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drawings/drawing3.xml" ContentType="application/vnd.openxmlformats-officedocument.drawing+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2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06_Business_relative_data\03.行銷工具\申請書\UG\"/>
    </mc:Choice>
  </mc:AlternateContent>
  <xr:revisionPtr revIDLastSave="0" documentId="13_ncr:1_{3071608C-3C7D-4186-9834-5EE8279402BF}" xr6:coauthVersionLast="47" xr6:coauthVersionMax="47" xr10:uidLastSave="{00000000-0000-0000-0000-000000000000}"/>
  <workbookProtection workbookAlgorithmName="SHA-512" workbookHashValue="CBZ5cGBr0t7pecSSyk+lvcD2gJy7wW1OdBe/FtUmzGfKjAciEgEQ0wvDL0+GO5QAYW4vKhrdqYBS2BM7ioP29Q==" workbookSaltValue="g8Z9OPuZ1F1cnjRJddUSUg==" workbookSpinCount="100000" lockStructure="1"/>
  <bookViews>
    <workbookView xWindow="-120" yWindow="-120" windowWidth="29040" windowHeight="15720" tabRatio="631" xr2:uid="{3818C3EC-B495-4E84-B4DB-87254147F9B8}"/>
  </bookViews>
  <sheets>
    <sheet name="主頁 Main Page" sheetId="67" r:id="rId1"/>
    <sheet name="化粧品 測試項目" sheetId="28" r:id="rId2"/>
    <sheet name="特定功能化粧品 測試項目" sheetId="29" r:id="rId3"/>
    <sheet name="附件一、付款切結書" sheetId="61" r:id="rId4"/>
    <sheet name="附件二、委託檢測聲明書" sheetId="62" r:id="rId5"/>
    <sheet name="安心資訊平台聲明書(事後申請)" sheetId="63" r:id="rId6"/>
    <sheet name="郵寄地址-中文" sheetId="64" r:id="rId7"/>
    <sheet name="彙整資料" sheetId="19" state="hidden" r:id="rId8"/>
  </sheets>
  <externalReferences>
    <externalReference r:id="rId9"/>
  </externalReferences>
  <definedNames>
    <definedName name="_Hlk116475822" localSheetId="1">'化粧品 測試項目'!$B$138</definedName>
    <definedName name="_Hlk116475832" localSheetId="1">'化粧品 測試項目'!$D$132</definedName>
    <definedName name="_Hlk52786461" localSheetId="6">'郵寄地址-中文'!$B$18</definedName>
    <definedName name="Mainpage_testrequired1" localSheetId="0">'主頁 Main Page'!$D$48</definedName>
    <definedName name="Mainpage_testrequired2" localSheetId="0">'主頁 Main Page'!$D$51:$AJ$53</definedName>
    <definedName name="_xlnm.Print_Area" localSheetId="1">'化粧品 測試項目'!$B$1:$AK$111</definedName>
    <definedName name="_xlnm.Print_Area" localSheetId="0">'主頁 Main Page'!$B$1:$AJ$88</definedName>
    <definedName name="_xlnm.Print_Area" localSheetId="5">'安心資訊平台聲明書(事後申請)'!$B$1:$Z$39</definedName>
    <definedName name="_xlnm.Print_Area" localSheetId="3">'附件一、付款切結書'!$B$1:$AD$35</definedName>
    <definedName name="_xlnm.Print_Area" localSheetId="4">'附件二、委託檢測聲明書'!$B$1:$AD$37</definedName>
    <definedName name="_xlnm.Print_Area" localSheetId="2">'特定功能化粧品 測試項目'!$B$1:$AK$136</definedName>
    <definedName name="_xlnm.Print_Area" localSheetId="6">'郵寄地址-中文'!$B$1:$Z$35</definedName>
    <definedName name="test_sum" localSheetId="0">[1]彙整資料!$B$2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 i="29" l="1"/>
  <c r="AY1" i="28" l="1"/>
  <c r="AM76" i="28"/>
  <c r="AN75" i="28"/>
  <c r="AK75" i="28"/>
  <c r="AP93" i="28" l="1"/>
  <c r="AN93" i="28"/>
  <c r="AR93" i="28" s="1"/>
  <c r="AM93" i="28"/>
  <c r="AP92" i="28"/>
  <c r="AN92" i="28"/>
  <c r="AR92" i="28" s="1"/>
  <c r="AM92" i="28"/>
  <c r="AP91" i="28"/>
  <c r="AN91" i="28"/>
  <c r="AM91" i="28"/>
  <c r="AQ93" i="28" l="1"/>
  <c r="AQ91" i="28"/>
  <c r="AQ92" i="28"/>
  <c r="AR91" i="28"/>
  <c r="AR77" i="67" l="1"/>
  <c r="AR76" i="67"/>
  <c r="AR75" i="67"/>
  <c r="AR74" i="67"/>
  <c r="AR73" i="67"/>
  <c r="AR72" i="67"/>
  <c r="AR71" i="67"/>
  <c r="AR70" i="67"/>
  <c r="AR69" i="67"/>
  <c r="AR68" i="67"/>
  <c r="AR67" i="67"/>
  <c r="AR66" i="67"/>
  <c r="AR65" i="67"/>
  <c r="AR64" i="67"/>
  <c r="AR63" i="67"/>
  <c r="AR62" i="67"/>
  <c r="AR61" i="67"/>
  <c r="AR60" i="67"/>
  <c r="AR59" i="67"/>
  <c r="AR58" i="67"/>
  <c r="AR57" i="67"/>
  <c r="AR56" i="67"/>
  <c r="AR55" i="67"/>
  <c r="A37" i="67"/>
  <c r="AK36" i="67" a="1"/>
  <c r="AK36" i="67" s="1"/>
  <c r="AK35" i="67" a="1"/>
  <c r="AK35" i="67" s="1"/>
  <c r="AK34" i="67" a="1"/>
  <c r="AK34" i="67" s="1"/>
  <c r="AK33" i="67" a="1"/>
  <c r="AK33" i="67" s="1"/>
  <c r="A33" i="67"/>
  <c r="U28" i="67"/>
  <c r="AK20" i="67" a="1"/>
  <c r="AK20" i="67" s="1"/>
  <c r="AC19" i="67"/>
  <c r="AK17" i="67" a="1"/>
  <c r="AK17" i="67" s="1"/>
  <c r="D16" i="67"/>
  <c r="A16" i="67"/>
  <c r="AK10" i="67" a="1"/>
  <c r="AK10" i="67" s="1"/>
  <c r="AK9" i="67" a="1"/>
  <c r="AK9" i="67" s="1"/>
  <c r="A9" i="67"/>
  <c r="AK6" i="67" a="1"/>
  <c r="AK6" i="67" s="1"/>
  <c r="AK4" i="67" a="1"/>
  <c r="AK4" i="67" s="1"/>
  <c r="AK3" i="67" a="1"/>
  <c r="AK3" i="67" s="1"/>
  <c r="AK26" i="67" l="1"/>
  <c r="AK28" i="67"/>
  <c r="AP90" i="28"/>
  <c r="AN90" i="28"/>
  <c r="AR90" i="28" s="1"/>
  <c r="AM90" i="28"/>
  <c r="AP28" i="28"/>
  <c r="AP18" i="28"/>
  <c r="AK22" i="28"/>
  <c r="AQ90" i="28" l="1"/>
  <c r="AN28" i="28"/>
  <c r="AN22" i="28"/>
  <c r="AN18" i="28"/>
  <c r="AP21" i="28"/>
  <c r="AN21" i="28"/>
  <c r="AR21" i="28" s="1"/>
  <c r="AM21" i="28"/>
  <c r="AP20" i="28"/>
  <c r="AN20" i="28"/>
  <c r="AR20" i="28" s="1"/>
  <c r="AM20" i="28"/>
  <c r="AP19" i="28"/>
  <c r="AN19" i="28"/>
  <c r="AM19" i="28"/>
  <c r="AM18" i="28"/>
  <c r="AP30" i="28"/>
  <c r="AP29" i="28"/>
  <c r="AN30" i="28"/>
  <c r="AM30" i="28"/>
  <c r="AN29" i="28"/>
  <c r="AM29" i="28"/>
  <c r="AM28" i="28"/>
  <c r="AN10" i="28"/>
  <c r="AN84" i="28"/>
  <c r="AP85" i="28"/>
  <c r="AN85" i="28"/>
  <c r="AR85" i="28" s="1"/>
  <c r="AM85" i="28"/>
  <c r="AQ20" i="28" l="1"/>
  <c r="AR19" i="28"/>
  <c r="AQ18" i="28"/>
  <c r="AR18" i="28"/>
  <c r="AQ21" i="28"/>
  <c r="AQ19" i="28"/>
  <c r="AQ29" i="28"/>
  <c r="AQ30" i="28"/>
  <c r="AQ28" i="28"/>
  <c r="AR30" i="28"/>
  <c r="AR29" i="28"/>
  <c r="AR28" i="28"/>
  <c r="AQ85" i="28"/>
  <c r="AM136" i="29" l="1"/>
  <c r="AM55" i="29"/>
  <c r="AK4" i="28"/>
  <c r="AK11" i="28"/>
  <c r="AK135" i="29" l="1"/>
  <c r="AK80" i="29"/>
  <c r="AK77" i="29"/>
  <c r="AK70" i="29"/>
  <c r="AK67" i="29"/>
  <c r="AK62" i="29"/>
  <c r="AK56" i="29"/>
  <c r="AK49" i="29"/>
  <c r="AK23" i="29"/>
  <c r="AK19" i="29"/>
  <c r="AK16" i="29"/>
  <c r="AK10" i="29"/>
  <c r="AK5" i="29"/>
  <c r="AP81" i="29" l="1"/>
  <c r="AP80" i="29"/>
  <c r="AP77" i="29"/>
  <c r="AP76" i="29"/>
  <c r="AP70" i="29"/>
  <c r="AP67" i="29"/>
  <c r="AP62" i="29"/>
  <c r="AP56" i="29"/>
  <c r="AP55" i="29"/>
  <c r="AP49" i="29"/>
  <c r="AP23" i="29"/>
  <c r="AP19" i="29"/>
  <c r="AP16" i="29"/>
  <c r="AP10" i="29"/>
  <c r="AP5" i="29"/>
  <c r="AP15" i="29"/>
  <c r="AP13" i="29"/>
  <c r="AP12" i="29"/>
  <c r="AP9" i="29"/>
  <c r="AP8" i="29"/>
  <c r="AP7" i="29"/>
  <c r="AP6" i="29"/>
  <c r="AP18" i="29"/>
  <c r="AP22" i="29"/>
  <c r="AP21" i="29"/>
  <c r="AP48" i="29"/>
  <c r="AP47" i="29"/>
  <c r="AP46" i="29"/>
  <c r="AP45" i="29"/>
  <c r="AP44" i="29"/>
  <c r="AP43" i="29"/>
  <c r="AP42" i="29"/>
  <c r="AP41" i="29"/>
  <c r="AP40" i="29"/>
  <c r="AP39" i="29"/>
  <c r="AP38" i="29"/>
  <c r="AP37" i="29"/>
  <c r="AP36" i="29"/>
  <c r="AP35" i="29"/>
  <c r="AP34" i="29"/>
  <c r="AP33" i="29"/>
  <c r="AP32" i="29"/>
  <c r="AP31" i="29"/>
  <c r="AP30" i="29"/>
  <c r="AP29" i="29"/>
  <c r="AP28" i="29"/>
  <c r="AP27" i="29"/>
  <c r="AP26" i="29"/>
  <c r="AP25" i="29"/>
  <c r="AP53" i="29"/>
  <c r="AP52" i="29"/>
  <c r="AP51" i="29"/>
  <c r="AP50" i="29"/>
  <c r="AP61" i="29"/>
  <c r="AP60" i="29"/>
  <c r="AP59" i="29"/>
  <c r="AP58" i="29"/>
  <c r="AP66" i="29"/>
  <c r="AP65" i="29"/>
  <c r="AP64" i="29"/>
  <c r="AP69" i="29"/>
  <c r="AP75" i="29"/>
  <c r="AP74" i="29"/>
  <c r="AP73" i="29"/>
  <c r="AP72" i="29"/>
  <c r="AP79" i="29"/>
  <c r="AP132" i="29"/>
  <c r="AP131" i="29"/>
  <c r="AP130" i="29"/>
  <c r="AP129" i="29"/>
  <c r="AP128" i="29"/>
  <c r="AP127" i="29"/>
  <c r="AP126" i="29"/>
  <c r="AP125" i="29"/>
  <c r="AP124" i="29"/>
  <c r="AP123" i="29"/>
  <c r="AP122" i="29"/>
  <c r="AP121" i="29"/>
  <c r="AP120" i="29"/>
  <c r="AP119" i="29"/>
  <c r="AP118" i="29"/>
  <c r="AP117" i="29"/>
  <c r="AP116" i="29"/>
  <c r="AP115" i="29"/>
  <c r="AP114" i="29"/>
  <c r="AP113" i="29"/>
  <c r="AP112" i="29"/>
  <c r="AP111" i="29"/>
  <c r="AP110" i="29"/>
  <c r="AP109" i="29"/>
  <c r="AP108" i="29"/>
  <c r="AP107" i="29"/>
  <c r="AP106" i="29"/>
  <c r="AP105" i="29"/>
  <c r="AP104" i="29"/>
  <c r="AP103" i="29"/>
  <c r="AP102" i="29"/>
  <c r="AP101" i="29"/>
  <c r="AP100" i="29"/>
  <c r="AP99" i="29"/>
  <c r="AP98" i="29"/>
  <c r="AP97" i="29"/>
  <c r="AP96" i="29"/>
  <c r="AP95" i="29"/>
  <c r="AP94" i="29"/>
  <c r="AP93" i="29"/>
  <c r="AP92" i="29"/>
  <c r="AP91" i="29"/>
  <c r="AP90" i="29"/>
  <c r="AP89" i="29"/>
  <c r="AP88" i="29"/>
  <c r="AP87" i="29"/>
  <c r="AP86" i="29"/>
  <c r="AP85" i="29"/>
  <c r="AP84" i="29"/>
  <c r="AP83" i="29"/>
  <c r="AP133" i="29"/>
  <c r="AP135" i="29"/>
  <c r="AN133" i="29"/>
  <c r="AN132" i="29"/>
  <c r="AN131" i="29"/>
  <c r="AN130" i="29"/>
  <c r="AN129" i="29"/>
  <c r="AN128" i="29"/>
  <c r="AN127" i="29"/>
  <c r="AN126" i="29"/>
  <c r="AN125" i="29"/>
  <c r="AN124" i="29"/>
  <c r="AN123" i="29"/>
  <c r="AN122" i="29"/>
  <c r="AN121" i="29"/>
  <c r="AN120" i="29"/>
  <c r="AN119" i="29"/>
  <c r="AN118" i="29"/>
  <c r="AN117" i="29"/>
  <c r="AN116" i="29"/>
  <c r="AN115" i="29"/>
  <c r="AN114" i="29"/>
  <c r="AN113" i="29"/>
  <c r="AN112" i="29"/>
  <c r="AN111" i="29"/>
  <c r="AN110" i="29"/>
  <c r="AN109" i="29"/>
  <c r="AN108" i="29"/>
  <c r="AN107" i="29"/>
  <c r="AN106" i="29"/>
  <c r="AN105" i="29"/>
  <c r="AN104" i="29"/>
  <c r="AN103" i="29"/>
  <c r="AN102" i="29"/>
  <c r="AN101" i="29"/>
  <c r="AN100" i="29"/>
  <c r="AN99" i="29"/>
  <c r="AN98" i="29"/>
  <c r="AN97" i="29"/>
  <c r="AN96" i="29"/>
  <c r="AN95" i="29"/>
  <c r="AN94" i="29"/>
  <c r="AN93" i="29"/>
  <c r="AN92" i="29"/>
  <c r="AN91" i="29"/>
  <c r="AN90" i="29"/>
  <c r="AN89" i="29"/>
  <c r="AN88" i="29"/>
  <c r="AN87" i="29"/>
  <c r="AN86" i="29"/>
  <c r="AN85" i="29"/>
  <c r="AN84" i="29"/>
  <c r="AN83" i="29"/>
  <c r="AN79" i="29"/>
  <c r="AN75" i="29"/>
  <c r="AN74" i="29"/>
  <c r="AN73" i="29"/>
  <c r="AN72" i="29"/>
  <c r="AN69" i="29"/>
  <c r="AN66" i="29"/>
  <c r="AN65" i="29"/>
  <c r="AN64" i="29"/>
  <c r="AN61" i="29"/>
  <c r="AN60" i="29"/>
  <c r="AN59" i="29"/>
  <c r="AN58" i="29"/>
  <c r="AN53" i="29"/>
  <c r="AN52" i="29"/>
  <c r="AN51" i="29"/>
  <c r="AN50" i="29"/>
  <c r="AN48" i="29"/>
  <c r="AN47" i="29"/>
  <c r="AN46" i="29"/>
  <c r="AN45" i="29"/>
  <c r="AN44" i="29"/>
  <c r="AN43" i="29"/>
  <c r="AN42" i="29"/>
  <c r="AN41" i="29"/>
  <c r="AN40" i="29"/>
  <c r="AN39" i="29"/>
  <c r="AN38" i="29"/>
  <c r="AN37" i="29"/>
  <c r="AN36" i="29"/>
  <c r="AN35" i="29"/>
  <c r="AN34" i="29"/>
  <c r="AN33" i="29"/>
  <c r="AN32" i="29"/>
  <c r="AN31" i="29"/>
  <c r="AN30" i="29"/>
  <c r="AN29" i="29"/>
  <c r="AN28" i="29"/>
  <c r="AN27" i="29"/>
  <c r="AN26" i="29"/>
  <c r="AN25" i="29"/>
  <c r="AN22" i="29"/>
  <c r="AN21" i="29"/>
  <c r="AN18" i="29"/>
  <c r="AN15" i="29"/>
  <c r="AN136" i="29"/>
  <c r="AN135" i="29"/>
  <c r="AN134" i="29"/>
  <c r="AN81" i="29"/>
  <c r="AN80" i="29"/>
  <c r="AN77" i="29"/>
  <c r="AN76" i="29"/>
  <c r="AN70" i="29"/>
  <c r="AN67" i="29"/>
  <c r="AN62" i="29"/>
  <c r="AN55" i="29"/>
  <c r="AN54" i="29"/>
  <c r="AN56" i="29"/>
  <c r="AN49" i="29"/>
  <c r="AN23" i="29"/>
  <c r="AN19" i="29"/>
  <c r="AN16" i="29"/>
  <c r="AN14" i="29"/>
  <c r="AN10" i="29"/>
  <c r="AN13" i="29"/>
  <c r="AN12" i="29"/>
  <c r="AN9" i="29"/>
  <c r="AN8" i="29"/>
  <c r="AN7" i="29"/>
  <c r="AN6" i="29"/>
  <c r="AN5" i="29"/>
  <c r="AN4" i="29"/>
  <c r="AM133" i="29"/>
  <c r="AM132" i="29"/>
  <c r="AM131" i="29"/>
  <c r="AM130" i="29"/>
  <c r="AM129" i="29"/>
  <c r="AM128" i="29"/>
  <c r="AM127" i="29"/>
  <c r="AM126" i="29"/>
  <c r="AM125" i="29"/>
  <c r="AM124" i="29"/>
  <c r="AM123" i="29"/>
  <c r="AM122" i="29"/>
  <c r="AM121" i="29"/>
  <c r="AM120" i="29"/>
  <c r="AM119" i="29"/>
  <c r="AM118" i="29"/>
  <c r="AM117" i="29"/>
  <c r="AM116" i="29"/>
  <c r="AM115" i="29"/>
  <c r="AM114" i="29"/>
  <c r="AM113" i="29"/>
  <c r="AM112" i="29"/>
  <c r="AM111" i="29"/>
  <c r="AM110" i="29"/>
  <c r="AM109" i="29"/>
  <c r="AM108" i="29"/>
  <c r="AM107" i="29"/>
  <c r="AM106" i="29"/>
  <c r="AM105" i="29"/>
  <c r="AM104" i="29"/>
  <c r="AM103" i="29"/>
  <c r="AM102" i="29"/>
  <c r="AM101" i="29"/>
  <c r="AM100" i="29"/>
  <c r="AM99" i="29"/>
  <c r="AM98" i="29"/>
  <c r="AM97" i="29"/>
  <c r="AM96" i="29"/>
  <c r="AM95" i="29"/>
  <c r="AM94" i="29"/>
  <c r="AM93" i="29"/>
  <c r="AM92" i="29"/>
  <c r="AM91" i="29"/>
  <c r="AM90" i="29"/>
  <c r="AM89" i="29"/>
  <c r="AM88" i="29"/>
  <c r="AM87" i="29"/>
  <c r="AM86" i="29"/>
  <c r="AM85" i="29"/>
  <c r="AM84" i="29"/>
  <c r="AM83" i="29"/>
  <c r="AM79" i="29"/>
  <c r="AM75" i="29"/>
  <c r="AM74" i="29"/>
  <c r="AM73" i="29"/>
  <c r="AM72" i="29"/>
  <c r="AM69" i="29"/>
  <c r="AM66" i="29"/>
  <c r="AM65" i="29"/>
  <c r="AM64" i="29"/>
  <c r="AM61" i="29"/>
  <c r="AM60" i="29"/>
  <c r="AM59" i="29"/>
  <c r="AM58" i="29"/>
  <c r="AM53" i="29"/>
  <c r="AM52" i="29"/>
  <c r="AM51" i="29"/>
  <c r="AM50" i="29"/>
  <c r="AM48" i="29"/>
  <c r="AM47" i="29"/>
  <c r="AM46" i="29"/>
  <c r="AM45" i="29"/>
  <c r="AM44" i="29"/>
  <c r="AM43" i="29"/>
  <c r="AM42" i="29"/>
  <c r="AM41" i="29"/>
  <c r="AM40" i="29"/>
  <c r="AM39" i="29"/>
  <c r="AM38" i="29"/>
  <c r="AM37" i="29"/>
  <c r="AM36" i="29"/>
  <c r="AM35" i="29"/>
  <c r="AM34" i="29"/>
  <c r="AM33" i="29"/>
  <c r="AM32" i="29"/>
  <c r="AM31" i="29"/>
  <c r="AM30" i="29"/>
  <c r="AM29" i="29"/>
  <c r="AM28" i="29"/>
  <c r="AM27" i="29"/>
  <c r="AM26" i="29"/>
  <c r="AM25" i="29"/>
  <c r="AM22" i="29"/>
  <c r="AM21" i="29"/>
  <c r="AM18" i="29"/>
  <c r="AM15" i="29"/>
  <c r="AM13" i="29"/>
  <c r="AM12" i="29"/>
  <c r="AM9" i="29"/>
  <c r="AM8" i="29"/>
  <c r="AM7" i="29"/>
  <c r="AM6" i="29"/>
  <c r="AP9" i="28"/>
  <c r="AP8" i="28"/>
  <c r="AP7" i="28"/>
  <c r="AP6" i="28"/>
  <c r="AP17" i="28"/>
  <c r="AP16" i="28"/>
  <c r="AP15" i="28"/>
  <c r="AP14" i="28"/>
  <c r="AP13" i="28"/>
  <c r="AP27" i="28"/>
  <c r="AP26" i="28"/>
  <c r="AP25" i="28"/>
  <c r="AP24" i="28"/>
  <c r="AP23" i="28"/>
  <c r="AP37" i="28"/>
  <c r="AP36" i="28"/>
  <c r="AP35" i="28"/>
  <c r="AP34" i="28"/>
  <c r="AP33" i="28"/>
  <c r="AP32" i="28"/>
  <c r="AP42" i="28"/>
  <c r="AP41" i="28"/>
  <c r="AP40" i="28"/>
  <c r="AP39" i="28"/>
  <c r="AP46" i="28"/>
  <c r="AP45" i="28"/>
  <c r="AP44" i="28"/>
  <c r="AP43" i="28"/>
  <c r="AP50" i="28"/>
  <c r="AP49" i="28"/>
  <c r="AP53" i="28"/>
  <c r="AP52" i="28"/>
  <c r="AP66" i="28"/>
  <c r="AP65" i="28"/>
  <c r="AP64" i="28"/>
  <c r="AP63" i="28"/>
  <c r="AP62" i="28"/>
  <c r="AP61" i="28"/>
  <c r="AP60" i="28"/>
  <c r="AP59" i="28"/>
  <c r="AP58" i="28"/>
  <c r="AP57" i="28"/>
  <c r="AP56" i="28"/>
  <c r="AP55" i="28"/>
  <c r="AP74" i="28"/>
  <c r="AP73" i="28"/>
  <c r="AP72" i="28"/>
  <c r="AP71" i="28"/>
  <c r="AP70" i="28"/>
  <c r="AP69" i="28"/>
  <c r="AP68" i="28"/>
  <c r="AP89" i="28"/>
  <c r="AP88" i="28"/>
  <c r="AP87" i="28"/>
  <c r="AP86" i="28"/>
  <c r="AP84" i="28"/>
  <c r="AP83" i="28"/>
  <c r="AP82" i="28"/>
  <c r="AP81" i="28"/>
  <c r="AP80" i="28"/>
  <c r="AP79" i="28"/>
  <c r="AP78" i="28"/>
  <c r="AP77" i="28"/>
  <c r="AP76" i="28"/>
  <c r="AP100" i="28"/>
  <c r="AP99" i="28"/>
  <c r="AP98" i="28"/>
  <c r="AP97" i="28"/>
  <c r="AP96" i="28"/>
  <c r="AP95" i="28"/>
  <c r="AP101" i="28"/>
  <c r="AP22" i="28"/>
  <c r="AP12" i="28"/>
  <c r="AP10" i="28"/>
  <c r="AP5" i="28"/>
  <c r="AP51" i="28"/>
  <c r="AP48" i="28"/>
  <c r="AN102" i="28"/>
  <c r="AN94" i="28"/>
  <c r="AN67" i="28"/>
  <c r="AN54" i="28"/>
  <c r="AN51" i="28"/>
  <c r="AN48" i="28"/>
  <c r="AN47" i="28"/>
  <c r="AN38" i="28"/>
  <c r="AN31" i="28"/>
  <c r="AN12" i="28"/>
  <c r="AN11" i="28"/>
  <c r="AN4" i="28"/>
  <c r="AN9" i="28"/>
  <c r="AN8" i="28"/>
  <c r="AN7" i="28"/>
  <c r="AN6" i="28"/>
  <c r="AN5" i="28"/>
  <c r="AN17" i="28"/>
  <c r="AN16" i="28"/>
  <c r="AN15" i="28"/>
  <c r="AN14" i="28"/>
  <c r="AN13" i="28"/>
  <c r="AN27" i="28"/>
  <c r="AN26" i="28"/>
  <c r="AN25" i="28"/>
  <c r="AN24" i="28"/>
  <c r="AN23" i="28"/>
  <c r="AN37" i="28"/>
  <c r="AN36" i="28"/>
  <c r="AN35" i="28"/>
  <c r="AN34" i="28"/>
  <c r="AN33" i="28"/>
  <c r="AN32" i="28"/>
  <c r="AN46" i="28"/>
  <c r="AN45" i="28"/>
  <c r="AN44" i="28"/>
  <c r="AN43" i="28"/>
  <c r="AN42" i="28"/>
  <c r="AN41" i="28"/>
  <c r="AN40" i="28"/>
  <c r="AN39" i="28"/>
  <c r="AN50" i="28"/>
  <c r="AN49" i="28"/>
  <c r="AN53" i="28"/>
  <c r="AN52" i="28"/>
  <c r="AN66" i="28"/>
  <c r="AN65" i="28"/>
  <c r="AN64" i="28"/>
  <c r="AN63" i="28"/>
  <c r="AN62" i="28"/>
  <c r="AN61" i="28"/>
  <c r="AN60" i="28"/>
  <c r="AN59" i="28"/>
  <c r="AN58" i="28"/>
  <c r="AN57" i="28"/>
  <c r="AN56" i="28"/>
  <c r="AN55" i="28"/>
  <c r="AN74" i="28"/>
  <c r="AN73" i="28"/>
  <c r="AN72" i="28"/>
  <c r="AN71" i="28"/>
  <c r="AN70" i="28"/>
  <c r="AN69" i="28"/>
  <c r="AN68" i="28"/>
  <c r="AN89" i="28"/>
  <c r="AN88" i="28"/>
  <c r="AN87" i="28"/>
  <c r="AN86" i="28"/>
  <c r="AN83" i="28"/>
  <c r="AN82" i="28"/>
  <c r="AN81" i="28"/>
  <c r="AN80" i="28"/>
  <c r="AN79" i="28"/>
  <c r="AN78" i="28"/>
  <c r="AN77" i="28"/>
  <c r="AN76" i="28"/>
  <c r="AN103" i="28"/>
  <c r="AN101" i="28"/>
  <c r="AN100" i="28"/>
  <c r="AN99" i="28"/>
  <c r="AN98" i="28"/>
  <c r="AN97" i="28"/>
  <c r="AN96" i="28"/>
  <c r="AN95" i="28"/>
  <c r="AK102" i="28"/>
  <c r="AK94" i="28"/>
  <c r="AK67" i="28"/>
  <c r="AK54" i="28"/>
  <c r="AK47" i="28"/>
  <c r="AK38" i="28"/>
  <c r="AK31" i="28"/>
  <c r="AM103" i="28"/>
  <c r="AM101" i="28"/>
  <c r="AM100" i="28"/>
  <c r="AM99" i="28"/>
  <c r="AM98" i="28"/>
  <c r="AM97" i="28"/>
  <c r="AM96" i="28"/>
  <c r="AM95" i="28"/>
  <c r="AM89" i="28"/>
  <c r="AM88" i="28"/>
  <c r="AM87" i="28"/>
  <c r="AM86" i="28"/>
  <c r="AM84" i="28"/>
  <c r="AM83" i="28"/>
  <c r="AM82" i="28"/>
  <c r="AM81" i="28"/>
  <c r="AM80" i="28"/>
  <c r="AM79" i="28"/>
  <c r="AM78" i="28"/>
  <c r="AM77" i="28"/>
  <c r="AM74" i="28"/>
  <c r="AM73" i="28"/>
  <c r="AM72" i="28"/>
  <c r="AM71" i="28"/>
  <c r="AM70" i="28"/>
  <c r="AM69" i="28"/>
  <c r="AM68" i="28"/>
  <c r="AM66" i="28"/>
  <c r="AM65" i="28"/>
  <c r="AM64" i="28"/>
  <c r="AM63" i="28"/>
  <c r="AM62" i="28"/>
  <c r="AM61" i="28"/>
  <c r="AM60" i="28"/>
  <c r="AM59" i="28"/>
  <c r="AM58" i="28"/>
  <c r="AM57" i="28"/>
  <c r="AM56" i="28"/>
  <c r="AM55" i="28"/>
  <c r="AM53" i="28"/>
  <c r="AM52" i="28"/>
  <c r="AM50" i="28"/>
  <c r="AM49" i="28"/>
  <c r="AM46" i="28"/>
  <c r="AM45" i="28"/>
  <c r="AM44" i="28"/>
  <c r="AM43" i="28"/>
  <c r="AM42" i="28"/>
  <c r="AM41" i="28"/>
  <c r="AM40" i="28"/>
  <c r="AM39" i="28"/>
  <c r="AM37" i="28"/>
  <c r="AM36" i="28"/>
  <c r="AM35" i="28"/>
  <c r="AM34" i="28"/>
  <c r="AM33" i="28"/>
  <c r="AM32" i="28"/>
  <c r="AM27" i="28"/>
  <c r="AM26" i="28"/>
  <c r="AM25" i="28"/>
  <c r="AM24" i="28"/>
  <c r="AM23" i="28"/>
  <c r="AM17" i="28"/>
  <c r="AM16" i="28"/>
  <c r="AM15" i="28"/>
  <c r="AM14" i="28"/>
  <c r="AM13" i="28"/>
  <c r="AM9" i="28"/>
  <c r="AM8" i="28"/>
  <c r="AM7" i="28"/>
  <c r="AM6" i="28"/>
  <c r="AM5" i="28"/>
  <c r="AM4" i="28"/>
  <c r="AR27" i="28" l="1"/>
  <c r="AR16" i="28"/>
  <c r="AR24" i="28"/>
  <c r="AM22" i="28"/>
  <c r="AM12" i="28"/>
  <c r="AQ27" i="28" l="1"/>
  <c r="AR26" i="28"/>
  <c r="AQ25" i="28"/>
  <c r="AQ23" i="28"/>
  <c r="AR17" i="28"/>
  <c r="AQ16" i="28"/>
  <c r="AQ15" i="28"/>
  <c r="AQ14" i="28"/>
  <c r="AR13" i="28"/>
  <c r="AQ24" i="28"/>
  <c r="AR25" i="28" l="1"/>
  <c r="AR22" i="28"/>
  <c r="AQ26" i="28"/>
  <c r="AR14" i="28"/>
  <c r="AQ22" i="28"/>
  <c r="AR23" i="28"/>
  <c r="AR15" i="28"/>
  <c r="AR12" i="28"/>
  <c r="AQ17" i="28"/>
  <c r="AQ12" i="28"/>
  <c r="AQ13" i="28"/>
  <c r="AP136" i="29" l="1"/>
  <c r="AM135" i="29"/>
  <c r="AP134" i="29"/>
  <c r="AM134" i="29"/>
  <c r="AQ129" i="29"/>
  <c r="AR129" i="29"/>
  <c r="AQ128" i="29"/>
  <c r="AR128" i="29"/>
  <c r="AR120" i="29"/>
  <c r="AR117" i="29"/>
  <c r="AR116" i="29"/>
  <c r="AR115" i="29"/>
  <c r="AR110" i="29"/>
  <c r="AR108" i="29"/>
  <c r="AR105" i="29"/>
  <c r="AR104" i="29"/>
  <c r="AR103" i="29"/>
  <c r="AR98" i="29"/>
  <c r="AR93" i="29"/>
  <c r="AR92" i="29"/>
  <c r="AQ91" i="29"/>
  <c r="AM81" i="29"/>
  <c r="AM80" i="29"/>
  <c r="AR79" i="29"/>
  <c r="AR77" i="29"/>
  <c r="AM77" i="29"/>
  <c r="AM76" i="29"/>
  <c r="AR72" i="29"/>
  <c r="AM70" i="29"/>
  <c r="AM67" i="29"/>
  <c r="AQ66" i="29"/>
  <c r="AR66" i="29"/>
  <c r="AM62" i="29"/>
  <c r="AR61" i="29"/>
  <c r="AR60" i="29"/>
  <c r="AR59" i="29"/>
  <c r="AM56" i="29"/>
  <c r="AP54" i="29"/>
  <c r="AM54" i="29"/>
  <c r="AR52" i="29"/>
  <c r="AM49" i="29"/>
  <c r="AR43" i="29"/>
  <c r="AR42" i="29"/>
  <c r="AR40" i="29"/>
  <c r="AR38" i="29"/>
  <c r="AR37" i="29"/>
  <c r="AQ36" i="29"/>
  <c r="AQ31" i="29"/>
  <c r="AQ30" i="29"/>
  <c r="AR25" i="29"/>
  <c r="AM23" i="29"/>
  <c r="AR21" i="29"/>
  <c r="AR20" i="29"/>
  <c r="AR19" i="29"/>
  <c r="AM19" i="29"/>
  <c r="AM16" i="29"/>
  <c r="AR15" i="29"/>
  <c r="AP14" i="29"/>
  <c r="AR14" i="29"/>
  <c r="AM14" i="29"/>
  <c r="AQ13" i="29"/>
  <c r="AR13" i="29"/>
  <c r="AM10" i="29"/>
  <c r="AQ8" i="29"/>
  <c r="AR4" i="29"/>
  <c r="AM5" i="29"/>
  <c r="AP4" i="29"/>
  <c r="AM4" i="29"/>
  <c r="CK102" i="28"/>
  <c r="AP102" i="28"/>
  <c r="AM102" i="28"/>
  <c r="AR99" i="28"/>
  <c r="CK94" i="28"/>
  <c r="AP94" i="28"/>
  <c r="AM94" i="28"/>
  <c r="CK75" i="28"/>
  <c r="AP75" i="28"/>
  <c r="AM75" i="28"/>
  <c r="CK67" i="28"/>
  <c r="AP67" i="28"/>
  <c r="AM67" i="28"/>
  <c r="CK54" i="28"/>
  <c r="AP54" i="28"/>
  <c r="AM54" i="28"/>
  <c r="AM51" i="28"/>
  <c r="AR49" i="28"/>
  <c r="AM48" i="28"/>
  <c r="CK47" i="28"/>
  <c r="AP47" i="28"/>
  <c r="AM47" i="28"/>
  <c r="AR39" i="28"/>
  <c r="CK38" i="28"/>
  <c r="AP38" i="28"/>
  <c r="AM38" i="28"/>
  <c r="CK31" i="28"/>
  <c r="AP31" i="28"/>
  <c r="AM31" i="28"/>
  <c r="CK11" i="28"/>
  <c r="AP11" i="28"/>
  <c r="AM11" i="28"/>
  <c r="AM10" i="28"/>
  <c r="CK4" i="28"/>
  <c r="AP4" i="28"/>
  <c r="AQ93" i="29" l="1"/>
  <c r="AQ110" i="29"/>
  <c r="AQ130" i="29"/>
  <c r="AQ92" i="29"/>
  <c r="AQ39" i="29"/>
  <c r="AQ22" i="29"/>
  <c r="AQ127" i="29"/>
  <c r="AR127" i="29"/>
  <c r="AQ118" i="29"/>
  <c r="AQ116" i="29"/>
  <c r="AQ104" i="29"/>
  <c r="AQ98" i="29"/>
  <c r="AQ94" i="29"/>
  <c r="AR91" i="29"/>
  <c r="AQ79" i="29"/>
  <c r="AQ77" i="29"/>
  <c r="AQ65" i="29"/>
  <c r="AQ60" i="29"/>
  <c r="AQ43" i="29"/>
  <c r="AR31" i="29"/>
  <c r="AR30" i="29"/>
  <c r="AQ25" i="29"/>
  <c r="AR22" i="29"/>
  <c r="AR8" i="29"/>
  <c r="AQ39" i="28"/>
  <c r="AR63" i="28"/>
  <c r="AR97" i="28"/>
  <c r="AQ59" i="28"/>
  <c r="AQ88" i="28"/>
  <c r="AQ79" i="28"/>
  <c r="AR56" i="28"/>
  <c r="AQ101" i="28"/>
  <c r="AQ102" i="28"/>
  <c r="AR37" i="28"/>
  <c r="AR61" i="28"/>
  <c r="AR6" i="28"/>
  <c r="AQ83" i="28"/>
  <c r="AQ7" i="28"/>
  <c r="AQ9" i="28"/>
  <c r="AR33" i="28"/>
  <c r="AQ5" i="28"/>
  <c r="AR34" i="28"/>
  <c r="AR9" i="28"/>
  <c r="AR83" i="28"/>
  <c r="AR65" i="28"/>
  <c r="AR59" i="28"/>
  <c r="AQ87" i="28"/>
  <c r="AQ4" i="28"/>
  <c r="AT4" i="28" s="1"/>
  <c r="AR101" i="28"/>
  <c r="AQ49" i="28"/>
  <c r="AR44" i="28"/>
  <c r="AQ73" i="28"/>
  <c r="AR5" i="28"/>
  <c r="AQ32" i="28"/>
  <c r="AR50" i="28"/>
  <c r="AR74" i="28"/>
  <c r="AR98" i="28"/>
  <c r="AQ4" i="29"/>
  <c r="AT4" i="29" s="1"/>
  <c r="AR66" i="28"/>
  <c r="AR16" i="29"/>
  <c r="AR29" i="29"/>
  <c r="AQ29" i="29"/>
  <c r="AR45" i="29"/>
  <c r="AQ45" i="29"/>
  <c r="AR111" i="29"/>
  <c r="AQ111" i="29"/>
  <c r="AQ122" i="29"/>
  <c r="AR122" i="29"/>
  <c r="AQ38" i="29"/>
  <c r="AQ14" i="29"/>
  <c r="AR36" i="29"/>
  <c r="AQ66" i="28"/>
  <c r="AQ106" i="29"/>
  <c r="AR106" i="29"/>
  <c r="AR32" i="28"/>
  <c r="AR73" i="28"/>
  <c r="AR100" i="29"/>
  <c r="AQ100" i="29"/>
  <c r="AR102" i="28"/>
  <c r="C2" i="19"/>
  <c r="AQ70" i="28"/>
  <c r="AQ48" i="29"/>
  <c r="AR48" i="29"/>
  <c r="AQ28" i="29"/>
  <c r="AR28" i="29"/>
  <c r="AR76" i="29"/>
  <c r="AQ98" i="28"/>
  <c r="C3" i="19"/>
  <c r="AR53" i="29"/>
  <c r="AQ53" i="29"/>
  <c r="AR56" i="29"/>
  <c r="AQ86" i="29"/>
  <c r="AR86" i="29"/>
  <c r="AR33" i="29"/>
  <c r="AQ33" i="29"/>
  <c r="AR73" i="29"/>
  <c r="AQ73" i="29"/>
  <c r="AQ108" i="29"/>
  <c r="AQ83" i="29"/>
  <c r="AR83" i="29"/>
  <c r="AR88" i="29"/>
  <c r="AQ88" i="29"/>
  <c r="AQ119" i="29"/>
  <c r="AR119" i="29"/>
  <c r="AR124" i="29"/>
  <c r="AQ124" i="29"/>
  <c r="AQ16" i="29"/>
  <c r="AQ21" i="29"/>
  <c r="AQ59" i="29"/>
  <c r="AQ61" i="29"/>
  <c r="AR39" i="29"/>
  <c r="AR44" i="29"/>
  <c r="AQ44" i="29"/>
  <c r="AR94" i="29"/>
  <c r="AQ107" i="29"/>
  <c r="AR107" i="29"/>
  <c r="AQ115" i="29"/>
  <c r="AQ117" i="29"/>
  <c r="AR130" i="29"/>
  <c r="AR88" i="28"/>
  <c r="AQ15" i="29"/>
  <c r="AR32" i="29"/>
  <c r="AQ32" i="29"/>
  <c r="AR62" i="29"/>
  <c r="AR65" i="29"/>
  <c r="AQ120" i="29"/>
  <c r="AR74" i="29"/>
  <c r="AQ74" i="29"/>
  <c r="AQ81" i="28"/>
  <c r="AQ99" i="28"/>
  <c r="AP103" i="28"/>
  <c r="AQ42" i="29"/>
  <c r="AQ52" i="29"/>
  <c r="AQ56" i="29"/>
  <c r="AR87" i="29"/>
  <c r="AQ87" i="29"/>
  <c r="AR123" i="29"/>
  <c r="AQ123" i="29"/>
  <c r="AR99" i="29"/>
  <c r="AQ99" i="29"/>
  <c r="AQ77" i="28"/>
  <c r="AQ19" i="29"/>
  <c r="AQ37" i="29"/>
  <c r="AQ40" i="29"/>
  <c r="AQ62" i="29"/>
  <c r="AQ95" i="29"/>
  <c r="AR95" i="29"/>
  <c r="AQ103" i="29"/>
  <c r="AQ105" i="29"/>
  <c r="AR118" i="29"/>
  <c r="AQ131" i="29"/>
  <c r="AR131" i="29"/>
  <c r="AQ72" i="29"/>
  <c r="AQ76" i="29"/>
  <c r="AT5" i="28" l="1"/>
  <c r="AQ63" i="28"/>
  <c r="AR70" i="28"/>
  <c r="AR81" i="28"/>
  <c r="AR79" i="28"/>
  <c r="AR77" i="28"/>
  <c r="AQ97" i="28"/>
  <c r="AQ50" i="28"/>
  <c r="AQ6" i="28"/>
  <c r="AQ56" i="28"/>
  <c r="AQ34" i="28"/>
  <c r="AR42" i="28"/>
  <c r="AQ42" i="28"/>
  <c r="AQ33" i="28"/>
  <c r="AQ61" i="28"/>
  <c r="AQ37" i="28"/>
  <c r="AR7" i="28"/>
  <c r="AQ69" i="28"/>
  <c r="AR69" i="28"/>
  <c r="AR87" i="28"/>
  <c r="AQ36" i="28"/>
  <c r="AR36" i="28"/>
  <c r="AQ74" i="28"/>
  <c r="AR31" i="28"/>
  <c r="AQ31" i="28"/>
  <c r="AQ65" i="28"/>
  <c r="AQ41" i="28"/>
  <c r="AR41" i="28"/>
  <c r="AQ44" i="28"/>
  <c r="AR4" i="28"/>
  <c r="AQ71" i="28"/>
  <c r="AR71" i="28"/>
  <c r="AQ75" i="29"/>
  <c r="AR75" i="29"/>
  <c r="AR54" i="29"/>
  <c r="AQ54" i="29"/>
  <c r="AR84" i="29"/>
  <c r="AQ84" i="29"/>
  <c r="AR9" i="29"/>
  <c r="AQ9" i="29"/>
  <c r="AR136" i="29"/>
  <c r="AQ136" i="29"/>
  <c r="AR46" i="29"/>
  <c r="AQ46" i="29"/>
  <c r="AR75" i="28"/>
  <c r="AQ75" i="28"/>
  <c r="AR6" i="29"/>
  <c r="AQ6" i="29"/>
  <c r="AR81" i="29"/>
  <c r="AQ81" i="29"/>
  <c r="AR80" i="29"/>
  <c r="AQ80" i="29"/>
  <c r="AR49" i="29"/>
  <c r="AQ49" i="29"/>
  <c r="AQ34" i="29"/>
  <c r="AR34" i="29"/>
  <c r="AQ48" i="28"/>
  <c r="AR48" i="28"/>
  <c r="AR89" i="29"/>
  <c r="AQ89" i="29"/>
  <c r="AR57" i="28"/>
  <c r="AQ57" i="28"/>
  <c r="AQ102" i="29"/>
  <c r="AR102" i="29"/>
  <c r="AR45" i="28"/>
  <c r="AQ45" i="28"/>
  <c r="AR67" i="29"/>
  <c r="AQ67" i="29"/>
  <c r="AR23" i="29"/>
  <c r="AQ23" i="29"/>
  <c r="AR41" i="29"/>
  <c r="AQ41" i="29"/>
  <c r="AQ58" i="28"/>
  <c r="AR58" i="28"/>
  <c r="AR133" i="29"/>
  <c r="AQ133" i="29"/>
  <c r="AR35" i="28"/>
  <c r="AQ35" i="28"/>
  <c r="AQ53" i="28"/>
  <c r="AR53" i="28"/>
  <c r="AR26" i="29"/>
  <c r="AQ26" i="29"/>
  <c r="AQ27" i="29"/>
  <c r="AR27" i="29"/>
  <c r="AR78" i="28"/>
  <c r="AQ78" i="28"/>
  <c r="AQ46" i="28"/>
  <c r="AR46" i="28"/>
  <c r="AR96" i="29"/>
  <c r="AQ96" i="29"/>
  <c r="AR82" i="28"/>
  <c r="AQ82" i="28"/>
  <c r="AQ47" i="28"/>
  <c r="AR47" i="28"/>
  <c r="AR35" i="29"/>
  <c r="AQ35" i="29"/>
  <c r="AQ18" i="29"/>
  <c r="AR18" i="29"/>
  <c r="AQ114" i="29"/>
  <c r="AR114" i="29"/>
  <c r="AR55" i="28"/>
  <c r="AQ55" i="28"/>
  <c r="AR80" i="28"/>
  <c r="AQ80" i="28"/>
  <c r="AR96" i="28"/>
  <c r="AQ96" i="28"/>
  <c r="AQ68" i="28"/>
  <c r="AR68" i="28"/>
  <c r="AR89" i="28"/>
  <c r="AQ89" i="28"/>
  <c r="AR95" i="28"/>
  <c r="AQ95" i="28"/>
  <c r="AR69" i="29"/>
  <c r="AQ69" i="29"/>
  <c r="AR11" i="28"/>
  <c r="AQ11" i="28"/>
  <c r="AR125" i="29"/>
  <c r="AQ125" i="29"/>
  <c r="AR8" i="28"/>
  <c r="AQ8" i="28"/>
  <c r="AR86" i="28"/>
  <c r="AQ86" i="28"/>
  <c r="AR84" i="28"/>
  <c r="AQ84" i="28"/>
  <c r="AQ126" i="29"/>
  <c r="AR126" i="29"/>
  <c r="AQ51" i="28"/>
  <c r="AR51" i="28"/>
  <c r="AR64" i="28"/>
  <c r="AQ64" i="28"/>
  <c r="AR103" i="28"/>
  <c r="AQ103" i="28"/>
  <c r="AR47" i="29"/>
  <c r="AQ47" i="29"/>
  <c r="AR52" i="28"/>
  <c r="AQ52" i="28"/>
  <c r="AQ85" i="29"/>
  <c r="AR85" i="29"/>
  <c r="AR100" i="28"/>
  <c r="AQ100" i="28"/>
  <c r="AQ10" i="29"/>
  <c r="AR10" i="29"/>
  <c r="AR38" i="28"/>
  <c r="AQ38" i="28"/>
  <c r="AQ67" i="28"/>
  <c r="AR67" i="28"/>
  <c r="AQ94" i="28"/>
  <c r="AR94" i="28"/>
  <c r="AQ58" i="29"/>
  <c r="AR58" i="29"/>
  <c r="AR112" i="29"/>
  <c r="AQ112" i="29"/>
  <c r="AR40" i="28"/>
  <c r="AQ40" i="28"/>
  <c r="AR70" i="29"/>
  <c r="AQ70" i="29"/>
  <c r="AQ113" i="29"/>
  <c r="AR113" i="29"/>
  <c r="AQ121" i="29"/>
  <c r="AR121" i="29"/>
  <c r="AQ54" i="28"/>
  <c r="AR54" i="28"/>
  <c r="AR5" i="29"/>
  <c r="AQ5" i="29"/>
  <c r="AT5" i="29" s="1"/>
  <c r="AR72" i="28"/>
  <c r="AQ72" i="28"/>
  <c r="AR60" i="28"/>
  <c r="AQ60" i="28"/>
  <c r="AQ64" i="29"/>
  <c r="AR64" i="29"/>
  <c r="AR50" i="29"/>
  <c r="AQ50" i="29"/>
  <c r="AR109" i="29"/>
  <c r="AQ109" i="29"/>
  <c r="AR55" i="29"/>
  <c r="AS54" i="29" s="1"/>
  <c r="AQ55" i="29"/>
  <c r="AR97" i="29"/>
  <c r="AQ97" i="29"/>
  <c r="AR101" i="29"/>
  <c r="AQ101" i="29"/>
  <c r="AQ76" i="28"/>
  <c r="AR76" i="28"/>
  <c r="AQ90" i="29"/>
  <c r="AR90" i="29"/>
  <c r="AR7" i="29"/>
  <c r="AQ7" i="29"/>
  <c r="AQ10" i="28"/>
  <c r="AR10" i="28"/>
  <c r="AR135" i="29"/>
  <c r="AQ135" i="29"/>
  <c r="AR12" i="29"/>
  <c r="AQ12" i="29"/>
  <c r="AQ134" i="29"/>
  <c r="AR134" i="29"/>
  <c r="AR43" i="28"/>
  <c r="AQ43" i="28"/>
  <c r="AR132" i="29"/>
  <c r="AQ132" i="29"/>
  <c r="AR62" i="28"/>
  <c r="AQ62" i="28"/>
  <c r="AQ51" i="29"/>
  <c r="AR51" i="29"/>
  <c r="AT6" i="29" l="1"/>
  <c r="AT7" i="29" s="1"/>
  <c r="AT8" i="29" s="1"/>
  <c r="AT9" i="29" s="1"/>
  <c r="AT10" i="29" s="1"/>
  <c r="AT11" i="29" s="1"/>
  <c r="AT12" i="29" s="1"/>
  <c r="AT13" i="29" s="1"/>
  <c r="AT14" i="29" s="1"/>
  <c r="AT15" i="29" s="1"/>
  <c r="AT16" i="29" s="1"/>
  <c r="AT17" i="29" s="1"/>
  <c r="AT18" i="29" s="1"/>
  <c r="AT19" i="29" s="1"/>
  <c r="AT20" i="29" s="1"/>
  <c r="AT21" i="29" s="1"/>
  <c r="AT22" i="29" s="1"/>
  <c r="AT23" i="29" s="1"/>
  <c r="AT24" i="29" s="1"/>
  <c r="AT25" i="29" s="1"/>
  <c r="AT26" i="29" s="1"/>
  <c r="AT27" i="29" s="1"/>
  <c r="AT28" i="29" s="1"/>
  <c r="AT29" i="29" s="1"/>
  <c r="AT30" i="29" s="1"/>
  <c r="AT31" i="29" s="1"/>
  <c r="AT32" i="29" s="1"/>
  <c r="AT33" i="29" s="1"/>
  <c r="AT34" i="29" s="1"/>
  <c r="AT35" i="29" s="1"/>
  <c r="AT36" i="29" s="1"/>
  <c r="AT37" i="29" s="1"/>
  <c r="AT38" i="29" s="1"/>
  <c r="AT39" i="29" s="1"/>
  <c r="AT40" i="29" s="1"/>
  <c r="AT41" i="29" s="1"/>
  <c r="AT42" i="29" s="1"/>
  <c r="AT43" i="29" s="1"/>
  <c r="AT44" i="29" s="1"/>
  <c r="AT45" i="29" s="1"/>
  <c r="AT46" i="29" s="1"/>
  <c r="AT47" i="29" s="1"/>
  <c r="AT48" i="29" s="1"/>
  <c r="AT49" i="29" s="1"/>
  <c r="AT50" i="29" s="1"/>
  <c r="AT51" i="29" s="1"/>
  <c r="AT52" i="29" s="1"/>
  <c r="AT53" i="29" s="1"/>
  <c r="AT54" i="29" s="1"/>
  <c r="AT55" i="29" s="1"/>
  <c r="AT56" i="29" s="1"/>
  <c r="AT57" i="29" s="1"/>
  <c r="AT58" i="29" s="1"/>
  <c r="AT59" i="29" s="1"/>
  <c r="AT60" i="29" s="1"/>
  <c r="AT61" i="29" s="1"/>
  <c r="AT62" i="29" s="1"/>
  <c r="AT63" i="29" s="1"/>
  <c r="AT64" i="29" s="1"/>
  <c r="AT65" i="29" s="1"/>
  <c r="AT66" i="29" s="1"/>
  <c r="AT67" i="29" s="1"/>
  <c r="AT68" i="29" s="1"/>
  <c r="AT69" i="29" s="1"/>
  <c r="AT70" i="29" s="1"/>
  <c r="AT71" i="29" s="1"/>
  <c r="AT72" i="29" s="1"/>
  <c r="AT73" i="29" s="1"/>
  <c r="AT74" i="29" s="1"/>
  <c r="AT75" i="29" s="1"/>
  <c r="AT76" i="29" s="1"/>
  <c r="AT77" i="29" s="1"/>
  <c r="AT78" i="29" s="1"/>
  <c r="AT79" i="29" s="1"/>
  <c r="AT80" i="29" s="1"/>
  <c r="AT81" i="29" s="1"/>
  <c r="AT82" i="29" s="1"/>
  <c r="AT83" i="29" s="1"/>
  <c r="AT84" i="29" s="1"/>
  <c r="AT85" i="29" s="1"/>
  <c r="AT86" i="29" s="1"/>
  <c r="AT87" i="29" s="1"/>
  <c r="AT88" i="29" s="1"/>
  <c r="AT89" i="29" s="1"/>
  <c r="AT90" i="29" s="1"/>
  <c r="AT91" i="29" s="1"/>
  <c r="AT92" i="29" s="1"/>
  <c r="AT93" i="29" s="1"/>
  <c r="AT94" i="29" s="1"/>
  <c r="AT95" i="29" s="1"/>
  <c r="AT96" i="29" s="1"/>
  <c r="AT97" i="29" s="1"/>
  <c r="AT98" i="29" s="1"/>
  <c r="AT99" i="29" s="1"/>
  <c r="AT100" i="29" s="1"/>
  <c r="AT101" i="29" s="1"/>
  <c r="AT102" i="29" s="1"/>
  <c r="AT103" i="29" s="1"/>
  <c r="AT104" i="29" s="1"/>
  <c r="AT105" i="29" s="1"/>
  <c r="AT106" i="29" s="1"/>
  <c r="AT107" i="29" s="1"/>
  <c r="AT108" i="29" s="1"/>
  <c r="AT109" i="29" s="1"/>
  <c r="AT110" i="29" s="1"/>
  <c r="AT111" i="29" s="1"/>
  <c r="AT112" i="29" s="1"/>
  <c r="AT113" i="29" s="1"/>
  <c r="AT114" i="29" s="1"/>
  <c r="AT115" i="29" s="1"/>
  <c r="AT116" i="29" s="1"/>
  <c r="AT117" i="29" s="1"/>
  <c r="AT118" i="29" s="1"/>
  <c r="AT119" i="29" s="1"/>
  <c r="AT120" i="29" s="1"/>
  <c r="AT121" i="29" s="1"/>
  <c r="AT122" i="29" s="1"/>
  <c r="AT123" i="29" s="1"/>
  <c r="AT124" i="29" s="1"/>
  <c r="AT125" i="29" s="1"/>
  <c r="AT126" i="29" s="1"/>
  <c r="AT127" i="29" s="1"/>
  <c r="AT128" i="29" s="1"/>
  <c r="AT129" i="29" s="1"/>
  <c r="AT130" i="29" s="1"/>
  <c r="AT131" i="29" s="1"/>
  <c r="AT132" i="29" s="1"/>
  <c r="AT133" i="29" s="1"/>
  <c r="AT134" i="29" s="1"/>
  <c r="AT135" i="29" s="1"/>
  <c r="AT136" i="29" s="1"/>
  <c r="AT6" i="28"/>
  <c r="AT7" i="28" s="1"/>
  <c r="AT8" i="28" s="1"/>
  <c r="AT9" i="28" s="1"/>
  <c r="AT10" i="28" s="1"/>
  <c r="AT11" i="28" s="1"/>
  <c r="AT12" i="28" s="1"/>
  <c r="AT13" i="28" s="1"/>
  <c r="AT14" i="28" s="1"/>
  <c r="AT15" i="28" s="1"/>
  <c r="AT16" i="28" s="1"/>
  <c r="AT17" i="28" s="1"/>
  <c r="AT18" i="28" s="1"/>
  <c r="AT19" i="28" s="1"/>
  <c r="AT20" i="28" s="1"/>
  <c r="AT21" i="28" s="1"/>
  <c r="AT22" i="28" s="1"/>
  <c r="AT23" i="28" s="1"/>
  <c r="AT24" i="28" s="1"/>
  <c r="AT25" i="28" s="1"/>
  <c r="AT26" i="28" s="1"/>
  <c r="AT27" i="28" s="1"/>
  <c r="AT28" i="28" s="1"/>
  <c r="AT29" i="28" s="1"/>
  <c r="AT30" i="28" s="1"/>
  <c r="AT31" i="28" s="1"/>
  <c r="AT32" i="28" s="1"/>
  <c r="AT33" i="28" s="1"/>
  <c r="AT34" i="28" s="1"/>
  <c r="AT35" i="28" s="1"/>
  <c r="AT36" i="28" s="1"/>
  <c r="AT37" i="28" s="1"/>
  <c r="AT38" i="28" s="1"/>
  <c r="AT39" i="28" s="1"/>
  <c r="AT40" i="28" s="1"/>
  <c r="AT41" i="28" s="1"/>
  <c r="AT42" i="28" s="1"/>
  <c r="AT43" i="28" s="1"/>
  <c r="AT44" i="28" s="1"/>
  <c r="AT45" i="28" s="1"/>
  <c r="AT46" i="28" s="1"/>
  <c r="AT47" i="28" s="1"/>
  <c r="AT48" i="28" s="1"/>
  <c r="AT49" i="28" s="1"/>
  <c r="AT50" i="28" s="1"/>
  <c r="AT51" i="28" s="1"/>
  <c r="AT52" i="28" s="1"/>
  <c r="AT53" i="28" s="1"/>
  <c r="AT54" i="28" s="1"/>
  <c r="AT55" i="28" s="1"/>
  <c r="AT56" i="28" s="1"/>
  <c r="AT57" i="28" s="1"/>
  <c r="AT58" i="28" s="1"/>
  <c r="AT59" i="28" s="1"/>
  <c r="AT60" i="28" s="1"/>
  <c r="AT61" i="28" s="1"/>
  <c r="AT62" i="28" s="1"/>
  <c r="AT63" i="28" s="1"/>
  <c r="AT64" i="28" s="1"/>
  <c r="AT65" i="28" s="1"/>
  <c r="AT66" i="28" s="1"/>
  <c r="AT67" i="28" s="1"/>
  <c r="AT68" i="28" s="1"/>
  <c r="AT69" i="28" s="1"/>
  <c r="AT70" i="28" s="1"/>
  <c r="AT71" i="28" s="1"/>
  <c r="AT72" i="28" s="1"/>
  <c r="AT73" i="28" s="1"/>
  <c r="AT74" i="28" s="1"/>
  <c r="AT75" i="28" s="1"/>
  <c r="AT76" i="28" s="1"/>
  <c r="AT77" i="28" s="1"/>
  <c r="AT78" i="28" s="1"/>
  <c r="AT79" i="28" s="1"/>
  <c r="AT80" i="28" s="1"/>
  <c r="AT81" i="28" s="1"/>
  <c r="AT82" i="28" s="1"/>
  <c r="AT83" i="28" s="1"/>
  <c r="AT84" i="28" s="1"/>
  <c r="AT85" i="28" s="1"/>
  <c r="AT86" i="28" s="1"/>
  <c r="AT87" i="28" s="1"/>
  <c r="AT88" i="28" s="1"/>
  <c r="AT89" i="28" s="1"/>
  <c r="AT90" i="28" s="1"/>
  <c r="AT91" i="28" s="1"/>
  <c r="AT92" i="28" s="1"/>
  <c r="AY2" i="29" l="1" a="1"/>
  <c r="AY2" i="29" s="1"/>
  <c r="AY4" i="29" s="1"/>
  <c r="D3" i="19" s="1"/>
  <c r="AT93" i="28"/>
  <c r="AT94" i="28" s="1"/>
  <c r="AT95" i="28" s="1"/>
  <c r="AT96" i="28" s="1"/>
  <c r="AT97" i="28" s="1"/>
  <c r="AT98" i="28" s="1"/>
  <c r="AT99" i="28" s="1"/>
  <c r="AT100" i="28" s="1"/>
  <c r="AT101" i="28" s="1"/>
  <c r="AT102" i="28" s="1"/>
  <c r="AT103" i="28" s="1"/>
  <c r="AT104" i="28" s="1"/>
  <c r="AY2" i="28" l="1" a="1"/>
  <c r="AY2" i="28" s="1"/>
  <c r="AY4" i="28" s="1"/>
  <c r="D2" i="19" s="1"/>
  <c r="B2" i="19" s="1"/>
  <c r="AO3" i="67" s="1"/>
  <c r="D51" i="6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Fu-Sheng Chang</author>
  </authors>
  <commentList>
    <comment ref="D51" authorId="0" shapeId="0" xr:uid="{EA873DC1-49B9-4A5E-B0E4-0AF2C9FCA5AD}">
      <text>
        <r>
          <rPr>
            <b/>
            <sz val="8"/>
            <color indexed="81"/>
            <rFont val="微軟正黑體"/>
            <family val="2"/>
            <charset val="136"/>
          </rPr>
          <t>可至</t>
        </r>
        <r>
          <rPr>
            <b/>
            <u/>
            <sz val="8"/>
            <color indexed="81"/>
            <rFont val="微軟正黑體"/>
            <family val="2"/>
            <charset val="136"/>
          </rPr>
          <t>測試項目</t>
        </r>
        <r>
          <rPr>
            <b/>
            <sz val="8"/>
            <color indexed="81"/>
            <rFont val="微軟正黑體"/>
            <family val="2"/>
            <charset val="136"/>
          </rPr>
          <t>勾選，內容將自動呈現此框格內。
You can select the tests on another sheet, and they will automatically appear in this cell.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<sst xmlns="http://schemas.openxmlformats.org/spreadsheetml/2006/main" count="1143" uniqueCount="948">
  <si>
    <t>Invoice</t>
    <phoneticPr fontId="10" type="noConversion"/>
  </si>
  <si>
    <t>Report requriement</t>
    <phoneticPr fontId="10" type="noConversion"/>
  </si>
  <si>
    <r>
      <rPr>
        <sz val="10"/>
        <color rgb="FF000000"/>
        <rFont val="微軟正黑體"/>
        <family val="2"/>
        <charset val="136"/>
      </rPr>
      <t>中文</t>
    </r>
    <r>
      <rPr>
        <sz val="10"/>
        <color rgb="FF000000"/>
        <rFont val="Arial"/>
        <family val="2"/>
      </rPr>
      <t xml:space="preserve"> Traditional Chinese   </t>
    </r>
    <phoneticPr fontId="10" type="noConversion"/>
  </si>
  <si>
    <r>
      <rPr>
        <sz val="10"/>
        <color rgb="FF000000"/>
        <rFont val="微軟正黑體"/>
        <family val="2"/>
        <charset val="136"/>
      </rPr>
      <t>英文</t>
    </r>
    <r>
      <rPr>
        <sz val="10"/>
        <color rgb="FF000000"/>
        <rFont val="Arial"/>
        <family val="2"/>
      </rPr>
      <t xml:space="preserve"> English </t>
    </r>
    <phoneticPr fontId="10" type="noConversion"/>
  </si>
  <si>
    <r>
      <rPr>
        <sz val="10"/>
        <color rgb="FF000000"/>
        <rFont val="微軟正黑體"/>
        <family val="2"/>
        <charset val="136"/>
      </rPr>
      <t>自取報告</t>
    </r>
    <r>
      <rPr>
        <sz val="10"/>
        <color rgb="FF000000"/>
        <rFont val="Arial"/>
        <family val="2"/>
      </rPr>
      <t xml:space="preserve"> Pick up by self  </t>
    </r>
    <phoneticPr fontId="10" type="noConversion"/>
  </si>
  <si>
    <t>Applicant (APPL.)/Sponsor</t>
    <phoneticPr fontId="10" type="noConversion"/>
  </si>
  <si>
    <r>
      <rPr>
        <b/>
        <vertAlign val="superscript"/>
        <sz val="10"/>
        <color rgb="FFFF0000"/>
        <rFont val="微軟正黑體"/>
        <family val="2"/>
        <charset val="136"/>
      </rPr>
      <t>※</t>
    </r>
    <r>
      <rPr>
        <b/>
        <sz val="10"/>
        <color rgb="FF000000"/>
        <rFont val="微軟正黑體"/>
        <family val="2"/>
        <charset val="136"/>
      </rPr>
      <t>產品名稱</t>
    </r>
    <r>
      <rPr>
        <b/>
        <sz val="10"/>
        <color rgb="FF000000"/>
        <rFont val="Arial"/>
        <family val="2"/>
      </rPr>
      <t xml:space="preserve"> Sample Name</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10" type="noConversion"/>
  </si>
  <si>
    <t xml:space="preserve">Date in: </t>
    <phoneticPr fontId="10" type="noConversion"/>
  </si>
  <si>
    <t>安心資訊平台檢測報告資訊公開同意書</t>
  </si>
  <si>
    <t>若您同意，請於本頁下方的廠商用印處蓋公司大、小章，如果不同意則可不需理會此份文件。</t>
  </si>
  <si>
    <t>如您未來評估有需要使用此服務時，請填寫此份同意書並用印後，寄回正本，本公司將會為您上傳該份檢測報告。</t>
  </si>
  <si>
    <t>SGS安心資訊網的平台特色</t>
  </si>
  <si>
    <t>4. 所提供之任何資料皆無涉及商業行為，僅為傳遞完整正確檢測報告之概念。</t>
  </si>
  <si>
    <t>5. 本平台為SGS台灣官方網站，其揭露之檢測報告均為真實完整正確，為提供查證報告真實性之最佳工具。</t>
  </si>
  <si>
    <t>**注意事項**</t>
  </si>
  <si>
    <t>1. 本平台提供之檢測報告結果僅代表廠商送測時的單一樣品，不代表該廠商所有產品。</t>
  </si>
  <si>
    <t>2. 若送測廠商為個人戶或非原本製造廠商，SGS有權利決定不予刊登 (基於商業機密之保障)。</t>
  </si>
  <si>
    <t>3. 安心資訊平台非以營利為目的之網頁，不提供商品交易服務。</t>
  </si>
  <si>
    <t>4. 如廠商之送測資訊(產品名稱、製造批號、原產國、供應商或其它資料)有造假虛偽不實之情況，其衍生之相關法律或賠償責任需自行負責並承擔。</t>
  </si>
  <si>
    <t xml:space="preserve">6. 上傳揭露報告不包含混合測試報告及僅出具紙本報告。 </t>
  </si>
  <si>
    <t>7. 刊登報告所產生的相關法律責任應由申請者自行承擔；如報告檢測項目無法源依據，應自行綜合評估相關法令規範後，再提出申請。</t>
  </si>
  <si>
    <r>
      <t>248020</t>
    </r>
    <r>
      <rPr>
        <sz val="20"/>
        <color theme="1"/>
        <rFont val="標楷體"/>
        <family val="4"/>
        <charset val="136"/>
      </rPr>
      <t>新北市新北產業園區五權七路</t>
    </r>
    <r>
      <rPr>
        <sz val="20"/>
        <color theme="1"/>
        <rFont val="Arial"/>
        <family val="2"/>
      </rPr>
      <t>38</t>
    </r>
    <r>
      <rPr>
        <sz val="20"/>
        <color theme="1"/>
        <rFont val="標楷體"/>
        <family val="4"/>
        <charset val="136"/>
      </rPr>
      <t>號</t>
    </r>
  </si>
  <si>
    <t>台灣檢驗科技股份有限公司</t>
  </si>
  <si>
    <r>
      <t>超微量工業安全實驗室</t>
    </r>
    <r>
      <rPr>
        <sz val="20"/>
        <color theme="1"/>
        <rFont val="Arial"/>
        <family val="2"/>
      </rPr>
      <t xml:space="preserve"> </t>
    </r>
    <r>
      <rPr>
        <u/>
        <sz val="20"/>
        <color theme="1"/>
        <rFont val="Arial"/>
        <family val="2"/>
      </rPr>
      <t xml:space="preserve">               </t>
    </r>
    <r>
      <rPr>
        <sz val="20"/>
        <color theme="1"/>
        <rFont val="標楷體"/>
        <family val="4"/>
        <charset val="136"/>
      </rPr>
      <t>收</t>
    </r>
  </si>
  <si>
    <r>
      <t>407271</t>
    </r>
    <r>
      <rPr>
        <sz val="20"/>
        <color theme="1"/>
        <rFont val="標楷體"/>
        <family val="4"/>
        <charset val="136"/>
      </rPr>
      <t>台中市台中工業區</t>
    </r>
    <r>
      <rPr>
        <sz val="20"/>
        <color theme="1"/>
        <rFont val="Arial"/>
        <family val="2"/>
      </rPr>
      <t>14</t>
    </r>
    <r>
      <rPr>
        <sz val="20"/>
        <color theme="1"/>
        <rFont val="標楷體"/>
        <family val="4"/>
        <charset val="136"/>
      </rPr>
      <t>路</t>
    </r>
    <r>
      <rPr>
        <sz val="20"/>
        <color theme="1"/>
        <rFont val="Arial"/>
        <family val="2"/>
      </rPr>
      <t>9</t>
    </r>
    <r>
      <rPr>
        <sz val="20"/>
        <color theme="1"/>
        <rFont val="標楷體"/>
        <family val="4"/>
        <charset val="136"/>
      </rPr>
      <t>號</t>
    </r>
  </si>
  <si>
    <r>
      <t>超微量工業安全實驗室</t>
    </r>
    <r>
      <rPr>
        <u/>
        <sz val="20"/>
        <color theme="1"/>
        <rFont val="Arial"/>
        <family val="2"/>
      </rPr>
      <t xml:space="preserve">               </t>
    </r>
    <r>
      <rPr>
        <sz val="20"/>
        <color theme="1"/>
        <rFont val="標楷體"/>
        <family val="4"/>
        <charset val="136"/>
      </rPr>
      <t>收</t>
    </r>
  </si>
  <si>
    <t>Fax: 04-2359-2949</t>
  </si>
  <si>
    <r>
      <t>811637</t>
    </r>
    <r>
      <rPr>
        <sz val="20"/>
        <color theme="1"/>
        <rFont val="標楷體"/>
        <family val="4"/>
        <charset val="136"/>
      </rPr>
      <t>高雄市楠梓加工出口區開發路</t>
    </r>
    <r>
      <rPr>
        <sz val="20"/>
        <color theme="1"/>
        <rFont val="Arial"/>
        <family val="2"/>
      </rPr>
      <t>61</t>
    </r>
    <r>
      <rPr>
        <sz val="20"/>
        <color theme="1"/>
        <rFont val="標楷體"/>
        <family val="4"/>
        <charset val="136"/>
      </rPr>
      <t>號</t>
    </r>
  </si>
  <si>
    <t>Fax: 07-3010860</t>
  </si>
  <si>
    <t>SGS申請檢測流程  &lt;&lt;客戶須先付清檢驗款項&gt;&gt;</t>
  </si>
  <si>
    <t>1. 填妥申請書。</t>
  </si>
  <si>
    <t>2. 回傳申請書mail或傳真給客服人員，客服會mail正式報價單並確認所需樣品量、匯款帳號。</t>
  </si>
  <si>
    <t>3. 請準備足夠之樣品與申請書(簽名)+報價單(簽名) +匯款收據(影本)，一併寄至SGS。</t>
  </si>
  <si>
    <t>4. SGS收到您的樣品後，客服人員將mail收樣通知：正式報價單(含報告編號)、預出日期。</t>
  </si>
  <si>
    <t>5. 完成檢測後，SGS會寄草稿報告電子檔或傳真給 貴公司。</t>
  </si>
  <si>
    <t>6. 請客戶確認草稿報告內容電子檔或傳真，若有任何問題請回覆mail或傳真，客服人員將的協助您處理。</t>
  </si>
  <si>
    <t>7. 若無問題將不用回覆，SGS將於次一工作日提供電子簽章之報告電子檔(即為正式報告)，並於次二至三工作日寄出電子發票。</t>
  </si>
  <si>
    <t>8. 如電子簽章之報告電子檔寄出日為月底(含發票截止日)，敝司也將會於下個月初另寄出電子發票。</t>
  </si>
  <si>
    <t>9. 完成整個檢測流程，祝福您檢測順心。</t>
  </si>
  <si>
    <t>備註: 依成品(含完整包裝)檢驗</t>
  </si>
  <si>
    <r>
      <t>※若同時檢測</t>
    </r>
    <r>
      <rPr>
        <b/>
        <sz val="9"/>
        <color rgb="FF000080"/>
        <rFont val="微軟正黑體"/>
        <family val="2"/>
        <charset val="136"/>
      </rPr>
      <t>微生物與其他測項</t>
    </r>
    <r>
      <rPr>
        <sz val="9"/>
        <color rgb="FF000080"/>
        <rFont val="微軟正黑體"/>
        <family val="2"/>
        <charset val="136"/>
      </rPr>
      <t>，煩請提供兩瓶(包)以上之樣品，以避免延誤出報告之時間。</t>
    </r>
  </si>
  <si>
    <t>※若無法提供兩瓶(包)以上之樣品，敝單位將會延2~3個工作天，以便其它測項之檢測。</t>
  </si>
  <si>
    <t>提供服務據點如下：</t>
    <phoneticPr fontId="10" type="noConversion"/>
  </si>
  <si>
    <t>※文件用印簽名完畢可隨樣品與簽名申請書一併寄至各區服務據點，並署名*超微量工業安全實驗室 收</t>
    <phoneticPr fontId="10" type="noConversion"/>
  </si>
  <si>
    <t>Signature</t>
    <phoneticPr fontId="10" type="noConversion"/>
  </si>
  <si>
    <t>付款切結書</t>
  </si>
  <si>
    <t>※ 如第一頁申請廠商與發票廠商不同，再請填寫用印此付款切結書，</t>
  </si>
  <si>
    <r>
      <rPr>
        <sz val="9"/>
        <rFont val="微軟正黑體"/>
        <family val="2"/>
        <charset val="136"/>
      </rPr>
      <t>完整包裝</t>
    </r>
    <r>
      <rPr>
        <sz val="9"/>
        <rFont val="Arial"/>
        <family val="2"/>
      </rPr>
      <t xml:space="preserve"> </t>
    </r>
    <r>
      <rPr>
        <b/>
        <sz val="10"/>
        <rFont val="Arial"/>
        <family val="2"/>
      </rPr>
      <t xml:space="preserve">Intact Packing   </t>
    </r>
    <phoneticPr fontId="10" type="noConversion"/>
  </si>
  <si>
    <r>
      <rPr>
        <sz val="9"/>
        <rFont val="微軟正黑體"/>
        <family val="2"/>
        <charset val="136"/>
      </rPr>
      <t>散裝</t>
    </r>
    <r>
      <rPr>
        <sz val="9"/>
        <rFont val="Arial"/>
        <family val="2"/>
      </rPr>
      <t xml:space="preserve"> </t>
    </r>
    <r>
      <rPr>
        <b/>
        <sz val="10"/>
        <rFont val="Arial"/>
        <family val="2"/>
      </rPr>
      <t xml:space="preserve">In Bulk  </t>
    </r>
    <phoneticPr fontId="10"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</si>
  <si>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As applicant/sponsor</t>
    </r>
    <phoneticPr fontId="10" type="noConversion"/>
  </si>
  <si>
    <t>申請廠商之公司大小章</t>
    <phoneticPr fontId="10" type="noConversion"/>
  </si>
  <si>
    <t>付款廠商之公司大小章</t>
    <phoneticPr fontId="10" type="noConversion"/>
  </si>
  <si>
    <t>日，</t>
    <phoneticPr fontId="10" type="noConversion"/>
  </si>
  <si>
    <t xml:space="preserve">送驗      </t>
    <phoneticPr fontId="10" type="noConversion"/>
  </si>
  <si>
    <t>(樣品名稱)至台灣檢驗科技股份有限公司檢驗，</t>
    <phoneticPr fontId="10" type="noConversion"/>
  </si>
  <si>
    <t>(申請廠商)負擔責任問題。</t>
    <phoneticPr fontId="10" type="noConversion"/>
  </si>
  <si>
    <t>(申請廠商) 於民國     </t>
    <phoneticPr fontId="10" type="noConversion"/>
  </si>
  <si>
    <t>本公司</t>
    <phoneticPr fontId="10" type="noConversion"/>
  </si>
  <si>
    <t>年</t>
    <phoneticPr fontId="10" type="noConversion"/>
  </si>
  <si>
    <t>月</t>
    <phoneticPr fontId="10" type="noConversion"/>
  </si>
  <si>
    <t>因公司內部因素，發票&amp;付款由</t>
    <phoneticPr fontId="10" type="noConversion"/>
  </si>
  <si>
    <t>一律由本公司</t>
    <phoneticPr fontId="10" type="noConversion"/>
  </si>
  <si>
    <t xml:space="preserve"> 用印處：</t>
    <phoneticPr fontId="10" type="noConversion"/>
  </si>
  <si>
    <t>承辦人簽名：</t>
    <phoneticPr fontId="10" type="noConversion"/>
  </si>
  <si>
    <t>用印處：</t>
    <phoneticPr fontId="10" type="noConversion"/>
  </si>
  <si>
    <t>日</t>
    <phoneticPr fontId="10" type="noConversion"/>
  </si>
  <si>
    <t>民國</t>
    <phoneticPr fontId="10" type="noConversion"/>
  </si>
  <si>
    <t>委託檢測聲明書</t>
  </si>
  <si>
    <t>※ 如第一頁申請廠商非送測產品的生產製造或品牌所有者，需填寫與用印此聲明書，</t>
  </si>
  <si>
    <t>(發票廠商)支付。若日後因上列之</t>
    <phoneticPr fontId="10" type="noConversion"/>
  </si>
  <si>
    <t>名譽受損等問題，</t>
    <phoneticPr fontId="10" type="noConversion"/>
  </si>
  <si>
    <t>※報告廠商抬頭需填寫</t>
    <phoneticPr fontId="10" type="noConversion"/>
  </si>
  <si>
    <t>※生產或供應廠商需填寫</t>
    <phoneticPr fontId="10" type="noConversion"/>
  </si>
  <si>
    <t>※產品名稱需填寫</t>
    <phoneticPr fontId="10" type="noConversion"/>
  </si>
  <si>
    <t>以上所有資料均取得此公司同意，若日後因上列之原因，造成台灣檢驗科技股份有限公司</t>
    <phoneticPr fontId="10" type="noConversion"/>
  </si>
  <si>
    <t>出具之此份報告，有任何法律訴訟或名譽受損之疑，</t>
    <phoneticPr fontId="10" type="noConversion"/>
  </si>
  <si>
    <t xml:space="preserve">一律由本公司                                                     </t>
    <phoneticPr fontId="10" type="noConversion"/>
  </si>
  <si>
    <t>公司委託，送</t>
    <phoneticPr fontId="10" type="noConversion"/>
  </si>
  <si>
    <t>申請公司經辦人</t>
    <phoneticPr fontId="10" type="noConversion"/>
  </si>
  <si>
    <t xml:space="preserve">                          </t>
    <phoneticPr fontId="10" type="noConversion"/>
  </si>
  <si>
    <t>委託公司經辦人</t>
    <phoneticPr fontId="10" type="noConversion"/>
  </si>
  <si>
    <t>委託公司簽章(大小章)</t>
    <phoneticPr fontId="10" type="noConversion"/>
  </si>
  <si>
    <t xml:space="preserve">申請公司簽章(大小章) </t>
    <phoneticPr fontId="10" type="noConversion"/>
  </si>
  <si>
    <t>Date out:</t>
    <phoneticPr fontId="10" type="noConversion"/>
  </si>
  <si>
    <t>Unit</t>
    <phoneticPr fontId="10" type="noConversion"/>
  </si>
  <si>
    <r>
      <rPr>
        <sz val="9"/>
        <color rgb="FF000000"/>
        <rFont val="微軟正黑體"/>
        <family val="2"/>
        <charset val="136"/>
      </rPr>
      <t>數量</t>
    </r>
    <r>
      <rPr>
        <sz val="9"/>
        <color rgb="FF000000"/>
        <rFont val="Arial"/>
        <family val="2"/>
      </rPr>
      <t xml:space="preserve"> Quantity</t>
    </r>
    <phoneticPr fontId="10" type="noConversion"/>
  </si>
  <si>
    <r>
      <rPr>
        <b/>
        <sz val="11"/>
        <color rgb="FF000000"/>
        <rFont val="微軟正黑體"/>
        <family val="2"/>
        <charset val="136"/>
      </rPr>
      <t>申請廠商</t>
    </r>
    <r>
      <rPr>
        <b/>
        <sz val="11"/>
        <color rgb="FF000000"/>
        <rFont val="Arial"/>
        <family val="2"/>
      </rPr>
      <t>/</t>
    </r>
    <r>
      <rPr>
        <b/>
        <sz val="11"/>
        <color rgb="FF000000"/>
        <rFont val="微軟正黑體"/>
        <family val="2"/>
        <charset val="136"/>
      </rPr>
      <t>試驗委託者</t>
    </r>
    <phoneticPr fontId="10" type="noConversion"/>
  </si>
  <si>
    <r>
      <rPr>
        <b/>
        <sz val="11"/>
        <color rgb="FF000000"/>
        <rFont val="微軟正黑體"/>
        <family val="2"/>
        <charset val="136"/>
      </rPr>
      <t>發票廠商</t>
    </r>
    <phoneticPr fontId="10" type="noConversion"/>
  </si>
  <si>
    <r>
      <rPr>
        <b/>
        <sz val="11"/>
        <color rgb="FF000000"/>
        <rFont val="微軟正黑體"/>
        <family val="2"/>
        <charset val="136"/>
      </rPr>
      <t>報告需求</t>
    </r>
    <phoneticPr fontId="10" type="noConversion"/>
  </si>
  <si>
    <r>
      <rPr>
        <sz val="9"/>
        <color rgb="FF000000"/>
        <rFont val="微軟正黑體"/>
        <family val="2"/>
        <charset val="136"/>
      </rPr>
      <t>自主管理</t>
    </r>
    <r>
      <rPr>
        <sz val="9"/>
        <color rgb="FF000000"/>
        <rFont val="Arial"/>
        <family val="2"/>
      </rPr>
      <t>For self-management</t>
    </r>
    <phoneticPr fontId="10" type="noConversion"/>
  </si>
  <si>
    <r>
      <rPr>
        <sz val="9"/>
        <color rgb="FF000000"/>
        <rFont val="微軟正黑體"/>
        <family val="2"/>
        <charset val="136"/>
      </rPr>
      <t>出口使用</t>
    </r>
    <r>
      <rPr>
        <sz val="9"/>
        <color rgb="FF000000"/>
        <rFont val="Arial"/>
        <family val="2"/>
      </rPr>
      <t>For export</t>
    </r>
    <phoneticPr fontId="10" type="noConversion"/>
  </si>
  <si>
    <r>
      <rPr>
        <sz val="9"/>
        <color rgb="FF000000"/>
        <rFont val="微軟正黑體"/>
        <family val="2"/>
        <charset val="136"/>
      </rPr>
      <t>政府法規要求</t>
    </r>
    <r>
      <rPr>
        <sz val="9"/>
        <color rgb="FF000000"/>
        <rFont val="Arial"/>
        <family val="2"/>
      </rPr>
      <t xml:space="preserve"> For regulations  </t>
    </r>
    <phoneticPr fontId="10" type="noConversion"/>
  </si>
  <si>
    <r>
      <rPr>
        <sz val="9"/>
        <rFont val="微軟正黑體"/>
        <family val="2"/>
        <charset val="136"/>
      </rPr>
      <t>冷藏</t>
    </r>
    <r>
      <rPr>
        <sz val="9"/>
        <rFont val="Arial"/>
        <family val="2"/>
      </rPr>
      <t xml:space="preserve"> </t>
    </r>
    <r>
      <rPr>
        <b/>
        <sz val="10"/>
        <rFont val="Arial"/>
        <family val="2"/>
      </rPr>
      <t>2</t>
    </r>
    <r>
      <rPr>
        <b/>
        <sz val="10"/>
        <rFont val="微軟正黑體"/>
        <family val="2"/>
        <charset val="136"/>
      </rPr>
      <t>℃</t>
    </r>
    <r>
      <rPr>
        <b/>
        <sz val="10"/>
        <rFont val="Arial"/>
        <family val="2"/>
      </rPr>
      <t>~8</t>
    </r>
    <r>
      <rPr>
        <b/>
        <sz val="10"/>
        <rFont val="微軟正黑體"/>
        <family val="2"/>
        <charset val="136"/>
      </rPr>
      <t>℃</t>
    </r>
    <r>
      <rPr>
        <b/>
        <sz val="10"/>
        <rFont val="Arial"/>
        <family val="2"/>
      </rPr>
      <t xml:space="preserve">    </t>
    </r>
    <phoneticPr fontId="10" type="noConversion"/>
  </si>
  <si>
    <r>
      <rPr>
        <sz val="9"/>
        <rFont val="微軟正黑體"/>
        <family val="2"/>
        <charset val="136"/>
      </rPr>
      <t>冷凍</t>
    </r>
    <r>
      <rPr>
        <sz val="9"/>
        <rFont val="Arial"/>
        <family val="2"/>
      </rPr>
      <t xml:space="preserve"> </t>
    </r>
    <r>
      <rPr>
        <b/>
        <sz val="10"/>
        <rFont val="Arial"/>
        <family val="2"/>
      </rPr>
      <t>-25</t>
    </r>
    <r>
      <rPr>
        <b/>
        <sz val="10"/>
        <rFont val="微軟正黑體"/>
        <family val="2"/>
        <charset val="136"/>
      </rPr>
      <t>℃</t>
    </r>
    <r>
      <rPr>
        <b/>
        <sz val="10"/>
        <rFont val="Arial"/>
        <family val="2"/>
      </rPr>
      <t>~ -15</t>
    </r>
    <r>
      <rPr>
        <b/>
        <sz val="10"/>
        <rFont val="微軟正黑體"/>
        <family val="2"/>
        <charset val="136"/>
      </rPr>
      <t>℃</t>
    </r>
    <phoneticPr fontId="10" type="noConversion"/>
  </si>
  <si>
    <r>
      <rPr>
        <sz val="9"/>
        <color rgb="FF000000"/>
        <rFont val="微軟正黑體"/>
        <family val="2"/>
        <charset val="136"/>
      </rPr>
      <t>單位</t>
    </r>
    <r>
      <rPr>
        <sz val="9"/>
        <color rgb="FF000000"/>
        <rFont val="Arial"/>
        <family val="2"/>
      </rPr>
      <t xml:space="preserve"> Unit</t>
    </r>
    <phoneticPr fontId="10" type="noConversion"/>
  </si>
  <si>
    <r>
      <rPr>
        <b/>
        <sz val="11"/>
        <color rgb="FF000000"/>
        <rFont val="微軟正黑體"/>
        <family val="2"/>
        <charset val="136"/>
      </rPr>
      <t>委託測試項目</t>
    </r>
    <phoneticPr fontId="10" type="noConversion"/>
  </si>
  <si>
    <r>
      <rPr>
        <b/>
        <vertAlign val="superscript"/>
        <sz val="10"/>
        <color rgb="FFFF0000"/>
        <rFont val="微軟正黑體"/>
        <family val="2"/>
        <charset val="136"/>
      </rPr>
      <t>※</t>
    </r>
    <r>
      <rPr>
        <b/>
        <sz val="10"/>
        <color rgb="FF000000"/>
        <rFont val="微軟正黑體"/>
        <family val="2"/>
        <charset val="136"/>
      </rPr>
      <t>報告抬頭廠商及地址</t>
    </r>
    <r>
      <rPr>
        <b/>
        <sz val="10"/>
        <color rgb="FF000000"/>
        <rFont val="Arial"/>
        <family val="2"/>
      </rPr>
      <t xml:space="preserve"> Company name and address in the report </t>
    </r>
    <r>
      <rPr>
        <b/>
        <sz val="10"/>
        <rFont val="Arial"/>
        <family val="2"/>
      </rPr>
      <t>:</t>
    </r>
    <phoneticPr fontId="10" type="noConversion"/>
  </si>
  <si>
    <r>
      <rPr>
        <sz val="6"/>
        <rFont val="微軟正黑體"/>
        <family val="2"/>
        <charset val="136"/>
      </rPr>
      <t>因申請書版面限制，無法於申請書上明述實驗方法與檢驗範圍等相關資訊，如您需要確認實驗方法與檢驗</t>
    </r>
    <r>
      <rPr>
        <sz val="6"/>
        <rFont val="Arial"/>
        <family val="2"/>
      </rPr>
      <t xml:space="preserve"> </t>
    </r>
    <r>
      <rPr>
        <sz val="6"/>
        <rFont val="微軟正黑體"/>
        <family val="2"/>
        <charset val="136"/>
      </rPr>
      <t>範圍等相關資訊時，煩請至網路連結</t>
    </r>
    <r>
      <rPr>
        <sz val="6"/>
        <rFont val="Arial"/>
        <family val="2"/>
      </rPr>
      <t>( https://msn.sgs.com/?c=H12A0 )</t>
    </r>
    <r>
      <rPr>
        <sz val="6"/>
        <rFont val="微軟正黑體"/>
        <family val="2"/>
        <charset val="136"/>
      </rPr>
      <t>查詢或掃描右方的</t>
    </r>
    <r>
      <rPr>
        <sz val="6"/>
        <rFont val="Arial"/>
        <family val="2"/>
      </rPr>
      <t>QR Code</t>
    </r>
    <r>
      <rPr>
        <sz val="6"/>
        <rFont val="微軟正黑體"/>
        <family val="2"/>
        <charset val="136"/>
      </rPr>
      <t>。</t>
    </r>
    <r>
      <rPr>
        <sz val="6"/>
        <rFont val="Arial"/>
        <family val="2"/>
      </rPr>
      <t xml:space="preserv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r>
    <phoneticPr fontId="10" type="noConversion"/>
  </si>
  <si>
    <t>層級</t>
    <phoneticPr fontId="10" type="noConversion"/>
  </si>
  <si>
    <t>群組1</t>
    <phoneticPr fontId="10" type="noConversion"/>
  </si>
  <si>
    <t>顯示內容</t>
    <phoneticPr fontId="10" type="noConversion"/>
  </si>
  <si>
    <t>顯示篩選</t>
    <phoneticPr fontId="10" type="noConversion"/>
  </si>
  <si>
    <t>版次Version：</t>
    <phoneticPr fontId="10" type="noConversion"/>
  </si>
  <si>
    <t>發行日期Issued Date：</t>
    <phoneticPr fontId="10"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</si>
  <si>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 xml:space="preserve"> As applicant/sponsor</t>
    </r>
    <phoneticPr fontId="10" type="noConversion"/>
  </si>
  <si>
    <r>
      <rPr>
        <sz val="10"/>
        <color theme="1"/>
        <rFont val="微軟正黑體"/>
        <family val="2"/>
        <charset val="136"/>
      </rPr>
      <t>同發票廠商</t>
    </r>
    <r>
      <rPr>
        <sz val="10"/>
        <color theme="1"/>
        <rFont val="Arial"/>
        <family val="2"/>
      </rPr>
      <t xml:space="preserve"> As Invoice company</t>
    </r>
    <phoneticPr fontId="10" type="noConversion"/>
  </si>
  <si>
    <r>
      <rPr>
        <sz val="6"/>
        <color theme="1"/>
        <rFont val="微軟正黑體"/>
        <family val="2"/>
        <charset val="136"/>
      </rPr>
      <t>如未附報價單，以</t>
    </r>
    <r>
      <rPr>
        <sz val="6"/>
        <color theme="1"/>
        <rFont val="Arial"/>
        <family val="2"/>
      </rPr>
      <t>SGS</t>
    </r>
    <r>
      <rPr>
        <sz val="6"/>
        <color theme="1"/>
        <rFont val="微軟正黑體"/>
        <family val="2"/>
        <charset val="136"/>
      </rPr>
      <t>定價為主。</t>
    </r>
    <r>
      <rPr>
        <sz val="6"/>
        <color theme="1"/>
        <rFont val="Arial"/>
        <family val="2"/>
      </rPr>
      <t>If no quotation is attached, the SGS pricing shall prevail.</t>
    </r>
    <phoneticPr fontId="10" type="noConversion"/>
  </si>
  <si>
    <r>
      <rPr>
        <sz val="6"/>
        <color theme="1"/>
        <rFont val="微軟正黑體"/>
        <family val="2"/>
        <charset val="136"/>
      </rPr>
      <t>此檢驗費用均為未稅金額；新交易、久未交易</t>
    </r>
    <r>
      <rPr>
        <sz val="6"/>
        <color theme="1"/>
        <rFont val="Arial"/>
        <family val="2"/>
      </rPr>
      <t>(</t>
    </r>
    <r>
      <rPr>
        <sz val="6"/>
        <color theme="1"/>
        <rFont val="微軟正黑體"/>
        <family val="2"/>
        <charset val="136"/>
      </rPr>
      <t>一年內未有交易往來</t>
    </r>
    <r>
      <rPr>
        <sz val="6"/>
        <color theme="1"/>
        <rFont val="Arial"/>
        <family val="2"/>
      </rPr>
      <t>)</t>
    </r>
    <r>
      <rPr>
        <sz val="6"/>
        <color theme="1"/>
        <rFont val="微軟正黑體"/>
        <family val="2"/>
        <charset val="136"/>
      </rPr>
      <t>及海外客戶需先付清款項，方能執行檢驗。</t>
    </r>
    <r>
      <rPr>
        <sz val="6"/>
        <color theme="1"/>
        <rFont val="Arial"/>
        <family val="2"/>
      </rPr>
      <t>The inspection fee is the tax-excluded amount. For long-term transactions (no transaction within one year) and overseas customers, please make the remittance prior to the testing.</t>
    </r>
    <phoneticPr fontId="10" type="noConversion"/>
  </si>
  <si>
    <r>
      <rPr>
        <sz val="6"/>
        <color theme="1"/>
        <rFont val="微軟正黑體"/>
        <family val="2"/>
        <charset val="136"/>
      </rPr>
      <t>微生物參照衛生福利部公告方法檢驗；微生物不接受急件、特急件。</t>
    </r>
    <r>
      <rPr>
        <sz val="6"/>
        <color theme="1"/>
        <rFont val="Arial"/>
        <family val="2"/>
      </rPr>
      <t>Microorganism testing refers to International Standard or Official methods. Express and Urgent services are not available for microorganism testing.</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</si>
  <si>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試驗委託者所提供的測試樣品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對照物質會因取樣與測試需要，而造成測試樣品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對照物質之減損與破壞，若委託者不同意或有特殊要求時，應主動於申請檢測前告知並載明於申請書，若因申請廠商</t>
    </r>
    <r>
      <rPr>
        <sz val="6"/>
        <color theme="1"/>
        <rFont val="Arial"/>
        <family val="2"/>
      </rPr>
      <t>/</t>
    </r>
    <r>
      <rPr>
        <sz val="6"/>
        <color theme="1"/>
        <rFont val="微軟正黑體"/>
        <family val="2"/>
        <charset val="136"/>
      </rPr>
      <t>試驗委託者未告知而產生相關損失，本實驗室將不負賠償責任。對於送驗之測試樣品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對照物質依樣品類型留存至少一周</t>
    </r>
    <r>
      <rPr>
        <sz val="6"/>
        <color theme="1"/>
        <rFont val="Arial"/>
        <family val="2"/>
      </rPr>
      <t>(</t>
    </r>
    <r>
      <rPr>
        <sz val="6"/>
        <color theme="1"/>
        <rFont val="微軟正黑體"/>
        <family val="2"/>
        <charset val="136"/>
      </rPr>
      <t>依報告簽署日後起算</t>
    </r>
    <r>
      <rPr>
        <sz val="6"/>
        <color theme="1"/>
        <rFont val="Arial"/>
        <family val="2"/>
      </rPr>
      <t>)</t>
    </r>
    <r>
      <rPr>
        <sz val="6"/>
        <color theme="1"/>
        <rFont val="微軟正黑體"/>
        <family val="2"/>
        <charset val="136"/>
      </rPr>
      <t>，除非申請廠商</t>
    </r>
    <r>
      <rPr>
        <sz val="6"/>
        <color theme="1"/>
        <rFont val="Arial"/>
        <family val="2"/>
      </rPr>
      <t>/</t>
    </r>
    <r>
      <rPr>
        <sz val="6"/>
        <color theme="1"/>
        <rFont val="微軟正黑體"/>
        <family val="2"/>
        <charset val="136"/>
      </rPr>
      <t>試驗委託者另有要求且記載於申請書上，將另作處置。（依據本實驗室之樣品保存規範）</t>
    </r>
    <r>
      <rPr>
        <sz val="6"/>
        <color theme="1"/>
        <rFont val="Arial"/>
        <family val="2"/>
      </rPr>
      <t>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r>
    <phoneticPr fontId="10" type="noConversion"/>
  </si>
  <si>
    <r>
      <rPr>
        <sz val="6"/>
        <color theme="1"/>
        <rFont val="微軟正黑體"/>
        <family val="2"/>
        <charset val="136"/>
      </rPr>
      <t>若測試樣品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或方法</t>
    </r>
    <r>
      <rPr>
        <sz val="6"/>
        <color theme="1"/>
        <rFont val="Arial"/>
        <family val="2"/>
      </rPr>
      <t>)</t>
    </r>
    <r>
      <rPr>
        <sz val="6"/>
        <color theme="1"/>
        <rFont val="微軟正黑體"/>
        <family val="2"/>
        <charset val="136"/>
      </rPr>
      <t>被判斷為偏離而申請廠商</t>
    </r>
    <r>
      <rPr>
        <sz val="6"/>
        <color theme="1"/>
        <rFont val="Arial"/>
        <family val="2"/>
      </rPr>
      <t>/</t>
    </r>
    <r>
      <rPr>
        <sz val="6"/>
        <color theme="1"/>
        <rFont val="微軟正黑體"/>
        <family val="2"/>
        <charset val="136"/>
      </rPr>
      <t>試驗委託仍需檢測，將於報告中載明偏離事項。</t>
    </r>
    <r>
      <rPr>
        <sz val="6"/>
        <color theme="1"/>
        <rFont val="Arial"/>
        <family val="2"/>
      </rPr>
      <t>If the test samples/ test article/control article (or method) is judged to be deviated, the deviation will be stated in the report if the applicant/sponsor instructs to keep on the testing.</t>
    </r>
    <phoneticPr fontId="10" type="noConversion"/>
  </si>
  <si>
    <r>
      <rPr>
        <sz val="6"/>
        <color theme="1"/>
        <rFont val="微軟正黑體"/>
        <family val="2"/>
        <charset val="136"/>
      </rPr>
      <t>不同種類、來源及最小獨立包裝之測試樣品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對照物質，應分別執行檢驗並出具報告，故本實驗室不接受多種產品混測執行。</t>
    </r>
    <r>
      <rPr>
        <sz val="6"/>
        <color theme="1"/>
        <rFont val="Arial"/>
        <family val="2"/>
      </rPr>
      <t>Test samples/test substances/control substances of different types, sources and smallest independent packaging should be tested separately and separated reports should be issued, so mixed testing of multiple products is not allowed.</t>
    </r>
    <phoneticPr fontId="10" type="noConversion"/>
  </si>
  <si>
    <r>
      <rPr>
        <sz val="6"/>
        <color theme="1"/>
        <rFont val="微軟正黑體"/>
        <family val="2"/>
        <charset val="136"/>
      </rPr>
      <t>對任何委託之測試樣品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對照物質或實驗中包含任何已知的實際或潛在危險或危害，如放射性、有毒、有害、感染性物質</t>
    </r>
    <r>
      <rPr>
        <sz val="6"/>
        <color theme="1"/>
        <rFont val="Arial"/>
        <family val="2"/>
      </rPr>
      <t>(</t>
    </r>
    <r>
      <rPr>
        <sz val="6"/>
        <color theme="1"/>
        <rFont val="微軟正黑體"/>
        <family val="2"/>
        <charset val="136"/>
      </rPr>
      <t>如病毒、病原體、動物檢體等</t>
    </r>
    <r>
      <rPr>
        <sz val="6"/>
        <color theme="1"/>
        <rFont val="Arial"/>
        <family val="2"/>
      </rPr>
      <t>)</t>
    </r>
    <r>
      <rPr>
        <sz val="6"/>
        <color theme="1"/>
        <rFont val="微軟正黑體"/>
        <family val="2"/>
        <charset val="136"/>
      </rPr>
      <t>或爆炸元素或物質、環境汙染或中毒的存在和危險，需事先通知本實驗室。</t>
    </r>
    <r>
      <rPr>
        <sz val="6"/>
        <color theme="1"/>
        <rFont val="Arial"/>
        <family val="2"/>
      </rPr>
      <t>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</si>
  <si>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試驗委託者應確認所提供之測試樣品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標準品等是否為管制藥品或毒性及關注化學物質，若是須提供相關登載及佐證文件以利與當地衛生主管機關、食品藥物署或行政院環境保護署申報。</t>
    </r>
    <r>
      <rPr>
        <sz val="6"/>
        <color theme="1"/>
        <rFont val="Arial"/>
        <family val="2"/>
      </rPr>
      <t>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</si>
  <si>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試驗委託者有提供之試驗過程必要之資訊</t>
    </r>
    <r>
      <rPr>
        <sz val="6"/>
        <color theme="1"/>
        <rFont val="Arial"/>
        <family val="2"/>
      </rPr>
      <t>(</t>
    </r>
    <r>
      <rPr>
        <sz val="6"/>
        <color theme="1"/>
        <rFont val="微軟正黑體"/>
        <family val="2"/>
        <charset val="136"/>
      </rPr>
      <t>包含但不限於對照物質、管柱、與當次測試結果相關之計算數據</t>
    </r>
    <r>
      <rPr>
        <sz val="6"/>
        <color theme="1"/>
        <rFont val="Arial"/>
        <family val="2"/>
      </rPr>
      <t>)</t>
    </r>
    <r>
      <rPr>
        <sz val="6"/>
        <color theme="1"/>
        <rFont val="微軟正黑體"/>
        <family val="2"/>
        <charset val="136"/>
      </rPr>
      <t>，應同步提供該合用性之成份分析檢驗報告或聲明書。</t>
    </r>
    <r>
      <rPr>
        <sz val="6"/>
        <color theme="1"/>
        <rFont val="Arial"/>
        <family val="2"/>
      </rPr>
      <t xml:space="preserve">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r>
    <phoneticPr fontId="10" type="noConversion"/>
  </si>
  <si>
    <r>
      <rPr>
        <sz val="6"/>
        <color theme="1"/>
        <rFont val="微軟正黑體"/>
        <family val="2"/>
        <charset val="136"/>
      </rPr>
      <t>報告所載測試結果將依照法規、方法或認證證書所載之單位呈現，除內毒素因法規要求會換算於備註之外，其他測試項目不於報告中登載單位換算後的結果。</t>
    </r>
    <r>
      <rPr>
        <sz val="6"/>
        <color theme="1"/>
        <rFont val="Arial"/>
        <family val="2"/>
      </rPr>
      <t>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r>
    <phoneticPr fontId="10" type="noConversion"/>
  </si>
  <si>
    <r>
      <rPr>
        <sz val="6"/>
        <color theme="1"/>
        <rFont val="微軟正黑體"/>
        <family val="2"/>
        <charset val="136"/>
      </rPr>
      <t>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對照物質不退樣；若客戶需退樣，請於送件時通知本實驗室，測試樣品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對照物質的一致性、生物安全之責任及快遞費用由客戶負擔。</t>
    </r>
    <r>
      <rPr>
        <sz val="6"/>
        <color theme="1"/>
        <rFont val="Arial"/>
        <family val="2"/>
      </rPr>
      <t>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r>
    <phoneticPr fontId="10" type="noConversion"/>
  </si>
  <si>
    <r>
      <rPr>
        <sz val="6"/>
        <color theme="1"/>
        <rFont val="微軟正黑體"/>
        <family val="2"/>
        <charset val="136"/>
      </rPr>
      <t>本實驗室不於報告中提供符合性聲明與量測不確定度。</t>
    </r>
    <r>
      <rPr>
        <sz val="6"/>
        <color theme="1"/>
        <rFont val="Arial"/>
        <family val="2"/>
      </rPr>
      <t xml:space="preserve">We do not provide a compliance statement and uncertainty in the report. </t>
    </r>
    <phoneticPr fontId="10" type="noConversion"/>
  </si>
  <si>
    <r>
      <rPr>
        <sz val="6"/>
        <color theme="1"/>
        <rFont val="微軟正黑體"/>
        <family val="2"/>
        <charset val="136"/>
      </rPr>
      <t>報告檢驗項目需與申請書勾選填寫之委託實驗項目一致相符</t>
    </r>
    <r>
      <rPr>
        <sz val="6"/>
        <color theme="1"/>
        <rFont val="Arial"/>
        <family val="2"/>
      </rPr>
      <t xml:space="preserve">; </t>
    </r>
    <r>
      <rPr>
        <sz val="6"/>
        <color theme="1"/>
        <rFont val="微軟正黑體"/>
        <family val="2"/>
        <charset val="136"/>
      </rPr>
      <t>一份申請書只含一份報告；如不同申請書，需各別提供足量樣品。</t>
    </r>
    <r>
      <rPr>
        <sz val="6"/>
        <color theme="1"/>
        <rFont val="Arial"/>
        <family val="2"/>
      </rPr>
      <t>The test projects in the report must consist with the entrusted experiments ticked and filled in the application form; one application form only yields one report; if different application forms are required, sufficient test samples must be provided separately.</t>
    </r>
    <phoneticPr fontId="10" type="noConversion"/>
  </si>
  <si>
    <r>
      <rPr>
        <sz val="6"/>
        <color theme="1"/>
        <rFont val="微軟正黑體"/>
        <family val="2"/>
        <charset val="136"/>
      </rPr>
      <t>申請者</t>
    </r>
    <r>
      <rPr>
        <sz val="6"/>
        <color theme="1"/>
        <rFont val="Arial"/>
        <family val="2"/>
      </rPr>
      <t>/</t>
    </r>
    <r>
      <rPr>
        <sz val="6"/>
        <color theme="1"/>
        <rFont val="微軟正黑體"/>
        <family val="2"/>
        <charset val="136"/>
      </rPr>
      <t>試驗委託者若欲提出文件、試驗物質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樣品之轉出</t>
    </r>
    <r>
      <rPr>
        <sz val="6"/>
        <color theme="1"/>
        <rFont val="Arial"/>
        <family val="2"/>
      </rPr>
      <t>/</t>
    </r>
    <r>
      <rPr>
        <sz val="6"/>
        <color theme="1"/>
        <rFont val="微軟正黑體"/>
        <family val="2"/>
        <charset val="136"/>
      </rPr>
      <t>延長</t>
    </r>
    <r>
      <rPr>
        <sz val="6"/>
        <color theme="1"/>
        <rFont val="Arial"/>
        <family val="2"/>
      </rPr>
      <t>/</t>
    </r>
    <r>
      <rPr>
        <sz val="6"/>
        <color theme="1"/>
        <rFont val="微軟正黑體"/>
        <family val="2"/>
        <charset val="136"/>
      </rPr>
      <t>銷毀，應於委託案件時同時提出，若未提出，本實驗室不負相關保存責任；另文件、試驗物質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樣品超過歸檔保存期限，本實驗室即進行銷毀不另行通知。</t>
    </r>
    <r>
      <rPr>
        <sz val="6"/>
        <color theme="1"/>
        <rFont val="Arial"/>
        <family val="2"/>
      </rPr>
      <t>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r>
    <phoneticPr fontId="10" type="noConversion"/>
  </si>
  <si>
    <r>
      <t>SGS</t>
    </r>
    <r>
      <rPr>
        <sz val="6"/>
        <color theme="1"/>
        <rFont val="微軟正黑體"/>
        <family val="2"/>
        <charset val="136"/>
      </rPr>
      <t>台灣實驗室為台灣</t>
    </r>
    <r>
      <rPr>
        <sz val="6"/>
        <color theme="1"/>
        <rFont val="Arial"/>
        <family val="2"/>
      </rPr>
      <t>TAF</t>
    </r>
    <r>
      <rPr>
        <sz val="6"/>
        <color theme="1"/>
        <rFont val="微軟正黑體"/>
        <family val="2"/>
        <charset val="136"/>
      </rPr>
      <t>所認可之符合</t>
    </r>
    <r>
      <rPr>
        <sz val="6"/>
        <color theme="1"/>
        <rFont val="Arial"/>
        <family val="2"/>
      </rPr>
      <t>ISO/IEC 17025</t>
    </r>
    <r>
      <rPr>
        <sz val="6"/>
        <color theme="1"/>
        <rFont val="微軟正黑體"/>
        <family val="2"/>
        <charset val="136"/>
      </rPr>
      <t>實驗室，並非</t>
    </r>
    <r>
      <rPr>
        <sz val="6"/>
        <color theme="1"/>
        <rFont val="Arial"/>
        <family val="2"/>
      </rPr>
      <t>US FDA GMP</t>
    </r>
    <r>
      <rPr>
        <sz val="6"/>
        <color theme="1"/>
        <rFont val="微軟正黑體"/>
        <family val="2"/>
        <charset val="136"/>
      </rPr>
      <t>所認可之實驗室。</t>
    </r>
    <r>
      <rPr>
        <sz val="6"/>
        <color theme="1"/>
        <rFont val="Arial"/>
        <family val="2"/>
      </rPr>
      <t>SGS</t>
    </r>
    <r>
      <rPr>
        <sz val="6"/>
        <color theme="1"/>
        <rFont val="微軟正黑體"/>
        <family val="2"/>
        <charset val="136"/>
      </rPr>
      <t>台灣實驗室所提出之測試數據資料及報告，與</t>
    </r>
    <r>
      <rPr>
        <sz val="6"/>
        <color theme="1"/>
        <rFont val="Arial"/>
        <family val="2"/>
      </rPr>
      <t>GMP</t>
    </r>
    <r>
      <rPr>
        <sz val="6"/>
        <color theme="1"/>
        <rFont val="微軟正黑體"/>
        <family val="2"/>
        <charset val="136"/>
      </rPr>
      <t>規範之要求不一定符合；若任一方使用</t>
    </r>
    <r>
      <rPr>
        <sz val="6"/>
        <color theme="1"/>
        <rFont val="Arial"/>
        <family val="2"/>
      </rPr>
      <t>SGS</t>
    </r>
    <r>
      <rPr>
        <sz val="6"/>
        <color theme="1"/>
        <rFont val="微軟正黑體"/>
        <family val="2"/>
        <charset val="136"/>
      </rPr>
      <t>台灣實驗室所提出之測試數據資料及報告，進行</t>
    </r>
    <r>
      <rPr>
        <sz val="6"/>
        <color theme="1"/>
        <rFont val="Arial"/>
        <family val="2"/>
      </rPr>
      <t>US FDA/EU</t>
    </r>
    <r>
      <rPr>
        <sz val="6"/>
        <color theme="1"/>
        <rFont val="微軟正黑體"/>
        <family val="2"/>
        <charset val="136"/>
      </rPr>
      <t>之新藥等申請，</t>
    </r>
    <r>
      <rPr>
        <sz val="6"/>
        <color theme="1"/>
        <rFont val="Arial"/>
        <family val="2"/>
      </rPr>
      <t>SGS</t>
    </r>
    <r>
      <rPr>
        <sz val="6"/>
        <color theme="1"/>
        <rFont val="微軟正黑體"/>
        <family val="2"/>
        <charset val="136"/>
      </rPr>
      <t>將不承擔所產生之任何責任。</t>
    </r>
    <r>
      <rPr>
        <sz val="6"/>
        <color theme="1"/>
        <rFont val="Arial"/>
        <family val="2"/>
      </rPr>
      <t>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r>
    <phoneticPr fontId="10" type="noConversion"/>
  </si>
  <si>
    <r>
      <rPr>
        <sz val="6"/>
        <color theme="1"/>
        <rFont val="微軟正黑體"/>
        <family val="2"/>
        <charset val="136"/>
      </rPr>
      <t>實驗室承諾，除法律要求外，對在執行實驗室活動中所獲得或產生的所有資訊予以保密，並對所有測試活動之公正性負責，並發展與實施管理系統、且持續改進其有效性。</t>
    </r>
    <r>
      <rPr>
        <sz val="6"/>
        <color theme="1"/>
        <rFont val="Arial"/>
        <family val="2"/>
      </rPr>
      <t>The laboratory undertakes to keep confidential all information which is obtained or generated, and undertakes impartially in the execution of laboratory activities, and also develop, implement, maintain and improve the management system if it is not required by law.</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</si>
  <si>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試驗委託者同意授權受託機構處理外部服務轉件事宜並同意本實驗室回報委託案部分資訊予</t>
    </r>
    <r>
      <rPr>
        <sz val="6"/>
        <color theme="1"/>
        <rFont val="Arial"/>
        <family val="2"/>
      </rPr>
      <t xml:space="preserve">TAF </t>
    </r>
    <r>
      <rPr>
        <sz val="6"/>
        <color theme="1"/>
        <rFont val="微軟正黑體"/>
        <family val="2"/>
        <charset val="136"/>
      </rPr>
      <t>、</t>
    </r>
    <r>
      <rPr>
        <sz val="6"/>
        <color theme="1"/>
        <rFont val="Arial"/>
        <family val="2"/>
      </rPr>
      <t>TFDA</t>
    </r>
    <r>
      <rPr>
        <sz val="6"/>
        <color theme="1"/>
        <rFont val="微軟正黑體"/>
        <family val="2"/>
        <charset val="136"/>
      </rPr>
      <t>與相關法規單位。</t>
    </r>
    <r>
      <rPr>
        <sz val="6"/>
        <color theme="1"/>
        <rFont val="Arial"/>
        <family val="2"/>
      </rPr>
      <t>#</t>
    </r>
    <r>
      <rPr>
        <sz val="6"/>
        <color theme="1"/>
        <rFont val="微軟正黑體"/>
        <family val="2"/>
        <charset val="136"/>
      </rPr>
      <t>表示為外部服務項目。★表示為</t>
    </r>
    <r>
      <rPr>
        <sz val="6"/>
        <color theme="1"/>
        <rFont val="Arial"/>
        <family val="2"/>
      </rPr>
      <t>TFDA</t>
    </r>
    <r>
      <rPr>
        <sz val="6"/>
        <color theme="1"/>
        <rFont val="微軟正黑體"/>
        <family val="2"/>
        <charset val="136"/>
      </rPr>
      <t>認證項目。◎表示為</t>
    </r>
    <r>
      <rPr>
        <sz val="6"/>
        <color theme="1"/>
        <rFont val="Arial"/>
        <family val="2"/>
      </rPr>
      <t>TAF</t>
    </r>
    <r>
      <rPr>
        <sz val="6"/>
        <color theme="1"/>
        <rFont val="微軟正黑體"/>
        <family val="2"/>
        <charset val="136"/>
      </rPr>
      <t>認證項目。</t>
    </r>
    <r>
      <rPr>
        <sz val="6"/>
        <color theme="1"/>
        <rFont val="Arial"/>
        <family val="2"/>
      </rPr>
      <t xml:space="preserve">The applicant/sponsor agrees to authorize us outsourcing the test and reporting some information of the test to TAF, TFDA and relevant regulatory authorities. # stands for subcontract. </t>
    </r>
    <r>
      <rPr>
        <sz val="6"/>
        <color theme="1"/>
        <rFont val="微軟正黑體"/>
        <family val="2"/>
        <charset val="136"/>
      </rPr>
      <t>★</t>
    </r>
    <r>
      <rPr>
        <sz val="6"/>
        <color theme="1"/>
        <rFont val="Arial"/>
        <family val="2"/>
      </rPr>
      <t xml:space="preserve"> Indicated as TFDA Accreditation Testing Field. </t>
    </r>
    <r>
      <rPr>
        <sz val="6"/>
        <color theme="1"/>
        <rFont val="微軟正黑體"/>
        <family val="2"/>
        <charset val="136"/>
      </rPr>
      <t>◎</t>
    </r>
    <r>
      <rPr>
        <sz val="6"/>
        <color theme="1"/>
        <rFont val="Arial"/>
        <family val="2"/>
      </rPr>
      <t xml:space="preserve"> Indicated as TAF Accreditation Testing Field.</t>
    </r>
    <phoneticPr fontId="10" type="noConversion"/>
  </si>
  <si>
    <r>
      <t>SGS</t>
    </r>
    <r>
      <rPr>
        <sz val="6"/>
        <color theme="1"/>
        <rFont val="微軟正黑體"/>
        <family val="2"/>
        <charset val="136"/>
      </rPr>
      <t>擁有變更及保留本申請書服務內容之主動權利，</t>
    </r>
    <r>
      <rPr>
        <sz val="6"/>
        <color theme="1"/>
        <rFont val="Arial"/>
        <family val="2"/>
      </rPr>
      <t>SGS</t>
    </r>
    <r>
      <rPr>
        <sz val="6"/>
        <color theme="1"/>
        <rFont val="微軟正黑體"/>
        <family val="2"/>
        <charset val="136"/>
      </rPr>
      <t>亦同時保有是否承接案件之主動權利。</t>
    </r>
    <r>
      <rPr>
        <sz val="6"/>
        <color theme="1"/>
        <rFont val="Arial"/>
        <family val="2"/>
      </rPr>
      <t>SGS has the initiative right to change or retain the service content of this application., and SGS also has the initiative right to accept the case.</t>
    </r>
    <phoneticPr fontId="10" type="noConversion"/>
  </si>
  <si>
    <t>申請書中文名稱</t>
    <phoneticPr fontId="10" type="noConversion"/>
  </si>
  <si>
    <t>申請書英文名稱</t>
    <phoneticPr fontId="10" type="noConversion"/>
  </si>
  <si>
    <t>AND(前端需求+前V)</t>
    <phoneticPr fontId="10" type="noConversion"/>
  </si>
  <si>
    <t>OR(自己V或同層完成需求)</t>
    <phoneticPr fontId="10" type="noConversion"/>
  </si>
  <si>
    <t>需求開啟</t>
    <phoneticPr fontId="10" type="noConversion"/>
  </si>
  <si>
    <t>"-"個數</t>
    <phoneticPr fontId="10" type="noConversion"/>
  </si>
  <si>
    <t>需求完成</t>
    <phoneticPr fontId="10" type="noConversion"/>
  </si>
  <si>
    <t>必填未填</t>
    <phoneticPr fontId="10" type="noConversion"/>
  </si>
  <si>
    <t>未填提醒</t>
    <phoneticPr fontId="10" type="noConversion"/>
  </si>
  <si>
    <t>群組6-1</t>
    <phoneticPr fontId="10" type="noConversion"/>
  </si>
  <si>
    <t>樣品資訊</t>
    <phoneticPr fontId="10" type="noConversion"/>
  </si>
  <si>
    <t>Sample Information</t>
    <phoneticPr fontId="10" type="noConversion"/>
  </si>
  <si>
    <t>廠商名稱：</t>
    <phoneticPr fontId="10" type="noConversion"/>
  </si>
  <si>
    <t>統一編號：</t>
    <phoneticPr fontId="10" type="noConversion"/>
  </si>
  <si>
    <t>聯絡電話： </t>
    <phoneticPr fontId="10" type="noConversion"/>
  </si>
  <si>
    <t>傳真：</t>
    <phoneticPr fontId="10" type="noConversion"/>
  </si>
  <si>
    <t>E-mail：</t>
    <phoneticPr fontId="10" type="noConversion"/>
  </si>
  <si>
    <t>                                                    </t>
    <phoneticPr fontId="10" type="noConversion"/>
  </si>
  <si>
    <t>(若未勾選一律以普件處理Default for General)</t>
    <phoneticPr fontId="10" type="noConversion"/>
  </si>
  <si>
    <t>未填寫以中文提供。If not filled in, provided in Chinese.</t>
    <phoneticPr fontId="10" type="noConversion"/>
  </si>
  <si>
    <t>專案報告以紙本提供，如有電子簽章報告需求請洽客服窗口。The project report is provided in a paper form. If you need a digital signature report, please contact us.</t>
    <phoneticPr fontId="10" type="noConversion"/>
  </si>
  <si>
    <r>
      <rPr>
        <sz val="10"/>
        <color rgb="FF000000"/>
        <rFont val="微軟正黑體"/>
        <family val="2"/>
        <charset val="136"/>
      </rPr>
      <t>郵寄</t>
    </r>
    <r>
      <rPr>
        <sz val="10"/>
        <color rgb="FF000000"/>
        <rFont val="Arial"/>
        <family val="2"/>
      </rPr>
      <t xml:space="preserve"> By mail </t>
    </r>
    <r>
      <rPr>
        <b/>
        <sz val="8"/>
        <color rgb="FFFF0000"/>
        <rFont val="Arial"/>
        <family val="2"/>
      </rPr>
      <t>(</t>
    </r>
    <r>
      <rPr>
        <b/>
        <sz val="8"/>
        <color rgb="FFFF0000"/>
        <rFont val="Microsoft JhengHei"/>
        <family val="2"/>
      </rPr>
      <t xml:space="preserve">提供郵寄地址 </t>
    </r>
    <r>
      <rPr>
        <b/>
        <sz val="8"/>
        <color rgb="FFFF0000"/>
        <rFont val="Arial"/>
        <family val="2"/>
      </rPr>
      <t>Provide Recipient’s Address)</t>
    </r>
    <phoneticPr fontId="10" type="noConversion"/>
  </si>
  <si>
    <t>  </t>
  </si>
  <si>
    <t>  </t>
    <phoneticPr fontId="10" type="noConversion"/>
  </si>
  <si>
    <r>
      <rPr>
        <b/>
        <vertAlign val="superscript"/>
        <sz val="10"/>
        <color rgb="FFFF0000"/>
        <rFont val="微軟正黑體"/>
        <family val="2"/>
        <charset val="136"/>
      </rPr>
      <t>※</t>
    </r>
    <r>
      <rPr>
        <b/>
        <sz val="10"/>
        <color rgb="FF000000"/>
        <rFont val="微軟正黑體"/>
        <family val="2"/>
        <charset val="136"/>
      </rPr>
      <t>申請廠商地址</t>
    </r>
    <r>
      <rPr>
        <b/>
        <sz val="10"/>
        <color rgb="FF000000"/>
        <rFont val="Arial"/>
        <family val="2"/>
      </rPr>
      <t xml:space="preserve"> APPL. Address</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</si>
  <si>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申請廠商電話</t>
    </r>
    <r>
      <rPr>
        <b/>
        <sz val="10"/>
        <color rgb="FF000000"/>
        <rFont val="Arial"/>
        <family val="2"/>
      </rPr>
      <t xml:space="preserve"> APPL. Tel :</t>
    </r>
    <phoneticPr fontId="10" type="noConversion"/>
  </si>
  <si>
    <r>
      <rPr>
        <b/>
        <sz val="10"/>
        <rFont val="微軟正黑體"/>
        <family val="2"/>
        <charset val="136"/>
      </rPr>
      <t>分機</t>
    </r>
    <r>
      <rPr>
        <b/>
        <sz val="10"/>
        <rFont val="Arial"/>
        <family val="2"/>
      </rPr>
      <t xml:space="preserve"> Ext</t>
    </r>
    <r>
      <rPr>
        <b/>
        <sz val="10"/>
        <rFont val="微軟正黑體"/>
        <family val="2"/>
        <charset val="136"/>
      </rPr>
      <t xml:space="preserve"> :</t>
    </r>
    <phoneticPr fontId="10" type="noConversion"/>
  </si>
  <si>
    <r>
      <rPr>
        <b/>
        <sz val="10"/>
        <color rgb="FF000000"/>
        <rFont val="微軟正黑體"/>
        <family val="2"/>
        <charset val="136"/>
      </rPr>
      <t>服務類別</t>
    </r>
    <r>
      <rPr>
        <b/>
        <sz val="10"/>
        <color rgb="FF000000"/>
        <rFont val="Arial"/>
        <family val="2"/>
      </rPr>
      <t xml:space="preserve"> Service type :</t>
    </r>
    <phoneticPr fontId="10" type="noConversion"/>
  </si>
  <si>
    <r>
      <rPr>
        <b/>
        <vertAlign val="superscript"/>
        <sz val="10"/>
        <color rgb="FFFF0000"/>
        <rFont val="微軟正黑體"/>
        <family val="2"/>
        <charset val="136"/>
      </rPr>
      <t>※</t>
    </r>
    <r>
      <rPr>
        <b/>
        <sz val="10"/>
        <color rgb="FF000000"/>
        <rFont val="微軟正黑體"/>
        <family val="2"/>
        <charset val="136"/>
      </rPr>
      <t>包裝狀態</t>
    </r>
    <r>
      <rPr>
        <b/>
        <sz val="10"/>
        <color rgb="FF000000"/>
        <rFont val="Arial"/>
        <family val="2"/>
      </rPr>
      <t xml:space="preserve"> Packing Condition</t>
    </r>
    <r>
      <rPr>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</si>
  <si>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樣品保存方式</t>
    </r>
    <r>
      <rPr>
        <b/>
        <sz val="10"/>
        <color rgb="FF000000"/>
        <rFont val="Arial"/>
        <family val="2"/>
      </rPr>
      <t xml:space="preserve"> Storage Condition</t>
    </r>
    <r>
      <rPr>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</si>
  <si>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樣品量</t>
    </r>
    <r>
      <rPr>
        <b/>
        <sz val="10"/>
        <color rgb="FF000000"/>
        <rFont val="Arial"/>
        <family val="2"/>
      </rPr>
      <t xml:space="preserve"> Amount
</t>
    </r>
    <r>
      <rPr>
        <b/>
        <sz val="8"/>
        <color rgb="FF000000"/>
        <rFont val="Arial"/>
        <family val="2"/>
      </rPr>
      <t xml:space="preserve"> </t>
    </r>
    <r>
      <rPr>
        <b/>
        <sz val="8"/>
        <color rgb="FFFF0000"/>
        <rFont val="Arial"/>
        <family val="2"/>
      </rPr>
      <t>(</t>
    </r>
    <r>
      <rPr>
        <b/>
        <sz val="8"/>
        <color rgb="FFFF0000"/>
        <rFont val="微軟正黑體"/>
        <family val="2"/>
        <charset val="136"/>
      </rPr>
      <t>必填</t>
    </r>
    <r>
      <rPr>
        <b/>
        <sz val="8"/>
        <color rgb="FFFF0000"/>
        <rFont val="Arial"/>
        <family val="2"/>
      </rPr>
      <t>required)</t>
    </r>
    <r>
      <rPr>
        <sz val="10"/>
        <color rgb="FF000000"/>
        <rFont val="微軟正黑體"/>
        <family val="2"/>
        <charset val="136"/>
      </rPr>
      <t xml:space="preserve"> :</t>
    </r>
    <phoneticPr fontId="10" type="noConversion"/>
  </si>
  <si>
    <r>
      <rPr>
        <b/>
        <sz val="10"/>
        <color rgb="FF000000"/>
        <rFont val="微軟正黑體"/>
        <family val="2"/>
        <charset val="136"/>
      </rPr>
      <t>型號</t>
    </r>
    <r>
      <rPr>
        <b/>
        <sz val="10"/>
        <color rgb="FF000000"/>
        <rFont val="Arial"/>
        <family val="2"/>
      </rPr>
      <t xml:space="preserve"> Model No.</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</si>
  <si>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批號</t>
    </r>
    <r>
      <rPr>
        <b/>
        <sz val="10"/>
        <color rgb="FF000000"/>
        <rFont val="Arial"/>
        <family val="2"/>
      </rPr>
      <t xml:space="preserve"> Lot. No.</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</si>
  <si>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製造日期</t>
    </r>
    <r>
      <rPr>
        <b/>
        <sz val="10"/>
        <color rgb="FF000000"/>
        <rFont val="Arial"/>
        <family val="2"/>
      </rPr>
      <t xml:space="preserve"> MFG</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</si>
  <si>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有效期限</t>
    </r>
    <r>
      <rPr>
        <b/>
        <sz val="10"/>
        <color rgb="FF000000"/>
        <rFont val="Arial"/>
        <family val="2"/>
      </rPr>
      <t xml:space="preserve"> EXP</t>
    </r>
    <r>
      <rPr>
        <b/>
        <sz val="10"/>
        <color rgb="FF000000"/>
        <rFont val="微軟正黑體"/>
        <family val="2"/>
        <charset val="136"/>
      </rPr>
      <t xml:space="preserve"> :</t>
    </r>
    <phoneticPr fontId="10" type="noConversion"/>
  </si>
  <si>
    <r>
      <rPr>
        <b/>
        <sz val="10"/>
        <color rgb="FF000000"/>
        <rFont val="微軟正黑體"/>
        <family val="2"/>
        <charset val="136"/>
      </rPr>
      <t>其他</t>
    </r>
    <r>
      <rPr>
        <b/>
        <sz val="10"/>
        <color rgb="FF000000"/>
        <rFont val="Arial"/>
        <family val="2"/>
      </rPr>
      <t xml:space="preserve"> Other :</t>
    </r>
    <phoneticPr fontId="10" type="noConversion"/>
  </si>
  <si>
    <t>連絡電話台北:02-22993279 #7122~7124/7129/7131 傳真02-22981338, 台中:04-23591515 #1500~1502/1505 傳真04-23592949, 高雄:07-3012121 #4804/4805/4809 傳真07-3010860</t>
  </si>
  <si>
    <t>申請廠商/試驗委託者</t>
  </si>
  <si>
    <t>Applicant (APPL.)/Sponsor</t>
  </si>
  <si>
    <t>※申請廠商 APPL. :</t>
  </si>
  <si>
    <t>※申請廠商地址 APPL. Address :</t>
  </si>
  <si>
    <t>※申請廠商電話 APPL. Tel :</t>
  </si>
  <si>
    <t>分機 Ext :</t>
  </si>
  <si>
    <t>※申請廠商聯絡人 Contact Person :</t>
  </si>
  <si>
    <t>※報告抬頭廠商及地址 Company name and address in the report :</t>
  </si>
  <si>
    <t>同申請廠商/試驗委託 As applicant/sponsor</t>
  </si>
  <si>
    <t>同發票廠商 As Invoice company</t>
  </si>
  <si>
    <t>報告抬頭廠商 Sponsor’s Name :</t>
  </si>
  <si>
    <t>報告抬頭地址 Sponsor’s Address :</t>
  </si>
  <si>
    <t>如為英文報告，請提供英文資訊。Please provide the information in English if the report is in English, .</t>
  </si>
  <si>
    <t>※粗框中標示「※」符號的內容將呈現於報告中。The contents marked with「※」will be shown in the report.</t>
  </si>
  <si>
    <t>報告聯絡電話 Tel :</t>
  </si>
  <si>
    <t>手機 Mobile :</t>
  </si>
  <si>
    <t>傳真 Fax :</t>
  </si>
  <si>
    <t>電子郵件 E-mail :</t>
  </si>
  <si>
    <t>聯絡人Contact Person :</t>
  </si>
  <si>
    <t>發票廠商</t>
  </si>
  <si>
    <t>Invoice</t>
  </si>
  <si>
    <t>※如與申請廠商不同，需提供附件「付款切結書」 The payment statement should be provided if the invoice title is different as the applicant.</t>
  </si>
  <si>
    <t>發票廠商 Invoice To :</t>
  </si>
  <si>
    <t>統一編號 Registration Add. I/V No :</t>
  </si>
  <si>
    <t>發票郵寄地址 Registration Address :</t>
  </si>
  <si>
    <t>付款聯絡人Contact Person :</t>
  </si>
  <si>
    <t>報告需求</t>
  </si>
  <si>
    <t>Report requriement</t>
  </si>
  <si>
    <t>服務類別 Service type :</t>
  </si>
  <si>
    <t>普通件 General</t>
  </si>
  <si>
    <t xml:space="preserve">急件(費用加50%) 
Express (Surcharge 50%)   </t>
  </si>
  <si>
    <t>特急件(費用加96%) 
Urgent (Surcharge 96%)</t>
  </si>
  <si>
    <t>(若未勾選一律以普件處理Default for General)</t>
  </si>
  <si>
    <t>※ 收件當天及例假日不列入工作天數。 Working days non-including weekends and National holidays. For Express &amp; Urgent service, please inform us in advance.</t>
  </si>
  <si>
    <t>測項及報告使用目的Testing purpose :</t>
  </si>
  <si>
    <t>自主管理For self-management</t>
  </si>
  <si>
    <t>出口使用For export</t>
  </si>
  <si>
    <t xml:space="preserve">政府法規要求 For regulations  </t>
  </si>
  <si>
    <t>電子簽報告格式Digital signature report format :</t>
  </si>
  <si>
    <t xml:space="preserve">中文 Traditional Chinese   </t>
  </si>
  <si>
    <t xml:space="preserve">英文 English </t>
  </si>
  <si>
    <t>未填寫以中文提供。If not filled in, provided in Chinese.</t>
  </si>
  <si>
    <t>專案報告以紙本提供，如有電子簽章報告需求請洽客服窗口。The project report is provided in a paper form. If you need a digital signature report, please contact us.</t>
  </si>
  <si>
    <t>申請加發紙本報告 Hard Copy :</t>
  </si>
  <si>
    <t>紙本報告取法Shipping Method of Hard Copy :</t>
  </si>
  <si>
    <t xml:space="preserve">自取報告 Pick up by self  </t>
  </si>
  <si>
    <t>郵寄 By mail (提供郵寄地址 Provide Recipient’s Address)</t>
  </si>
  <si>
    <t>報告郵寄地址 Recipient’s Address :</t>
  </si>
  <si>
    <t>同申請廠商/試驗委託As applicant/sponsor</t>
  </si>
  <si>
    <t xml:space="preserve">※檢測僅提供一種語言報告電子檔；若同時選擇中、英二種語言電子檔或申請加發紙本報告，需額外收取費用。如勾選申請加發紙本報告，務必勾選報告取法；紙本報告只限台灣境內寄送。We will provide a soft copy in one kind of language (either Chinese or English) for free. Additional soft copy or hard copy will be charged. Please select and tick. Please select the method to have the reports. A hard copy is for domestic mail in Taiwan only. </t>
  </si>
  <si>
    <t>樣品資訊</t>
  </si>
  <si>
    <t>Sample Information</t>
  </si>
  <si>
    <t>※產品名稱 Sample Name(必填required) :</t>
  </si>
  <si>
    <t>※包裝狀態 Packing Condition :</t>
  </si>
  <si>
    <t xml:space="preserve">完整包裝 Intact Packing   </t>
  </si>
  <si>
    <t xml:space="preserve">散裝 In Bulk  </t>
  </si>
  <si>
    <t>※製造/國內負責廠商Supplier/Manufacturer (必填required) :</t>
  </si>
  <si>
    <t>※樣品保存方式 Storage Condition :</t>
  </si>
  <si>
    <t>室溫 Room Temperature</t>
  </si>
  <si>
    <t xml:space="preserve">冷藏 2℃~8℃    </t>
  </si>
  <si>
    <t>冷凍 -25℃~ -15℃</t>
  </si>
  <si>
    <t>型號 Model No. :</t>
  </si>
  <si>
    <t>※樣品量 Amount
 (必填required) :</t>
  </si>
  <si>
    <t>數量 Quantity</t>
  </si>
  <si>
    <t>※批號 Lot. No. :</t>
  </si>
  <si>
    <t>單位 Unit</t>
  </si>
  <si>
    <t>Unit</t>
  </si>
  <si>
    <t>※製造日期 MFG :</t>
  </si>
  <si>
    <t>(若勾選”散裝”請提供總重量。
If "Bulk" is checked, please provide the total weight.)</t>
  </si>
  <si>
    <t>※有效期限 EXP :</t>
  </si>
  <si>
    <t>※樣品屬性 Sample Properties :</t>
  </si>
  <si>
    <t>管制藥品 Controlled Drug</t>
  </si>
  <si>
    <t>(備註及聲明9. Note and Statement 9.) (未勾選者表示申請廠商/試驗委託者確認測試樣品/試驗物質/對照物質非管制藥品/毒性及關注化學</t>
  </si>
  <si>
    <t>毒性及關注化學物質 Toxic and Concerned Chemical Substances</t>
  </si>
  <si>
    <t>其他 Other :</t>
  </si>
  <si>
    <t xml:space="preserve">※若申請廠商非送測產品的生產製造商或品牌所有者，請填寫附件二「委託檢測聲明書」，或提供相關合作授權證明。 The letter of commissioned inspection statemen of authorization or relevant cooperation authorization certificate is necessary if the applicant is not the manufacturer or brand owner of the product submitted for testing. </t>
  </si>
  <si>
    <t>※以上”必填”欄位若未填寫視同無，報告則將出具「---」。包裝上標示(製造/有效日期/型號/批號/生產或供應商)資訊會拍照呈現報告中。粗框中標示「※」符號內的內容將呈現於報告中。Please noted that if the content marked as "※"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 will be shown in the report.</t>
  </si>
  <si>
    <t>委託測試項目</t>
  </si>
  <si>
    <t>Test(s) Required</t>
  </si>
  <si>
    <t>請於附錄頁中勾選委託檢測項目，若附錄頁未呈現者，請直接填寫於下方。Please pick test item from attachment or fill it in directly below.</t>
  </si>
  <si>
    <t/>
  </si>
  <si>
    <t>備註及聲明Note and Statement</t>
  </si>
  <si>
    <t>本申請廠商/試驗委託者申請上述之檢驗，同意所有試驗依SGS所訂之通用服務條款(http://www.sgs.com.tw/Terms-and-Conditions)履行。The applicant/sponsor applies for the above-metioned inspection and agrees that all tests should be conducted in accordance with the 「GENERAL CONDITIONS OF SERVICE」stipulated by SGS  (http://www.sgs.com.tw/Terms-and-Conditions).</t>
  </si>
  <si>
    <t>如未附報價單，以SGS定價為主。If no quotation is attached, the SGS pricing shall prevail.</t>
  </si>
  <si>
    <t>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t>
  </si>
  <si>
    <t>微生物參照衛生福利部公告方法檢驗；微生物不接受急件、特急件。Microorganism testing refers to International Standard or Official methods. Express and Urgent services are not available for microorganism testing.</t>
  </si>
  <si>
    <t>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</si>
  <si>
    <t>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t>
  </si>
  <si>
    <t>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t>
  </si>
  <si>
    <t>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</si>
  <si>
    <t>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</si>
  <si>
    <t>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</si>
  <si>
    <t>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</si>
  <si>
    <t>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</si>
  <si>
    <t xml:space="preserve">本實驗室不於報告中提供符合性聲明與量測不確定度。We do not provide a compliance statement and uncertainty in the report. </t>
  </si>
  <si>
    <t>本檢測報告結果僅代表申請廠商/試驗委託者送測時的單一測試樣品/試驗物質/對照物質，不代表及涵蓋該廠商其他產品範疇。The results of this test report only represent a single test sample/ test article/control article submitted by the applicant/sponsor for testing, and do not represent and cover other product categories of the manufacturer.</t>
  </si>
  <si>
    <t>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t>
  </si>
  <si>
    <t>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</si>
  <si>
    <t>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</si>
  <si>
    <t>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t>
  </si>
  <si>
    <t>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t>
  </si>
  <si>
    <t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</si>
  <si>
    <t>申請廠商/試驗委託者同意申請書內之說明事項及送測資訊，並對所提供之的資訊自行負責並承擔。 The applicant/sponsor agrees to the explanations and testing information in the application form, and is responsible and responsible for the information provided.</t>
  </si>
  <si>
    <t>本申請書視同合約書。本申請書經「申請廠商/試驗委託者」及「本實驗室」雙方人員簽名確認後，視同本合約即刻生效。This application form is considered as a formal contract. After this application from has been signed and confirmed by the " applicant/sponsor " and “SGS Taiwan ", it is deemed that the contract will take effect immediately.</t>
  </si>
  <si>
    <t>SGS擁有變更及保留本申請書服務內容之主動權利，SGS亦同時保有是否承接案件之主動權利。SGS has the initiative right to change or retain the service content of this application., and SGS also has the initiative right to accept the case.</t>
  </si>
  <si>
    <t>簽名</t>
  </si>
  <si>
    <t>Signature</t>
  </si>
  <si>
    <t>申請廠商/試驗委託者(聯絡人)親筆簽名或蓋公司章
Applicant/Sponsor (Contact Person) signed: (Please sign here)</t>
  </si>
  <si>
    <t>簽署日期 Date (YYYY.MM.DD):</t>
  </si>
  <si>
    <t>由SGS填寫</t>
  </si>
  <si>
    <t>Written by SGS</t>
  </si>
  <si>
    <t>樣品及檢測方法是否偏離if the sample or test method are deviated :</t>
  </si>
  <si>
    <t xml:space="preserve">無No     </t>
  </si>
  <si>
    <t>有，偏離原因請說明並通知客戶。Yes，reason and inform the customer.</t>
  </si>
  <si>
    <t xml:space="preserve">樣品破損Sample / Product Package damage   </t>
  </si>
  <si>
    <t xml:space="preserve">樣品失溫Temperature loss   </t>
  </si>
  <si>
    <t xml:space="preserve">樣品包裝不符檢測要求Sample packing does not meet the requirement  </t>
  </si>
  <si>
    <t>檢測方法非最新版本Test method is not a latest version</t>
  </si>
  <si>
    <t xml:space="preserve">檢測方法擴充原方法適用基質The test methods would be shown "extension" due to the specific matrix which not applied for the original method.   </t>
  </si>
  <si>
    <t>其他 Others</t>
  </si>
  <si>
    <t xml:space="preserve">報告號碼(Report No):                                         </t>
  </si>
  <si>
    <t xml:space="preserve">                                    </t>
  </si>
  <si>
    <t xml:space="preserve">Date in: </t>
  </si>
  <si>
    <t>Date out:</t>
  </si>
  <si>
    <t>化粧品 (Cosmetics)：</t>
    <phoneticPr fontId="10" type="noConversion"/>
  </si>
  <si>
    <t>化粧品委託實驗項目 (Cosmetics Test(s)Required)：</t>
  </si>
  <si>
    <r>
      <t>※ 項目前有標示</t>
    </r>
    <r>
      <rPr>
        <b/>
        <vertAlign val="superscript"/>
        <sz val="8"/>
        <color rgb="FFFF0000"/>
        <rFont val="微軟正黑體"/>
        <family val="2"/>
        <charset val="136"/>
      </rPr>
      <t>★</t>
    </r>
    <r>
      <rPr>
        <b/>
        <sz val="8"/>
        <color rgb="FFFF0000"/>
        <rFont val="微軟正黑體"/>
        <family val="2"/>
        <charset val="136"/>
      </rPr>
      <t>符號表示為TFDA認證項目，</t>
    </r>
    <r>
      <rPr>
        <b/>
        <vertAlign val="superscript"/>
        <sz val="8"/>
        <color rgb="FFFF0000"/>
        <rFont val="微軟正黑體"/>
        <family val="2"/>
        <charset val="136"/>
      </rPr>
      <t>◎</t>
    </r>
    <r>
      <rPr>
        <b/>
        <sz val="8"/>
        <color rgb="FFFF0000"/>
        <rFont val="微軟正黑體"/>
        <family val="2"/>
        <charset val="136"/>
      </rPr>
      <t>符號表示為TAF認證項目。</t>
    </r>
    <r>
      <rPr>
        <b/>
        <vertAlign val="superscript"/>
        <sz val="8"/>
        <color rgb="FFFF0000"/>
        <rFont val="微軟正黑體"/>
        <family val="2"/>
        <charset val="136"/>
      </rPr>
      <t>★</t>
    </r>
    <r>
      <rPr>
        <b/>
        <sz val="8"/>
        <color rgb="FFFF0000"/>
        <rFont val="微軟正黑體"/>
        <family val="2"/>
        <charset val="136"/>
      </rPr>
      <t xml:space="preserve"> Indicated as TFDA Accreditation Testing Field. </t>
    </r>
    <r>
      <rPr>
        <b/>
        <vertAlign val="superscript"/>
        <sz val="8"/>
        <color rgb="FFFF0000"/>
        <rFont val="微軟正黑體"/>
        <family val="2"/>
        <charset val="136"/>
      </rPr>
      <t>◎</t>
    </r>
    <r>
      <rPr>
        <b/>
        <sz val="8"/>
        <color rgb="FFFF0000"/>
        <rFont val="微軟正黑體"/>
        <family val="2"/>
        <charset val="136"/>
      </rPr>
      <t xml:space="preserve"> Indicated as TAF Accreditation Testing Field.</t>
    </r>
    <phoneticPr fontId="10" type="noConversion"/>
  </si>
  <si>
    <t>1. 重金屬 Heavy Metals :</t>
  </si>
  <si>
    <t>四大重金屬-砷,鉛,汞,鎘 (Heavy Metals – As, Pb, Hg, Cd)(ICP LOQ:1ppm) NT 2550</t>
    <phoneticPr fontId="10" type="noConversion"/>
  </si>
  <si>
    <t>群組1-1</t>
    <phoneticPr fontId="10" type="noConversion"/>
  </si>
  <si>
    <t>四大重金屬-砷,鉛,汞,鎘 (Heavy Metals – As, Pb, Hg, Cd)(ICP LOQ:1ppm)</t>
  </si>
  <si>
    <t>NT</t>
    <phoneticPr fontId="10" type="noConversion"/>
  </si>
  <si>
    <t>四大重金屬-砷,鉛,汞,鎘 (Heavy Metals – As, Pb, Hg, Cd)(ICP/MS LOQ:0.02ppm) NT 3100</t>
    <phoneticPr fontId="10" type="noConversion"/>
  </si>
  <si>
    <t>群組1-2</t>
  </si>
  <si>
    <t>四大重金屬-砷,鉛,汞,鎘 (Heavy Metals – As, Pb, Hg, Cd)(ICP/MS LOQ:0.02ppm)</t>
  </si>
  <si>
    <t>八大重金屬-砷,鉛,汞,鎘,銻,鋇,鉻,鎳 (Heavy Metals – As, Pb, Hg, Cd, Sb, Ba, Cr, Ni)(ICP LOQ:1ppm) NT 4750</t>
    <phoneticPr fontId="10" type="noConversion"/>
  </si>
  <si>
    <t>群組1-3</t>
  </si>
  <si>
    <t>八大重金屬-砷,鉛,汞,鎘,銻,鋇,鉻,鎳 (Heavy Metals – As, Pb, Hg, Cd, Sb, Ba, Cr, Ni)(ICP LOQ:1ppm)</t>
  </si>
  <si>
    <t>八大重金屬-砷,鉛,汞,鎘,銻,鋇,鉻,鎳 (Heavy Metals – As, Pb, Hg, Cd, Sb, Ba, Cr, Ni)(ICP/MS LOQ:0.02ppm) NT 5300</t>
    <phoneticPr fontId="10" type="noConversion"/>
  </si>
  <si>
    <t>群組1-4</t>
  </si>
  <si>
    <t>八大重金屬-砷,鉛,汞,鎘,銻,鋇,鉻,鎳 (Heavy Metals – As, Pb, Hg, Cd, Sb, Ba, Cr, Ni)(ICP/MS LOQ:0.02ppm)</t>
  </si>
  <si>
    <t>群組1-5</t>
  </si>
  <si>
    <r>
      <rPr>
        <vertAlign val="superscript"/>
        <sz val="10"/>
        <color theme="1"/>
        <rFont val="微軟正黑體"/>
        <family val="2"/>
        <charset val="136"/>
      </rPr>
      <t>★◎</t>
    </r>
    <r>
      <rPr>
        <sz val="10"/>
        <color theme="1"/>
        <rFont val="微軟正黑體"/>
        <family val="2"/>
        <charset val="136"/>
      </rPr>
      <t>11大重金屬註-砷,鉛,汞,鎘,銻,鋇,鉻,鎳,鈷,鍶,鋯 (Heavy Metal 11 items)(ICP/MS)</t>
    </r>
    <phoneticPr fontId="10" type="noConversion"/>
  </si>
  <si>
    <t>註: 食品藥物管理署公布建議檢驗方法-化粧品中重金屬檢驗方法(RA03H005.001): 砷,鉛,汞,鎘,銻,鋇,鉻,鎳,鈷,鍶ICP/MS LOQ:0.1ppm，鋯ICP/MS LOQ:0.2ppm</t>
    <phoneticPr fontId="10" type="noConversion"/>
  </si>
  <si>
    <r>
      <t xml:space="preserve">2. 微生物 Microorganism: </t>
    </r>
    <r>
      <rPr>
        <b/>
        <sz val="10"/>
        <color rgb="FFFF0000"/>
        <rFont val="微軟正黑體"/>
        <family val="2"/>
        <charset val="136"/>
      </rPr>
      <t>(微生物測試無法以急件或特急件處理)</t>
    </r>
    <phoneticPr fontId="10" type="noConversion"/>
  </si>
  <si>
    <t>群組2</t>
    <phoneticPr fontId="10" type="noConversion"/>
  </si>
  <si>
    <t>群組2-1</t>
    <phoneticPr fontId="10" type="noConversion"/>
  </si>
  <si>
    <r>
      <rPr>
        <vertAlign val="superscript"/>
        <sz val="10"/>
        <color theme="1"/>
        <rFont val="微軟正黑體"/>
        <family val="2"/>
        <charset val="136"/>
      </rPr>
      <t>★◎</t>
    </r>
    <r>
      <rPr>
        <sz val="10"/>
        <color theme="1"/>
        <rFont val="微軟正黑體"/>
        <family val="2"/>
        <charset val="136"/>
      </rPr>
      <t>好氣性生菌數 (Aerobic Plate Count)</t>
    </r>
    <phoneticPr fontId="10" type="noConversion"/>
  </si>
  <si>
    <t>群組2-2</t>
  </si>
  <si>
    <r>
      <rPr>
        <vertAlign val="superscript"/>
        <sz val="10"/>
        <color theme="1"/>
        <rFont val="微軟正黑體"/>
        <family val="2"/>
        <charset val="136"/>
      </rPr>
      <t>★◎</t>
    </r>
    <r>
      <rPr>
        <sz val="10"/>
        <color theme="1"/>
        <rFont val="微軟正黑體"/>
        <family val="2"/>
        <charset val="136"/>
      </rPr>
      <t>大腸桿菌 (Escherichia coli )</t>
    </r>
    <phoneticPr fontId="10" type="noConversion"/>
  </si>
  <si>
    <t>群組2-3</t>
  </si>
  <si>
    <r>
      <rPr>
        <vertAlign val="superscript"/>
        <sz val="10"/>
        <color theme="1"/>
        <rFont val="微軟正黑體"/>
        <family val="2"/>
        <charset val="136"/>
      </rPr>
      <t>★◎</t>
    </r>
    <r>
      <rPr>
        <sz val="10"/>
        <color theme="1"/>
        <rFont val="微軟正黑體"/>
        <family val="2"/>
        <charset val="136"/>
      </rPr>
      <t>沙門氏菌 (Salmonella)</t>
    </r>
    <phoneticPr fontId="10" type="noConversion"/>
  </si>
  <si>
    <t>群組2-4</t>
  </si>
  <si>
    <t>群組2-5</t>
  </si>
  <si>
    <r>
      <rPr>
        <vertAlign val="superscript"/>
        <sz val="10"/>
        <color theme="1"/>
        <rFont val="微軟正黑體"/>
        <family val="2"/>
        <charset val="136"/>
      </rPr>
      <t>★</t>
    </r>
    <r>
      <rPr>
        <sz val="10"/>
        <color theme="1"/>
        <rFont val="微軟正黑體"/>
        <family val="2"/>
        <charset val="136"/>
      </rPr>
      <t>◎白色念珠菌  (𝐶𝑎𝑛𝑑𝑖𝑑𝑎 𝑎𝑙𝑏𝑖𝑐𝑎𝑛𝑠)(TFDA 建議方法)</t>
    </r>
    <phoneticPr fontId="10" type="noConversion"/>
  </si>
  <si>
    <t>群組2-6</t>
  </si>
  <si>
    <t>白色念珠菌  (𝐶𝑎𝑛𝑑𝑖𝑑𝑎 𝑎𝑙𝑏𝑖𝑐𝑎𝑛𝑠)( ISO 18416 )</t>
  </si>
  <si>
    <r>
      <rPr>
        <vertAlign val="superscript"/>
        <sz val="10"/>
        <color theme="1"/>
        <rFont val="微軟正黑體"/>
        <family val="2"/>
        <charset val="136"/>
      </rPr>
      <t>★◎</t>
    </r>
    <r>
      <rPr>
        <sz val="10"/>
        <color theme="1"/>
        <rFont val="微軟正黑體"/>
        <family val="2"/>
        <charset val="136"/>
      </rPr>
      <t>金黃色葡萄球菌 (Staphylococcus aureus)</t>
    </r>
    <phoneticPr fontId="10" type="noConversion"/>
  </si>
  <si>
    <t>3. 防腐劑 Preservative :</t>
    <phoneticPr fontId="10" type="noConversion"/>
  </si>
  <si>
    <t>群組3</t>
    <phoneticPr fontId="10" type="noConversion"/>
  </si>
  <si>
    <t>Methylchloroisothiazolinone (MCI) NT 6050</t>
    <phoneticPr fontId="10" type="noConversion"/>
  </si>
  <si>
    <t>群組3-1</t>
    <phoneticPr fontId="10" type="noConversion"/>
  </si>
  <si>
    <t>Methylchloroisothiazolinone (MCI)</t>
    <phoneticPr fontId="10" type="noConversion"/>
  </si>
  <si>
    <t>Methylisothiazolinone (MI) NT 6050</t>
    <phoneticPr fontId="10" type="noConversion"/>
  </si>
  <si>
    <t>群組3-2</t>
  </si>
  <si>
    <t>Methylisothiazolinone (MI)</t>
    <phoneticPr fontId="10" type="noConversion"/>
  </si>
  <si>
    <t>限用防腐劑MI+ MCI+ Mixture of MCI &amp; MI NT 8250</t>
    <phoneticPr fontId="10" type="noConversion"/>
  </si>
  <si>
    <t>群組3-3</t>
  </si>
  <si>
    <t>限用防腐劑MI+ MCI+ Mixture of MCI &amp; MI</t>
    <phoneticPr fontId="10" type="noConversion"/>
  </si>
  <si>
    <t>◎酸類防腐劑5項 (Preservatives(Acid)5 ltems) NT 4000</t>
    <phoneticPr fontId="10" type="noConversion"/>
  </si>
  <si>
    <t>群組3-4</t>
  </si>
  <si>
    <t>◎酸類防腐劑5項 (Preservatives(Acid)5 ltems)</t>
    <phoneticPr fontId="10" type="noConversion"/>
  </si>
  <si>
    <t>◎酯類7項 (Preservatives(Paraben)7 ltems) NT 5000</t>
    <phoneticPr fontId="10" type="noConversion"/>
  </si>
  <si>
    <t>群組3-5</t>
  </si>
  <si>
    <t>◎酯類7項 (Preservatives(Paraben)7 ltems)</t>
    <phoneticPr fontId="10" type="noConversion"/>
  </si>
  <si>
    <t>★套裝12項 (Preservatives 12 ltems) NT 7000</t>
    <phoneticPr fontId="10" type="noConversion"/>
  </si>
  <si>
    <t>群組3-6</t>
  </si>
  <si>
    <r>
      <rPr>
        <vertAlign val="superscript"/>
        <sz val="10"/>
        <color theme="1"/>
        <rFont val="微軟正黑體"/>
        <family val="2"/>
        <charset val="136"/>
      </rPr>
      <t>★</t>
    </r>
    <r>
      <rPr>
        <sz val="10"/>
        <color theme="1"/>
        <rFont val="微軟正黑體"/>
        <family val="2"/>
        <charset val="136"/>
      </rPr>
      <t>套裝12項 (Preservatives 12 ltems)</t>
    </r>
    <phoneticPr fontId="10" type="noConversion"/>
  </si>
  <si>
    <t>4. 粧品VOC:</t>
    <phoneticPr fontId="10" type="noConversion"/>
  </si>
  <si>
    <t>群組4</t>
    <phoneticPr fontId="10" type="noConversion"/>
  </si>
  <si>
    <t>甲醇 (Methanol) NT 4400</t>
    <phoneticPr fontId="10" type="noConversion"/>
  </si>
  <si>
    <t>群組4-1</t>
    <phoneticPr fontId="10" type="noConversion"/>
  </si>
  <si>
    <t>甲醇 (Methanol)</t>
    <phoneticPr fontId="10" type="noConversion"/>
  </si>
  <si>
    <t>1,4-Dioxane NT 8800</t>
    <phoneticPr fontId="10" type="noConversion"/>
  </si>
  <si>
    <t>群組4-2</t>
  </si>
  <si>
    <t>1,4-Dioxane</t>
    <phoneticPr fontId="10" type="noConversion"/>
  </si>
  <si>
    <t>二氯甲烷 (Methylene Chloride) NT 4400</t>
    <phoneticPr fontId="10" type="noConversion"/>
  </si>
  <si>
    <t>群組4-3</t>
  </si>
  <si>
    <t>二氯甲烷 (Methylene Chloride)</t>
    <phoneticPr fontId="10" type="noConversion"/>
  </si>
  <si>
    <t>甲苯 (Toluene) NT 4400</t>
    <phoneticPr fontId="10" type="noConversion"/>
  </si>
  <si>
    <t>群組4-4</t>
  </si>
  <si>
    <t>甲苯 (Toluene)</t>
    <phoneticPr fontId="10" type="noConversion"/>
  </si>
  <si>
    <t>乙腈 (Acetonitrile) NT 4400</t>
    <phoneticPr fontId="10" type="noConversion"/>
  </si>
  <si>
    <t>群組4-5</t>
  </si>
  <si>
    <t>乙腈 (Acetonitrile)</t>
    <phoneticPr fontId="10" type="noConversion"/>
  </si>
  <si>
    <t>★甲醛 (Formaldehyde) NT 2800</t>
    <phoneticPr fontId="10" type="noConversion"/>
  </si>
  <si>
    <t>群組4-6</t>
  </si>
  <si>
    <t>★甲醛 (Formaldehyde)</t>
    <phoneticPr fontId="10" type="noConversion"/>
  </si>
  <si>
    <t>三氯甲烷 (Chloroform) NT 4400</t>
    <phoneticPr fontId="10" type="noConversion"/>
  </si>
  <si>
    <t>群組4-7</t>
  </si>
  <si>
    <t>三氯甲烷 (Chloroform)</t>
    <phoneticPr fontId="10" type="noConversion"/>
  </si>
  <si>
    <t>苯 (Benzene) NT 4400</t>
    <phoneticPr fontId="10" type="noConversion"/>
  </si>
  <si>
    <t>群組4-8</t>
  </si>
  <si>
    <t>苯 (Benzene)</t>
    <phoneticPr fontId="10" type="noConversion"/>
  </si>
  <si>
    <t>5. 可塑劑 Phthalates：</t>
    <phoneticPr fontId="10" type="noConversion"/>
  </si>
  <si>
    <t>群組5</t>
    <phoneticPr fontId="10" type="noConversion"/>
  </si>
  <si>
    <t>指甲油/口紅/染、燙髮劑類/香水,香精,精油類等產品：Nail polish/lipstick/hair dye/perm/perfume, essence, essential oil and other products：</t>
    <phoneticPr fontId="10" type="noConversion"/>
  </si>
  <si>
    <t>群組5-1</t>
    <phoneticPr fontId="10" type="noConversion"/>
  </si>
  <si>
    <t>★七項塑化劑 (Phthalate 7 Items)(特殊基質) NT 5500</t>
    <phoneticPr fontId="10" type="noConversion"/>
  </si>
  <si>
    <t>群組5-1-1</t>
    <phoneticPr fontId="10" type="noConversion"/>
  </si>
  <si>
    <r>
      <rPr>
        <vertAlign val="superscript"/>
        <sz val="10"/>
        <color theme="1"/>
        <rFont val="微軟正黑體"/>
        <family val="2"/>
        <charset val="136"/>
      </rPr>
      <t>★</t>
    </r>
    <r>
      <rPr>
        <sz val="10"/>
        <color theme="1"/>
        <rFont val="微軟正黑體"/>
        <family val="2"/>
        <charset val="136"/>
      </rPr>
      <t>七項塑化劑 (Phthalate 7 Items)(特殊基質)</t>
    </r>
    <phoneticPr fontId="10" type="noConversion"/>
  </si>
  <si>
    <t>群組5-1-2</t>
    <phoneticPr fontId="10" type="noConversion"/>
  </si>
  <si>
    <t>十項塑化劑  (Phthalate 10 Items)(特殊基質)</t>
    <phoneticPr fontId="10" type="noConversion"/>
  </si>
  <si>
    <t>非上述類型之化粧保養品: Cosmetics other than the above types:</t>
    <phoneticPr fontId="10" type="noConversion"/>
  </si>
  <si>
    <t>群組5-2</t>
    <phoneticPr fontId="10" type="noConversion"/>
  </si>
  <si>
    <t>群組5-2-1</t>
    <phoneticPr fontId="10" type="noConversion"/>
  </si>
  <si>
    <t>★七項塑化劑  (Phthalate 7 Items)</t>
    <phoneticPr fontId="10" type="noConversion"/>
  </si>
  <si>
    <t>群組5-2-2</t>
    <phoneticPr fontId="10" type="noConversion"/>
  </si>
  <si>
    <t>十項塑化劑  (Phthalate 10 Items)</t>
    <phoneticPr fontId="10" type="noConversion"/>
  </si>
  <si>
    <t>6. 美白/抗氧化劑 Whitening / Antioxidant :</t>
    <phoneticPr fontId="10" type="noConversion"/>
  </si>
  <si>
    <t>群組6</t>
    <phoneticPr fontId="10" type="noConversion"/>
  </si>
  <si>
    <t>★◎對苯二酚 (Hydroquinone)</t>
    <phoneticPr fontId="10" type="noConversion"/>
  </si>
  <si>
    <t>群組6-2</t>
  </si>
  <si>
    <t>檸檬酸 (Citric acid)</t>
    <phoneticPr fontId="10" type="noConversion"/>
  </si>
  <si>
    <t>群組6-3</t>
  </si>
  <si>
    <t>★◎維他命A酸 (Tretinoin)</t>
    <phoneticPr fontId="10" type="noConversion"/>
  </si>
  <si>
    <t>群組6-4</t>
  </si>
  <si>
    <t>★◎杜鵑醇 (Rhododendrol)</t>
    <phoneticPr fontId="10" type="noConversion"/>
  </si>
  <si>
    <t>群組6-5</t>
  </si>
  <si>
    <t>維生素C葡萄糖苷 (Ascorbyl glucoside)</t>
    <phoneticPr fontId="10" type="noConversion"/>
  </si>
  <si>
    <t>群組6-6</t>
  </si>
  <si>
    <t>生育酚 (DL-α-Tocopherol)</t>
    <phoneticPr fontId="10" type="noConversion"/>
  </si>
  <si>
    <t>群組6-7</t>
  </si>
  <si>
    <t>熊果素 (Arbutin)</t>
    <phoneticPr fontId="10" type="noConversion"/>
  </si>
  <si>
    <t>群組6-8</t>
  </si>
  <si>
    <t>蘋果酸 (dl-Malic acid)</t>
    <phoneticPr fontId="10" type="noConversion"/>
  </si>
  <si>
    <t>群組6-9</t>
  </si>
  <si>
    <t>傳明酸 (Tranexamic acid)</t>
    <phoneticPr fontId="10" type="noConversion"/>
  </si>
  <si>
    <t>群組6-10</t>
  </si>
  <si>
    <t>★◎對苯二酚單苄醚 (Hydroquinone monobenzyl ether)</t>
    <phoneticPr fontId="10" type="noConversion"/>
  </si>
  <si>
    <t>群組6-11</t>
  </si>
  <si>
    <t>尿囊素 (Allantoin)</t>
    <phoneticPr fontId="10" type="noConversion"/>
  </si>
  <si>
    <t>群組6-12</t>
  </si>
  <si>
    <t>dl-α-生育醇醋酸酯 (DL-α-Tocopheryl Acetate)</t>
    <phoneticPr fontId="10" type="noConversion"/>
  </si>
  <si>
    <t>7. 香皂 Toilet Soap :</t>
    <phoneticPr fontId="10" type="noConversion"/>
  </si>
  <si>
    <t>群組7</t>
    <phoneticPr fontId="10" type="noConversion"/>
  </si>
  <si>
    <t>含水量 (Water content) NT 1650</t>
    <phoneticPr fontId="10" type="noConversion"/>
  </si>
  <si>
    <t>群組7-1</t>
    <phoneticPr fontId="10" type="noConversion"/>
  </si>
  <si>
    <t>含水量 (Water content)</t>
    <phoneticPr fontId="10" type="noConversion"/>
  </si>
  <si>
    <t>純皂分 (Saponifiable Matter) NT 2750</t>
    <phoneticPr fontId="10" type="noConversion"/>
  </si>
  <si>
    <t>群組7-2</t>
  </si>
  <si>
    <t>純皂分 (Saponifiable Matter)</t>
    <phoneticPr fontId="10" type="noConversion"/>
  </si>
  <si>
    <t>乙醇不溶物 (Ethanol Insoluble Matter) NT 1650</t>
    <phoneticPr fontId="10" type="noConversion"/>
  </si>
  <si>
    <t>群組7-3</t>
  </si>
  <si>
    <t>乙醇不溶物 (Ethanol Insoluble Matter)</t>
    <phoneticPr fontId="10" type="noConversion"/>
  </si>
  <si>
    <t>總游離鹼 (Total Free Alkali) NT 1650</t>
    <phoneticPr fontId="10" type="noConversion"/>
  </si>
  <si>
    <t>群組7-4</t>
  </si>
  <si>
    <t>總游離鹼 (Total Free Alkali)</t>
    <phoneticPr fontId="10" type="noConversion"/>
  </si>
  <si>
    <t>石油醚可溶物 (Petroleum Ether Soluble Matter) NT 2750</t>
    <phoneticPr fontId="10" type="noConversion"/>
  </si>
  <si>
    <t>群組7-5</t>
  </si>
  <si>
    <t>石油醚可溶物 (Petroleum Ether Soluble Matter)</t>
    <phoneticPr fontId="10" type="noConversion"/>
  </si>
  <si>
    <t>游離鹼 (Free Alkali) NT 1650</t>
    <phoneticPr fontId="10" type="noConversion"/>
  </si>
  <si>
    <t>群組7-6</t>
  </si>
  <si>
    <t>游離鹼 (Free Alkali)</t>
    <phoneticPr fontId="10" type="noConversion"/>
  </si>
  <si>
    <t>水不溶物 (Water Insoluble Matter) NT 1800</t>
    <phoneticPr fontId="10" type="noConversion"/>
  </si>
  <si>
    <t>群組7-7</t>
  </si>
  <si>
    <t>水不溶物 (Water Insoluble Matter)</t>
    <phoneticPr fontId="10" type="noConversion"/>
  </si>
  <si>
    <t>8. 常見測項 Common items：</t>
    <phoneticPr fontId="10" type="noConversion"/>
  </si>
  <si>
    <t>群組8</t>
    <phoneticPr fontId="10" type="noConversion"/>
  </si>
  <si>
    <t>pH值 (pH) NT 1000</t>
    <phoneticPr fontId="10" type="noConversion"/>
  </si>
  <si>
    <t>群組8-1</t>
    <phoneticPr fontId="10" type="noConversion"/>
  </si>
  <si>
    <t>pH值 (pH)</t>
    <phoneticPr fontId="10" type="noConversion"/>
  </si>
  <si>
    <t>三氯沙 (Triclosan) NT 4000</t>
    <phoneticPr fontId="10" type="noConversion"/>
  </si>
  <si>
    <t>群組8-2</t>
  </si>
  <si>
    <t>三氯沙 (Triclosan)</t>
    <phoneticPr fontId="10" type="noConversion"/>
  </si>
  <si>
    <t>群組8-3</t>
  </si>
  <si>
    <t>Chlorhexidine digluconate (CHG)</t>
    <phoneticPr fontId="10" type="noConversion"/>
  </si>
  <si>
    <t>群組8-4</t>
  </si>
  <si>
    <t>★壬基苯酚  (Nonylphenol (NP))</t>
    <phoneticPr fontId="10" type="noConversion"/>
  </si>
  <si>
    <t>群組8-5</t>
  </si>
  <si>
    <t>★壬基苯酚聚乙氧基醇類  (Nonyl Phenol Ethoxylates (NPEO))</t>
    <phoneticPr fontId="10" type="noConversion"/>
  </si>
  <si>
    <t>群組8-6</t>
  </si>
  <si>
    <t>矽靈 (Dimethicone)</t>
    <phoneticPr fontId="10" type="noConversion"/>
  </si>
  <si>
    <t>群組8-7</t>
  </si>
  <si>
    <t>Cetylpyridinium chloride (CPC)</t>
    <phoneticPr fontId="10" type="noConversion"/>
  </si>
  <si>
    <t>群組8-8</t>
  </si>
  <si>
    <t>Benzethonium Chloride (BZC)</t>
    <phoneticPr fontId="10" type="noConversion"/>
  </si>
  <si>
    <t>群組8-9</t>
  </si>
  <si>
    <t>Benzalkonium chloride (BAC)</t>
    <phoneticPr fontId="10" type="noConversion"/>
  </si>
  <si>
    <t>群組8-10</t>
  </si>
  <si>
    <t>遷移性螢光劑(面膜紙)(Migratable fluorescent substance)</t>
    <phoneticPr fontId="10" type="noConversion"/>
  </si>
  <si>
    <t>群組8-11</t>
  </si>
  <si>
    <t>化粧品中10項類固醇定量分析 (Cosmetic 10 item Steroid)</t>
    <phoneticPr fontId="10" type="noConversion"/>
  </si>
  <si>
    <t>群組8-12</t>
  </si>
  <si>
    <t>化粧品中雌激素8項定量分析 (Cosmetic Estrogens 8 item)</t>
    <phoneticPr fontId="10" type="noConversion"/>
  </si>
  <si>
    <t>群組8-13</t>
  </si>
  <si>
    <t>西藥365項定性分析 (365 Chemicals for clinical use)</t>
    <phoneticPr fontId="10" type="noConversion"/>
  </si>
  <si>
    <t xml:space="preserve">9. CNS 15492牙膏與牙粉 CNS 15492 Toothpastes (Dentifrices): </t>
    <phoneticPr fontId="10" type="noConversion"/>
  </si>
  <si>
    <t>群組9</t>
    <phoneticPr fontId="10" type="noConversion"/>
  </si>
  <si>
    <t>重金屬(以鉛計)(Heavy Metal as Pb) NT 1650</t>
    <phoneticPr fontId="10" type="noConversion"/>
  </si>
  <si>
    <t>群組9-1</t>
    <phoneticPr fontId="10" type="noConversion"/>
  </si>
  <si>
    <t>重金屬(以鉛計)(Heavy Metal as Pb)</t>
    <phoneticPr fontId="10" type="noConversion"/>
  </si>
  <si>
    <t>群組9-2</t>
  </si>
  <si>
    <t>水不溶物 (Water insoluble matter in toothpaste) NT 1800</t>
    <phoneticPr fontId="10" type="noConversion"/>
  </si>
  <si>
    <t>群組9-3</t>
  </si>
  <si>
    <t>水不溶物 (Water insoluble matter in toothpaste)</t>
    <phoneticPr fontId="10" type="noConversion"/>
  </si>
  <si>
    <t>氟 (Fluorine (F)) NT 4000</t>
    <phoneticPr fontId="10" type="noConversion"/>
  </si>
  <si>
    <t>群組9-4</t>
  </si>
  <si>
    <t>氟 (Fluorine (F))</t>
    <phoneticPr fontId="10" type="noConversion"/>
  </si>
  <si>
    <t>群組9-5</t>
  </si>
  <si>
    <t>二甘醇 (Diethylene Glycol (DEG)) NT 6600</t>
    <phoneticPr fontId="10" type="noConversion"/>
  </si>
  <si>
    <t>群組9-6</t>
  </si>
  <si>
    <t>二甘醇 (Diethylene Glycol (DEG))</t>
    <phoneticPr fontId="10" type="noConversion"/>
  </si>
  <si>
    <t>安定性 (Stability)(請另洽客服人員Please contact the customer service staff for more details)</t>
    <phoneticPr fontId="10" type="noConversion"/>
  </si>
  <si>
    <t>群組9-7</t>
  </si>
  <si>
    <t>請諮詢</t>
    <phoneticPr fontId="10" type="noConversion"/>
  </si>
  <si>
    <t>10. 其他測項 OTHER ITEMS：(請自行填入)</t>
    <phoneticPr fontId="10" type="noConversion"/>
  </si>
  <si>
    <t>群組10-1</t>
    <phoneticPr fontId="10" type="noConversion"/>
  </si>
  <si>
    <t xml:space="preserve">      </t>
    <phoneticPr fontId="10" type="noConversion"/>
  </si>
  <si>
    <t>特定功能化粧品 (Specific Functional Cosmetics)：</t>
    <phoneticPr fontId="10" type="noConversion"/>
  </si>
  <si>
    <t xml:space="preserve"> ※ 項目前有標示★符號表示為TFDA認證項目，◎符號表示為TAF認證項目。★ Indicated as TFDA Accreditation Testing Field. ◎ Indicated as TAF Accreditation Testing Field.</t>
    <phoneticPr fontId="10" type="noConversion"/>
  </si>
  <si>
    <t>**測試前務請提供產品全成分比例表供實驗室比對；如未提供，測試結果僅依實驗室分析數據為主出具報告**</t>
  </si>
  <si>
    <r>
      <t>性狀</t>
    </r>
    <r>
      <rPr>
        <b/>
        <sz val="9"/>
        <color rgb="FF000000"/>
        <rFont val="微軟正黑體"/>
        <family val="2"/>
        <charset val="136"/>
      </rPr>
      <t>(含結果、流程方法)</t>
    </r>
  </si>
  <si>
    <r>
      <t>鹼度</t>
    </r>
    <r>
      <rPr>
        <b/>
        <sz val="9"/>
        <color rgb="FF000000"/>
        <rFont val="微軟正黑體"/>
        <family val="2"/>
        <charset val="136"/>
      </rPr>
      <t>(含結果、流程方法)</t>
    </r>
  </si>
  <si>
    <r>
      <t>Ammonia solution</t>
    </r>
    <r>
      <rPr>
        <b/>
        <sz val="9"/>
        <color theme="1"/>
        <rFont val="微軟正黑體"/>
        <family val="2"/>
        <charset val="136"/>
      </rPr>
      <t>（以NH</t>
    </r>
    <r>
      <rPr>
        <b/>
        <vertAlign val="subscript"/>
        <sz val="9"/>
        <color theme="1"/>
        <rFont val="微軟正黑體"/>
        <family val="2"/>
        <charset val="136"/>
      </rPr>
      <t>3</t>
    </r>
    <r>
      <rPr>
        <b/>
        <sz val="9"/>
        <color theme="1"/>
        <rFont val="微軟正黑體"/>
        <family val="2"/>
        <charset val="136"/>
      </rPr>
      <t>計，</t>
    </r>
    <r>
      <rPr>
        <b/>
        <sz val="9"/>
        <color rgb="FF000000"/>
        <rFont val="微軟正黑體"/>
        <family val="2"/>
        <charset val="136"/>
      </rPr>
      <t>含數據、圖譜、流程方法)</t>
    </r>
  </si>
  <si>
    <t>INCI 名稱</t>
  </si>
  <si>
    <t>CAS No.</t>
  </si>
  <si>
    <r>
      <t>Hydrogen Peroxide</t>
    </r>
    <r>
      <rPr>
        <b/>
        <vertAlign val="superscript"/>
        <sz val="9"/>
        <color rgb="FFFF0000"/>
        <rFont val="微軟正黑體"/>
        <family val="2"/>
        <charset val="136"/>
      </rPr>
      <t>註</t>
    </r>
    <r>
      <rPr>
        <b/>
        <sz val="9"/>
        <color rgb="FF000000"/>
        <rFont val="微軟正黑體"/>
        <family val="2"/>
        <charset val="136"/>
      </rPr>
      <t>(含鑑別測試)</t>
    </r>
  </si>
  <si>
    <t>7722-84-1</t>
  </si>
  <si>
    <r>
      <t>Total Peroxide</t>
    </r>
    <r>
      <rPr>
        <b/>
        <vertAlign val="superscript"/>
        <sz val="9"/>
        <color rgb="FFFF0000"/>
        <rFont val="微軟正黑體"/>
        <family val="2"/>
        <charset val="136"/>
      </rPr>
      <t>註</t>
    </r>
  </si>
  <si>
    <t xml:space="preserve"> </t>
  </si>
  <si>
    <t>註: 牙齒美白產品，如同時2項成份(含)以上，因方法無法區分，報告將呈現"各項成份鑑別"與"Peroxid 總量"。</t>
  </si>
  <si>
    <t>群組2-2-1</t>
    <phoneticPr fontId="10" type="noConversion"/>
  </si>
  <si>
    <r>
      <t>Carbamide Peroxide</t>
    </r>
    <r>
      <rPr>
        <b/>
        <vertAlign val="superscript"/>
        <sz val="9"/>
        <color rgb="FFFF0000"/>
        <rFont val="微軟正黑體"/>
        <family val="2"/>
        <charset val="136"/>
      </rPr>
      <t>註</t>
    </r>
    <r>
      <rPr>
        <b/>
        <sz val="9"/>
        <color rgb="FF000000"/>
        <rFont val="微軟正黑體"/>
        <family val="2"/>
        <charset val="136"/>
      </rPr>
      <t>(含鑑別)</t>
    </r>
  </si>
  <si>
    <t>124-43-6</t>
  </si>
  <si>
    <t>群組2-3</t>
    <phoneticPr fontId="10" type="noConversion"/>
  </si>
  <si>
    <t>Aluminum chlorohydrate</t>
  </si>
  <si>
    <t>12042-91-0</t>
  </si>
  <si>
    <t>Salicylic acid</t>
  </si>
  <si>
    <t>69-72-7</t>
  </si>
  <si>
    <t>Sulfur</t>
  </si>
  <si>
    <t>7704-34-9</t>
  </si>
  <si>
    <t>5. 防曬劑- 物、化性項目(含數據、圖譜、流程方法):</t>
    <phoneticPr fontId="10" type="noConversion"/>
  </si>
  <si>
    <t>Zinc Oxide (CI 77947)</t>
  </si>
  <si>
    <t>1314-13-2</t>
  </si>
  <si>
    <t>Titanium Oxides (CI 77891)</t>
  </si>
  <si>
    <t>13463-67-7</t>
  </si>
  <si>
    <t>群組5-2</t>
  </si>
  <si>
    <t>131-56-6</t>
  </si>
  <si>
    <t>群組5-3</t>
  </si>
  <si>
    <t>Benzophenone-2</t>
  </si>
  <si>
    <t>131-55-5</t>
  </si>
  <si>
    <t>群組5-4</t>
  </si>
  <si>
    <t>Benzophenone-3</t>
  </si>
  <si>
    <t>131-57-7</t>
  </si>
  <si>
    <t>群組5-5</t>
  </si>
  <si>
    <t>Benzophenone-4</t>
  </si>
  <si>
    <t>4065-45-6</t>
  </si>
  <si>
    <t>群組5-6</t>
  </si>
  <si>
    <t>Benzophenone-5</t>
  </si>
  <si>
    <t>6628-37-1</t>
  </si>
  <si>
    <t>群組5-7</t>
  </si>
  <si>
    <t>Benzophenone-6</t>
  </si>
  <si>
    <t>131-54-4</t>
  </si>
  <si>
    <t>群組5-8</t>
  </si>
  <si>
    <t>Benzophenone-8</t>
  </si>
  <si>
    <t>131-53-3</t>
  </si>
  <si>
    <t>群組5-9</t>
  </si>
  <si>
    <t>187393-00-6</t>
  </si>
  <si>
    <t>群組5-10</t>
  </si>
  <si>
    <t>70356-09-1</t>
  </si>
  <si>
    <t>群組5-11</t>
  </si>
  <si>
    <t>Diethylamino Hydroxybenzoyl Hexyl Benzoate(DHHB)</t>
  </si>
  <si>
    <t>302776-68-7</t>
  </si>
  <si>
    <t>群組5-12</t>
  </si>
  <si>
    <t>4-Methylbenzylidene camphor (4MBC)</t>
  </si>
  <si>
    <t>36861-47-9</t>
  </si>
  <si>
    <t>群組5-13</t>
  </si>
  <si>
    <t>Polysilicone-15</t>
  </si>
  <si>
    <t>207574-74-1</t>
  </si>
  <si>
    <t>群組5-14</t>
  </si>
  <si>
    <t>154702-15-5</t>
  </si>
  <si>
    <t>群組5-15</t>
  </si>
  <si>
    <t>88122-99-0</t>
  </si>
  <si>
    <t>群組5-16</t>
  </si>
  <si>
    <t>Homosalate (HS)</t>
  </si>
  <si>
    <t>118-56-9</t>
  </si>
  <si>
    <t>群組5-17</t>
  </si>
  <si>
    <t>Isoamyl-p-methoxycinnamate</t>
  </si>
  <si>
    <t>71617-10-2</t>
  </si>
  <si>
    <t>群組5-18</t>
  </si>
  <si>
    <t>Ethylhexyl methoxycinnamate (EHMC)</t>
  </si>
  <si>
    <t xml:space="preserve">5466-77-3 </t>
  </si>
  <si>
    <t>群組5-19</t>
  </si>
  <si>
    <t>Ethylhexyl salicylate (ES)</t>
  </si>
  <si>
    <t>118-60-5</t>
  </si>
  <si>
    <t>群組5-20</t>
  </si>
  <si>
    <t>Octocrylene (OCT)</t>
  </si>
  <si>
    <t>6197-30-4</t>
  </si>
  <si>
    <t>群組5-21</t>
  </si>
  <si>
    <t>Methylene bis-benzotriazolyl tetramethylbutylphenol (MBBT)</t>
  </si>
  <si>
    <t>103597-45-1</t>
  </si>
  <si>
    <t>群組5-22</t>
  </si>
  <si>
    <t>Terephthalylidene Dicamphor Sulfonic Acid (TDSA)</t>
  </si>
  <si>
    <t>90457-82-2</t>
  </si>
  <si>
    <t>群組5-23</t>
  </si>
  <si>
    <t>2-Phenylbenzimidazole 5-sulfonic acid and salts (PBSA)</t>
  </si>
  <si>
    <t>27503-81-7</t>
  </si>
  <si>
    <t>群組5-24</t>
  </si>
  <si>
    <t>6. 防曬劑-  in vitro防曬係數SPF Boots Star Rating(含數據、圖譜、流程方法):</t>
    <phoneticPr fontId="10" type="noConversion"/>
  </si>
  <si>
    <r>
      <t>EU Colipa 2011 (1.30mg/cm</t>
    </r>
    <r>
      <rPr>
        <b/>
        <vertAlign val="superscript"/>
        <sz val="9"/>
        <color rgb="FF000000"/>
        <rFont val="微軟正黑體"/>
        <family val="2"/>
        <charset val="136"/>
      </rPr>
      <t>2</t>
    </r>
    <r>
      <rPr>
        <b/>
        <sz val="9"/>
        <color rgb="FF000000"/>
        <rFont val="微軟正黑體"/>
        <family val="2"/>
        <charset val="136"/>
      </rPr>
      <t>)</t>
    </r>
  </si>
  <si>
    <r>
      <t>中國化妝品安全技術規範2015 (2.0mg/cm</t>
    </r>
    <r>
      <rPr>
        <b/>
        <vertAlign val="superscript"/>
        <sz val="9"/>
        <color rgb="FF000000"/>
        <rFont val="微軟正黑體"/>
        <family val="2"/>
        <charset val="136"/>
      </rPr>
      <t>2</t>
    </r>
    <r>
      <rPr>
        <b/>
        <sz val="9"/>
        <color rgb="FF000000"/>
        <rFont val="微軟正黑體"/>
        <family val="2"/>
        <charset val="136"/>
      </rPr>
      <t>)</t>
    </r>
  </si>
  <si>
    <r>
      <t>FDA 2011 (0.75mg/cm</t>
    </r>
    <r>
      <rPr>
        <b/>
        <vertAlign val="superscript"/>
        <sz val="9"/>
        <color rgb="FF000000"/>
        <rFont val="微軟正黑體"/>
        <family val="2"/>
        <charset val="136"/>
      </rPr>
      <t>2</t>
    </r>
    <r>
      <rPr>
        <b/>
        <sz val="9"/>
        <color rgb="FF000000"/>
        <rFont val="微軟正黑體"/>
        <family val="2"/>
        <charset val="136"/>
      </rPr>
      <t>)</t>
    </r>
  </si>
  <si>
    <r>
      <t>TFDA研習報告ANSM2017 (0.65 mg/cm</t>
    </r>
    <r>
      <rPr>
        <b/>
        <vertAlign val="superscript"/>
        <sz val="9"/>
        <color rgb="FF000000"/>
        <rFont val="微軟正黑體"/>
        <family val="2"/>
        <charset val="136"/>
      </rPr>
      <t>2</t>
    </r>
    <r>
      <rPr>
        <b/>
        <sz val="9"/>
        <color rgb="FF000000"/>
        <rFont val="微軟正黑體"/>
        <family val="2"/>
        <charset val="136"/>
      </rPr>
      <t>)</t>
    </r>
  </si>
  <si>
    <t>請勾選測試條件</t>
    <phoneticPr fontId="10" type="noConversion"/>
  </si>
  <si>
    <t>群組6-4-1</t>
    <phoneticPr fontId="10" type="noConversion"/>
  </si>
  <si>
    <t>*</t>
    <phoneticPr fontId="10" type="noConversion"/>
  </si>
  <si>
    <t>單次測試出具報告</t>
  </si>
  <si>
    <r>
      <t>三次打樣</t>
    </r>
    <r>
      <rPr>
        <b/>
        <sz val="9"/>
        <color rgb="FFFF0000"/>
        <rFont val="微軟正黑體"/>
        <family val="2"/>
        <charset val="136"/>
      </rPr>
      <t>(僅提供一次查登資料，須搭配勾選下列參考方法)</t>
    </r>
  </si>
  <si>
    <t>Allantoin</t>
  </si>
  <si>
    <t>97-59-6</t>
  </si>
  <si>
    <t>Ascorbyl Tetraisopalmitate</t>
  </si>
  <si>
    <t>183476-82-6</t>
  </si>
  <si>
    <t>Tranexamic acid</t>
  </si>
  <si>
    <t>1197-18-8</t>
  </si>
  <si>
    <t>3-O-Ethyl Ascorbic Acid</t>
  </si>
  <si>
    <t>86404-04-8</t>
  </si>
  <si>
    <t xml:space="preserve">Thioglycolic Acid  </t>
  </si>
  <si>
    <t>Cysteine</t>
  </si>
  <si>
    <t>52-90-4</t>
  </si>
  <si>
    <t>Cysteamine HCL</t>
  </si>
  <si>
    <t>156-57-0</t>
  </si>
  <si>
    <t>Sodium bromate (含鑑別測試)</t>
    <phoneticPr fontId="10" type="noConversion"/>
  </si>
  <si>
    <t>7789-38-0</t>
  </si>
  <si>
    <t>群組10</t>
    <phoneticPr fontId="10" type="noConversion"/>
  </si>
  <si>
    <t>INCI 名稱</t>
    <phoneticPr fontId="10" type="noConversion"/>
  </si>
  <si>
    <r>
      <t>Sodium persulfate</t>
    </r>
    <r>
      <rPr>
        <b/>
        <vertAlign val="superscript"/>
        <sz val="9"/>
        <color rgb="FFFF0000"/>
        <rFont val="微軟正黑體"/>
        <family val="2"/>
        <charset val="136"/>
      </rPr>
      <t>註</t>
    </r>
    <r>
      <rPr>
        <b/>
        <sz val="9"/>
        <color rgb="FF000000"/>
        <rFont val="微軟正黑體"/>
        <family val="2"/>
        <charset val="136"/>
      </rPr>
      <t>(含鑑別測試)</t>
    </r>
    <phoneticPr fontId="10" type="noConversion"/>
  </si>
  <si>
    <t>7775-27-1</t>
  </si>
  <si>
    <r>
      <t>Potassium Persulfate</t>
    </r>
    <r>
      <rPr>
        <b/>
        <vertAlign val="superscript"/>
        <sz val="9"/>
        <color rgb="FFFF0000"/>
        <rFont val="微軟正黑體"/>
        <family val="2"/>
        <charset val="136"/>
      </rPr>
      <t>註</t>
    </r>
    <r>
      <rPr>
        <b/>
        <sz val="9"/>
        <color rgb="FF000000"/>
        <rFont val="微軟正黑體"/>
        <family val="2"/>
        <charset val="136"/>
      </rPr>
      <t>(含鑑別測試)</t>
    </r>
    <phoneticPr fontId="10" type="noConversion"/>
  </si>
  <si>
    <r>
      <t>‎</t>
    </r>
    <r>
      <rPr>
        <sz val="9"/>
        <color rgb="FF000000"/>
        <rFont val="微軟正黑體"/>
        <family val="2"/>
        <charset val="136"/>
      </rPr>
      <t xml:space="preserve">7727-21-1 </t>
    </r>
  </si>
  <si>
    <t>群組10-2</t>
  </si>
  <si>
    <r>
      <t>Ammonium Persulfate</t>
    </r>
    <r>
      <rPr>
        <b/>
        <vertAlign val="superscript"/>
        <sz val="9"/>
        <color rgb="FFFF0000"/>
        <rFont val="微軟正黑體"/>
        <family val="2"/>
        <charset val="136"/>
      </rPr>
      <t>註</t>
    </r>
    <r>
      <rPr>
        <b/>
        <sz val="9"/>
        <color rgb="FF000000"/>
        <rFont val="微軟正黑體"/>
        <family val="2"/>
        <charset val="136"/>
      </rPr>
      <t>(含鑑別測試)</t>
    </r>
    <phoneticPr fontId="10" type="noConversion"/>
  </si>
  <si>
    <r>
      <t>‎</t>
    </r>
    <r>
      <rPr>
        <sz val="9"/>
        <color rgb="FF000000"/>
        <rFont val="微軟正黑體"/>
        <family val="2"/>
        <charset val="136"/>
      </rPr>
      <t xml:space="preserve">7727-54-0 </t>
    </r>
  </si>
  <si>
    <t>群組10-3</t>
  </si>
  <si>
    <r>
      <t>Persulfate總量</t>
    </r>
    <r>
      <rPr>
        <b/>
        <vertAlign val="superscript"/>
        <sz val="9"/>
        <color rgb="FFFF0000"/>
        <rFont val="微軟正黑體"/>
        <family val="2"/>
        <charset val="136"/>
      </rPr>
      <t>註</t>
    </r>
    <phoneticPr fontId="10" type="noConversion"/>
  </si>
  <si>
    <t>群組10-4</t>
  </si>
  <si>
    <t>註:漂粉產品，如同時2項成份(含)以上，因方法無法區分，報告將呈現"各項成份鑑別"與"Peroxid 總量"。</t>
  </si>
  <si>
    <t>群組10-4-1</t>
    <phoneticPr fontId="10" type="noConversion"/>
  </si>
  <si>
    <t>群組11</t>
    <phoneticPr fontId="10" type="noConversion"/>
  </si>
  <si>
    <r>
      <t>Hydrogen Peroxide  (含鑑別測試、pH值)</t>
    </r>
    <r>
      <rPr>
        <sz val="9"/>
        <color rgb="FF000000"/>
        <rFont val="微軟正黑體"/>
        <family val="2"/>
        <charset val="136"/>
      </rPr>
      <t xml:space="preserve">  </t>
    </r>
    <phoneticPr fontId="10" type="noConversion"/>
  </si>
  <si>
    <t>群組11-1</t>
    <phoneticPr fontId="10" type="noConversion"/>
  </si>
  <si>
    <t>12. 染髮劑-第一劑(含數據、圖譜、流程方法):</t>
    <phoneticPr fontId="10" type="noConversion"/>
  </si>
  <si>
    <t>群組12</t>
    <phoneticPr fontId="10" type="noConversion"/>
  </si>
  <si>
    <t>※由於標準品有存放期效限制，請先選擇待測主成分，以利確認實驗室有無效期內標準品。</t>
  </si>
  <si>
    <t>群組12-51-1</t>
    <phoneticPr fontId="10" type="noConversion"/>
  </si>
  <si>
    <t>1,3-Bis-(2,4-Diaminophenoxy) propane</t>
    <phoneticPr fontId="10" type="noConversion"/>
  </si>
  <si>
    <t>81892-72-0</t>
  </si>
  <si>
    <t>群組12-1</t>
    <phoneticPr fontId="10" type="noConversion"/>
  </si>
  <si>
    <t>1-Hydroxyethyl 4,5-diamino pyrazole</t>
    <phoneticPr fontId="10" type="noConversion"/>
  </si>
  <si>
    <t>155601-30-2</t>
  </si>
  <si>
    <t>群組12-2</t>
  </si>
  <si>
    <t>1-Naphthol</t>
    <phoneticPr fontId="10" type="noConversion"/>
  </si>
  <si>
    <t xml:space="preserve">90-15-3 </t>
  </si>
  <si>
    <t>群組12-3</t>
  </si>
  <si>
    <t>2,4-Diaminophenol</t>
    <phoneticPr fontId="10" type="noConversion"/>
  </si>
  <si>
    <t>95-86-3</t>
  </si>
  <si>
    <t>群組12-4</t>
  </si>
  <si>
    <t>2,4-Diaminophenoxyethanol HCl</t>
    <phoneticPr fontId="10" type="noConversion"/>
  </si>
  <si>
    <t>66422-95-5</t>
  </si>
  <si>
    <t>群組12-5</t>
  </si>
  <si>
    <t>2,6-Diaminopyridine</t>
    <phoneticPr fontId="10" type="noConversion"/>
  </si>
  <si>
    <t>141-86-6</t>
  </si>
  <si>
    <t>群組12-6</t>
  </si>
  <si>
    <t>4-Chlororesorcinol</t>
    <phoneticPr fontId="10" type="noConversion"/>
  </si>
  <si>
    <t>95-88-5</t>
  </si>
  <si>
    <t>群組12-7</t>
  </si>
  <si>
    <t>4-Nitro-o-phenylenediamine</t>
    <phoneticPr fontId="10" type="noConversion"/>
  </si>
  <si>
    <t>99-56-9</t>
  </si>
  <si>
    <t>群組12-8</t>
  </si>
  <si>
    <t>5-Amino-6-chloro-o-cresol</t>
    <phoneticPr fontId="10" type="noConversion"/>
  </si>
  <si>
    <t>84540-50-1</t>
  </si>
  <si>
    <t>群組12-9</t>
  </si>
  <si>
    <t>Acid Red 73</t>
    <phoneticPr fontId="10" type="noConversion"/>
  </si>
  <si>
    <t>5413-75-2</t>
  </si>
  <si>
    <t>群組12-10</t>
  </si>
  <si>
    <t>Basic Blue 9</t>
    <phoneticPr fontId="10" type="noConversion"/>
  </si>
  <si>
    <t xml:space="preserve">61-73-4 </t>
  </si>
  <si>
    <t>群組12-11</t>
  </si>
  <si>
    <t>Basic Blue 99</t>
    <phoneticPr fontId="10" type="noConversion"/>
  </si>
  <si>
    <t>68123-13-7</t>
  </si>
  <si>
    <t>群組12-12</t>
  </si>
  <si>
    <t>Basic Brown 16</t>
    <phoneticPr fontId="10" type="noConversion"/>
  </si>
  <si>
    <t>26381-41-9</t>
  </si>
  <si>
    <t>群組12-13</t>
  </si>
  <si>
    <t>Basic Brown 17</t>
    <phoneticPr fontId="10" type="noConversion"/>
  </si>
  <si>
    <t>68391-32-2</t>
  </si>
  <si>
    <t>群組12-14</t>
  </si>
  <si>
    <t>Basic Orange 31</t>
    <phoneticPr fontId="10" type="noConversion"/>
  </si>
  <si>
    <t>97404-02-9</t>
  </si>
  <si>
    <t>群組12-15</t>
  </si>
  <si>
    <t>Basic Red 51</t>
    <phoneticPr fontId="10" type="noConversion"/>
  </si>
  <si>
    <t>12270-25-6</t>
  </si>
  <si>
    <t>群組12-16</t>
  </si>
  <si>
    <t>Basic Violet  2</t>
    <phoneticPr fontId="10" type="noConversion"/>
  </si>
  <si>
    <t>3248-91-7</t>
  </si>
  <si>
    <t>群組12-17</t>
  </si>
  <si>
    <t>Basic Yellow 57</t>
    <phoneticPr fontId="10" type="noConversion"/>
  </si>
  <si>
    <t>68391-31-1</t>
  </si>
  <si>
    <t>群組12-18</t>
  </si>
  <si>
    <t>Basic Yellow 87</t>
    <phoneticPr fontId="10" type="noConversion"/>
  </si>
  <si>
    <t xml:space="preserve">116844-55-4 </t>
  </si>
  <si>
    <t>群組12-19</t>
  </si>
  <si>
    <t>o-Aminophenol</t>
    <phoneticPr fontId="10" type="noConversion"/>
  </si>
  <si>
    <t>95-55-6</t>
  </si>
  <si>
    <t>群組12-20</t>
  </si>
  <si>
    <t>o-phenylenediamine (CI 76010; OPDA)</t>
    <phoneticPr fontId="10" type="noConversion"/>
  </si>
  <si>
    <t>95-54-5</t>
  </si>
  <si>
    <t>群組12-21</t>
  </si>
  <si>
    <t>p-Aminophenol (CI 76550)</t>
    <phoneticPr fontId="10" type="noConversion"/>
  </si>
  <si>
    <t>123-30-8</t>
  </si>
  <si>
    <t>群組12-22</t>
  </si>
  <si>
    <t>Phenyl methyl pyrazolone</t>
    <phoneticPr fontId="10" type="noConversion"/>
  </si>
  <si>
    <t>89-25-8</t>
  </si>
  <si>
    <t>群組12-23</t>
  </si>
  <si>
    <t>p-Phenylenediamine</t>
    <phoneticPr fontId="10" type="noConversion"/>
  </si>
  <si>
    <t>106-50-3</t>
  </si>
  <si>
    <t>群組12-24</t>
  </si>
  <si>
    <t>Resorcinol</t>
    <phoneticPr fontId="10" type="noConversion"/>
  </si>
  <si>
    <t xml:space="preserve">108-46-3 </t>
  </si>
  <si>
    <t>群組12-25</t>
  </si>
  <si>
    <t>Toluene-2,5-diamine</t>
    <phoneticPr fontId="10" type="noConversion"/>
  </si>
  <si>
    <t>95-70-5</t>
  </si>
  <si>
    <t>群組12-26</t>
  </si>
  <si>
    <t>2,6-Dihydroxyethylaminotoluene</t>
    <phoneticPr fontId="10" type="noConversion"/>
  </si>
  <si>
    <t>149330-25-6</t>
  </si>
  <si>
    <t>群組12-27</t>
  </si>
  <si>
    <t xml:space="preserve">2,7-Naphthalenediol </t>
    <phoneticPr fontId="10" type="noConversion"/>
  </si>
  <si>
    <t>582-17-2</t>
  </si>
  <si>
    <t>群組12-28</t>
  </si>
  <si>
    <t>2-Amino-3-hydroxypyridine</t>
    <phoneticPr fontId="10" type="noConversion"/>
  </si>
  <si>
    <t>16867-03-1</t>
  </si>
  <si>
    <t>群組12-29</t>
  </si>
  <si>
    <t>2-Amino-4-hydroxyethylaminoanisole</t>
    <phoneticPr fontId="10" type="noConversion"/>
  </si>
  <si>
    <t>83763-47-7</t>
  </si>
  <si>
    <t>群組12-30</t>
  </si>
  <si>
    <t xml:space="preserve">4-Amino-o-cresol </t>
    <phoneticPr fontId="10" type="noConversion"/>
  </si>
  <si>
    <t xml:space="preserve">2835-96-3 </t>
  </si>
  <si>
    <t>群組12-31</t>
  </si>
  <si>
    <t>2-Amino-6-chloro-4-nitrophenol</t>
    <phoneticPr fontId="10" type="noConversion"/>
  </si>
  <si>
    <t>6358-9-4</t>
    <phoneticPr fontId="10" type="noConversion"/>
  </si>
  <si>
    <t>群組12-32</t>
  </si>
  <si>
    <t>2-Methyl-5-hydroxyethylaminophenol</t>
    <phoneticPr fontId="10" type="noConversion"/>
  </si>
  <si>
    <t>55302-96-0</t>
  </si>
  <si>
    <t>群組12-33</t>
  </si>
  <si>
    <t>2-Methylresorcinol</t>
    <phoneticPr fontId="10" type="noConversion"/>
  </si>
  <si>
    <t>608-25-3</t>
  </si>
  <si>
    <t>群組12-34</t>
  </si>
  <si>
    <t>4-Aamino-2-hydroxytoluene</t>
    <phoneticPr fontId="10" type="noConversion"/>
  </si>
  <si>
    <t>2835-95-2</t>
  </si>
  <si>
    <t>群組12-35</t>
  </si>
  <si>
    <t>4-Amino-3-nitrophenol</t>
    <phoneticPr fontId="10" type="noConversion"/>
  </si>
  <si>
    <t>610-81-1</t>
  </si>
  <si>
    <t>群組12-36</t>
  </si>
  <si>
    <t>4-Amino-m-cresol</t>
    <phoneticPr fontId="10" type="noConversion"/>
  </si>
  <si>
    <t xml:space="preserve">2835-99-6 </t>
  </si>
  <si>
    <t>群組12-37</t>
  </si>
  <si>
    <t>2-Amino-4-hydroxyethylaminoanisole sulfate</t>
    <phoneticPr fontId="10" type="noConversion"/>
  </si>
  <si>
    <t>83763-48-8</t>
  </si>
  <si>
    <t>群組12-38</t>
  </si>
  <si>
    <t>HC Blue No.15</t>
    <phoneticPr fontId="10" type="noConversion"/>
  </si>
  <si>
    <t>群組12-39</t>
  </si>
  <si>
    <t>HC Blue No.2</t>
    <phoneticPr fontId="10" type="noConversion"/>
  </si>
  <si>
    <t>群組12-40</t>
  </si>
  <si>
    <t>HC Red No.13</t>
    <phoneticPr fontId="10" type="noConversion"/>
  </si>
  <si>
    <t>群組12-41</t>
  </si>
  <si>
    <t>HC Red No.3</t>
    <phoneticPr fontId="10" type="noConversion"/>
  </si>
  <si>
    <t>群組12-42</t>
  </si>
  <si>
    <t>HC Yellow No.13</t>
    <phoneticPr fontId="10" type="noConversion"/>
  </si>
  <si>
    <t>群組12-43</t>
  </si>
  <si>
    <t>HC Yellow No.2</t>
    <phoneticPr fontId="10" type="noConversion"/>
  </si>
  <si>
    <t>群組12-44</t>
  </si>
  <si>
    <t>HC Yellow No.4</t>
    <phoneticPr fontId="10" type="noConversion"/>
  </si>
  <si>
    <t>群組12-45</t>
  </si>
  <si>
    <t>HC Yellow No.5</t>
    <phoneticPr fontId="10" type="noConversion"/>
  </si>
  <si>
    <t>群組12-46</t>
  </si>
  <si>
    <t>Hydroxyethyl-2-nitro-p-toluidine</t>
    <phoneticPr fontId="10" type="noConversion"/>
  </si>
  <si>
    <t>群組12-47</t>
  </si>
  <si>
    <t>m-Aminophenol (CI 76545)</t>
    <phoneticPr fontId="10" type="noConversion"/>
  </si>
  <si>
    <t>群組12-48</t>
  </si>
  <si>
    <t>m-phenylenediamine</t>
    <phoneticPr fontId="10" type="noConversion"/>
  </si>
  <si>
    <t>群組12-49</t>
  </si>
  <si>
    <t xml:space="preserve">N,N-Bis(2-hydroxyethyl)-p-phenylenediamine </t>
    <phoneticPr fontId="10" type="noConversion"/>
  </si>
  <si>
    <t>群組12-50</t>
  </si>
  <si>
    <t>sulfate</t>
    <phoneticPr fontId="10" type="noConversion"/>
  </si>
  <si>
    <t>群組12-51</t>
  </si>
  <si>
    <t>※如遇非例行主成分，需另評估開發方法、購置標準品，並另評估報價與交期。</t>
  </si>
  <si>
    <t>群組13</t>
    <phoneticPr fontId="10" type="noConversion"/>
  </si>
  <si>
    <t>群組13-1</t>
    <phoneticPr fontId="10" type="noConversion"/>
  </si>
  <si>
    <t>超微量工業安全實驗室委託試驗申請書- 化粧品</t>
    <phoneticPr fontId="10" type="noConversion"/>
  </si>
  <si>
    <t>Ultra Trace and Industrial Safety Hygiene Laboratory Application Form - Cosmetics</t>
    <phoneticPr fontId="10" type="noConversion"/>
  </si>
  <si>
    <r>
      <rPr>
        <sz val="10"/>
        <color rgb="FF000000"/>
        <rFont val="Microsoft JhengHei"/>
        <family val="2"/>
        <charset val="136"/>
      </rPr>
      <t>同發票廠商</t>
    </r>
    <r>
      <rPr>
        <sz val="10"/>
        <color rgb="FF000000"/>
        <rFont val="Arial"/>
        <family val="2"/>
      </rPr>
      <t>As Invoice company</t>
    </r>
    <phoneticPr fontId="10" type="noConversion"/>
  </si>
  <si>
    <t>Test Required</t>
    <phoneticPr fontId="10" type="noConversion"/>
  </si>
  <si>
    <r>
      <rPr>
        <b/>
        <sz val="8"/>
        <color rgb="FFFF0000"/>
        <rFont val="微軟正黑體"/>
        <family val="2"/>
        <charset val="136"/>
      </rPr>
      <t>請於附錄頁中勾選委託檢測項目，若附錄頁未呈現者，請直接填寫於下方。</t>
    </r>
    <r>
      <rPr>
        <b/>
        <sz val="8"/>
        <color theme="1"/>
        <rFont val="微軟正黑體"/>
        <family val="2"/>
        <charset val="136"/>
      </rPr>
      <t>Please pick test item from attachment or fill it in directly below.</t>
    </r>
    <phoneticPr fontId="10" type="noConversion"/>
  </si>
  <si>
    <r>
      <t>SGS</t>
    </r>
    <r>
      <rPr>
        <b/>
        <sz val="10"/>
        <color theme="1"/>
        <rFont val="微軟正黑體"/>
        <family val="2"/>
        <charset val="136"/>
      </rPr>
      <t>填寫</t>
    </r>
    <phoneticPr fontId="10" type="noConversion"/>
  </si>
  <si>
    <t>By SGS</t>
    <phoneticPr fontId="10" type="noConversion"/>
  </si>
  <si>
    <r>
      <rPr>
        <sz val="8"/>
        <color theme="1"/>
        <rFont val="微軟正黑體"/>
        <family val="2"/>
        <charset val="136"/>
      </rPr>
      <t>樣品及檢測方法是否偏離</t>
    </r>
    <r>
      <rPr>
        <sz val="8"/>
        <color theme="1"/>
        <rFont val="Arial"/>
        <family val="2"/>
      </rPr>
      <t>if the sample or test method are deviated :</t>
    </r>
    <phoneticPr fontId="10" type="noConversion"/>
  </si>
  <si>
    <r>
      <rPr>
        <sz val="8"/>
        <color rgb="FF000000"/>
        <rFont val="微軟正黑體"/>
        <family val="2"/>
        <charset val="136"/>
      </rPr>
      <t>無</t>
    </r>
    <r>
      <rPr>
        <sz val="8"/>
        <color rgb="FF000000"/>
        <rFont val="Arial"/>
        <family val="2"/>
      </rPr>
      <t xml:space="preserve">No     </t>
    </r>
    <phoneticPr fontId="10" type="noConversion"/>
  </si>
  <si>
    <r>
      <rPr>
        <sz val="8"/>
        <color rgb="FF000000"/>
        <rFont val="微軟正黑體"/>
        <family val="2"/>
        <charset val="136"/>
      </rPr>
      <t xml:space="preserve">有，偏離原因請說明並通知客戶 </t>
    </r>
    <r>
      <rPr>
        <sz val="8"/>
        <color rgb="FF000000"/>
        <rFont val="Arial"/>
        <family val="2"/>
      </rPr>
      <t>Yes</t>
    </r>
    <r>
      <rPr>
        <sz val="8"/>
        <color rgb="FF000000"/>
        <rFont val="微軟正黑體"/>
        <family val="2"/>
        <charset val="136"/>
      </rPr>
      <t>，</t>
    </r>
    <r>
      <rPr>
        <sz val="8"/>
        <color rgb="FF000000"/>
        <rFont val="Arial"/>
        <family val="2"/>
      </rPr>
      <t>reason and inform the customer.</t>
    </r>
    <phoneticPr fontId="10" type="noConversion"/>
  </si>
  <si>
    <r>
      <rPr>
        <sz val="8"/>
        <color rgb="FF000000"/>
        <rFont val="微軟正黑體"/>
        <family val="2"/>
        <charset val="136"/>
      </rPr>
      <t>樣品破損</t>
    </r>
    <r>
      <rPr>
        <sz val="8"/>
        <color rgb="FF000000"/>
        <rFont val="Arial"/>
        <family val="2"/>
      </rPr>
      <t>Sample/Product Package damage</t>
    </r>
    <phoneticPr fontId="10" type="noConversion"/>
  </si>
  <si>
    <r>
      <rPr>
        <sz val="8"/>
        <color rgb="FF000000"/>
        <rFont val="微軟正黑體"/>
        <family val="2"/>
        <charset val="136"/>
      </rPr>
      <t>樣品失溫</t>
    </r>
    <r>
      <rPr>
        <sz val="8"/>
        <color rgb="FF000000"/>
        <rFont val="Arial"/>
        <family val="2"/>
      </rPr>
      <t>Temperature loss</t>
    </r>
    <phoneticPr fontId="10" type="noConversion"/>
  </si>
  <si>
    <r>
      <rPr>
        <sz val="8"/>
        <color rgb="FF000000"/>
        <rFont val="微軟正黑體"/>
        <family val="2"/>
        <charset val="136"/>
      </rPr>
      <t>樣品包裝不符檢測要求</t>
    </r>
    <r>
      <rPr>
        <sz val="8"/>
        <color rgb="FF000000"/>
        <rFont val="Arial"/>
        <family val="2"/>
      </rPr>
      <t>Sample packing does not meet the requirement.</t>
    </r>
    <phoneticPr fontId="10" type="noConversion"/>
  </si>
  <si>
    <r>
      <rPr>
        <sz val="8"/>
        <color rgb="FF000000"/>
        <rFont val="微軟正黑體"/>
        <family val="2"/>
        <charset val="136"/>
      </rPr>
      <t>檢測方法非最新版本</t>
    </r>
    <r>
      <rPr>
        <sz val="8"/>
        <color rgb="FF000000"/>
        <rFont val="Arial"/>
        <family val="2"/>
      </rPr>
      <t>Test method is not a latest version.</t>
    </r>
    <phoneticPr fontId="10" type="noConversion"/>
  </si>
  <si>
    <r>
      <rPr>
        <sz val="8"/>
        <color rgb="FF000000"/>
        <rFont val="微軟正黑體"/>
        <family val="2"/>
        <charset val="136"/>
      </rPr>
      <t>檢測方法擴充原方法適用基質</t>
    </r>
    <r>
      <rPr>
        <sz val="8"/>
        <color rgb="FF000000"/>
        <rFont val="Arial"/>
        <family val="2"/>
      </rPr>
      <t>The test methods would be shown "extension" due to the specific matrix which not applied for the original method.</t>
    </r>
    <phoneticPr fontId="10" type="noConversion"/>
  </si>
  <si>
    <r>
      <rPr>
        <sz val="8"/>
        <color rgb="FF000000"/>
        <rFont val="微軟正黑體"/>
        <family val="2"/>
        <charset val="136"/>
      </rPr>
      <t>其他</t>
    </r>
    <r>
      <rPr>
        <sz val="8"/>
        <color rgb="FF000000"/>
        <rFont val="Arial"/>
        <family val="2"/>
      </rPr>
      <t xml:space="preserve"> Others</t>
    </r>
    <phoneticPr fontId="10" type="noConversion"/>
  </si>
  <si>
    <r>
      <rPr>
        <b/>
        <vertAlign val="superscript"/>
        <sz val="10"/>
        <color rgb="FFFF0000"/>
        <rFont val="微軟正黑體"/>
        <family val="2"/>
        <charset val="136"/>
      </rPr>
      <t>※</t>
    </r>
    <r>
      <rPr>
        <b/>
        <sz val="10"/>
        <color rgb="FF000000"/>
        <rFont val="微軟正黑體"/>
        <family val="2"/>
        <charset val="136"/>
      </rPr>
      <t>申請廠商聯絡人</t>
    </r>
    <r>
      <rPr>
        <b/>
        <sz val="10"/>
        <color rgb="FF000000"/>
        <rFont val="Arial"/>
        <family val="2"/>
      </rPr>
      <t xml:space="preserve"> Contact Person :</t>
    </r>
    <phoneticPr fontId="10" type="noConversion"/>
  </si>
  <si>
    <t>Benzophenone-1</t>
    <phoneticPr fontId="10" type="noConversion"/>
  </si>
  <si>
    <t>Butyl methoxydibenzoylmethane (Parsol 1789)</t>
    <phoneticPr fontId="10" type="noConversion"/>
  </si>
  <si>
    <t>Ethylhexyl Triazone (ET)</t>
    <phoneticPr fontId="10" type="noConversion"/>
  </si>
  <si>
    <t>bis-ethylhexyloxyphenol methoxyphenyl triazine (TS)</t>
    <phoneticPr fontId="10" type="noConversion"/>
  </si>
  <si>
    <t>Diethylhexyl butamido triazone (DHBT)</t>
    <phoneticPr fontId="10" type="noConversion"/>
  </si>
  <si>
    <t>Tel : 07-3012121#4804/4805/4809</t>
    <phoneticPr fontId="10" type="noConversion"/>
  </si>
  <si>
    <t>Tel : 04- 2359-1515  #1500~1502/1505</t>
    <phoneticPr fontId="10" type="noConversion"/>
  </si>
  <si>
    <t>Tel: 02-2299-3279 #7122~7124/7129/7131</t>
    <phoneticPr fontId="10" type="noConversion"/>
  </si>
  <si>
    <t>台灣檢驗科技股份有限公司-健康產業服務</t>
    <phoneticPr fontId="10" type="noConversion"/>
  </si>
  <si>
    <t>SGS Taiwan Ltd. - Health Industry Services</t>
    <phoneticPr fontId="10" type="noConversion"/>
  </si>
  <si>
    <r>
      <rPr>
        <sz val="7"/>
        <color theme="1"/>
        <rFont val="微軟正黑體"/>
        <family val="2"/>
        <charset val="136"/>
      </rPr>
      <t>台中</t>
    </r>
    <r>
      <rPr>
        <sz val="7"/>
        <color theme="1"/>
        <rFont val="Arial"/>
        <family val="2"/>
      </rPr>
      <t xml:space="preserve">:04-23591515 #1500~1502/1505 </t>
    </r>
    <r>
      <rPr>
        <sz val="7"/>
        <color theme="1"/>
        <rFont val="微軟正黑體"/>
        <family val="2"/>
        <charset val="136"/>
      </rPr>
      <t>傳真</t>
    </r>
    <r>
      <rPr>
        <sz val="7"/>
        <color theme="1"/>
        <rFont val="Arial"/>
        <family val="2"/>
      </rPr>
      <t xml:space="preserve">04-23592949, </t>
    </r>
    <phoneticPr fontId="10" type="noConversion"/>
  </si>
  <si>
    <r>
      <rPr>
        <sz val="7"/>
        <color theme="1"/>
        <rFont val="微軟正黑體"/>
        <family val="2"/>
        <charset val="136"/>
      </rPr>
      <t>高雄</t>
    </r>
    <r>
      <rPr>
        <sz val="7"/>
        <color theme="1"/>
        <rFont val="Arial"/>
        <family val="2"/>
      </rPr>
      <t xml:space="preserve">:07-3012121 #4804/4805/4809 </t>
    </r>
    <r>
      <rPr>
        <sz val="7"/>
        <color theme="1"/>
        <rFont val="微軟正黑體"/>
        <family val="2"/>
        <charset val="136"/>
      </rPr>
      <t>傳真</t>
    </r>
    <r>
      <rPr>
        <sz val="7"/>
        <color theme="1"/>
        <rFont val="Arial"/>
        <family val="2"/>
      </rPr>
      <t>07-3010860</t>
    </r>
    <phoneticPr fontId="10" type="noConversion"/>
  </si>
  <si>
    <r>
      <rPr>
        <b/>
        <u/>
        <sz val="11"/>
        <color theme="5" tint="0.59999389629810485"/>
        <rFont val="微軟正黑體"/>
        <family val="2"/>
        <charset val="136"/>
      </rPr>
      <t>「SGS安心資訊平台」</t>
    </r>
    <r>
      <rPr>
        <b/>
        <u/>
        <sz val="11"/>
        <color rgb="FFFFFF00"/>
        <rFont val="微軟正黑體"/>
        <family val="2"/>
        <charset val="136"/>
      </rPr>
      <t xml:space="preserve">
公開同意書連結</t>
    </r>
    <phoneticPr fontId="10" type="noConversion"/>
  </si>
  <si>
    <r>
      <rPr>
        <b/>
        <sz val="6"/>
        <color rgb="FF000000"/>
        <rFont val="微軟正黑體"/>
        <family val="2"/>
        <charset val="136"/>
      </rPr>
      <t>備註及聲明</t>
    </r>
    <r>
      <rPr>
        <b/>
        <sz val="6"/>
        <color rgb="FF000000"/>
        <rFont val="Arial"/>
        <family val="2"/>
      </rPr>
      <t>Note and Statement</t>
    </r>
    <phoneticPr fontId="10" type="noConversion"/>
  </si>
  <si>
    <r>
      <t>親愛的客戶您好</t>
    </r>
    <r>
      <rPr>
        <sz val="8"/>
        <color rgb="FF000000"/>
        <rFont val="Arial"/>
        <family val="2"/>
      </rPr>
      <t>,</t>
    </r>
  </si>
  <si>
    <r>
      <t>SGS</t>
    </r>
    <r>
      <rPr>
        <sz val="8"/>
        <color rgb="FF000000"/>
        <rFont val="微軟正黑體"/>
        <family val="2"/>
        <charset val="136"/>
      </rPr>
      <t>推出”</t>
    </r>
    <r>
      <rPr>
        <sz val="8"/>
        <color rgb="FF000000"/>
        <rFont val="Arial"/>
        <family val="2"/>
      </rPr>
      <t>SGS</t>
    </r>
    <r>
      <rPr>
        <sz val="8"/>
        <color rgb="FF000000"/>
        <rFont val="微軟正黑體"/>
        <family val="2"/>
        <charset val="136"/>
      </rPr>
      <t>安心資訊平台</t>
    </r>
    <r>
      <rPr>
        <sz val="8"/>
        <color rgb="FF000000"/>
        <rFont val="Arial"/>
        <family val="2"/>
      </rPr>
      <t>(MSN)</t>
    </r>
    <r>
      <rPr>
        <sz val="8"/>
        <color rgb="FF000000"/>
        <rFont val="微軟正黑體"/>
        <family val="2"/>
        <charset val="136"/>
      </rPr>
      <t>”</t>
    </r>
    <r>
      <rPr>
        <sz val="8"/>
        <color rgb="FF000000"/>
        <rFont val="Arial"/>
        <family val="2"/>
      </rPr>
      <t xml:space="preserve">(https://msn.sgs.com/) </t>
    </r>
    <r>
      <rPr>
        <sz val="8"/>
        <color rgb="FF000000"/>
        <rFont val="微軟正黑體"/>
        <family val="2"/>
        <charset val="136"/>
      </rPr>
      <t>提供民眾與廠商在此平台上查詢您此次申請之</t>
    </r>
    <r>
      <rPr>
        <sz val="8"/>
        <color rgb="FF000000"/>
        <rFont val="Arial"/>
        <family val="2"/>
      </rPr>
      <t>SGS</t>
    </r>
    <r>
      <rPr>
        <sz val="8"/>
        <color rgb="FF000000"/>
        <rFont val="微軟正黑體"/>
        <family val="2"/>
        <charset val="136"/>
      </rPr>
      <t>檢測報告。</t>
    </r>
  </si>
  <si>
    <r>
      <t>您是否同意將此份</t>
    </r>
    <r>
      <rPr>
        <sz val="8"/>
        <color rgb="FF000000"/>
        <rFont val="Arial"/>
        <family val="2"/>
      </rPr>
      <t>SGS</t>
    </r>
    <r>
      <rPr>
        <sz val="8"/>
        <color rgb="FF000000"/>
        <rFont val="微軟正黑體"/>
        <family val="2"/>
        <charset val="136"/>
      </rPr>
      <t>檢測報告揭露於”</t>
    </r>
    <r>
      <rPr>
        <sz val="8"/>
        <color rgb="FF000000"/>
        <rFont val="Arial"/>
        <family val="2"/>
      </rPr>
      <t>SGS</t>
    </r>
    <r>
      <rPr>
        <sz val="8"/>
        <color rgb="FF000000"/>
        <rFont val="微軟正黑體"/>
        <family val="2"/>
        <charset val="136"/>
      </rPr>
      <t>安心資訊平台”以供大眾查詢呢？</t>
    </r>
  </si>
  <si>
    <r>
      <t>1. 本平台可查詢委</t>
    </r>
    <r>
      <rPr>
        <sz val="8"/>
        <color rgb="FF000000"/>
        <rFont val="微軟正黑體"/>
        <family val="2"/>
        <charset val="136"/>
      </rPr>
      <t>託測試廠商資料，增加廠商的社會形象，亦可做為另一類的行銷管道。</t>
    </r>
  </si>
  <si>
    <r>
      <t>2. 本</t>
    </r>
    <r>
      <rPr>
        <sz val="8"/>
        <color theme="1"/>
        <rFont val="微軟正黑體"/>
        <family val="2"/>
        <charset val="136"/>
      </rPr>
      <t>平台</t>
    </r>
    <r>
      <rPr>
        <sz val="8"/>
        <color rgb="FF000000"/>
        <rFont val="微軟正黑體"/>
        <family val="2"/>
        <charset val="136"/>
      </rPr>
      <t>查詢的檢測報告均為完整正確的檢測報告，加速潛在買家選購的意願。</t>
    </r>
  </si>
  <si>
    <r>
      <t>3. 本</t>
    </r>
    <r>
      <rPr>
        <sz val="8"/>
        <color theme="1"/>
        <rFont val="微軟正黑體"/>
        <family val="2"/>
        <charset val="136"/>
      </rPr>
      <t>平台</t>
    </r>
    <r>
      <rPr>
        <sz val="8"/>
        <color rgb="FF000000"/>
        <rFont val="微軟正黑體"/>
        <family val="2"/>
        <charset val="136"/>
      </rPr>
      <t>所提供之檢測報告均需由SGS確認是否符合可上傳條件，並取得委託申請測試廠商同意，方能上傳報告。</t>
    </r>
  </si>
  <si>
    <r>
      <t xml:space="preserve">5. </t>
    </r>
    <r>
      <rPr>
        <b/>
        <sz val="8"/>
        <color rgb="FF000000"/>
        <rFont val="微軟正黑體"/>
        <family val="2"/>
        <charset val="136"/>
      </rPr>
      <t>本平台揭露年限為2年，效期以報告日期為主，於報告日期2年期滿後自動下架</t>
    </r>
    <r>
      <rPr>
        <sz val="8"/>
        <color rgb="FF000000"/>
        <rFont val="微軟正黑體"/>
        <family val="2"/>
        <charset val="136"/>
      </rPr>
      <t>。</t>
    </r>
  </si>
  <si>
    <r>
      <t>8.</t>
    </r>
    <r>
      <rPr>
        <b/>
        <sz val="8"/>
        <color rgb="FF000000"/>
        <rFont val="微軟正黑體"/>
        <family val="2"/>
        <charset val="136"/>
      </rPr>
      <t xml:space="preserve"> </t>
    </r>
    <r>
      <rPr>
        <sz val="8"/>
        <color rgb="FF000000"/>
        <rFont val="微軟正黑體"/>
        <family val="2"/>
        <charset val="136"/>
      </rPr>
      <t>請在收到報告後再決定是否刊登，如您同意刊登，請於同意刊登之用印處，蓋上完整之公司大、小章後寄回正本。</t>
    </r>
  </si>
  <si>
    <r>
      <t>9.</t>
    </r>
    <r>
      <rPr>
        <sz val="8"/>
        <color theme="1"/>
        <rFont val="微軟正黑體"/>
        <family val="2"/>
        <charset val="136"/>
      </rPr>
      <t xml:space="preserve"> </t>
    </r>
    <r>
      <rPr>
        <b/>
        <sz val="8"/>
        <color theme="1"/>
        <rFont val="微軟正黑體"/>
        <family val="2"/>
        <charset val="136"/>
      </rPr>
      <t>SGS保有最終審核、刊登與否及各項刊登規則變更之權利。</t>
    </r>
  </si>
  <si>
    <r>
      <t>**</t>
    </r>
    <r>
      <rPr>
        <sz val="8"/>
        <color rgb="FF000000"/>
        <rFont val="微軟正黑體"/>
        <family val="2"/>
        <charset val="136"/>
      </rPr>
      <t>費用說明</t>
    </r>
    <r>
      <rPr>
        <sz val="8"/>
        <color rgb="FF000000"/>
        <rFont val="Arial"/>
        <family val="2"/>
      </rPr>
      <t xml:space="preserve">** </t>
    </r>
  </si>
  <si>
    <r>
      <t>1.</t>
    </r>
    <r>
      <rPr>
        <sz val="8"/>
        <color rgb="FF000000"/>
        <rFont val="微軟正黑體"/>
        <family val="2"/>
        <charset val="136"/>
      </rPr>
      <t>電子簽章報告電子檔上傳至</t>
    </r>
    <r>
      <rPr>
        <sz val="8"/>
        <color rgb="FF000000"/>
        <rFont val="Arial"/>
        <family val="2"/>
      </rPr>
      <t>SGS</t>
    </r>
    <r>
      <rPr>
        <sz val="8"/>
        <color rgb="FF000000"/>
        <rFont val="微軟正黑體"/>
        <family val="2"/>
        <charset val="136"/>
      </rPr>
      <t>平台目前暫不收取費用，本公司目前提供此</t>
    </r>
    <r>
      <rPr>
        <u/>
        <sz val="8"/>
        <color rgb="FF000000"/>
        <rFont val="微軟正黑體"/>
        <family val="2"/>
        <charset val="136"/>
      </rPr>
      <t>免費加值服務</t>
    </r>
    <r>
      <rPr>
        <sz val="8"/>
        <color rgb="FF000000"/>
        <rFont val="微軟正黑體"/>
        <family val="2"/>
        <charset val="136"/>
      </rPr>
      <t>。</t>
    </r>
  </si>
  <si>
    <r>
      <t>2.</t>
    </r>
    <r>
      <rPr>
        <sz val="8"/>
        <color rgb="FF000000"/>
        <rFont val="微軟正黑體"/>
        <family val="2"/>
        <charset val="136"/>
      </rPr>
      <t>如報告編號僅對應紙本報告，則無法申請上傳至本平台。由於上傳需有電子簽章報告電子檔，故需酌收加發電子簽章報告電子檔費用。</t>
    </r>
  </si>
  <si>
    <r>
      <t>3.</t>
    </r>
    <r>
      <rPr>
        <sz val="8"/>
        <color rgb="FF000000"/>
        <rFont val="微軟正黑體"/>
        <family val="2"/>
        <charset val="136"/>
      </rPr>
      <t>「品牌專區」之服務，請詳洽當區</t>
    </r>
    <r>
      <rPr>
        <sz val="8"/>
        <color theme="1"/>
        <rFont val="微軟正黑體"/>
        <family val="2"/>
        <charset val="136"/>
      </rPr>
      <t>業務人員。</t>
    </r>
  </si>
  <si>
    <r>
      <t>**</t>
    </r>
    <r>
      <rPr>
        <b/>
        <sz val="8"/>
        <color theme="1"/>
        <rFont val="微軟正黑體"/>
        <family val="2"/>
        <charset val="136"/>
      </rPr>
      <t>廠商基本資料</t>
    </r>
    <r>
      <rPr>
        <b/>
        <sz val="8"/>
        <color theme="1"/>
        <rFont val="Arial"/>
        <family val="2"/>
      </rPr>
      <t xml:space="preserve">** </t>
    </r>
    <r>
      <rPr>
        <b/>
        <sz val="8"/>
        <color rgb="FFFF0000"/>
        <rFont val="Arial"/>
        <family val="2"/>
      </rPr>
      <t>(</t>
    </r>
    <r>
      <rPr>
        <b/>
        <sz val="8"/>
        <color rgb="FFFF0000"/>
        <rFont val="微軟正黑體"/>
        <family val="2"/>
        <charset val="136"/>
      </rPr>
      <t>如果之前已經在</t>
    </r>
    <r>
      <rPr>
        <b/>
        <sz val="8"/>
        <color rgb="FFFF0000"/>
        <rFont val="Arial"/>
        <family val="2"/>
      </rPr>
      <t>SGS</t>
    </r>
    <r>
      <rPr>
        <b/>
        <sz val="8"/>
        <color rgb="FFFF0000"/>
        <rFont val="微軟正黑體"/>
        <family val="2"/>
        <charset val="136"/>
      </rPr>
      <t>安心資訊網站上刊登過，可免填，除非有資訊要做更改</t>
    </r>
    <r>
      <rPr>
        <b/>
        <sz val="8"/>
        <color rgb="FFFF0000"/>
        <rFont val="Arial"/>
        <family val="2"/>
      </rPr>
      <t>)</t>
    </r>
    <r>
      <rPr>
        <sz val="8"/>
        <color theme="1"/>
        <rFont val="Arial"/>
        <family val="2"/>
      </rPr>
      <t xml:space="preserve"> </t>
    </r>
    <r>
      <rPr>
        <sz val="8"/>
        <color theme="1"/>
        <rFont val="Segoe UI Symbol"/>
        <family val="2"/>
      </rPr>
      <t>☐</t>
    </r>
    <r>
      <rPr>
        <sz val="8"/>
        <color theme="1"/>
        <rFont val="微軟正黑體"/>
        <family val="2"/>
        <charset val="136"/>
      </rPr>
      <t>申請廠商</t>
    </r>
    <r>
      <rPr>
        <sz val="8"/>
        <color theme="1"/>
        <rFont val="Arial"/>
        <family val="2"/>
      </rPr>
      <t xml:space="preserve">   </t>
    </r>
    <r>
      <rPr>
        <sz val="8"/>
        <color theme="1"/>
        <rFont val="Segoe UI Symbol"/>
        <family val="2"/>
      </rPr>
      <t>☐</t>
    </r>
    <r>
      <rPr>
        <sz val="8"/>
        <color theme="1"/>
        <rFont val="微軟正黑體"/>
        <family val="2"/>
        <charset val="136"/>
      </rPr>
      <t>發票廠商</t>
    </r>
  </si>
  <si>
    <r>
      <t>(</t>
    </r>
    <r>
      <rPr>
        <b/>
        <u/>
        <sz val="8"/>
        <color rgb="FF000000"/>
        <rFont val="標楷體"/>
        <family val="2"/>
        <charset val="136"/>
      </rPr>
      <t>公司名</t>
    </r>
    <r>
      <rPr>
        <b/>
        <u/>
        <sz val="8"/>
        <color rgb="FF000000"/>
        <rFont val="Arial"/>
        <family val="2"/>
      </rPr>
      <t>)</t>
    </r>
    <r>
      <rPr>
        <b/>
        <u/>
        <sz val="8"/>
        <color rgb="FF000000"/>
        <rFont val="標楷體"/>
        <family val="2"/>
        <charset val="136"/>
      </rPr>
      <t>同意並授權</t>
    </r>
    <r>
      <rPr>
        <b/>
        <u/>
        <sz val="8"/>
        <color rgb="FF000000"/>
        <rFont val="Arial"/>
        <family val="2"/>
      </rPr>
      <t>SGS</t>
    </r>
    <r>
      <rPr>
        <b/>
        <u/>
        <sz val="8"/>
        <color rgb="FF000000"/>
        <rFont val="標楷體"/>
        <family val="2"/>
        <charset val="136"/>
      </rPr>
      <t>將測試結果主動刊登至</t>
    </r>
    <r>
      <rPr>
        <b/>
        <u/>
        <sz val="8"/>
        <color rgb="FF000000"/>
        <rFont val="Arial"/>
        <family val="2"/>
      </rPr>
      <t>SGS</t>
    </r>
    <r>
      <rPr>
        <b/>
        <u/>
        <sz val="8"/>
        <color rgb="FF000000"/>
        <rFont val="標楷體"/>
        <family val="2"/>
        <charset val="136"/>
      </rPr>
      <t>安心資訊平台，已了解安心平台聲明書的內容，</t>
    </r>
    <phoneticPr fontId="10" type="noConversion"/>
  </si>
  <si>
    <r>
      <rPr>
        <b/>
        <u/>
        <sz val="8"/>
        <color rgb="FF000000"/>
        <rFont val="Arial"/>
        <family val="2"/>
      </rPr>
      <t>SGS</t>
    </r>
    <r>
      <rPr>
        <b/>
        <u/>
        <sz val="8"/>
        <color rgb="FF000000"/>
        <rFont val="標楷體"/>
        <family val="2"/>
        <charset val="136"/>
      </rPr>
      <t>保有最終上傳與否審核之權利。</t>
    </r>
    <r>
      <rPr>
        <b/>
        <u/>
        <sz val="8"/>
        <color rgb="FF000000"/>
        <rFont val="Arial"/>
        <family val="2"/>
      </rPr>
      <t xml:space="preserve"> (</t>
    </r>
    <r>
      <rPr>
        <b/>
        <u/>
        <sz val="8"/>
        <color rgb="FF000000"/>
        <rFont val="標楷體"/>
        <family val="2"/>
        <charset val="136"/>
      </rPr>
      <t>無用印即不同意刊登</t>
    </r>
    <r>
      <rPr>
        <b/>
        <u/>
        <sz val="8"/>
        <color rgb="FF000000"/>
        <rFont val="Arial"/>
        <family val="2"/>
      </rPr>
      <t>)</t>
    </r>
    <phoneticPr fontId="10" type="noConversion"/>
  </si>
  <si>
    <r>
      <t>上架報告編號</t>
    </r>
    <r>
      <rPr>
        <b/>
        <sz val="8"/>
        <color rgb="FFFF0000"/>
        <rFont val="Arial"/>
        <family val="2"/>
      </rPr>
      <t>(</t>
    </r>
    <r>
      <rPr>
        <b/>
        <sz val="8"/>
        <color rgb="FFFF0000"/>
        <rFont val="微軟正黑體"/>
        <family val="2"/>
        <charset val="136"/>
      </rPr>
      <t>必填</t>
    </r>
    <r>
      <rPr>
        <b/>
        <sz val="8"/>
        <color rgb="FFFF0000"/>
        <rFont val="Arial"/>
        <family val="2"/>
      </rPr>
      <t>)</t>
    </r>
    <r>
      <rPr>
        <b/>
        <sz val="8"/>
        <color theme="1"/>
        <rFont val="微軟正黑體"/>
        <family val="2"/>
        <charset val="136"/>
      </rPr>
      <t>：</t>
    </r>
    <phoneticPr fontId="10" type="noConversion"/>
  </si>
  <si>
    <r>
      <t>廠商用印</t>
    </r>
    <r>
      <rPr>
        <b/>
        <sz val="8"/>
        <color rgb="FFFF0000"/>
        <rFont val="Arial"/>
        <family val="2"/>
      </rPr>
      <t>(</t>
    </r>
    <r>
      <rPr>
        <b/>
        <sz val="8"/>
        <color rgb="FFFF0000"/>
        <rFont val="微軟正黑體"/>
        <family val="2"/>
        <charset val="136"/>
      </rPr>
      <t>請蓋公司大、小章</t>
    </r>
    <r>
      <rPr>
        <b/>
        <sz val="8"/>
        <color rgb="FFFF0000"/>
        <rFont val="Arial"/>
        <family val="2"/>
      </rPr>
      <t xml:space="preserve">) </t>
    </r>
    <r>
      <rPr>
        <b/>
        <sz val="8"/>
        <color theme="1"/>
        <rFont val="Arial"/>
        <family val="2"/>
      </rPr>
      <t xml:space="preserve">:  </t>
    </r>
    <phoneticPr fontId="10" type="noConversion"/>
  </si>
  <si>
    <r>
      <t>用印日期</t>
    </r>
    <r>
      <rPr>
        <b/>
        <sz val="8"/>
        <color rgb="FFFF0000"/>
        <rFont val="Arial"/>
        <family val="2"/>
      </rPr>
      <t>(yyyy.mm.dd)</t>
    </r>
    <r>
      <rPr>
        <b/>
        <sz val="8"/>
        <color theme="1"/>
        <rFont val="Arial"/>
        <family val="2"/>
      </rPr>
      <t>:</t>
    </r>
    <phoneticPr fontId="10" type="noConversion"/>
  </si>
  <si>
    <r>
      <rPr>
        <b/>
        <sz val="8"/>
        <color theme="1"/>
        <rFont val="微軟正黑體"/>
        <family val="2"/>
        <charset val="136"/>
      </rPr>
      <t>版次</t>
    </r>
    <r>
      <rPr>
        <b/>
        <sz val="8"/>
        <color theme="1"/>
        <rFont val="Arial"/>
        <family val="2"/>
      </rPr>
      <t>Version</t>
    </r>
    <r>
      <rPr>
        <b/>
        <sz val="8"/>
        <color theme="1"/>
        <rFont val="微軟正黑體"/>
        <family val="2"/>
        <charset val="136"/>
      </rPr>
      <t>：</t>
    </r>
    <r>
      <rPr>
        <b/>
        <sz val="8"/>
        <color theme="1"/>
        <rFont val="Arial"/>
        <family val="2"/>
      </rPr>
      <t xml:space="preserve">3.4             </t>
    </r>
    <r>
      <rPr>
        <b/>
        <sz val="8"/>
        <color theme="1"/>
        <rFont val="微軟正黑體"/>
        <family val="2"/>
        <charset val="136"/>
      </rPr>
      <t>發行日期</t>
    </r>
    <r>
      <rPr>
        <b/>
        <sz val="8"/>
        <color theme="1"/>
        <rFont val="Arial"/>
        <family val="2"/>
      </rPr>
      <t>Issued Date</t>
    </r>
    <r>
      <rPr>
        <b/>
        <sz val="8"/>
        <color theme="1"/>
        <rFont val="微軟正黑體"/>
        <family val="2"/>
        <charset val="136"/>
      </rPr>
      <t>：</t>
    </r>
    <r>
      <rPr>
        <b/>
        <sz val="8"/>
        <color theme="1"/>
        <rFont val="Arial"/>
        <family val="2"/>
      </rPr>
      <t xml:space="preserve">2023.01.03              </t>
    </r>
    <r>
      <rPr>
        <b/>
        <sz val="8"/>
        <color theme="1"/>
        <rFont val="微軟正黑體"/>
        <family val="2"/>
        <charset val="136"/>
      </rPr>
      <t>安心資訊平台檢測報告資訊公開同意書</t>
    </r>
    <r>
      <rPr>
        <b/>
        <sz val="8"/>
        <color theme="1"/>
        <rFont val="Arial"/>
        <family val="2"/>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</si>
  <si>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申請廠商</t>
    </r>
    <r>
      <rPr>
        <b/>
        <sz val="10"/>
        <color rgb="FF000000"/>
        <rFont val="Arial"/>
        <family val="2"/>
      </rPr>
      <t xml:space="preserve"> APPL. :</t>
    </r>
    <phoneticPr fontId="10" type="noConversion"/>
  </si>
  <si>
    <r>
      <t>pH值</t>
    </r>
    <r>
      <rPr>
        <b/>
        <sz val="9"/>
        <color rgb="FF000000"/>
        <rFont val="微軟正黑體"/>
        <family val="2"/>
        <charset val="136"/>
      </rPr>
      <t>(含數據、流程方法)</t>
    </r>
    <phoneticPr fontId="10" type="noConversion"/>
  </si>
  <si>
    <t>7. 美白劑(含數據、圖譜、流程方法):</t>
    <phoneticPr fontId="10" type="noConversion"/>
  </si>
  <si>
    <t>8. 燙髮劑-第一劑(含數據、圖譜、流程方法):</t>
    <phoneticPr fontId="10" type="noConversion"/>
  </si>
  <si>
    <t>9. 燙髮劑-第二劑(含數據、圖譜、流程方法):</t>
    <phoneticPr fontId="10" type="noConversion"/>
  </si>
  <si>
    <t>10. 染髮劑-漂粉(含數據、圖譜、流程方法):</t>
    <phoneticPr fontId="10" type="noConversion"/>
  </si>
  <si>
    <t>11. 染髮劑-第二劑(含數據、圖譜、流程方法):</t>
    <phoneticPr fontId="10" type="noConversion"/>
  </si>
  <si>
    <r>
      <t>13. 其他</t>
    </r>
    <r>
      <rPr>
        <b/>
        <sz val="9"/>
        <color rgb="FFFF0000"/>
        <rFont val="微軟正黑體"/>
        <family val="2"/>
        <charset val="136"/>
      </rPr>
      <t>(未在上述列表中請自行填寫)</t>
    </r>
    <r>
      <rPr>
        <b/>
        <sz val="9"/>
        <color rgb="FF000000"/>
        <rFont val="微軟正黑體"/>
        <family val="2"/>
        <charset val="136"/>
      </rPr>
      <t>:</t>
    </r>
    <phoneticPr fontId="10" type="noConversion"/>
  </si>
  <si>
    <t>1. 常見項目</t>
    <phoneticPr fontId="10" type="noConversion"/>
  </si>
  <si>
    <r>
      <t>2. 牙齒美白劑</t>
    </r>
    <r>
      <rPr>
        <b/>
        <sz val="9"/>
        <color rgb="FF000000"/>
        <rFont val="微軟正黑體"/>
        <family val="2"/>
        <charset val="136"/>
      </rPr>
      <t xml:space="preserve"> (含數據、圖譜、流程方法):</t>
    </r>
    <phoneticPr fontId="10" type="noConversion"/>
  </si>
  <si>
    <t>3. 止汗制臭劑(含鑑別、數據、圖譜、流程方法):</t>
    <phoneticPr fontId="10" type="noConversion"/>
  </si>
  <si>
    <t>4. 抗痘(含數據、圖譜、流程方法):</t>
    <phoneticPr fontId="10" type="noConversion"/>
  </si>
  <si>
    <t>1. 重金屬 Heavy Metals :</t>
    <phoneticPr fontId="10" type="noConversion"/>
  </si>
  <si>
    <t>5. 可塑劑 Phthalates:</t>
    <phoneticPr fontId="10" type="noConversion"/>
  </si>
  <si>
    <t>8. 常見測項 Common items:</t>
    <phoneticPr fontId="10" type="noConversion"/>
  </si>
  <si>
    <t>9. CNS 15492牙膏與牙粉 CNS 15492 Toothpastes (Dentifrices):</t>
    <phoneticPr fontId="10" type="noConversion"/>
  </si>
  <si>
    <t>◎金黃色葡萄球菌 (Staphylococcus aureus) NT1650</t>
  </si>
  <si>
    <t xml:space="preserve">◎綠膿桿菌 (Pseudomonas aeruginosa) NT 1650 </t>
  </si>
  <si>
    <t>十項塑化劑 (Phthalate 10 Items)(特殊基質) NT 7200</t>
  </si>
  <si>
    <t>★七項塑化劑 (Phthalate 7 Items) NT 4000</t>
  </si>
  <si>
    <t>十項塑化劑 (Phthalate 10 Items) NT 5500</t>
  </si>
  <si>
    <t>★壬基苯酚 (Nonylphenol (NP)) NT 3300</t>
  </si>
  <si>
    <t>★壬基苯酚聚乙氧基醇類 (Nonyl Phenol Ethoxylates (NPEO)) NT 4400</t>
  </si>
  <si>
    <t xml:space="preserve">◎大腸桿菌 (Escherichia coli ) NT 1650 </t>
  </si>
  <si>
    <t xml:space="preserve">◎沙門氏菌 (Salmonella) NT 1650 </t>
  </si>
  <si>
    <t>回主頁 Back to Main Page</t>
    <phoneticPr fontId="10" type="noConversion"/>
  </si>
  <si>
    <t xml:space="preserve"> </t>
    <phoneticPr fontId="10" type="noConversion"/>
  </si>
  <si>
    <r>
      <rPr>
        <sz val="10"/>
        <color rgb="FF000000"/>
        <rFont val="微軟正黑體"/>
        <family val="2"/>
        <charset val="136"/>
      </rPr>
      <t>加發紙本</t>
    </r>
    <r>
      <rPr>
        <sz val="10"/>
        <color rgb="FF000000"/>
        <rFont val="Arial"/>
        <family val="2"/>
      </rPr>
      <t xml:space="preserve"> Apply</t>
    </r>
    <phoneticPr fontId="10" type="noConversion"/>
  </si>
  <si>
    <r>
      <t>原因，造成台灣檢驗科技股份有限公司</t>
    </r>
    <r>
      <rPr>
        <b/>
        <sz val="12"/>
        <color theme="1"/>
        <rFont val="微軟正黑體"/>
        <family val="2"/>
        <charset val="136"/>
      </rPr>
      <t>出具之報告後，</t>
    </r>
    <r>
      <rPr>
        <sz val="12"/>
        <color theme="1"/>
        <rFont val="微軟正黑體"/>
        <family val="2"/>
        <charset val="136"/>
      </rPr>
      <t>有任何付/收款問題、法律訴訟或</t>
    </r>
    <phoneticPr fontId="10" type="noConversion"/>
  </si>
  <si>
    <t>受</t>
    <phoneticPr fontId="10" type="noConversion"/>
  </si>
  <si>
    <t>產品至</t>
    <phoneticPr fontId="10" type="noConversion"/>
  </si>
  <si>
    <t>台灣檢驗科技股份有限公司檢驗，因本公司與客戶協定關係，</t>
    <phoneticPr fontId="10" type="noConversion"/>
  </si>
  <si>
    <t>測試報告上資料需如下呈現：</t>
    <phoneticPr fontId="10" type="noConversion"/>
  </si>
  <si>
    <t>檸檬酸 (Citric acid) NT 3300</t>
  </si>
  <si>
    <t>蘋果酸 (dl-Malic acid) NT 3300</t>
  </si>
  <si>
    <t>傳明酸 (Tranexamic acid) NT 5500</t>
  </si>
  <si>
    <t>維生素C葡萄糖苷 (Ascorbyl glucoside) NT 4000</t>
  </si>
  <si>
    <t>熊果素 (Arbutin) NT 4000</t>
  </si>
  <si>
    <t>尿囊素 (Allantoin) NT 5000</t>
  </si>
  <si>
    <t>生育酚 (DL-α-Tocopherol) NT 6600</t>
  </si>
  <si>
    <t>dl-α-生育醇醋酸酯 (DL-α-Tocopheryl Acetate) NT 6600</t>
  </si>
  <si>
    <t>三氯沙 (Triclosan) NT 4000</t>
  </si>
  <si>
    <t>Chlorhexidine digluconate (CHG) NT 5500</t>
  </si>
  <si>
    <t>Cetylpyridinium chloride (CPC) NT 5500</t>
  </si>
  <si>
    <t>Benzethonium Chloride (BZC) NT 5500</t>
  </si>
  <si>
    <t>Benzalkonium chloride (BAC) NT 5500</t>
  </si>
  <si>
    <t>矽靈 (Dimethicone) NT 4400</t>
  </si>
  <si>
    <t>化粧品中10項類固醇定量分析 (Cosmetic 10 item Steroid) NT 6500</t>
  </si>
  <si>
    <t>化粧品中雌激素8項定量分析 (Cosmetic Estrogens 8 item) NT 6500</t>
  </si>
  <si>
    <t>★對苯二酚 (Hydroquinone) NT 4000</t>
    <phoneticPr fontId="10" type="noConversion"/>
  </si>
  <si>
    <t>★對苯二酚單苄醚 (Hydroquinone monobenzyl ether) NT 5000</t>
    <phoneticPr fontId="10" type="noConversion"/>
  </si>
  <si>
    <t>★維他命A酸 (Tretinoin) NT 4000</t>
    <phoneticPr fontId="10" type="noConversion"/>
  </si>
  <si>
    <t>★杜鵑醇 (Rhododendrol) NT 5000</t>
    <phoneticPr fontId="10" type="noConversion"/>
  </si>
  <si>
    <r>
      <rPr>
        <b/>
        <sz val="6"/>
        <color rgb="FF000000"/>
        <rFont val="Arial"/>
        <family val="2"/>
      </rPr>
      <t>(</t>
    </r>
    <r>
      <rPr>
        <b/>
        <sz val="6"/>
        <color rgb="FF000000"/>
        <rFont val="微軟正黑體"/>
        <family val="2"/>
        <charset val="136"/>
      </rPr>
      <t>備註及聲明</t>
    </r>
    <r>
      <rPr>
        <b/>
        <sz val="6"/>
        <color rgb="FF000000"/>
        <rFont val="Arial"/>
        <family val="2"/>
      </rPr>
      <t>9. Note and Statement 9.)</t>
    </r>
    <r>
      <rPr>
        <b/>
        <sz val="8"/>
        <color rgb="FF000000"/>
        <rFont val="Arial"/>
        <family val="2"/>
      </rPr>
      <t xml:space="preserve"> </t>
    </r>
    <r>
      <rPr>
        <b/>
        <sz val="6"/>
        <color rgb="FFFF0000"/>
        <rFont val="Arial"/>
        <family val="2"/>
      </rPr>
      <t>(</t>
    </r>
    <r>
      <rPr>
        <b/>
        <sz val="6"/>
        <color rgb="FFFF0000"/>
        <rFont val="微軟正黑體"/>
        <family val="2"/>
        <charset val="136"/>
      </rPr>
      <t>未勾選者表示申請廠商</t>
    </r>
    <r>
      <rPr>
        <b/>
        <sz val="6"/>
        <color rgb="FFFF0000"/>
        <rFont val="Arial"/>
        <family val="2"/>
      </rPr>
      <t>/</t>
    </r>
    <r>
      <rPr>
        <b/>
        <sz val="6"/>
        <color rgb="FFFF0000"/>
        <rFont val="微軟正黑體"/>
        <family val="2"/>
        <charset val="136"/>
      </rPr>
      <t>試驗委託者確認測試樣品</t>
    </r>
    <r>
      <rPr>
        <b/>
        <sz val="6"/>
        <color rgb="FFFF0000"/>
        <rFont val="Arial"/>
        <family val="2"/>
      </rPr>
      <t>/</t>
    </r>
    <r>
      <rPr>
        <b/>
        <sz val="6"/>
        <color rgb="FFFF0000"/>
        <rFont val="微軟正黑體"/>
        <family val="2"/>
        <charset val="136"/>
      </rPr>
      <t>試驗物質</t>
    </r>
    <r>
      <rPr>
        <b/>
        <sz val="6"/>
        <color rgb="FFFF0000"/>
        <rFont val="Arial"/>
        <family val="2"/>
      </rPr>
      <t>/</t>
    </r>
    <r>
      <rPr>
        <b/>
        <sz val="6"/>
        <color rgb="FFFF0000"/>
        <rFont val="微軟正黑體"/>
        <family val="2"/>
        <charset val="136"/>
      </rPr>
      <t>對照物質非管制藥品</t>
    </r>
    <r>
      <rPr>
        <b/>
        <sz val="6"/>
        <color rgb="FFFF0000"/>
        <rFont val="Arial"/>
        <family val="2"/>
      </rPr>
      <t>/</t>
    </r>
    <r>
      <rPr>
        <b/>
        <sz val="6"/>
        <color rgb="FFFF0000"/>
        <rFont val="微軟正黑體"/>
        <family val="2"/>
        <charset val="136"/>
      </rPr>
      <t>毒性及關注化學)(Unchecked items indicate that the applicant/sponsor confirms that the test samples, test article, or control article are not classified as controlled drugs or toxic and concerned chemical substances.)</t>
    </r>
    <phoneticPr fontId="10" type="noConversion"/>
  </si>
  <si>
    <t>粧品四項PFAS測試套組：化粧品中全氟烷基物質之檢驗方法-4項(PFOA、PFNA、PFOS、PFDA) NT 8000</t>
    <phoneticPr fontId="10" type="noConversion"/>
  </si>
  <si>
    <r>
      <t>統一編號</t>
    </r>
    <r>
      <rPr>
        <b/>
        <sz val="10"/>
        <color rgb="FF000000"/>
        <rFont val="Arial"/>
        <family val="2"/>
      </rPr>
      <t xml:space="preserve"> Registration Add. I/V No :</t>
    </r>
    <phoneticPr fontId="10" type="noConversion"/>
  </si>
  <si>
    <r>
      <rPr>
        <b/>
        <sz val="10"/>
        <color rgb="FF000000"/>
        <rFont val="微軟正黑體"/>
        <family val="2"/>
        <charset val="136"/>
      </rPr>
      <t>報告聯絡電話</t>
    </r>
    <r>
      <rPr>
        <b/>
        <sz val="10"/>
        <color rgb="FF000000"/>
        <rFont val="Arial"/>
        <family val="2"/>
      </rPr>
      <t xml:space="preserve"> Tel</t>
    </r>
    <r>
      <rPr>
        <b/>
        <sz val="10"/>
        <color rgb="FF000000"/>
        <rFont val="微軟正黑體"/>
        <family val="2"/>
        <charset val="136"/>
      </rPr>
      <t xml:space="preserve"> :</t>
    </r>
    <phoneticPr fontId="10" type="noConversion"/>
  </si>
  <si>
    <r>
      <rPr>
        <b/>
        <sz val="10"/>
        <rFont val="微軟正黑體"/>
        <family val="2"/>
        <charset val="136"/>
      </rPr>
      <t>分機</t>
    </r>
    <r>
      <rPr>
        <b/>
        <sz val="10"/>
        <rFont val="Arial"/>
        <family val="2"/>
      </rPr>
      <t xml:space="preserve"> Ext :</t>
    </r>
    <phoneticPr fontId="10" type="noConversion"/>
  </si>
  <si>
    <r>
      <rPr>
        <b/>
        <sz val="10"/>
        <rFont val="微軟正黑體"/>
        <family val="2"/>
        <charset val="136"/>
      </rPr>
      <t>手機</t>
    </r>
    <r>
      <rPr>
        <b/>
        <sz val="10"/>
        <rFont val="Arial"/>
        <family val="2"/>
      </rPr>
      <t xml:space="preserve"> Mobile :</t>
    </r>
    <phoneticPr fontId="10" type="noConversion"/>
  </si>
  <si>
    <r>
      <rPr>
        <b/>
        <sz val="10"/>
        <rFont val="微軟正黑體"/>
        <family val="2"/>
        <charset val="136"/>
      </rPr>
      <t>傳真</t>
    </r>
    <r>
      <rPr>
        <b/>
        <sz val="10"/>
        <rFont val="Arial"/>
        <family val="2"/>
      </rPr>
      <t xml:space="preserve"> Fax :</t>
    </r>
    <phoneticPr fontId="10" type="noConversion"/>
  </si>
  <si>
    <r>
      <rPr>
        <b/>
        <sz val="10"/>
        <color rgb="FF000000"/>
        <rFont val="微軟正黑體"/>
        <family val="2"/>
        <charset val="136"/>
      </rPr>
      <t>電子郵件</t>
    </r>
    <r>
      <rPr>
        <b/>
        <sz val="10"/>
        <color rgb="FF000000"/>
        <rFont val="Arial"/>
        <family val="2"/>
      </rPr>
      <t xml:space="preserve"> E-mail</t>
    </r>
    <r>
      <rPr>
        <b/>
        <sz val="10"/>
        <color rgb="FF000000"/>
        <rFont val="微軟正黑體"/>
        <family val="2"/>
        <charset val="136"/>
      </rPr>
      <t xml:space="preserve"> :</t>
    </r>
    <phoneticPr fontId="10" type="noConversion"/>
  </si>
  <si>
    <r>
      <rPr>
        <b/>
        <sz val="10"/>
        <rFont val="微軟正黑體"/>
        <family val="2"/>
        <charset val="136"/>
      </rPr>
      <t>聯絡人</t>
    </r>
    <r>
      <rPr>
        <b/>
        <sz val="10"/>
        <rFont val="Arial"/>
        <family val="2"/>
      </rPr>
      <t>Contact Person :</t>
    </r>
    <phoneticPr fontId="10" type="noConversion"/>
  </si>
  <si>
    <r>
      <rPr>
        <b/>
        <sz val="10"/>
        <color rgb="FF000000"/>
        <rFont val="微軟正黑體"/>
        <family val="2"/>
        <charset val="136"/>
      </rPr>
      <t>發票廠商</t>
    </r>
    <r>
      <rPr>
        <b/>
        <sz val="10"/>
        <color rgb="FF000000"/>
        <rFont val="Arial"/>
        <family val="2"/>
      </rPr>
      <t xml:space="preserve"> Invoice To</t>
    </r>
    <r>
      <rPr>
        <b/>
        <sz val="10"/>
        <color rgb="FF000000"/>
        <rFont val="微軟正黑體"/>
        <family val="2"/>
        <charset val="136"/>
      </rPr>
      <t xml:space="preserve"> :</t>
    </r>
    <phoneticPr fontId="10" type="noConversion"/>
  </si>
  <si>
    <r>
      <rPr>
        <b/>
        <sz val="10"/>
        <color rgb="FF000000"/>
        <rFont val="微軟正黑體"/>
        <family val="2"/>
        <charset val="136"/>
      </rPr>
      <t>統一編號</t>
    </r>
    <r>
      <rPr>
        <b/>
        <sz val="10"/>
        <color rgb="FF000000"/>
        <rFont val="Arial"/>
        <family val="2"/>
      </rPr>
      <t xml:space="preserve"> Registration Add. I/V No</t>
    </r>
    <r>
      <rPr>
        <b/>
        <sz val="10"/>
        <color rgb="FF000000"/>
        <rFont val="微軟正黑體"/>
        <family val="2"/>
        <charset val="136"/>
      </rPr>
      <t xml:space="preserve"> :</t>
    </r>
    <phoneticPr fontId="10" type="noConversion"/>
  </si>
  <si>
    <r>
      <rPr>
        <b/>
        <sz val="10"/>
        <color rgb="FF000000"/>
        <rFont val="微軟正黑體"/>
        <family val="2"/>
        <charset val="136"/>
      </rPr>
      <t>發票郵寄地址</t>
    </r>
    <r>
      <rPr>
        <b/>
        <sz val="10"/>
        <color rgb="FF000000"/>
        <rFont val="Arial"/>
        <family val="2"/>
      </rPr>
      <t xml:space="preserve"> Registration Address</t>
    </r>
    <r>
      <rPr>
        <b/>
        <sz val="10"/>
        <color rgb="FF000000"/>
        <rFont val="微軟正黑體"/>
        <family val="2"/>
        <charset val="136"/>
      </rPr>
      <t xml:space="preserve"> :</t>
    </r>
    <phoneticPr fontId="10" type="noConversion"/>
  </si>
  <si>
    <r>
      <rPr>
        <b/>
        <sz val="10"/>
        <color rgb="FF000000"/>
        <rFont val="Microsoft JhengHei"/>
        <family val="2"/>
      </rPr>
      <t>發票</t>
    </r>
    <r>
      <rPr>
        <b/>
        <sz val="10"/>
        <color rgb="FF000000"/>
        <rFont val="微軟正黑體"/>
        <family val="2"/>
        <charset val="136"/>
      </rPr>
      <t>聯絡電話</t>
    </r>
    <r>
      <rPr>
        <b/>
        <sz val="10"/>
        <color rgb="FF000000"/>
        <rFont val="Arial"/>
        <family val="2"/>
      </rPr>
      <t xml:space="preserve"> Tel</t>
    </r>
    <r>
      <rPr>
        <b/>
        <sz val="10"/>
        <color rgb="FF000000"/>
        <rFont val="微軟正黑體"/>
        <family val="2"/>
        <charset val="136"/>
      </rPr>
      <t xml:space="preserve"> :</t>
    </r>
    <phoneticPr fontId="10" type="noConversion"/>
  </si>
  <si>
    <r>
      <rPr>
        <b/>
        <sz val="10"/>
        <rFont val="Microsoft JhengHei"/>
        <family val="2"/>
      </rPr>
      <t>付款</t>
    </r>
    <r>
      <rPr>
        <b/>
        <sz val="10"/>
        <rFont val="微軟正黑體"/>
        <family val="2"/>
        <charset val="136"/>
      </rPr>
      <t>聯絡人</t>
    </r>
    <r>
      <rPr>
        <b/>
        <sz val="10"/>
        <rFont val="Arial"/>
        <family val="2"/>
      </rPr>
      <t>Contact Person :</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</si>
  <si>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試驗委託者同意申請書內之說明事項及送測資訊，並對所提供之的資訊自行負責並承擔。</t>
    </r>
    <r>
      <rPr>
        <sz val="6"/>
        <color theme="1"/>
        <rFont val="Arial"/>
        <family val="2"/>
      </rPr>
      <t xml:space="preserve"> The applicant/sponsor agrees to the explanations and testing information in the application form, and is responsible for the information provided.</t>
    </r>
    <phoneticPr fontId="10" type="noConversion"/>
  </si>
  <si>
    <r>
      <rPr>
        <b/>
        <sz val="11"/>
        <color rgb="FF000000"/>
        <rFont val="微軟正黑體"/>
        <family val="2"/>
        <charset val="136"/>
      </rPr>
      <t>簽</t>
    </r>
    <r>
      <rPr>
        <b/>
        <sz val="11"/>
        <color rgb="FF000000"/>
        <rFont val="Microsoft JhengHei"/>
        <family val="2"/>
      </rPr>
      <t>章</t>
    </r>
    <phoneticPr fontId="10" type="noConversion"/>
  </si>
  <si>
    <r>
      <rPr>
        <b/>
        <vertAlign val="superscript"/>
        <sz val="9"/>
        <color rgb="FFFF0000"/>
        <rFont val="微軟正黑體"/>
        <family val="2"/>
        <charset val="136"/>
      </rPr>
      <t>※</t>
    </r>
    <r>
      <rPr>
        <b/>
        <sz val="10"/>
        <color theme="1"/>
        <rFont val="微軟正黑體"/>
        <family val="2"/>
        <charset val="136"/>
      </rPr>
      <t>報告抬頭廠商</t>
    </r>
    <r>
      <rPr>
        <b/>
        <sz val="10"/>
        <color theme="1"/>
        <rFont val="Arial"/>
        <family val="2"/>
      </rPr>
      <t xml:space="preserve"> Sponsor’s Name</t>
    </r>
    <r>
      <rPr>
        <b/>
        <sz val="10"/>
        <color theme="1"/>
        <rFont val="微軟正黑體"/>
        <family val="2"/>
        <charset val="136"/>
      </rPr>
      <t xml:space="preserve"> :</t>
    </r>
    <phoneticPr fontId="10" type="noConversion"/>
  </si>
  <si>
    <r>
      <rPr>
        <b/>
        <vertAlign val="superscript"/>
        <sz val="9"/>
        <color rgb="FFFF0000"/>
        <rFont val="微軟正黑體"/>
        <family val="2"/>
        <charset val="136"/>
      </rPr>
      <t>※</t>
    </r>
    <r>
      <rPr>
        <b/>
        <sz val="10"/>
        <color theme="1"/>
        <rFont val="微軟正黑體"/>
        <family val="2"/>
        <charset val="136"/>
      </rPr>
      <t>報告抬頭地址</t>
    </r>
    <r>
      <rPr>
        <b/>
        <sz val="10"/>
        <color theme="1"/>
        <rFont val="Arial"/>
        <family val="2"/>
      </rPr>
      <t xml:space="preserve"> Sponsor’s Address</t>
    </r>
    <r>
      <rPr>
        <b/>
        <sz val="10"/>
        <color theme="1"/>
        <rFont val="微軟正黑體"/>
        <family val="2"/>
        <charset val="136"/>
      </rPr>
      <t xml:space="preserve"> :</t>
    </r>
    <phoneticPr fontId="10" type="noConversion"/>
  </si>
  <si>
    <r>
      <rPr>
        <b/>
        <sz val="8"/>
        <color rgb="FFFF0000"/>
        <rFont val="微軟正黑體"/>
        <family val="2"/>
        <charset val="136"/>
      </rPr>
      <t>如為英文報告，請提供英文資訊。</t>
    </r>
    <r>
      <rPr>
        <b/>
        <sz val="8"/>
        <color rgb="FFFF0000"/>
        <rFont val="Arial"/>
        <family val="2"/>
      </rPr>
      <t>Please provide the information in English if the report is in English, .</t>
    </r>
    <phoneticPr fontId="10" type="noConversion"/>
  </si>
  <si>
    <r>
      <rPr>
        <b/>
        <sz val="8"/>
        <color rgb="FFFF0000"/>
        <rFont val="微軟正黑體"/>
        <family val="2"/>
        <charset val="136"/>
      </rPr>
      <t>※粗框中標示「</t>
    </r>
    <r>
      <rPr>
        <b/>
        <vertAlign val="superscript"/>
        <sz val="8"/>
        <color rgb="FFFF0000"/>
        <rFont val="微軟正黑體"/>
        <family val="2"/>
        <charset val="136"/>
      </rPr>
      <t>※</t>
    </r>
    <r>
      <rPr>
        <b/>
        <sz val="8"/>
        <color rgb="FFFF0000"/>
        <rFont val="微軟正黑體"/>
        <family val="2"/>
        <charset val="136"/>
      </rPr>
      <t>」符號的內容將呈現於報告中。</t>
    </r>
    <r>
      <rPr>
        <b/>
        <sz val="8"/>
        <color rgb="FFFF0000"/>
        <rFont val="Arial"/>
        <family val="2"/>
      </rPr>
      <t>The contents marked with</t>
    </r>
    <r>
      <rPr>
        <b/>
        <sz val="8"/>
        <color rgb="FFFF0000"/>
        <rFont val="微軟正黑體"/>
        <family val="2"/>
        <charset val="136"/>
      </rPr>
      <t>「</t>
    </r>
    <r>
      <rPr>
        <b/>
        <vertAlign val="superscript"/>
        <sz val="8"/>
        <color rgb="FFFF0000"/>
        <rFont val="微軟正黑體"/>
        <family val="2"/>
        <charset val="136"/>
      </rPr>
      <t>※</t>
    </r>
    <r>
      <rPr>
        <b/>
        <sz val="8"/>
        <color rgb="FFFF0000"/>
        <rFont val="微軟正黑體"/>
        <family val="2"/>
        <charset val="136"/>
      </rPr>
      <t>」</t>
    </r>
    <r>
      <rPr>
        <b/>
        <sz val="8"/>
        <color rgb="FFFF0000"/>
        <rFont val="Arial"/>
        <family val="2"/>
      </rPr>
      <t>will be shown in the report.</t>
    </r>
  </si>
  <si>
    <r>
      <rPr>
        <b/>
        <sz val="8"/>
        <color rgb="FFFF0000"/>
        <rFont val="微軟正黑體"/>
        <family val="2"/>
        <charset val="136"/>
      </rPr>
      <t>※如與申請廠商不同，需提供附件「付款切結書」</t>
    </r>
    <r>
      <rPr>
        <b/>
        <sz val="8"/>
        <color rgb="FFFF0000"/>
        <rFont val="Arial"/>
        <family val="2"/>
      </rPr>
      <t xml:space="preserve"> </t>
    </r>
    <r>
      <rPr>
        <sz val="8"/>
        <rFont val="Arial"/>
        <family val="2"/>
      </rPr>
      <t>The payment statement should be provided if the invoice title is different as the applicant.</t>
    </r>
    <phoneticPr fontId="10" type="noConversion"/>
  </si>
  <si>
    <r>
      <rPr>
        <sz val="10"/>
        <color rgb="FF000000"/>
        <rFont val="微軟正黑體"/>
        <family val="2"/>
        <charset val="136"/>
      </rPr>
      <t>普通件</t>
    </r>
    <r>
      <rPr>
        <sz val="10"/>
        <color rgb="FF000000"/>
        <rFont val="Arial"/>
        <family val="2"/>
      </rPr>
      <t xml:space="preserve"> General</t>
    </r>
    <phoneticPr fontId="10" type="noConversion"/>
  </si>
  <si>
    <r>
      <rPr>
        <sz val="10"/>
        <color rgb="FF000000"/>
        <rFont val="微軟正黑體"/>
        <family val="2"/>
        <charset val="136"/>
      </rPr>
      <t>急件</t>
    </r>
    <r>
      <rPr>
        <sz val="10"/>
        <color rgb="FF000000"/>
        <rFont val="Arial"/>
        <family val="2"/>
      </rPr>
      <t>(</t>
    </r>
    <r>
      <rPr>
        <sz val="10"/>
        <color rgb="FF000000"/>
        <rFont val="微軟正黑體"/>
        <family val="2"/>
        <charset val="136"/>
      </rPr>
      <t>費用加</t>
    </r>
    <r>
      <rPr>
        <sz val="10"/>
        <color rgb="FF000000"/>
        <rFont val="Arial"/>
        <family val="2"/>
      </rPr>
      <t xml:space="preserve">50%) 
</t>
    </r>
    <r>
      <rPr>
        <sz val="8"/>
        <color rgb="FF000000"/>
        <rFont val="Arial"/>
        <family val="2"/>
      </rPr>
      <t xml:space="preserve">Express (Surcharge 50%)  </t>
    </r>
    <r>
      <rPr>
        <sz val="10"/>
        <color rgb="FF000000"/>
        <rFont val="Arial"/>
        <family val="2"/>
      </rPr>
      <t xml:space="preserve"> </t>
    </r>
    <phoneticPr fontId="10" type="noConversion"/>
  </si>
  <si>
    <r>
      <rPr>
        <sz val="10"/>
        <color rgb="FF000000"/>
        <rFont val="微軟正黑體"/>
        <family val="2"/>
        <charset val="136"/>
      </rPr>
      <t>特急件</t>
    </r>
    <r>
      <rPr>
        <sz val="10"/>
        <color rgb="FF000000"/>
        <rFont val="Arial"/>
        <family val="2"/>
      </rPr>
      <t>(</t>
    </r>
    <r>
      <rPr>
        <sz val="10"/>
        <color rgb="FF000000"/>
        <rFont val="微軟正黑體"/>
        <family val="2"/>
        <charset val="136"/>
      </rPr>
      <t>費用加</t>
    </r>
    <r>
      <rPr>
        <sz val="10"/>
        <color rgb="FF000000"/>
        <rFont val="Arial"/>
        <family val="2"/>
      </rPr>
      <t xml:space="preserve">96%) 
</t>
    </r>
    <r>
      <rPr>
        <sz val="8"/>
        <color rgb="FF000000"/>
        <rFont val="Arial"/>
        <family val="2"/>
      </rPr>
      <t>Urgent (Surcharge 96%)</t>
    </r>
    <phoneticPr fontId="10" type="noConversion"/>
  </si>
  <si>
    <r>
      <rPr>
        <b/>
        <sz val="7"/>
        <color rgb="FFFF0000"/>
        <rFont val="微軟正黑體"/>
        <family val="2"/>
        <charset val="136"/>
      </rPr>
      <t>※</t>
    </r>
    <r>
      <rPr>
        <b/>
        <sz val="7"/>
        <color rgb="FFFF0000"/>
        <rFont val="Arial"/>
        <family val="2"/>
      </rPr>
      <t xml:space="preserve"> </t>
    </r>
    <r>
      <rPr>
        <b/>
        <sz val="7"/>
        <color rgb="FFFF0000"/>
        <rFont val="微軟正黑體"/>
        <family val="2"/>
        <charset val="136"/>
      </rPr>
      <t>收件當天及例假日不列入工作天數。</t>
    </r>
    <r>
      <rPr>
        <b/>
        <sz val="7"/>
        <rFont val="Arial"/>
        <family val="2"/>
      </rPr>
      <t xml:space="preserve"> </t>
    </r>
    <r>
      <rPr>
        <sz val="7"/>
        <rFont val="Arial"/>
        <family val="2"/>
      </rPr>
      <t>Working days non-including weekends and National holidays. For Express &amp; Urgent service, please inform us in advance.</t>
    </r>
    <phoneticPr fontId="10" type="noConversion"/>
  </si>
  <si>
    <r>
      <rPr>
        <b/>
        <sz val="10"/>
        <color rgb="FF000000"/>
        <rFont val="微軟正黑體"/>
        <family val="2"/>
        <charset val="136"/>
      </rPr>
      <t>測項及報告使用目的</t>
    </r>
    <r>
      <rPr>
        <b/>
        <sz val="10"/>
        <color rgb="FF000000"/>
        <rFont val="Arial"/>
        <family val="2"/>
      </rPr>
      <t>Testing purpose</t>
    </r>
    <r>
      <rPr>
        <b/>
        <sz val="10"/>
        <color rgb="FF000000"/>
        <rFont val="微軟正黑體"/>
        <family val="2"/>
        <charset val="136"/>
      </rPr>
      <t xml:space="preserve"> :</t>
    </r>
    <phoneticPr fontId="10" type="noConversion"/>
  </si>
  <si>
    <r>
      <rPr>
        <b/>
        <sz val="10"/>
        <color rgb="FF000000"/>
        <rFont val="微軟正黑體"/>
        <family val="2"/>
        <charset val="136"/>
      </rPr>
      <t>申請加發紙本報告</t>
    </r>
    <r>
      <rPr>
        <b/>
        <sz val="10"/>
        <color rgb="FF000000"/>
        <rFont val="Arial"/>
        <family val="2"/>
      </rPr>
      <t xml:space="preserve"> Hard Copy</t>
    </r>
    <r>
      <rPr>
        <b/>
        <sz val="10"/>
        <color rgb="FF000000"/>
        <rFont val="微軟正黑體"/>
        <family val="2"/>
        <charset val="136"/>
      </rPr>
      <t xml:space="preserve"> :</t>
    </r>
    <phoneticPr fontId="10" type="noConversion"/>
  </si>
  <si>
    <r>
      <rPr>
        <b/>
        <sz val="10"/>
        <color rgb="FF000000"/>
        <rFont val="微軟正黑體"/>
        <family val="2"/>
        <charset val="136"/>
      </rPr>
      <t>紙本報告取法</t>
    </r>
    <r>
      <rPr>
        <b/>
        <sz val="10"/>
        <color rgb="FF000000"/>
        <rFont val="Arial"/>
        <family val="2"/>
      </rPr>
      <t>Shipping Method of Hard Copy :</t>
    </r>
    <phoneticPr fontId="10" type="noConversion"/>
  </si>
  <si>
    <r>
      <rPr>
        <b/>
        <sz val="10"/>
        <color rgb="FF000000"/>
        <rFont val="Microsoft JhengHei"/>
        <family val="2"/>
      </rPr>
      <t>報告</t>
    </r>
    <r>
      <rPr>
        <b/>
        <sz val="10"/>
        <color rgb="FF000000"/>
        <rFont val="微軟正黑體"/>
        <family val="2"/>
        <charset val="136"/>
      </rPr>
      <t>郵寄地址</t>
    </r>
    <r>
      <rPr>
        <b/>
        <sz val="10"/>
        <color rgb="FF000000"/>
        <rFont val="Arial"/>
        <family val="2"/>
      </rPr>
      <t xml:space="preserve"> Recipient’s Address :</t>
    </r>
    <phoneticPr fontId="10" type="noConversion"/>
  </si>
  <si>
    <r>
      <rPr>
        <b/>
        <sz val="7"/>
        <color rgb="FFFF0000"/>
        <rFont val="微軟正黑體"/>
        <family val="2"/>
        <charset val="136"/>
      </rPr>
      <t>※檢測僅提供一種語言報告電子檔；若同時選擇中、英二種語言電子檔或申請加發紙本報告，需額外收取費用。如勾選申請加發紙本報告，務必勾選報告取法；紙本報告只限台灣境內寄送。</t>
    </r>
    <r>
      <rPr>
        <sz val="7"/>
        <color rgb="FF000000"/>
        <rFont val="Arial"/>
        <family val="2"/>
      </rPr>
      <t>We will provide a Digital signature report in one kind of language (either Chinese or English) for free. Additional soft copy or hard copy will be charged. Please select and tick. Please select the method to have the reports. A hard copy is for domestic mail in Taiwan only.</t>
    </r>
    <r>
      <rPr>
        <sz val="7"/>
        <color rgb="FFFF0000"/>
        <rFont val="Arial"/>
        <family val="2"/>
      </rPr>
      <t xml:space="preserve"> </t>
    </r>
    <phoneticPr fontId="10" type="noConversion"/>
  </si>
  <si>
    <r>
      <rPr>
        <b/>
        <sz val="6"/>
        <color rgb="FFFF0000"/>
        <rFont val="微軟正黑體"/>
        <family val="2"/>
        <charset val="136"/>
      </rPr>
      <t>※若申請廠商非送測產品的生產製造商或品牌所有者，請填寫附件二「委託檢測聲明書」，或提供相關合作授權證明。</t>
    </r>
    <r>
      <rPr>
        <b/>
        <sz val="6"/>
        <color rgb="FFFF0000"/>
        <rFont val="Arial"/>
        <family val="2"/>
      </rPr>
      <t xml:space="preserve"> </t>
    </r>
    <r>
      <rPr>
        <sz val="6"/>
        <rFont val="Arial"/>
        <family val="2"/>
      </rPr>
      <t xml:space="preserve">The letter of commissioned inspection statemen of authorization or relevant cooperation authorization certificate is necessary if the applicant is not the manufacturer or brand owner of the product submitted for testing. </t>
    </r>
    <phoneticPr fontId="10" type="noConversion"/>
  </si>
  <si>
    <r>
      <rPr>
        <b/>
        <sz val="6"/>
        <color rgb="FFFF0000"/>
        <rFont val="微軟正黑體"/>
        <family val="2"/>
        <charset val="136"/>
      </rPr>
      <t>※以上</t>
    </r>
    <r>
      <rPr>
        <b/>
        <sz val="6"/>
        <color rgb="FFFF0000"/>
        <rFont val="Microsoft JhengHei UI"/>
        <family val="2"/>
        <charset val="136"/>
      </rPr>
      <t>”</t>
    </r>
    <r>
      <rPr>
        <b/>
        <sz val="6"/>
        <color rgb="FFFF0000"/>
        <rFont val="微軟正黑體"/>
        <family val="2"/>
        <charset val="136"/>
      </rPr>
      <t>必填</t>
    </r>
    <r>
      <rPr>
        <b/>
        <sz val="6"/>
        <color rgb="FFFF0000"/>
        <rFont val="Microsoft JhengHei UI"/>
        <family val="2"/>
        <charset val="136"/>
      </rPr>
      <t>”</t>
    </r>
    <r>
      <rPr>
        <b/>
        <sz val="6"/>
        <color rgb="FFFF0000"/>
        <rFont val="微軟正黑體"/>
        <family val="2"/>
        <charset val="136"/>
      </rPr>
      <t>欄位若未填寫視同無，報告則將出具「</t>
    </r>
    <r>
      <rPr>
        <b/>
        <sz val="6"/>
        <color rgb="FFFF0000"/>
        <rFont val="Arial"/>
        <family val="2"/>
      </rPr>
      <t>---</t>
    </r>
    <r>
      <rPr>
        <b/>
        <sz val="6"/>
        <color rgb="FFFF0000"/>
        <rFont val="微軟正黑體"/>
        <family val="2"/>
        <charset val="136"/>
      </rPr>
      <t>」。包裝上標示</t>
    </r>
    <r>
      <rPr>
        <b/>
        <sz val="6"/>
        <color rgb="FFFF0000"/>
        <rFont val="Arial"/>
        <family val="2"/>
      </rPr>
      <t>(</t>
    </r>
    <r>
      <rPr>
        <b/>
        <sz val="6"/>
        <color rgb="FFFF0000"/>
        <rFont val="微軟正黑體"/>
        <family val="2"/>
        <charset val="136"/>
      </rPr>
      <t>製造</t>
    </r>
    <r>
      <rPr>
        <b/>
        <sz val="6"/>
        <color rgb="FFFF0000"/>
        <rFont val="Arial"/>
        <family val="2"/>
      </rPr>
      <t>/</t>
    </r>
    <r>
      <rPr>
        <b/>
        <sz val="6"/>
        <color rgb="FFFF0000"/>
        <rFont val="微軟正黑體"/>
        <family val="2"/>
        <charset val="136"/>
      </rPr>
      <t>有效日期</t>
    </r>
    <r>
      <rPr>
        <b/>
        <sz val="6"/>
        <color rgb="FFFF0000"/>
        <rFont val="Arial"/>
        <family val="2"/>
      </rPr>
      <t>/</t>
    </r>
    <r>
      <rPr>
        <b/>
        <sz val="6"/>
        <color rgb="FFFF0000"/>
        <rFont val="微軟正黑體"/>
        <family val="2"/>
        <charset val="136"/>
      </rPr>
      <t>型號</t>
    </r>
    <r>
      <rPr>
        <b/>
        <sz val="6"/>
        <color rgb="FFFF0000"/>
        <rFont val="Arial"/>
        <family val="2"/>
      </rPr>
      <t>/</t>
    </r>
    <r>
      <rPr>
        <b/>
        <sz val="6"/>
        <color rgb="FFFF0000"/>
        <rFont val="微軟正黑體"/>
        <family val="2"/>
        <charset val="136"/>
      </rPr>
      <t>批號</t>
    </r>
    <r>
      <rPr>
        <b/>
        <sz val="6"/>
        <color rgb="FFFF0000"/>
        <rFont val="Arial"/>
        <family val="2"/>
      </rPr>
      <t>/</t>
    </r>
    <r>
      <rPr>
        <b/>
        <sz val="6"/>
        <color rgb="FFFF0000"/>
        <rFont val="微軟正黑體"/>
        <family val="2"/>
        <charset val="136"/>
      </rPr>
      <t>生產或供應商</t>
    </r>
    <r>
      <rPr>
        <b/>
        <sz val="6"/>
        <color rgb="FFFF0000"/>
        <rFont val="Arial"/>
        <family val="2"/>
      </rPr>
      <t>)</t>
    </r>
    <r>
      <rPr>
        <b/>
        <sz val="6"/>
        <color rgb="FFFF0000"/>
        <rFont val="微軟正黑體"/>
        <family val="2"/>
        <charset val="136"/>
      </rPr>
      <t>資訊會拍照呈現報告中。粗框中標示「</t>
    </r>
    <r>
      <rPr>
        <b/>
        <vertAlign val="superscript"/>
        <sz val="6"/>
        <color rgb="FFFF0000"/>
        <rFont val="微軟正黑體"/>
        <family val="2"/>
        <charset val="136"/>
      </rPr>
      <t>※</t>
    </r>
    <r>
      <rPr>
        <b/>
        <sz val="6"/>
        <color rgb="FFFF0000"/>
        <rFont val="微軟正黑體"/>
        <family val="2"/>
        <charset val="136"/>
      </rPr>
      <t>」符號內的內容將呈現於報告中。</t>
    </r>
    <r>
      <rPr>
        <sz val="6"/>
        <rFont val="Arial"/>
        <family val="2"/>
      </rPr>
      <t>Please noted that if the content marked as "</t>
    </r>
    <r>
      <rPr>
        <vertAlign val="superscript"/>
        <sz val="6"/>
        <rFont val="微軟正黑體"/>
        <family val="2"/>
        <charset val="136"/>
      </rPr>
      <t>※</t>
    </r>
    <r>
      <rPr>
        <sz val="6"/>
        <rFont val="Arial"/>
        <family val="2"/>
      </rPr>
      <t>"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t>
    </r>
    <r>
      <rPr>
        <vertAlign val="superscript"/>
        <sz val="6"/>
        <rFont val="微軟正黑體"/>
        <family val="2"/>
        <charset val="136"/>
      </rPr>
      <t>※</t>
    </r>
    <r>
      <rPr>
        <sz val="6"/>
        <rFont val="Arial"/>
        <family val="2"/>
      </rPr>
      <t>" will be shown in the report.</t>
    </r>
    <phoneticPr fontId="10" type="noConversion"/>
  </si>
  <si>
    <r>
      <rPr>
        <b/>
        <sz val="10"/>
        <color rgb="FF000000"/>
        <rFont val="微軟正黑體"/>
        <family val="2"/>
        <charset val="136"/>
      </rPr>
      <t>樣品屬性</t>
    </r>
    <r>
      <rPr>
        <b/>
        <sz val="10"/>
        <color rgb="FF000000"/>
        <rFont val="Arial"/>
        <family val="2"/>
      </rPr>
      <t xml:space="preserve"> Sample Properties</t>
    </r>
    <r>
      <rPr>
        <b/>
        <sz val="8"/>
        <color rgb="FF000000"/>
        <rFont val="Arial"/>
        <family val="2"/>
      </rPr>
      <t xml:space="preserve"> :</t>
    </r>
    <phoneticPr fontId="10" type="noConversion"/>
  </si>
  <si>
    <r>
      <rPr>
        <sz val="8"/>
        <color rgb="FFFF0000"/>
        <rFont val="微軟正黑體"/>
        <family val="2"/>
        <charset val="136"/>
      </rPr>
      <t>註</t>
    </r>
    <r>
      <rPr>
        <sz val="8"/>
        <color rgb="FFFF0000"/>
        <rFont val="Arial"/>
        <family val="2"/>
      </rPr>
      <t xml:space="preserve">: </t>
    </r>
    <r>
      <rPr>
        <sz val="8"/>
        <color rgb="FFFF0000"/>
        <rFont val="微軟正黑體"/>
        <family val="2"/>
        <charset val="136"/>
      </rPr>
      <t>食品藥物管理署公布建議檢驗方法</t>
    </r>
    <r>
      <rPr>
        <sz val="8"/>
        <color rgb="FFFF0000"/>
        <rFont val="Arial"/>
        <family val="2"/>
      </rPr>
      <t>-</t>
    </r>
    <r>
      <rPr>
        <sz val="8"/>
        <color rgb="FFFF0000"/>
        <rFont val="微軟正黑體"/>
        <family val="2"/>
        <charset val="136"/>
      </rPr>
      <t>化粧品中重金屬檢驗方法</t>
    </r>
    <r>
      <rPr>
        <sz val="8"/>
        <color rgb="FFFF0000"/>
        <rFont val="Arial"/>
        <family val="2"/>
      </rPr>
      <t xml:space="preserve">(RA03H005.002): </t>
    </r>
    <r>
      <rPr>
        <sz val="8"/>
        <color rgb="FFFF0000"/>
        <rFont val="微軟正黑體"/>
        <family val="2"/>
        <charset val="136"/>
      </rPr>
      <t>鈹</t>
    </r>
    <r>
      <rPr>
        <sz val="8"/>
        <color rgb="FFFF0000"/>
        <rFont val="Arial"/>
        <family val="2"/>
      </rPr>
      <t>,</t>
    </r>
    <r>
      <rPr>
        <sz val="8"/>
        <color rgb="FFFF0000"/>
        <rFont val="微軟正黑體"/>
        <family val="2"/>
        <charset val="136"/>
      </rPr>
      <t>鉻</t>
    </r>
    <r>
      <rPr>
        <sz val="8"/>
        <color rgb="FFFF0000"/>
        <rFont val="Arial"/>
        <family val="2"/>
      </rPr>
      <t>,</t>
    </r>
    <r>
      <rPr>
        <sz val="8"/>
        <color rgb="FFFF0000"/>
        <rFont val="微軟正黑體"/>
        <family val="2"/>
        <charset val="136"/>
      </rPr>
      <t>鈷</t>
    </r>
    <r>
      <rPr>
        <sz val="8"/>
        <color rgb="FFFF0000"/>
        <rFont val="Arial"/>
        <family val="2"/>
      </rPr>
      <t>,</t>
    </r>
    <r>
      <rPr>
        <sz val="8"/>
        <color rgb="FFFF0000"/>
        <rFont val="微軟正黑體"/>
        <family val="2"/>
        <charset val="136"/>
      </rPr>
      <t>鎳</t>
    </r>
    <r>
      <rPr>
        <sz val="8"/>
        <color rgb="FFFF0000"/>
        <rFont val="Arial"/>
        <family val="2"/>
      </rPr>
      <t>,</t>
    </r>
    <r>
      <rPr>
        <sz val="8"/>
        <color rgb="FFFF0000"/>
        <rFont val="微軟正黑體"/>
        <family val="2"/>
        <charset val="136"/>
      </rPr>
      <t>砷</t>
    </r>
    <r>
      <rPr>
        <sz val="8"/>
        <color rgb="FFFF0000"/>
        <rFont val="Arial"/>
        <family val="2"/>
      </rPr>
      <t>,</t>
    </r>
    <r>
      <rPr>
        <sz val="8"/>
        <color rgb="FFFF0000"/>
        <rFont val="微軟正黑體"/>
        <family val="2"/>
        <charset val="136"/>
      </rPr>
      <t>鍶</t>
    </r>
    <r>
      <rPr>
        <sz val="8"/>
        <color rgb="FFFF0000"/>
        <rFont val="Arial"/>
        <family val="2"/>
      </rPr>
      <t>,</t>
    </r>
    <r>
      <rPr>
        <sz val="8"/>
        <color rgb="FFFF0000"/>
        <rFont val="微軟正黑體"/>
        <family val="2"/>
        <charset val="136"/>
      </rPr>
      <t>鋯</t>
    </r>
    <r>
      <rPr>
        <sz val="8"/>
        <color rgb="FFFF0000"/>
        <rFont val="Arial"/>
        <family val="2"/>
      </rPr>
      <t>,</t>
    </r>
    <r>
      <rPr>
        <sz val="8"/>
        <color rgb="FFFF0000"/>
        <rFont val="微軟正黑體"/>
        <family val="2"/>
        <charset val="136"/>
      </rPr>
      <t>鎘</t>
    </r>
    <r>
      <rPr>
        <sz val="8"/>
        <color rgb="FFFF0000"/>
        <rFont val="Arial"/>
        <family val="2"/>
      </rPr>
      <t>,</t>
    </r>
    <r>
      <rPr>
        <sz val="8"/>
        <color rgb="FFFF0000"/>
        <rFont val="微軟正黑體"/>
        <family val="2"/>
        <charset val="136"/>
      </rPr>
      <t>銻</t>
    </r>
    <r>
      <rPr>
        <sz val="8"/>
        <color rgb="FFFF0000"/>
        <rFont val="Arial"/>
        <family val="2"/>
      </rPr>
      <t>,</t>
    </r>
    <r>
      <rPr>
        <sz val="8"/>
        <color rgb="FFFF0000"/>
        <rFont val="微軟正黑體"/>
        <family val="2"/>
        <charset val="136"/>
      </rPr>
      <t>碲</t>
    </r>
    <r>
      <rPr>
        <sz val="8"/>
        <color rgb="FFFF0000"/>
        <rFont val="Arial"/>
        <family val="2"/>
      </rPr>
      <t>,</t>
    </r>
    <r>
      <rPr>
        <sz val="8"/>
        <color rgb="FFFF0000"/>
        <rFont val="微軟正黑體"/>
        <family val="2"/>
        <charset val="136"/>
      </rPr>
      <t>鋇</t>
    </r>
    <r>
      <rPr>
        <sz val="8"/>
        <color rgb="FFFF0000"/>
        <rFont val="Arial"/>
        <family val="2"/>
      </rPr>
      <t>,</t>
    </r>
    <r>
      <rPr>
        <sz val="8"/>
        <color rgb="FFFF0000"/>
        <rFont val="微軟正黑體"/>
        <family val="2"/>
        <charset val="136"/>
      </rPr>
      <t>釹</t>
    </r>
    <r>
      <rPr>
        <sz val="8"/>
        <color rgb="FFFF0000"/>
        <rFont val="Arial"/>
        <family val="2"/>
      </rPr>
      <t>,</t>
    </r>
    <r>
      <rPr>
        <sz val="8"/>
        <color rgb="FFFF0000"/>
        <rFont val="微軟正黑體"/>
        <family val="2"/>
        <charset val="136"/>
      </rPr>
      <t>汞</t>
    </r>
    <r>
      <rPr>
        <sz val="8"/>
        <color rgb="FFFF0000"/>
        <rFont val="Arial"/>
        <family val="2"/>
      </rPr>
      <t>,</t>
    </r>
    <r>
      <rPr>
        <sz val="8"/>
        <color rgb="FFFF0000"/>
        <rFont val="微軟正黑體"/>
        <family val="2"/>
        <charset val="136"/>
      </rPr>
      <t>鉈</t>
    </r>
    <r>
      <rPr>
        <sz val="8"/>
        <color rgb="FFFF0000"/>
        <rFont val="Arial"/>
        <family val="2"/>
      </rPr>
      <t>,</t>
    </r>
    <r>
      <rPr>
        <sz val="8"/>
        <color rgb="FFFF0000"/>
        <rFont val="微軟正黑體"/>
        <family val="2"/>
        <charset val="136"/>
      </rPr>
      <t>鉛</t>
    </r>
    <r>
      <rPr>
        <sz val="8"/>
        <color rgb="FFFF0000"/>
        <rFont val="Arial"/>
        <family val="2"/>
      </rPr>
      <t>,</t>
    </r>
    <r>
      <rPr>
        <sz val="8"/>
        <color rgb="FFFF0000"/>
        <rFont val="微軟正黑體"/>
        <family val="2"/>
        <charset val="136"/>
      </rPr>
      <t>鉍</t>
    </r>
    <r>
      <rPr>
        <sz val="8"/>
        <color rgb="FFFF0000"/>
        <rFont val="Arial"/>
        <family val="2"/>
      </rPr>
      <t xml:space="preserve"> ICP/MS LOQ: 0.1 ppm</t>
    </r>
    <phoneticPr fontId="10" type="noConversion"/>
  </si>
  <si>
    <t>◎白色念珠菌 (Candida albicans)  NT 1650</t>
    <phoneticPr fontId="10" type="noConversion"/>
  </si>
  <si>
    <r>
      <t>TAF</t>
    </r>
    <r>
      <rPr>
        <sz val="10"/>
        <rFont val="微軟正黑體"/>
        <family val="2"/>
        <charset val="136"/>
      </rPr>
      <t>認證方法</t>
    </r>
    <r>
      <rPr>
        <sz val="10"/>
        <rFont val="Segoe UI Symbol"/>
        <family val="2"/>
      </rPr>
      <t xml:space="preserve"> (USP&lt;62&gt;)</t>
    </r>
    <phoneticPr fontId="10" type="noConversion"/>
  </si>
  <si>
    <t>群組2-2</t>
    <phoneticPr fontId="10" type="noConversion"/>
  </si>
  <si>
    <t>★黴菌及酵母菌 (Mold and Yeast) (US FDA) NT 1200</t>
    <phoneticPr fontId="10" type="noConversion"/>
  </si>
  <si>
    <t xml:space="preserve">◎總生菌數 (Aerobic Plate Count) NT 1000 </t>
    <phoneticPr fontId="10" type="noConversion"/>
  </si>
  <si>
    <t>化粧品中農藥之鑑別(TFDA建議檢驗方法-19項農藥)  NT 8500</t>
    <phoneticPr fontId="10" type="noConversion"/>
  </si>
  <si>
    <t>群組8-14</t>
  </si>
  <si>
    <r>
      <rPr>
        <b/>
        <sz val="9"/>
        <color rgb="FF000000"/>
        <rFont val="微軟正黑體"/>
        <family val="2"/>
        <charset val="136"/>
      </rPr>
      <t>管制藥品</t>
    </r>
    <r>
      <rPr>
        <b/>
        <sz val="9"/>
        <color rgb="FF000000"/>
        <rFont val="Arial"/>
        <family val="2"/>
      </rPr>
      <t xml:space="preserve"> Controlled Drug</t>
    </r>
    <phoneticPr fontId="10" type="noConversion"/>
  </si>
  <si>
    <r>
      <rPr>
        <b/>
        <sz val="9"/>
        <color rgb="FF000000"/>
        <rFont val="微軟正黑體"/>
        <family val="2"/>
        <charset val="136"/>
      </rPr>
      <t>毒性及關注化學物質</t>
    </r>
    <r>
      <rPr>
        <b/>
        <sz val="9"/>
        <color rgb="FF000000"/>
        <rFont val="Arial"/>
        <family val="2"/>
      </rPr>
      <t xml:space="preserve"> Toxic and Concerned Chemical Substances</t>
    </r>
    <phoneticPr fontId="10" type="noConversion"/>
  </si>
  <si>
    <t>68-11-1</t>
    <phoneticPr fontId="10" type="noConversion"/>
  </si>
  <si>
    <r>
      <rPr>
        <sz val="9"/>
        <rFont val="微軟正黑體"/>
        <family val="2"/>
        <charset val="136"/>
      </rPr>
      <t>室溫</t>
    </r>
    <r>
      <rPr>
        <b/>
        <sz val="10"/>
        <rFont val="Arial"/>
        <family val="2"/>
      </rPr>
      <t>Room Temperature</t>
    </r>
    <phoneticPr fontId="10" type="noConversion"/>
  </si>
  <si>
    <r>
      <rPr>
        <b/>
        <sz val="8"/>
        <color rgb="FF000000"/>
        <rFont val="微軟正黑體"/>
        <family val="2"/>
        <charset val="136"/>
      </rPr>
      <t>申請廠商</t>
    </r>
    <r>
      <rPr>
        <b/>
        <sz val="8"/>
        <color rgb="FF000000"/>
        <rFont val="Arial"/>
        <family val="2"/>
      </rPr>
      <t>/</t>
    </r>
    <r>
      <rPr>
        <b/>
        <sz val="8"/>
        <color rgb="FF000000"/>
        <rFont val="微軟正黑體"/>
        <family val="2"/>
        <charset val="136"/>
      </rPr>
      <t>試驗委託者</t>
    </r>
    <r>
      <rPr>
        <b/>
        <sz val="8"/>
        <color rgb="FF000000"/>
        <rFont val="Arial"/>
        <family val="2"/>
      </rPr>
      <t>(</t>
    </r>
    <r>
      <rPr>
        <b/>
        <sz val="8"/>
        <color rgb="FF000000"/>
        <rFont val="微軟正黑體"/>
        <family val="2"/>
        <charset val="136"/>
      </rPr>
      <t>聯絡人</t>
    </r>
    <r>
      <rPr>
        <b/>
        <sz val="8"/>
        <color rgb="FF000000"/>
        <rFont val="Arial"/>
        <family val="2"/>
      </rPr>
      <t>)</t>
    </r>
    <r>
      <rPr>
        <b/>
        <sz val="8"/>
        <color rgb="FF000000"/>
        <rFont val="微軟正黑體"/>
        <family val="2"/>
        <charset val="136"/>
      </rPr>
      <t xml:space="preserve">簽名或蓋章
</t>
    </r>
    <r>
      <rPr>
        <b/>
        <sz val="8"/>
        <color rgb="FF000000"/>
        <rFont val="Arial"/>
        <family val="2"/>
      </rPr>
      <t xml:space="preserve">Applicant/Sponsor (Contact Person) signed or Stamped: </t>
    </r>
    <phoneticPr fontId="10" type="noConversion"/>
  </si>
  <si>
    <r>
      <rPr>
        <b/>
        <sz val="10"/>
        <color theme="1"/>
        <rFont val="微軟正黑體"/>
        <family val="2"/>
        <charset val="136"/>
      </rPr>
      <t xml:space="preserve">簽署日期 </t>
    </r>
    <r>
      <rPr>
        <b/>
        <sz val="10"/>
        <color theme="1"/>
        <rFont val="Arial"/>
        <family val="2"/>
      </rPr>
      <t xml:space="preserve">Date </t>
    </r>
    <r>
      <rPr>
        <b/>
        <sz val="7"/>
        <color theme="1"/>
        <rFont val="Arial"/>
        <family val="2"/>
      </rPr>
      <t>(YYYY.MM.DD)</t>
    </r>
    <r>
      <rPr>
        <b/>
        <sz val="10"/>
        <color theme="1"/>
        <rFont val="Arial"/>
        <family val="2"/>
      </rPr>
      <t>:</t>
    </r>
    <phoneticPr fontId="10" type="noConversion"/>
  </si>
  <si>
    <r>
      <t xml:space="preserve">Received amount:
</t>
    </r>
    <r>
      <rPr>
        <b/>
        <sz val="8"/>
        <color theme="1"/>
        <rFont val="Microsoft JhengHei"/>
        <family val="2"/>
        <charset val="136"/>
      </rPr>
      <t>(       同樣品量之單位)</t>
    </r>
    <phoneticPr fontId="10" type="noConversion"/>
  </si>
  <si>
    <r>
      <rPr>
        <sz val="6"/>
        <color theme="1"/>
        <rFont val="微軟正黑體"/>
        <family val="2"/>
        <charset val="136"/>
      </rPr>
      <t>本報告書的測試結果僅針對所收取申請廠商／試驗委託者的樣品／試驗物質／對照物質負責，不代表亦不涵蓋該廠商其他產品範疇。</t>
    </r>
    <r>
      <rPr>
        <sz val="6"/>
        <color theme="1"/>
        <rFont val="Arial"/>
        <family val="2"/>
      </rPr>
      <t>The results shown in this test report refer only to the sample/ test article/control article tested in the condition it was received from applicant/sponsor, and do not represent or extend to other product categories of the manufacturer.</t>
    </r>
    <phoneticPr fontId="10" type="noConversion"/>
  </si>
  <si>
    <r>
      <rPr>
        <sz val="6"/>
        <color theme="1"/>
        <rFont val="微軟正黑體"/>
        <family val="2"/>
        <charset val="136"/>
      </rPr>
      <t>本申請書視同合約書。本申請書經「申請廠商</t>
    </r>
    <r>
      <rPr>
        <sz val="6"/>
        <color theme="1"/>
        <rFont val="Arial"/>
        <family val="2"/>
      </rPr>
      <t>/</t>
    </r>
    <r>
      <rPr>
        <sz val="6"/>
        <color theme="1"/>
        <rFont val="微軟正黑體"/>
        <family val="2"/>
        <charset val="136"/>
      </rPr>
      <t>試驗委託者</t>
    </r>
    <r>
      <rPr>
        <sz val="6"/>
        <color theme="1"/>
        <rFont val="Arial"/>
        <family val="2"/>
      </rPr>
      <t xml:space="preserve"> (</t>
    </r>
    <r>
      <rPr>
        <sz val="6"/>
        <color theme="1"/>
        <rFont val="微軟正黑體"/>
        <family val="2"/>
        <charset val="136"/>
      </rPr>
      <t>聯絡人</t>
    </r>
    <r>
      <rPr>
        <sz val="6"/>
        <color theme="1"/>
        <rFont val="Arial"/>
        <family val="2"/>
      </rPr>
      <t>)</t>
    </r>
    <r>
      <rPr>
        <sz val="6"/>
        <color theme="1"/>
        <rFont val="微軟正黑體"/>
        <family val="2"/>
        <charset val="136"/>
      </rPr>
      <t>」及「本實驗室」雙方人員簽名或蓋章確認後，視同本合約即刻生效。</t>
    </r>
    <r>
      <rPr>
        <sz val="6"/>
        <color theme="1"/>
        <rFont val="Arial"/>
        <family val="2"/>
      </rPr>
      <t>This application form is considered as a formal contract. After this application from has been signed or stamped, and confirmed by the " applicant/sponsor (Contact Person) " and “SGS Taiwan ", it is deemed that the contract will take effect immediately.</t>
    </r>
    <phoneticPr fontId="10" type="noConversion"/>
  </si>
  <si>
    <r>
      <t>(</t>
    </r>
    <r>
      <rPr>
        <b/>
        <sz val="7"/>
        <color rgb="FF000000"/>
        <rFont val="微軟正黑體"/>
        <family val="2"/>
        <charset val="136"/>
      </rPr>
      <t xml:space="preserve">若勾選”散裝”請提供總重量。
</t>
    </r>
    <r>
      <rPr>
        <b/>
        <sz val="7"/>
        <color rgb="FF000000"/>
        <rFont val="Arial"/>
        <family val="2"/>
      </rPr>
      <t>If "Bulk" is checked, please provide the total weight.)</t>
    </r>
    <phoneticPr fontId="10" type="noConversion"/>
  </si>
  <si>
    <r>
      <rPr>
        <b/>
        <sz val="10"/>
        <color rgb="FF000000"/>
        <rFont val="微軟正黑體"/>
        <family val="2"/>
        <charset val="136"/>
      </rPr>
      <t>發票</t>
    </r>
    <r>
      <rPr>
        <b/>
        <sz val="10"/>
        <color rgb="FF000000"/>
        <rFont val="Microsoft JhengHei"/>
        <family val="2"/>
      </rPr>
      <t>格式</t>
    </r>
    <r>
      <rPr>
        <b/>
        <sz val="10"/>
        <color rgb="FF000000"/>
        <rFont val="Arial"/>
        <family val="2"/>
      </rPr>
      <t xml:space="preserve"> Invoice Format </t>
    </r>
    <r>
      <rPr>
        <b/>
        <sz val="10"/>
        <color rgb="FF000000"/>
        <rFont val="Arial"/>
        <family val="2"/>
        <charset val="136"/>
      </rPr>
      <t>:</t>
    </r>
    <phoneticPr fontId="10" type="noConversion"/>
  </si>
  <si>
    <r>
      <rPr>
        <b/>
        <sz val="10"/>
        <color rgb="FF000000"/>
        <rFont val="微軟正黑體"/>
        <family val="2"/>
        <charset val="136"/>
      </rPr>
      <t>電子發票</t>
    </r>
    <r>
      <rPr>
        <b/>
        <sz val="10"/>
        <color rgb="FF000000"/>
        <rFont val="Arial"/>
        <family val="2"/>
      </rPr>
      <t xml:space="preserve"> Digital Invoice.</t>
    </r>
    <phoneticPr fontId="10" type="noConversion"/>
  </si>
  <si>
    <r>
      <rPr>
        <b/>
        <sz val="10"/>
        <color rgb="FF000000"/>
        <rFont val="微軟正黑體"/>
        <family val="2"/>
        <charset val="136"/>
      </rPr>
      <t>紙本發票</t>
    </r>
    <r>
      <rPr>
        <b/>
        <sz val="10"/>
        <color rgb="FF000000"/>
        <rFont val="Arial"/>
        <family val="2"/>
      </rPr>
      <t xml:space="preserve"> Paper invoice.</t>
    </r>
    <phoneticPr fontId="10" type="noConversion"/>
  </si>
  <si>
    <r>
      <rPr>
        <b/>
        <sz val="10"/>
        <color rgb="FF000000"/>
        <rFont val="Microsoft JhengHei"/>
        <family val="2"/>
      </rPr>
      <t>電子報告語言</t>
    </r>
    <r>
      <rPr>
        <b/>
        <sz val="10"/>
        <color rgb="FF000000"/>
        <rFont val="Arial"/>
        <family val="2"/>
      </rPr>
      <t xml:space="preserve"> Electronic report language</t>
    </r>
    <r>
      <rPr>
        <b/>
        <sz val="10"/>
        <color rgb="FF000000"/>
        <rFont val="Arial"/>
        <family val="2"/>
        <charset val="136"/>
      </rPr>
      <t>:</t>
    </r>
    <phoneticPr fontId="10" type="noConversion"/>
  </si>
  <si>
    <r>
      <rPr>
        <b/>
        <vertAlign val="superscript"/>
        <sz val="10"/>
        <color rgb="FFFF0000"/>
        <rFont val="微軟正黑體"/>
        <family val="2"/>
        <charset val="136"/>
      </rPr>
      <t>※</t>
    </r>
    <r>
      <rPr>
        <b/>
        <sz val="10"/>
        <color rgb="FF000000"/>
        <rFont val="微軟正黑體"/>
        <family val="2"/>
        <charset val="136"/>
      </rPr>
      <t>製造</t>
    </r>
    <r>
      <rPr>
        <b/>
        <sz val="10"/>
        <color rgb="FF000000"/>
        <rFont val="Arial"/>
        <family val="2"/>
      </rPr>
      <t>/</t>
    </r>
    <r>
      <rPr>
        <b/>
        <sz val="10"/>
        <color rgb="FF000000"/>
        <rFont val="微軟正黑體"/>
        <family val="2"/>
        <charset val="136"/>
      </rPr>
      <t>國內負責廠商</t>
    </r>
    <r>
      <rPr>
        <b/>
        <sz val="9"/>
        <color rgb="FF000000"/>
        <rFont val="Arial"/>
        <family val="2"/>
      </rPr>
      <t xml:space="preserve">Manufacturer/Vendor </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10" type="noConversion"/>
  </si>
  <si>
    <t>★◎生菌數 (Aerobic Plate Count) NT 1000</t>
    <phoneticPr fontId="10" type="noConversion"/>
  </si>
  <si>
    <t>★◎大腸桿菌 (Escherichia coli ) NT 1650</t>
    <phoneticPr fontId="10" type="noConversion"/>
  </si>
  <si>
    <t>★◎金黃色葡萄球菌 (Staphylococcus aureus) NT1650</t>
    <phoneticPr fontId="10" type="noConversion"/>
  </si>
  <si>
    <t>★◎綠膿桿菌 (Pseudomonas aeruginosa) NT 1650</t>
    <phoneticPr fontId="10" type="noConversion"/>
  </si>
  <si>
    <t>★◎白色念珠菌 (Candida albicans)  NT 1650</t>
    <phoneticPr fontId="10" type="noConversion"/>
  </si>
  <si>
    <t>★◎白色念珠菌 (Candida albicans) (USP&lt;62&gt;)  NT 1650</t>
    <phoneticPr fontId="10" type="noConversion"/>
  </si>
  <si>
    <t xml:space="preserve">★◎沙門氏菌 (Salmonella) (USP&lt;62&gt;) NT 1650 </t>
    <phoneticPr fontId="10" type="noConversion"/>
  </si>
  <si>
    <t>★◎黴菌及酵母菌 (Mold and Yeast) NT 1200</t>
    <phoneticPr fontId="10" type="noConversion"/>
  </si>
  <si>
    <r>
      <t>★◎16大重金屬</t>
    </r>
    <r>
      <rPr>
        <b/>
        <sz val="9"/>
        <color rgb="FFFF0000"/>
        <rFont val="微軟正黑體"/>
        <family val="2"/>
        <charset val="136"/>
      </rPr>
      <t>註</t>
    </r>
    <r>
      <rPr>
        <sz val="10"/>
        <color theme="1"/>
        <rFont val="微軟正黑體"/>
        <family val="2"/>
        <charset val="136"/>
      </rPr>
      <t>-鈹,鉻,鈷,鎳,砷,鍶,鋯,鎘,銻,碲,鋇,釹,汞,鉈,鉛,鉍 (Heavy Metal 16 items)(ICP/MS) NT 9500</t>
    </r>
    <phoneticPr fontId="10" type="noConversion"/>
  </si>
  <si>
    <r>
      <t xml:space="preserve">USP-NF, &lt;62&gt; </t>
    </r>
    <r>
      <rPr>
        <sz val="10"/>
        <rFont val="Microsoft JhengHei"/>
        <family val="2"/>
      </rPr>
      <t>方法</t>
    </r>
    <phoneticPr fontId="10" type="noConversion"/>
  </si>
  <si>
    <r>
      <t xml:space="preserve">US FDA BAM Chapter 23 Microbiological Method for Cosmetics 2024 </t>
    </r>
    <r>
      <rPr>
        <sz val="10"/>
        <rFont val="Microsoft JhengHei"/>
        <family val="2"/>
      </rPr>
      <t>方法</t>
    </r>
    <phoneticPr fontId="10" type="noConversion"/>
  </si>
  <si>
    <t>西藥232項定性分析方法(分析儀器TLC+ LC/MS/MS or GC/MS) NT 25000</t>
    <phoneticPr fontId="10" type="noConversion"/>
  </si>
  <si>
    <t>5.5</t>
    <phoneticPr fontId="10" type="noConversion"/>
  </si>
  <si>
    <t>2026.06.01</t>
    <phoneticPr fontId="10" type="noConversion"/>
  </si>
  <si>
    <t>Fax: 02-2299-3320</t>
    <phoneticPr fontId="10" type="noConversion"/>
  </si>
  <si>
    <r>
      <rPr>
        <b/>
        <sz val="7"/>
        <color theme="1"/>
        <rFont val="微軟正黑體"/>
        <family val="2"/>
        <charset val="136"/>
      </rPr>
      <t>台北</t>
    </r>
    <r>
      <rPr>
        <sz val="7"/>
        <color theme="1"/>
        <rFont val="Arial"/>
        <family val="2"/>
      </rPr>
      <t xml:space="preserve">:02-22993279 #7122~7124/7129/7131 </t>
    </r>
    <r>
      <rPr>
        <sz val="7"/>
        <color theme="1"/>
        <rFont val="Microsoft JhengHei"/>
        <family val="2"/>
      </rPr>
      <t>傳真</t>
    </r>
    <r>
      <rPr>
        <sz val="7"/>
        <color theme="1"/>
        <rFont val="Arial"/>
        <family val="2"/>
      </rPr>
      <t>02-22993320,</t>
    </r>
    <phoneticPr fontId="10" type="noConversion"/>
  </si>
  <si>
    <r>
      <rPr>
        <sz val="6"/>
        <color theme="1"/>
        <rFont val="微軟正黑體"/>
        <family val="2"/>
        <charset val="136"/>
      </rPr>
      <t>本申請廠商</t>
    </r>
    <r>
      <rPr>
        <sz val="6"/>
        <color theme="1"/>
        <rFont val="Arial"/>
        <family val="2"/>
      </rPr>
      <t>/</t>
    </r>
    <r>
      <rPr>
        <sz val="6"/>
        <color theme="1"/>
        <rFont val="微軟正黑體"/>
        <family val="2"/>
        <charset val="136"/>
      </rPr>
      <t>試驗委託者申請上述之檢驗，同意所有試驗依</t>
    </r>
    <r>
      <rPr>
        <sz val="6"/>
        <color theme="1"/>
        <rFont val="Arial"/>
        <family val="2"/>
      </rPr>
      <t>SGS</t>
    </r>
    <r>
      <rPr>
        <sz val="6"/>
        <color theme="1"/>
        <rFont val="微軟正黑體"/>
        <family val="2"/>
        <charset val="136"/>
      </rPr>
      <t>所訂之通用服務條款</t>
    </r>
    <r>
      <rPr>
        <sz val="6"/>
        <color theme="1"/>
        <rFont val="Arial"/>
        <family val="2"/>
      </rPr>
      <t>(https://www.sgs.com.tw/terms-of-service)</t>
    </r>
    <r>
      <rPr>
        <sz val="6"/>
        <color theme="1"/>
        <rFont val="微軟正黑體"/>
        <family val="2"/>
        <charset val="136"/>
      </rPr>
      <t>履行。</t>
    </r>
    <r>
      <rPr>
        <sz val="6"/>
        <color theme="1"/>
        <rFont val="Arial"/>
        <family val="2"/>
      </rPr>
      <t xml:space="preserve">The applicant/sponsor applies for the above-metioned inspection and agrees that all tests should be conducted in accordance with the </t>
    </r>
    <r>
      <rPr>
        <sz val="6"/>
        <color theme="1"/>
        <rFont val="微軟正黑體"/>
        <family val="2"/>
        <charset val="136"/>
      </rPr>
      <t>「</t>
    </r>
    <r>
      <rPr>
        <sz val="6"/>
        <color theme="1"/>
        <rFont val="Arial"/>
        <family val="2"/>
      </rPr>
      <t>GENERAL CONDITIONS OF SERVICE</t>
    </r>
    <r>
      <rPr>
        <sz val="6"/>
        <color theme="1"/>
        <rFont val="微軟正黑體"/>
        <family val="2"/>
        <charset val="136"/>
      </rPr>
      <t>」</t>
    </r>
    <r>
      <rPr>
        <sz val="6"/>
        <color theme="1"/>
        <rFont val="Arial"/>
        <family val="2"/>
      </rPr>
      <t>stipulated by SGS  (http://www.sgs.com.tw/Terms-and-Conditions).</t>
    </r>
    <phoneticPr fontId="10" type="noConversion"/>
  </si>
  <si>
    <t>西藥408項定性分析 (408 Chemicals for clinical use) NT 7500</t>
    <phoneticPr fontId="10" type="noConversion"/>
  </si>
  <si>
    <t>pH值 (pH) NT 1000</t>
    <phoneticPr fontId="10" type="noConversion"/>
  </si>
  <si>
    <t>遷移性螢光劑(面膜紙)(Migratable fluorescent substance) NT 1650</t>
    <phoneticPr fontId="10" type="noConversion"/>
  </si>
  <si>
    <t>26項香精過敏原測試 NT 26000</t>
    <phoneticPr fontId="10" type="noConversion"/>
  </si>
  <si>
    <t>衛生福利部食品藥物管理署114.02.19公布建議檢驗方法-化粧品中微生物之檢驗方法</t>
    <phoneticPr fontId="10" type="noConversion"/>
  </si>
  <si>
    <t>10. 其他測項 Other Items：(請自行填入)</t>
    <phoneticPr fontId="10" type="noConversion"/>
  </si>
  <si>
    <t>直讀</t>
    <phoneticPr fontId="10" type="noConversion"/>
  </si>
  <si>
    <t>稀釋條件:</t>
    <phoneticPr fontId="10" type="noConversion"/>
  </si>
  <si>
    <r>
      <t>※ 項目前有標示★符號表示為TFDA認證項目，◎符號表示為TAF認證項目。</t>
    </r>
    <r>
      <rPr>
        <b/>
        <sz val="8"/>
        <color rgb="FFFF0000"/>
        <rFont val="微軟正黑體"/>
        <family val="2"/>
        <charset val="136"/>
      </rPr>
      <t>★ Indicated as TFDA Accreditation Testing Field. ◎ Indicated as TAF Accreditation Testing Field.</t>
    </r>
    <phoneticPr fontId="10" type="noConversion"/>
  </si>
  <si>
    <t>7. 肥皂 Soap :</t>
    <phoneticPr fontId="10" type="noConversion"/>
  </si>
  <si>
    <t>※樣品特殊處理需求 (Sample Preparation)凡屬噴霧罐（Aerosol Can）樣品，因檢測前可能需進行洩壓、破罐或開罐等特殊前處理作業，將另收取樣品處理費用 NT$1,500／件。For aerosol can samples, special sample preparation procedures, including depressurization and/or opening of the container, may be required prior to testing. An additional handling fee of NT$1,500 per sample will be charged.</t>
    <phoneticPr fontId="10" type="noConversion"/>
  </si>
  <si>
    <t>※樣品特殊處理需求 (Sample Preparation)凡屬噴霧罐（Aerosol Can）樣品，因檢測前可能需進行洩壓、破罐或開罐等特殊前處理作業，將另收取樣品處理費用 NT$1,500／件。For aerosol can samples, special sample preparation procedures, including depressurization and/or opening of the container, may be required prior to testing. An additional handling fee of NT$1,500 per sample will be charged.</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</si>
</sst>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必填&quot;"/>
    <numFmt numFmtId="177" formatCode="#,##0_);[Red]\(#,##0\)"/>
  </numFmts>
  <fonts count="180">
    <font>
      <sz val="11"/>
      <color theme="1"/>
      <name val="新細明體"/>
      <family val="2"/>
      <charset val="136"/>
      <scheme val="minor"/>
    </font>
    <font>
      <sz val="10"/>
      <color theme="1"/>
      <name val="Arial"/>
      <family val="2"/>
    </font>
    <font>
      <b/>
      <sz val="9"/>
      <color rgb="FF000000"/>
      <name val="Arial"/>
      <family val="2"/>
    </font>
    <font>
      <b/>
      <sz val="9"/>
      <color rgb="FF000000"/>
      <name val="微軟正黑體"/>
      <family val="2"/>
      <charset val="136"/>
    </font>
    <font>
      <b/>
      <sz val="8"/>
      <color rgb="FF000000"/>
      <name val="Arial"/>
      <family val="2"/>
    </font>
    <font>
      <sz val="9"/>
      <color rgb="FF000000"/>
      <name val="微軟正黑體"/>
      <family val="2"/>
      <charset val="136"/>
    </font>
    <font>
      <sz val="9"/>
      <color rgb="FF000000"/>
      <name val="Arial"/>
      <family val="2"/>
    </font>
    <font>
      <sz val="8"/>
      <color rgb="FF000000"/>
      <name val="Arial"/>
      <family val="2"/>
    </font>
    <font>
      <sz val="9"/>
      <color theme="1"/>
      <name val="Arial"/>
      <family val="2"/>
    </font>
    <font>
      <sz val="9"/>
      <color theme="1"/>
      <name val="微軟正黑體"/>
      <family val="2"/>
      <charset val="136"/>
    </font>
    <font>
      <sz val="9"/>
      <name val="新細明體"/>
      <family val="2"/>
      <charset val="136"/>
      <scheme val="minor"/>
    </font>
    <font>
      <sz val="10"/>
      <color theme="1"/>
      <name val="微軟正黑體"/>
      <family val="2"/>
      <charset val="136"/>
    </font>
    <font>
      <b/>
      <sz val="10"/>
      <color theme="1"/>
      <name val="Arial"/>
      <family val="2"/>
    </font>
    <font>
      <b/>
      <sz val="8"/>
      <color rgb="FFFF0000"/>
      <name val="微軟正黑體"/>
      <family val="2"/>
      <charset val="136"/>
    </font>
    <font>
      <b/>
      <sz val="7"/>
      <color rgb="FFFF0000"/>
      <name val="Arial"/>
      <family val="2"/>
    </font>
    <font>
      <b/>
      <sz val="10"/>
      <color theme="1"/>
      <name val="微軟正黑體"/>
      <family val="2"/>
      <charset val="136"/>
    </font>
    <font>
      <b/>
      <sz val="7"/>
      <color theme="1"/>
      <name val="Arial"/>
      <family val="2"/>
    </font>
    <font>
      <b/>
      <sz val="10"/>
      <color rgb="FF000000"/>
      <name val="Arial"/>
      <family val="2"/>
      <charset val="136"/>
    </font>
    <font>
      <b/>
      <sz val="10"/>
      <color rgb="FF000000"/>
      <name val="Arial"/>
      <family val="2"/>
    </font>
    <font>
      <b/>
      <sz val="10"/>
      <color rgb="FF000000"/>
      <name val="微軟正黑體"/>
      <family val="2"/>
      <charset val="136"/>
    </font>
    <font>
      <b/>
      <sz val="11"/>
      <color rgb="FF000000"/>
      <name val="Arial"/>
      <family val="2"/>
    </font>
    <font>
      <b/>
      <sz val="11"/>
      <color rgb="FF000000"/>
      <name val="微軟正黑體"/>
      <family val="2"/>
      <charset val="136"/>
    </font>
    <font>
      <sz val="10"/>
      <color rgb="FF000000"/>
      <name val="Arial"/>
      <family val="2"/>
      <charset val="136"/>
    </font>
    <font>
      <sz val="10"/>
      <color rgb="FF000000"/>
      <name val="Arial"/>
      <family val="2"/>
    </font>
    <font>
      <sz val="10"/>
      <color rgb="FF000000"/>
      <name val="微軟正黑體"/>
      <family val="2"/>
      <charset val="136"/>
    </font>
    <font>
      <sz val="11"/>
      <color theme="1"/>
      <name val="Arial"/>
      <family val="2"/>
    </font>
    <font>
      <sz val="12"/>
      <color theme="1"/>
      <name val="新細明體"/>
      <family val="1"/>
      <charset val="136"/>
      <scheme val="minor"/>
    </font>
    <font>
      <b/>
      <sz val="8"/>
      <color rgb="FF000000"/>
      <name val="微軟正黑體"/>
      <family val="2"/>
      <charset val="136"/>
    </font>
    <font>
      <b/>
      <sz val="8"/>
      <color rgb="FFFF0000"/>
      <name val="Arial"/>
      <family val="2"/>
    </font>
    <font>
      <b/>
      <sz val="11"/>
      <color theme="1"/>
      <name val="微軟正黑體"/>
      <family val="2"/>
      <charset val="136"/>
    </font>
    <font>
      <b/>
      <vertAlign val="superscript"/>
      <sz val="10"/>
      <color rgb="FFFF0000"/>
      <name val="微軟正黑體"/>
      <family val="2"/>
      <charset val="136"/>
    </font>
    <font>
      <b/>
      <sz val="10"/>
      <color rgb="FFFF0000"/>
      <name val="微軟正黑體"/>
      <family val="2"/>
      <charset val="136"/>
    </font>
    <font>
      <b/>
      <sz val="11"/>
      <color theme="1"/>
      <name val="Arial"/>
      <family val="2"/>
    </font>
    <font>
      <sz val="11"/>
      <color theme="1"/>
      <name val="微軟正黑體"/>
      <family val="2"/>
      <charset val="136"/>
    </font>
    <font>
      <b/>
      <sz val="12"/>
      <color theme="1"/>
      <name val="微軟正黑體"/>
      <family val="2"/>
      <charset val="136"/>
    </font>
    <font>
      <b/>
      <sz val="9"/>
      <color rgb="FFFF6600"/>
      <name val="微軟正黑體"/>
      <family val="2"/>
      <charset val="136"/>
    </font>
    <font>
      <b/>
      <sz val="9"/>
      <color theme="1"/>
      <name val="微軟正黑體"/>
      <family val="2"/>
      <charset val="136"/>
    </font>
    <font>
      <sz val="12"/>
      <color theme="1"/>
      <name val="標楷體"/>
      <family val="4"/>
      <charset val="136"/>
    </font>
    <font>
      <b/>
      <sz val="9"/>
      <color theme="1"/>
      <name val="Arial"/>
      <family val="2"/>
    </font>
    <font>
      <b/>
      <u/>
      <sz val="9"/>
      <color rgb="FF000000"/>
      <name val="Arial"/>
      <family val="2"/>
    </font>
    <font>
      <b/>
      <u/>
      <sz val="9"/>
      <color theme="1"/>
      <name val="微軟正黑體"/>
      <family val="2"/>
      <charset val="136"/>
    </font>
    <font>
      <sz val="20"/>
      <color theme="1"/>
      <name val="Arial"/>
      <family val="2"/>
    </font>
    <font>
      <sz val="20"/>
      <color theme="1"/>
      <name val="標楷體"/>
      <family val="4"/>
      <charset val="136"/>
    </font>
    <font>
      <u/>
      <sz val="20"/>
      <color theme="1"/>
      <name val="Arial"/>
      <family val="2"/>
    </font>
    <font>
      <b/>
      <sz val="10"/>
      <color rgb="FF0000FF"/>
      <name val="微軟正黑體"/>
      <family val="2"/>
      <charset val="136"/>
    </font>
    <font>
      <sz val="9"/>
      <color rgb="FF000080"/>
      <name val="微軟正黑體"/>
      <family val="2"/>
      <charset val="136"/>
    </font>
    <font>
      <b/>
      <sz val="9"/>
      <color rgb="FF000080"/>
      <name val="微軟正黑體"/>
      <family val="2"/>
      <charset val="136"/>
    </font>
    <font>
      <sz val="11"/>
      <color theme="1"/>
      <name val="標楷體"/>
      <family val="4"/>
      <charset val="136"/>
    </font>
    <font>
      <sz val="11"/>
      <color rgb="FFFFFFFF"/>
      <name val="新細明體"/>
      <family val="2"/>
      <charset val="136"/>
      <scheme val="minor"/>
    </font>
    <font>
      <sz val="10"/>
      <color rgb="FFFFFFFF"/>
      <name val="微軟正黑體"/>
      <family val="2"/>
      <charset val="136"/>
    </font>
    <font>
      <b/>
      <sz val="36"/>
      <color rgb="FF000000"/>
      <name val="微軟正黑體"/>
      <family val="2"/>
      <charset val="136"/>
    </font>
    <font>
      <b/>
      <sz val="14"/>
      <color rgb="FFFF0000"/>
      <name val="微軟正黑體"/>
      <family val="2"/>
      <charset val="136"/>
    </font>
    <font>
      <b/>
      <sz val="36"/>
      <color theme="1"/>
      <name val="微軟正黑體"/>
      <family val="2"/>
      <charset val="136"/>
    </font>
    <font>
      <sz val="14"/>
      <color theme="1"/>
      <name val="微軟正黑體"/>
      <family val="2"/>
      <charset val="136"/>
    </font>
    <font>
      <sz val="10"/>
      <color rgb="FFFFFFFF"/>
      <name val="Arial"/>
      <family val="2"/>
    </font>
    <font>
      <b/>
      <sz val="12"/>
      <name val="微軟正黑體"/>
      <family val="2"/>
      <charset val="136"/>
    </font>
    <font>
      <sz val="9"/>
      <name val="微軟正黑體"/>
      <family val="2"/>
      <charset val="136"/>
    </font>
    <font>
      <sz val="9"/>
      <name val="Arial"/>
      <family val="2"/>
    </font>
    <font>
      <b/>
      <sz val="10"/>
      <name val="Arial"/>
      <family val="2"/>
    </font>
    <font>
      <u/>
      <sz val="11"/>
      <color theme="10"/>
      <name val="新細明體"/>
      <family val="2"/>
      <charset val="136"/>
      <scheme val="minor"/>
    </font>
    <font>
      <sz val="8"/>
      <color rgb="FF000000"/>
      <name val="微軟正黑體"/>
      <family val="2"/>
      <charset val="136"/>
    </font>
    <font>
      <sz val="9"/>
      <color theme="1"/>
      <name val="Arial Unicode MS"/>
      <family val="2"/>
      <charset val="136"/>
    </font>
    <font>
      <b/>
      <sz val="9"/>
      <color rgb="FFFFFFFF"/>
      <name val="Arial"/>
      <family val="2"/>
    </font>
    <font>
      <b/>
      <sz val="10"/>
      <name val="微軟正黑體"/>
      <family val="2"/>
      <charset val="136"/>
    </font>
    <font>
      <b/>
      <vertAlign val="superscript"/>
      <sz val="10"/>
      <color rgb="FFFF0000"/>
      <name val="Arial"/>
      <family val="2"/>
    </font>
    <font>
      <b/>
      <sz val="10"/>
      <color rgb="FFFF0000"/>
      <name val="Arial"/>
      <family val="2"/>
    </font>
    <font>
      <b/>
      <sz val="10"/>
      <color rgb="FFFFFFFF"/>
      <name val="Arial"/>
      <family val="2"/>
    </font>
    <font>
      <sz val="11"/>
      <color rgb="FFFFFFFF"/>
      <name val="Arial"/>
      <family val="2"/>
    </font>
    <font>
      <b/>
      <vertAlign val="superscript"/>
      <sz val="10"/>
      <color rgb="FFFF0000"/>
      <name val="Arial"/>
      <family val="2"/>
      <charset val="136"/>
    </font>
    <font>
      <sz val="10"/>
      <color theme="1"/>
      <name val="Arial"/>
      <family val="2"/>
      <charset val="136"/>
    </font>
    <font>
      <b/>
      <sz val="11"/>
      <color theme="1"/>
      <name val="新細明體"/>
      <family val="2"/>
      <charset val="136"/>
      <scheme val="minor"/>
    </font>
    <font>
      <b/>
      <sz val="8"/>
      <color theme="1"/>
      <name val="新細明體"/>
      <family val="2"/>
      <charset val="136"/>
      <scheme val="minor"/>
    </font>
    <font>
      <sz val="6"/>
      <color theme="1"/>
      <name val="Arial Unicode MS"/>
      <family val="2"/>
      <charset val="136"/>
    </font>
    <font>
      <sz val="6"/>
      <color theme="1"/>
      <name val="Arial"/>
      <family val="2"/>
    </font>
    <font>
      <sz val="6"/>
      <name val="Arial"/>
      <family val="2"/>
    </font>
    <font>
      <sz val="6"/>
      <name val="微軟正黑體"/>
      <family val="2"/>
      <charset val="136"/>
    </font>
    <font>
      <b/>
      <sz val="10"/>
      <color theme="5" tint="0.79998168889431442"/>
      <name val="微軟正黑體"/>
      <family val="2"/>
      <charset val="136"/>
    </font>
    <font>
      <sz val="8"/>
      <color theme="1"/>
      <name val="新細明體"/>
      <family val="2"/>
      <charset val="136"/>
      <scheme val="minor"/>
    </font>
    <font>
      <b/>
      <sz val="8"/>
      <name val="Arial"/>
      <family val="2"/>
    </font>
    <font>
      <sz val="6"/>
      <color theme="1"/>
      <name val="微軟正黑體"/>
      <family val="2"/>
      <charset val="136"/>
    </font>
    <font>
      <sz val="12"/>
      <color theme="1"/>
      <name val="Arial"/>
      <family val="2"/>
    </font>
    <font>
      <sz val="8"/>
      <color theme="1"/>
      <name val="Arial"/>
      <family val="2"/>
    </font>
    <font>
      <sz val="9"/>
      <color rgb="FFFFFFFF"/>
      <name val="Arial"/>
      <family val="2"/>
    </font>
    <font>
      <sz val="10"/>
      <name val="Arial"/>
      <family val="2"/>
    </font>
    <font>
      <b/>
      <sz val="10"/>
      <color theme="1"/>
      <name val="Arial"/>
      <family val="2"/>
      <charset val="136"/>
    </font>
    <font>
      <sz val="9"/>
      <color theme="1"/>
      <name val="新細明體"/>
      <family val="2"/>
      <charset val="136"/>
      <scheme val="minor"/>
    </font>
    <font>
      <b/>
      <sz val="6"/>
      <color rgb="FFFF0000"/>
      <name val="Arial"/>
      <family val="2"/>
    </font>
    <font>
      <b/>
      <sz val="6"/>
      <color rgb="FFFF0000"/>
      <name val="微軟正黑體"/>
      <family val="2"/>
      <charset val="136"/>
    </font>
    <font>
      <b/>
      <vertAlign val="superscript"/>
      <sz val="6"/>
      <color rgb="FFFF0000"/>
      <name val="微軟正黑體"/>
      <family val="2"/>
      <charset val="136"/>
    </font>
    <font>
      <b/>
      <sz val="7.5"/>
      <color rgb="FFFF0000"/>
      <name val="Arial"/>
      <family val="2"/>
    </font>
    <font>
      <b/>
      <sz val="11"/>
      <color rgb="FF000000"/>
      <name val="Microsoft JhengHei"/>
      <family val="2"/>
    </font>
    <font>
      <b/>
      <sz val="8"/>
      <color rgb="FFFF0000"/>
      <name val="Arial"/>
      <family val="2"/>
      <charset val="136"/>
    </font>
    <font>
      <b/>
      <sz val="10"/>
      <color rgb="FFFF0000"/>
      <name val="Arial"/>
      <family val="2"/>
      <charset val="136"/>
    </font>
    <font>
      <sz val="9"/>
      <color theme="1"/>
      <name val="Arial"/>
      <family val="2"/>
      <charset val="136"/>
    </font>
    <font>
      <b/>
      <sz val="10"/>
      <color rgb="FFFF0000"/>
      <name val="Microsoft JhengHei"/>
      <family val="2"/>
      <charset val="136"/>
    </font>
    <font>
      <b/>
      <sz val="8"/>
      <color rgb="FFFF0000"/>
      <name val="Microsoft JhengHei"/>
      <family val="2"/>
    </font>
    <font>
      <sz val="6"/>
      <color theme="1"/>
      <name val="Arial"/>
      <family val="2"/>
      <charset val="136"/>
    </font>
    <font>
      <sz val="10"/>
      <name val="微軟正黑體"/>
      <family val="2"/>
      <charset val="136"/>
    </font>
    <font>
      <b/>
      <sz val="10"/>
      <name val="Arial"/>
      <family val="2"/>
      <charset val="136"/>
    </font>
    <font>
      <sz val="11"/>
      <color rgb="FFFFFF00"/>
      <name val="新細明體"/>
      <family val="2"/>
      <charset val="136"/>
      <scheme val="minor"/>
    </font>
    <font>
      <b/>
      <vertAlign val="superscript"/>
      <sz val="8"/>
      <color rgb="FFFF0000"/>
      <name val="微軟正黑體"/>
      <family val="2"/>
      <charset val="136"/>
    </font>
    <font>
      <sz val="10"/>
      <color rgb="FFFFFFFF"/>
      <name val="Segoe UI Symbol"/>
      <family val="2"/>
    </font>
    <font>
      <vertAlign val="superscript"/>
      <sz val="10"/>
      <color theme="1"/>
      <name val="微軟正黑體"/>
      <family val="2"/>
      <charset val="136"/>
    </font>
    <font>
      <b/>
      <sz val="9"/>
      <color theme="5" tint="0.79998168889431442"/>
      <name val="微軟正黑體"/>
      <family val="2"/>
      <charset val="136"/>
    </font>
    <font>
      <sz val="9"/>
      <color rgb="FFFFFFFF"/>
      <name val="微軟正黑體"/>
      <family val="2"/>
      <charset val="136"/>
    </font>
    <font>
      <b/>
      <vertAlign val="subscript"/>
      <sz val="9"/>
      <color theme="1"/>
      <name val="微軟正黑體"/>
      <family val="2"/>
      <charset val="136"/>
    </font>
    <font>
      <b/>
      <vertAlign val="superscript"/>
      <sz val="9"/>
      <color rgb="FFFF0000"/>
      <name val="微軟正黑體"/>
      <family val="2"/>
      <charset val="136"/>
    </font>
    <font>
      <b/>
      <sz val="9"/>
      <color rgb="FFFF0000"/>
      <name val="微軟正黑體"/>
      <family val="2"/>
      <charset val="136"/>
    </font>
    <font>
      <b/>
      <sz val="9"/>
      <color rgb="FFFFFFFF"/>
      <name val="微軟正黑體"/>
      <family val="2"/>
      <charset val="136"/>
    </font>
    <font>
      <b/>
      <vertAlign val="superscript"/>
      <sz val="9"/>
      <color rgb="FF000000"/>
      <name val="微軟正黑體"/>
      <family val="2"/>
      <charset val="136"/>
    </font>
    <font>
      <sz val="11"/>
      <color theme="0"/>
      <name val="微軟正黑體"/>
      <family val="2"/>
      <charset val="136"/>
    </font>
    <font>
      <sz val="10"/>
      <name val="Segoe UI Symbol"/>
      <family val="2"/>
    </font>
    <font>
      <sz val="11"/>
      <color theme="0"/>
      <name val="新細明體"/>
      <family val="2"/>
      <charset val="136"/>
      <scheme val="minor"/>
    </font>
    <font>
      <b/>
      <sz val="11"/>
      <color theme="0"/>
      <name val="微軟正黑體"/>
      <family val="2"/>
      <charset val="136"/>
    </font>
    <font>
      <b/>
      <u/>
      <sz val="16"/>
      <color rgb="FFFFFF00"/>
      <name val="微軟正黑體"/>
      <family val="2"/>
      <charset val="136"/>
    </font>
    <font>
      <b/>
      <u/>
      <sz val="12"/>
      <color rgb="FFFFFF00"/>
      <name val="微軟正黑體"/>
      <family val="2"/>
      <charset val="136"/>
    </font>
    <font>
      <sz val="10"/>
      <color rgb="FF000000"/>
      <name val="Microsoft JhengHei"/>
      <family val="2"/>
      <charset val="136"/>
    </font>
    <font>
      <b/>
      <sz val="8"/>
      <color theme="1"/>
      <name val="微軟正黑體"/>
      <family val="2"/>
      <charset val="136"/>
    </font>
    <font>
      <sz val="8"/>
      <color theme="1"/>
      <name val="Arial"/>
      <family val="2"/>
      <charset val="136"/>
    </font>
    <font>
      <sz val="8"/>
      <color theme="1"/>
      <name val="微軟正黑體"/>
      <family val="2"/>
      <charset val="136"/>
    </font>
    <font>
      <sz val="8"/>
      <color rgb="FFFFFFFF"/>
      <name val="Arial"/>
      <family val="2"/>
    </font>
    <font>
      <sz val="8"/>
      <color rgb="FF000000"/>
      <name val="Arial"/>
      <family val="2"/>
      <charset val="136"/>
    </font>
    <font>
      <sz val="7"/>
      <color theme="1"/>
      <name val="Arial"/>
      <family val="2"/>
      <charset val="136"/>
    </font>
    <font>
      <b/>
      <sz val="7"/>
      <color theme="1"/>
      <name val="微軟正黑體"/>
      <family val="2"/>
      <charset val="136"/>
    </font>
    <font>
      <sz val="7"/>
      <color theme="1"/>
      <name val="Arial"/>
      <family val="2"/>
    </font>
    <font>
      <sz val="7"/>
      <color theme="1"/>
      <name val="Microsoft JhengHei"/>
      <family val="2"/>
    </font>
    <font>
      <sz val="7"/>
      <color theme="1"/>
      <name val="微軟正黑體"/>
      <family val="2"/>
      <charset val="136"/>
    </font>
    <font>
      <b/>
      <sz val="11"/>
      <color rgb="FFFFFF00"/>
      <name val="微軟正黑體"/>
      <family val="2"/>
      <charset val="136"/>
    </font>
    <font>
      <b/>
      <sz val="10"/>
      <color rgb="FFFFFF00"/>
      <name val="微軟正黑體"/>
      <family val="2"/>
      <charset val="136"/>
    </font>
    <font>
      <b/>
      <u/>
      <sz val="11"/>
      <color rgb="FFFFFF00"/>
      <name val="微軟正黑體"/>
      <family val="2"/>
      <charset val="136"/>
    </font>
    <font>
      <b/>
      <u/>
      <sz val="11"/>
      <color theme="5" tint="0.59999389629810485"/>
      <name val="微軟正黑體"/>
      <family val="2"/>
      <charset val="136"/>
    </font>
    <font>
      <b/>
      <sz val="6"/>
      <color rgb="FF000000"/>
      <name val="Arial"/>
      <family val="2"/>
    </font>
    <font>
      <b/>
      <sz val="6"/>
      <color rgb="FF000000"/>
      <name val="微軟正黑體"/>
      <family val="2"/>
      <charset val="136"/>
    </font>
    <font>
      <b/>
      <sz val="8"/>
      <color rgb="FFFF6600"/>
      <name val="微軟正黑體"/>
      <family val="2"/>
      <charset val="136"/>
    </font>
    <font>
      <u/>
      <sz val="8"/>
      <color rgb="FF000000"/>
      <name val="微軟正黑體"/>
      <family val="2"/>
      <charset val="136"/>
    </font>
    <font>
      <b/>
      <sz val="8"/>
      <color theme="1"/>
      <name val="Arial"/>
      <family val="2"/>
    </font>
    <font>
      <sz val="8"/>
      <color theme="1"/>
      <name val="Segoe UI Symbol"/>
      <family val="2"/>
    </font>
    <font>
      <b/>
      <u/>
      <sz val="8"/>
      <color rgb="FF000000"/>
      <name val="Arial"/>
      <family val="2"/>
    </font>
    <font>
      <b/>
      <u/>
      <sz val="8"/>
      <color rgb="FF000000"/>
      <name val="標楷體"/>
      <family val="2"/>
      <charset val="136"/>
    </font>
    <font>
      <b/>
      <u/>
      <sz val="8"/>
      <color rgb="FF000000"/>
      <name val="Arial"/>
      <family val="2"/>
      <charset val="136"/>
    </font>
    <font>
      <b/>
      <u/>
      <sz val="8"/>
      <color theme="1"/>
      <name val="微軟正黑體"/>
      <family val="2"/>
      <charset val="136"/>
    </font>
    <font>
      <b/>
      <sz val="8"/>
      <color theme="1"/>
      <name val="Arial"/>
      <family val="2"/>
      <charset val="136"/>
    </font>
    <font>
      <b/>
      <sz val="12"/>
      <color theme="0"/>
      <name val="微軟正黑體"/>
      <family val="2"/>
      <charset val="136"/>
    </font>
    <font>
      <b/>
      <sz val="7"/>
      <color rgb="FFFF0000"/>
      <name val="Arial"/>
      <family val="2"/>
      <charset val="136"/>
    </font>
    <font>
      <b/>
      <sz val="7"/>
      <color rgb="FFFF0000"/>
      <name val="微軟正黑體"/>
      <family val="2"/>
      <charset val="136"/>
    </font>
    <font>
      <sz val="7"/>
      <name val="Arial"/>
      <family val="2"/>
    </font>
    <font>
      <b/>
      <sz val="7"/>
      <name val="Arial"/>
      <family val="2"/>
    </font>
    <font>
      <sz val="6"/>
      <color theme="0" tint="-0.499984740745262"/>
      <name val="Arial"/>
      <family val="2"/>
    </font>
    <font>
      <b/>
      <sz val="8"/>
      <color indexed="81"/>
      <name val="微軟正黑體"/>
      <family val="2"/>
      <charset val="136"/>
    </font>
    <font>
      <b/>
      <u/>
      <sz val="14"/>
      <color theme="10"/>
      <name val="新細明體"/>
      <family val="1"/>
      <charset val="136"/>
      <scheme val="minor"/>
    </font>
    <font>
      <b/>
      <u/>
      <sz val="12"/>
      <color rgb="FF5F5F5F"/>
      <name val="微軟正黑體"/>
      <family val="2"/>
      <charset val="136"/>
    </font>
    <font>
      <b/>
      <u/>
      <sz val="9"/>
      <color rgb="FFFFFF00"/>
      <name val="新細明體"/>
      <family val="1"/>
      <charset val="136"/>
      <scheme val="minor"/>
    </font>
    <font>
      <b/>
      <sz val="6"/>
      <color rgb="FFFF0000"/>
      <name val="Arial"/>
      <family val="2"/>
      <charset val="136"/>
    </font>
    <font>
      <b/>
      <u/>
      <sz val="8"/>
      <color indexed="81"/>
      <name val="微軟正黑體"/>
      <family val="2"/>
      <charset val="136"/>
    </font>
    <font>
      <sz val="12"/>
      <color theme="1"/>
      <name val="微軟正黑體"/>
      <family val="2"/>
      <charset val="136"/>
    </font>
    <font>
      <b/>
      <u/>
      <sz val="12"/>
      <color rgb="FF000000"/>
      <name val="微軟正黑體"/>
      <family val="2"/>
      <charset val="136"/>
    </font>
    <font>
      <sz val="12"/>
      <color theme="1"/>
      <name val="新細明體"/>
      <family val="2"/>
      <charset val="136"/>
      <scheme val="minor"/>
    </font>
    <font>
      <b/>
      <sz val="10"/>
      <color rgb="FF000000"/>
      <name val="Microsoft JhengHei"/>
      <family val="2"/>
    </font>
    <font>
      <b/>
      <sz val="10"/>
      <name val="Microsoft JhengHei"/>
      <family val="2"/>
    </font>
    <font>
      <b/>
      <sz val="11"/>
      <color rgb="FF000000"/>
      <name val="Arial"/>
      <family val="2"/>
      <charset val="136"/>
    </font>
    <font>
      <sz val="8"/>
      <name val="Arial"/>
      <family val="2"/>
    </font>
    <font>
      <sz val="7"/>
      <color rgb="FF000000"/>
      <name val="Arial"/>
      <family val="2"/>
    </font>
    <font>
      <sz val="7"/>
      <color rgb="FFFF0000"/>
      <name val="Arial"/>
      <family val="2"/>
    </font>
    <font>
      <b/>
      <sz val="6"/>
      <color rgb="FFFF0000"/>
      <name val="Microsoft JhengHei UI"/>
      <family val="2"/>
      <charset val="136"/>
    </font>
    <font>
      <vertAlign val="superscript"/>
      <sz val="6"/>
      <name val="微軟正黑體"/>
      <family val="2"/>
      <charset val="136"/>
    </font>
    <font>
      <sz val="8"/>
      <color rgb="FFFF0000"/>
      <name val="微軟正黑體"/>
      <family val="2"/>
      <charset val="136"/>
    </font>
    <font>
      <sz val="10"/>
      <name val="Microsoft JhengHei"/>
      <family val="2"/>
    </font>
    <font>
      <sz val="8"/>
      <color rgb="FFFF0000"/>
      <name val="Arial"/>
      <family val="2"/>
    </font>
    <font>
      <sz val="8"/>
      <color rgb="FFFF0000"/>
      <name val="Arial"/>
      <family val="2"/>
      <charset val="136"/>
    </font>
    <font>
      <b/>
      <sz val="9"/>
      <color rgb="FF000000"/>
      <name val="Arial"/>
      <family val="2"/>
      <charset val="136"/>
    </font>
    <font>
      <sz val="10"/>
      <name val="Arial"/>
      <family val="2"/>
      <charset val="136"/>
    </font>
    <font>
      <b/>
      <sz val="8"/>
      <color rgb="FF000000"/>
      <name val="Arial"/>
      <family val="2"/>
      <charset val="136"/>
    </font>
    <font>
      <b/>
      <sz val="10"/>
      <color theme="1"/>
      <name val="Microsoft JhengHei"/>
      <family val="2"/>
      <charset val="136"/>
    </font>
    <font>
      <b/>
      <sz val="8"/>
      <color theme="1"/>
      <name val="Microsoft JhengHei"/>
      <family val="2"/>
      <charset val="136"/>
    </font>
    <font>
      <b/>
      <sz val="7"/>
      <color rgb="FF000000"/>
      <name val="Arial"/>
      <family val="2"/>
    </font>
    <font>
      <b/>
      <sz val="7"/>
      <color rgb="FF000000"/>
      <name val="微軟正黑體"/>
      <family val="2"/>
      <charset val="136"/>
    </font>
    <font>
      <b/>
      <u/>
      <sz val="11"/>
      <color rgb="FFFFFF00"/>
      <name val="Arial Unicode MS"/>
      <family val="2"/>
      <charset val="136"/>
    </font>
    <font>
      <b/>
      <sz val="10"/>
      <color rgb="FFFFFFFF"/>
      <name val="Arial"/>
      <family val="2"/>
      <charset val="136"/>
    </font>
    <font>
      <b/>
      <u/>
      <sz val="8"/>
      <color rgb="FFFFFF00"/>
      <name val="微軟正黑體"/>
      <family val="2"/>
      <charset val="136"/>
    </font>
    <font>
      <sz val="10"/>
      <color rgb="FFFFFFFF"/>
      <name val="細明體"/>
      <family val="3"/>
      <charset val="136"/>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2"/>
        <bgColor indexed="64"/>
      </patternFill>
    </fill>
    <fill>
      <patternFill patternType="solid">
        <fgColor rgb="FFFDECE3"/>
        <bgColor indexed="64"/>
      </patternFill>
    </fill>
    <fill>
      <patternFill patternType="lightUp">
        <fgColor rgb="FFFFF2CC"/>
        <bgColor theme="0"/>
      </patternFill>
    </fill>
    <fill>
      <patternFill patternType="lightUp">
        <fgColor theme="7" tint="0.79998168889431442"/>
        <bgColor theme="0"/>
      </patternFill>
    </fill>
  </fills>
  <borders count="134">
    <border>
      <left/>
      <right/>
      <top/>
      <bottom/>
      <diagonal/>
    </border>
    <border>
      <left/>
      <right style="double">
        <color indexed="64"/>
      </right>
      <top style="double">
        <color indexed="64"/>
      </top>
      <bottom/>
      <diagonal/>
    </border>
    <border>
      <left/>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double">
        <color indexed="64"/>
      </bottom>
      <diagonal/>
    </border>
    <border>
      <left/>
      <right style="double">
        <color indexed="64"/>
      </right>
      <top style="medium">
        <color indexed="64"/>
      </top>
      <bottom/>
      <diagonal/>
    </border>
    <border>
      <left/>
      <right/>
      <top style="medium">
        <color indexed="64"/>
      </top>
      <bottom/>
      <diagonal/>
    </border>
    <border>
      <left style="double">
        <color indexed="64"/>
      </left>
      <right/>
      <top/>
      <bottom/>
      <diagonal/>
    </border>
    <border>
      <left style="double">
        <color indexed="64"/>
      </left>
      <right/>
      <top/>
      <bottom style="double">
        <color indexed="64"/>
      </bottom>
      <diagonal/>
    </border>
    <border>
      <left/>
      <right/>
      <top/>
      <bottom style="medium">
        <color indexed="64"/>
      </bottom>
      <diagonal/>
    </border>
    <border>
      <left style="double">
        <color indexed="64"/>
      </left>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double">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top style="double">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double">
        <color indexed="64"/>
      </right>
      <top style="double">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medium">
        <color indexed="64"/>
      </top>
      <bottom style="hair">
        <color indexed="64"/>
      </bottom>
      <diagonal/>
    </border>
    <border>
      <left/>
      <right style="hair">
        <color indexed="64"/>
      </right>
      <top style="hair">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top/>
      <bottom style="thin">
        <color indexed="64"/>
      </bottom>
      <diagonal/>
    </border>
    <border>
      <left/>
      <right style="thin">
        <color indexed="64"/>
      </right>
      <top style="double">
        <color indexed="64"/>
      </top>
      <bottom style="hair">
        <color indexed="64"/>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double">
        <color indexed="64"/>
      </left>
      <right/>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style="double">
        <color indexed="64"/>
      </left>
      <right/>
      <top style="hair">
        <color indexed="64"/>
      </top>
      <bottom style="double">
        <color indexed="64"/>
      </bottom>
      <diagonal/>
    </border>
    <border>
      <left style="hair">
        <color indexed="64"/>
      </left>
      <right/>
      <top style="thin">
        <color indexed="64"/>
      </top>
      <bottom/>
      <diagonal/>
    </border>
    <border>
      <left/>
      <right style="hair">
        <color indexed="64"/>
      </right>
      <top style="thin">
        <color indexed="64"/>
      </top>
      <bottom/>
      <diagonal/>
    </border>
    <border>
      <left/>
      <right style="double">
        <color indexed="64"/>
      </right>
      <top/>
      <bottom style="hair">
        <color indexed="64"/>
      </bottom>
      <diagonal/>
    </border>
    <border>
      <left style="double">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right style="hair">
        <color indexed="64"/>
      </right>
      <top style="hair">
        <color indexed="64"/>
      </top>
      <bottom/>
      <diagonal/>
    </border>
    <border>
      <left/>
      <right/>
      <top style="thin">
        <color auto="1"/>
      </top>
      <bottom style="thin">
        <color auto="1"/>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hair">
        <color indexed="64"/>
      </left>
      <right style="medium">
        <color indexed="64"/>
      </right>
      <top style="medium">
        <color indexed="64"/>
      </top>
      <bottom style="hair">
        <color indexed="64"/>
      </bottom>
      <diagonal/>
    </border>
  </borders>
  <cellStyleXfs count="4">
    <xf numFmtId="0" fontId="0" fillId="0" borderId="0">
      <alignment vertical="center"/>
    </xf>
    <xf numFmtId="0" fontId="70" fillId="0" borderId="0" applyNumberFormat="0" applyFill="0" applyBorder="0" applyAlignment="0" applyProtection="0">
      <alignment vertical="center"/>
    </xf>
    <xf numFmtId="0" fontId="26" fillId="0" borderId="0">
      <alignment vertical="center"/>
    </xf>
    <xf numFmtId="0" fontId="59" fillId="0" borderId="0" applyNumberFormat="0" applyFill="0" applyBorder="0" applyAlignment="0" applyProtection="0">
      <alignment vertical="center"/>
    </xf>
  </cellStyleXfs>
  <cellXfs count="789">
    <xf numFmtId="0" fontId="0" fillId="0" borderId="0" xfId="0">
      <alignment vertical="center"/>
    </xf>
    <xf numFmtId="0" fontId="121" fillId="3" borderId="77" xfId="0" applyFont="1" applyFill="1" applyBorder="1" applyAlignment="1">
      <alignment horizontal="left" vertical="center" shrinkToFit="1"/>
    </xf>
    <xf numFmtId="0" fontId="0" fillId="0" borderId="0" xfId="0" applyAlignment="1">
      <alignment horizontal="center" vertical="center"/>
    </xf>
    <xf numFmtId="0" fontId="40" fillId="0" borderId="0" xfId="0" applyFont="1">
      <alignment vertical="center"/>
    </xf>
    <xf numFmtId="0" fontId="36" fillId="0" borderId="0" xfId="0" applyFont="1">
      <alignment vertical="center"/>
    </xf>
    <xf numFmtId="0" fontId="38" fillId="0" borderId="0" xfId="0" applyFont="1">
      <alignment vertical="center"/>
    </xf>
    <xf numFmtId="0" fontId="37" fillId="0" borderId="0" xfId="0" applyFont="1">
      <alignment vertical="center"/>
    </xf>
    <xf numFmtId="0" fontId="6" fillId="0" borderId="0" xfId="0" applyFont="1">
      <alignment vertical="center"/>
    </xf>
    <xf numFmtId="0" fontId="9" fillId="0" borderId="0" xfId="0" applyFont="1">
      <alignment vertical="center"/>
    </xf>
    <xf numFmtId="0" fontId="39" fillId="0" borderId="0" xfId="0" applyFont="1" applyAlignment="1">
      <alignment vertical="center" wrapText="1"/>
    </xf>
    <xf numFmtId="0" fontId="5" fillId="0" borderId="0" xfId="0" applyFont="1">
      <alignment vertical="center"/>
    </xf>
    <xf numFmtId="0" fontId="35" fillId="0" borderId="0" xfId="0" applyFont="1">
      <alignment vertical="center"/>
    </xf>
    <xf numFmtId="0" fontId="34" fillId="0" borderId="0" xfId="0" applyFont="1">
      <alignment vertical="center"/>
    </xf>
    <xf numFmtId="0" fontId="3" fillId="0" borderId="0" xfId="0" applyFont="1">
      <alignment vertical="center"/>
    </xf>
    <xf numFmtId="0" fontId="48" fillId="0" borderId="0" xfId="0" applyFont="1">
      <alignment vertical="center"/>
    </xf>
    <xf numFmtId="0" fontId="0" fillId="0" borderId="0" xfId="0" applyAlignment="1">
      <alignment vertical="center" wrapText="1"/>
    </xf>
    <xf numFmtId="0" fontId="76" fillId="2" borderId="0" xfId="0" applyFont="1" applyFill="1">
      <alignment vertical="center"/>
    </xf>
    <xf numFmtId="0" fontId="76" fillId="2" borderId="0" xfId="0" applyFont="1" applyFill="1" applyProtection="1">
      <alignment vertical="center"/>
      <protection locked="0"/>
    </xf>
    <xf numFmtId="0" fontId="49" fillId="0" borderId="15" xfId="0" applyFont="1" applyBorder="1" applyProtection="1">
      <alignment vertical="center"/>
      <protection locked="0"/>
    </xf>
    <xf numFmtId="0" fontId="11" fillId="0" borderId="7" xfId="0" applyFont="1" applyBorder="1" applyAlignment="1" applyProtection="1">
      <alignment vertical="center" wrapText="1"/>
      <protection locked="0"/>
    </xf>
    <xf numFmtId="0" fontId="11" fillId="0" borderId="0" xfId="0" applyFont="1" applyProtection="1">
      <alignment vertical="center"/>
      <protection locked="0"/>
    </xf>
    <xf numFmtId="0" fontId="0" fillId="0" borderId="0" xfId="0" applyProtection="1">
      <alignment vertical="center"/>
      <protection locked="0"/>
    </xf>
    <xf numFmtId="0" fontId="61" fillId="0" borderId="0" xfId="0" applyFont="1" applyProtection="1">
      <alignment vertical="center"/>
      <protection locked="0"/>
    </xf>
    <xf numFmtId="0" fontId="61" fillId="0" borderId="0" xfId="0" applyFont="1" applyAlignment="1" applyProtection="1">
      <alignment vertical="center" wrapText="1"/>
      <protection locked="0"/>
    </xf>
    <xf numFmtId="0" fontId="72" fillId="0" borderId="0" xfId="0" applyFont="1" applyAlignment="1" applyProtection="1">
      <alignment vertical="center" wrapText="1"/>
      <protection locked="0"/>
    </xf>
    <xf numFmtId="0" fontId="25" fillId="3" borderId="0" xfId="0" applyFont="1" applyFill="1">
      <alignment vertical="center"/>
    </xf>
    <xf numFmtId="0" fontId="33" fillId="0" borderId="0" xfId="0" applyFont="1">
      <alignment vertical="center"/>
    </xf>
    <xf numFmtId="14" fontId="33" fillId="0" borderId="0" xfId="0" applyNumberFormat="1" applyFont="1">
      <alignment vertical="center"/>
    </xf>
    <xf numFmtId="0" fontId="0" fillId="3" borderId="0" xfId="0" applyFill="1">
      <alignment vertical="center"/>
    </xf>
    <xf numFmtId="0" fontId="53" fillId="3" borderId="0" xfId="0" applyFont="1" applyFill="1">
      <alignment vertical="center"/>
    </xf>
    <xf numFmtId="0" fontId="0" fillId="3" borderId="0" xfId="0" applyFill="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vertical="center" wrapText="1"/>
    </xf>
    <xf numFmtId="0" fontId="47" fillId="3" borderId="0" xfId="0" applyFont="1" applyFill="1" applyAlignment="1">
      <alignment vertical="center" wrapText="1"/>
    </xf>
    <xf numFmtId="0" fontId="5" fillId="3" borderId="0" xfId="0" applyFont="1" applyFill="1" applyAlignment="1">
      <alignment vertical="center" wrapText="1"/>
    </xf>
    <xf numFmtId="0" fontId="5" fillId="3" borderId="24" xfId="0" applyFont="1" applyFill="1" applyBorder="1" applyAlignment="1">
      <alignment vertical="center" wrapText="1"/>
    </xf>
    <xf numFmtId="0" fontId="0" fillId="0" borderId="0" xfId="0" applyAlignment="1">
      <alignment vertical="top" wrapText="1"/>
    </xf>
    <xf numFmtId="0" fontId="18" fillId="3" borderId="93" xfId="0" applyFont="1" applyFill="1" applyBorder="1" applyAlignment="1" applyProtection="1">
      <alignment horizontal="left" vertical="center"/>
      <protection locked="0"/>
    </xf>
    <xf numFmtId="0" fontId="99" fillId="0" borderId="0" xfId="0" applyFont="1" applyProtection="1">
      <alignment vertical="center"/>
      <protection locked="0"/>
    </xf>
    <xf numFmtId="0" fontId="20" fillId="5" borderId="11" xfId="0" applyFont="1" applyFill="1" applyBorder="1" applyAlignment="1" applyProtection="1">
      <alignment vertical="center" textRotation="255"/>
      <protection locked="0"/>
    </xf>
    <xf numFmtId="0" fontId="20" fillId="5" borderId="2" xfId="0" applyFont="1" applyFill="1" applyBorder="1" applyAlignment="1" applyProtection="1">
      <alignment vertical="center" textRotation="180"/>
      <protection locked="0"/>
    </xf>
    <xf numFmtId="0" fontId="32" fillId="5" borderId="8" xfId="0" applyFont="1" applyFill="1" applyBorder="1" applyAlignment="1" applyProtection="1">
      <alignment vertical="center" textRotation="255"/>
      <protection locked="0"/>
    </xf>
    <xf numFmtId="0" fontId="20" fillId="5" borderId="0" xfId="0" applyFont="1" applyFill="1" applyAlignment="1" applyProtection="1">
      <alignment vertical="center" textRotation="180"/>
      <protection locked="0"/>
    </xf>
    <xf numFmtId="0" fontId="20" fillId="5" borderId="3" xfId="0" applyFont="1" applyFill="1" applyBorder="1" applyAlignment="1" applyProtection="1">
      <alignment vertical="center" textRotation="180"/>
      <protection locked="0"/>
    </xf>
    <xf numFmtId="0" fontId="32" fillId="5" borderId="9" xfId="0" applyFont="1" applyFill="1" applyBorder="1" applyAlignment="1" applyProtection="1">
      <alignment vertical="center" textRotation="255"/>
      <protection locked="0"/>
    </xf>
    <xf numFmtId="0" fontId="20" fillId="5" borderId="4" xfId="0" applyFont="1" applyFill="1" applyBorder="1" applyAlignment="1" applyProtection="1">
      <alignment vertical="center" textRotation="180"/>
      <protection locked="0"/>
    </xf>
    <xf numFmtId="0" fontId="20" fillId="5" borderId="1" xfId="0" applyFont="1" applyFill="1" applyBorder="1" applyAlignment="1" applyProtection="1">
      <alignment vertical="center" textRotation="180"/>
      <protection locked="0"/>
    </xf>
    <xf numFmtId="0" fontId="20" fillId="5" borderId="8" xfId="0" applyFont="1" applyFill="1" applyBorder="1" applyAlignment="1" applyProtection="1">
      <alignment vertical="center" textRotation="255"/>
      <protection locked="0"/>
    </xf>
    <xf numFmtId="0" fontId="20" fillId="5" borderId="9" xfId="0" applyFont="1" applyFill="1" applyBorder="1" applyAlignment="1" applyProtection="1">
      <alignment vertical="center" textRotation="255"/>
      <protection locked="0"/>
    </xf>
    <xf numFmtId="0" fontId="20" fillId="5" borderId="5" xfId="0" applyFont="1" applyFill="1" applyBorder="1" applyAlignment="1" applyProtection="1">
      <alignment vertical="center" textRotation="180"/>
      <protection locked="0"/>
    </xf>
    <xf numFmtId="0" fontId="90" fillId="5" borderId="8" xfId="0" applyFont="1" applyFill="1" applyBorder="1" applyAlignment="1" applyProtection="1">
      <alignment vertical="center" textRotation="255"/>
      <protection locked="0"/>
    </xf>
    <xf numFmtId="0" fontId="89" fillId="3" borderId="46" xfId="0" applyFont="1" applyFill="1" applyBorder="1" applyAlignment="1" applyProtection="1">
      <alignment vertical="top"/>
      <protection locked="0"/>
    </xf>
    <xf numFmtId="0" fontId="89" fillId="3" borderId="47" xfId="0" applyFont="1" applyFill="1" applyBorder="1" applyAlignment="1" applyProtection="1">
      <alignment vertical="top"/>
      <protection locked="0"/>
    </xf>
    <xf numFmtId="0" fontId="20" fillId="5" borderId="15" xfId="0" applyFont="1" applyFill="1" applyBorder="1" applyAlignment="1" applyProtection="1">
      <alignment vertical="center" textRotation="255"/>
      <protection locked="0"/>
    </xf>
    <xf numFmtId="176" fontId="78" fillId="0" borderId="8" xfId="0" applyNumberFormat="1" applyFont="1" applyBorder="1" applyAlignment="1" applyProtection="1">
      <alignment vertical="top"/>
      <protection locked="0"/>
    </xf>
    <xf numFmtId="176" fontId="78" fillId="0" borderId="0" xfId="0" applyNumberFormat="1" applyFont="1" applyAlignment="1" applyProtection="1">
      <alignment vertical="top"/>
      <protection locked="0"/>
    </xf>
    <xf numFmtId="176" fontId="78" fillId="0" borderId="24" xfId="0" applyNumberFormat="1" applyFont="1" applyBorder="1" applyAlignment="1" applyProtection="1">
      <alignment vertical="top"/>
      <protection locked="0"/>
    </xf>
    <xf numFmtId="49" fontId="83" fillId="0" borderId="8" xfId="0" applyNumberFormat="1" applyFont="1" applyBorder="1" applyAlignment="1" applyProtection="1">
      <alignment vertical="top"/>
      <protection locked="0"/>
    </xf>
    <xf numFmtId="49" fontId="83" fillId="0" borderId="0" xfId="0" applyNumberFormat="1" applyFont="1" applyAlignment="1" applyProtection="1">
      <alignment vertical="top"/>
      <protection locked="0"/>
    </xf>
    <xf numFmtId="49" fontId="83" fillId="0" borderId="24" xfId="0" applyNumberFormat="1" applyFont="1" applyBorder="1" applyAlignment="1" applyProtection="1">
      <alignment vertical="top"/>
      <protection locked="0"/>
    </xf>
    <xf numFmtId="0" fontId="20" fillId="5" borderId="25" xfId="0" applyFont="1" applyFill="1" applyBorder="1" applyAlignment="1" applyProtection="1">
      <alignment vertical="center" textRotation="255"/>
      <protection locked="0"/>
    </xf>
    <xf numFmtId="0" fontId="20" fillId="5" borderId="13" xfId="0" applyFont="1" applyFill="1" applyBorder="1" applyAlignment="1" applyProtection="1">
      <alignment vertical="center" textRotation="180"/>
      <protection locked="0"/>
    </xf>
    <xf numFmtId="49" fontId="83" fillId="0" borderId="12" xfId="0" applyNumberFormat="1" applyFont="1" applyBorder="1" applyAlignment="1" applyProtection="1">
      <alignment vertical="top"/>
      <protection locked="0"/>
    </xf>
    <xf numFmtId="49" fontId="83" fillId="0" borderId="10" xfId="0" applyNumberFormat="1" applyFont="1" applyBorder="1" applyAlignment="1" applyProtection="1">
      <alignment vertical="top"/>
      <protection locked="0"/>
    </xf>
    <xf numFmtId="49" fontId="83" fillId="0" borderId="26" xfId="0" applyNumberFormat="1" applyFont="1" applyBorder="1" applyAlignment="1" applyProtection="1">
      <alignment vertical="top"/>
      <protection locked="0"/>
    </xf>
    <xf numFmtId="0" fontId="25" fillId="3" borderId="0" xfId="0" applyFont="1" applyFill="1" applyAlignment="1" applyProtection="1">
      <alignment horizontal="right" vertical="top"/>
      <protection locked="0"/>
    </xf>
    <xf numFmtId="0" fontId="73" fillId="3" borderId="0" xfId="0" applyFont="1" applyFill="1" applyAlignment="1" applyProtection="1">
      <alignment vertical="top"/>
      <protection locked="0"/>
    </xf>
    <xf numFmtId="0" fontId="74" fillId="3" borderId="0" xfId="3" applyFont="1" applyFill="1" applyAlignment="1" applyProtection="1">
      <alignment vertical="top"/>
      <protection locked="0"/>
    </xf>
    <xf numFmtId="0" fontId="20" fillId="5" borderId="14" xfId="0" applyFont="1" applyFill="1" applyBorder="1" applyAlignment="1" applyProtection="1">
      <alignment vertical="center" textRotation="255"/>
      <protection locked="0"/>
    </xf>
    <xf numFmtId="0" fontId="20" fillId="5" borderId="6" xfId="0" applyFont="1" applyFill="1" applyBorder="1" applyAlignment="1" applyProtection="1">
      <alignment vertical="center" textRotation="180"/>
      <protection locked="0"/>
    </xf>
    <xf numFmtId="0" fontId="20" fillId="5" borderId="16" xfId="0" applyFont="1" applyFill="1" applyBorder="1" applyAlignment="1" applyProtection="1">
      <alignment vertical="center" textRotation="255"/>
      <protection locked="0"/>
    </xf>
    <xf numFmtId="0" fontId="32" fillId="3" borderId="20" xfId="0" applyFont="1" applyFill="1" applyBorder="1" applyAlignment="1" applyProtection="1">
      <alignment vertical="center" textRotation="255"/>
      <protection locked="0"/>
    </xf>
    <xf numFmtId="0" fontId="32" fillId="3" borderId="3" xfId="0" applyFont="1" applyFill="1" applyBorder="1" applyAlignment="1" applyProtection="1">
      <alignment vertical="center" textRotation="180"/>
      <protection locked="0"/>
    </xf>
    <xf numFmtId="0" fontId="32" fillId="3" borderId="21" xfId="0" applyFont="1" applyFill="1" applyBorder="1" applyAlignment="1" applyProtection="1">
      <alignment vertical="center" textRotation="255"/>
      <protection locked="0"/>
    </xf>
    <xf numFmtId="0" fontId="32" fillId="3" borderId="27" xfId="0" applyFont="1" applyFill="1" applyBorder="1" applyAlignment="1" applyProtection="1">
      <alignment vertical="center" textRotation="180"/>
      <protection locked="0"/>
    </xf>
    <xf numFmtId="0" fontId="55" fillId="0" borderId="0" xfId="0" applyFont="1" applyAlignment="1">
      <alignment horizontal="center" vertical="center"/>
    </xf>
    <xf numFmtId="0" fontId="85" fillId="0" borderId="0" xfId="0" applyFont="1">
      <alignment vertical="center"/>
    </xf>
    <xf numFmtId="0" fontId="0" fillId="0" borderId="0" xfId="0" applyProtection="1">
      <alignment vertical="center"/>
      <protection locked="0" hidden="1"/>
    </xf>
    <xf numFmtId="0" fontId="10" fillId="0" borderId="0" xfId="0" applyFont="1">
      <alignment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13" fillId="0" borderId="0" xfId="0" applyFont="1" applyAlignment="1" applyProtection="1">
      <alignment horizontal="center" vertical="center"/>
      <protection locked="0" hidden="1"/>
    </xf>
    <xf numFmtId="0" fontId="77" fillId="0" borderId="0" xfId="0" applyFont="1">
      <alignment vertical="center"/>
    </xf>
    <xf numFmtId="0" fontId="71" fillId="0" borderId="0" xfId="0" applyFont="1" applyAlignment="1">
      <alignment vertical="top"/>
    </xf>
    <xf numFmtId="0" fontId="76" fillId="2" borderId="0" xfId="0" applyFont="1" applyFill="1" applyProtection="1">
      <alignment vertical="center"/>
      <protection locked="0" hidden="1"/>
    </xf>
    <xf numFmtId="0" fontId="11" fillId="0" borderId="0" xfId="0" applyFont="1" applyProtection="1">
      <alignment vertical="center"/>
      <protection locked="0" hidden="1"/>
    </xf>
    <xf numFmtId="0" fontId="71" fillId="0" borderId="0" xfId="0" applyFont="1" applyAlignment="1" applyProtection="1">
      <alignment vertical="top" wrapText="1"/>
      <protection locked="0" hidden="1"/>
    </xf>
    <xf numFmtId="0" fontId="101" fillId="0" borderId="15" xfId="0" applyFont="1" applyBorder="1" applyProtection="1">
      <alignment vertical="center"/>
      <protection locked="0"/>
    </xf>
    <xf numFmtId="0" fontId="49" fillId="0" borderId="0" xfId="0" applyFont="1" applyProtection="1">
      <alignment vertical="center"/>
      <protection locked="0"/>
    </xf>
    <xf numFmtId="0" fontId="101" fillId="0" borderId="0" xfId="0" applyFont="1" applyProtection="1">
      <alignment vertical="center"/>
      <protection locked="0"/>
    </xf>
    <xf numFmtId="0" fontId="11" fillId="0" borderId="0" xfId="0" applyFont="1" applyAlignment="1" applyProtection="1">
      <alignment vertical="center" wrapText="1"/>
      <protection locked="0" hidden="1"/>
    </xf>
    <xf numFmtId="0" fontId="70" fillId="0" borderId="0" xfId="1" applyProtection="1">
      <alignment vertical="center"/>
      <protection locked="0" hidden="1"/>
    </xf>
    <xf numFmtId="0" fontId="70" fillId="0" borderId="0" xfId="1" applyBorder="1" applyProtection="1">
      <alignment vertical="center"/>
      <protection locked="0" hidden="1"/>
    </xf>
    <xf numFmtId="0" fontId="71" fillId="0" borderId="0" xfId="1" applyFont="1" applyAlignment="1" applyProtection="1">
      <alignment vertical="top" wrapText="1"/>
      <protection locked="0" hidden="1"/>
    </xf>
    <xf numFmtId="0" fontId="71" fillId="0" borderId="0" xfId="1" applyFont="1" applyAlignment="1" applyProtection="1">
      <alignment vertical="top"/>
      <protection locked="0" hidden="1"/>
    </xf>
    <xf numFmtId="0" fontId="11" fillId="0" borderId="0" xfId="0" applyFont="1" applyAlignment="1" applyProtection="1">
      <alignment horizontal="left" vertical="center"/>
      <protection locked="0"/>
    </xf>
    <xf numFmtId="177" fontId="11" fillId="0" borderId="0" xfId="0" applyNumberFormat="1" applyFont="1" applyAlignment="1" applyProtection="1">
      <alignment horizontal="left" vertical="center"/>
      <protection locked="0"/>
    </xf>
    <xf numFmtId="0" fontId="112" fillId="0" borderId="0" xfId="0" applyFont="1">
      <alignment vertical="center"/>
    </xf>
    <xf numFmtId="0" fontId="93" fillId="3" borderId="11" xfId="0" applyFont="1" applyFill="1" applyBorder="1" applyProtection="1">
      <alignment vertical="center"/>
      <protection locked="0"/>
    </xf>
    <xf numFmtId="0" fontId="8" fillId="3" borderId="2" xfId="0" applyFont="1" applyFill="1" applyBorder="1" applyProtection="1">
      <alignment vertical="center"/>
      <protection locked="0"/>
    </xf>
    <xf numFmtId="0" fontId="8" fillId="3" borderId="1" xfId="0" applyFont="1" applyFill="1" applyBorder="1" applyProtection="1">
      <alignment vertical="center"/>
      <protection locked="0"/>
    </xf>
    <xf numFmtId="0" fontId="93" fillId="3" borderId="8" xfId="0" applyFont="1" applyFill="1" applyBorder="1" applyAlignment="1">
      <alignment horizontal="center" vertical="center" shrinkToFit="1"/>
    </xf>
    <xf numFmtId="0" fontId="8" fillId="3" borderId="0" xfId="0" applyFont="1" applyFill="1" applyAlignment="1">
      <alignment horizontal="center" vertical="center" shrinkToFit="1"/>
    </xf>
    <xf numFmtId="0" fontId="23" fillId="3" borderId="61" xfId="0" applyFont="1" applyFill="1" applyBorder="1" applyProtection="1">
      <alignment vertical="center"/>
      <protection locked="0"/>
    </xf>
    <xf numFmtId="0" fontId="23" fillId="3" borderId="54" xfId="0" applyFont="1" applyFill="1" applyBorder="1" applyProtection="1">
      <alignment vertical="center"/>
      <protection locked="0"/>
    </xf>
    <xf numFmtId="0" fontId="23" fillId="3" borderId="30" xfId="0" applyFont="1" applyFill="1" applyBorder="1" applyProtection="1">
      <alignment vertical="center"/>
      <protection locked="0"/>
    </xf>
    <xf numFmtId="49" fontId="83" fillId="3" borderId="29" xfId="0" applyNumberFormat="1" applyFont="1" applyFill="1" applyBorder="1" applyProtection="1">
      <alignment vertical="center"/>
      <protection locked="0"/>
    </xf>
    <xf numFmtId="49" fontId="83" fillId="3" borderId="54" xfId="0" applyNumberFormat="1" applyFont="1" applyFill="1" applyBorder="1" applyProtection="1">
      <alignment vertical="center"/>
      <protection locked="0"/>
    </xf>
    <xf numFmtId="49" fontId="83" fillId="3" borderId="30" xfId="0" applyNumberFormat="1" applyFont="1" applyFill="1" applyBorder="1" applyProtection="1">
      <alignment vertical="center"/>
      <protection locked="0"/>
    </xf>
    <xf numFmtId="49" fontId="23" fillId="3" borderId="29" xfId="0" applyNumberFormat="1" applyFont="1" applyFill="1" applyBorder="1" applyProtection="1">
      <alignment vertical="center"/>
      <protection locked="0"/>
    </xf>
    <xf numFmtId="49" fontId="23" fillId="3" borderId="54" xfId="0" applyNumberFormat="1" applyFont="1" applyFill="1" applyBorder="1" applyProtection="1">
      <alignment vertical="center"/>
      <protection locked="0"/>
    </xf>
    <xf numFmtId="49" fontId="83" fillId="3" borderId="60" xfId="0" applyNumberFormat="1" applyFont="1" applyFill="1" applyBorder="1" applyProtection="1">
      <alignment vertical="center"/>
      <protection locked="0"/>
    </xf>
    <xf numFmtId="49" fontId="64" fillId="3" borderId="50" xfId="0" applyNumberFormat="1" applyFont="1" applyFill="1" applyBorder="1" applyProtection="1">
      <alignment vertical="center"/>
      <protection locked="0"/>
    </xf>
    <xf numFmtId="49" fontId="64" fillId="3" borderId="51" xfId="0" applyNumberFormat="1" applyFont="1" applyFill="1" applyBorder="1" applyProtection="1">
      <alignment vertical="center"/>
      <protection locked="0"/>
    </xf>
    <xf numFmtId="49" fontId="64" fillId="3" borderId="56" xfId="0" applyNumberFormat="1" applyFont="1" applyFill="1" applyBorder="1" applyProtection="1">
      <alignment vertical="center"/>
      <protection locked="0"/>
    </xf>
    <xf numFmtId="49" fontId="83" fillId="3" borderId="66" xfId="0" applyNumberFormat="1" applyFont="1" applyFill="1" applyBorder="1" applyProtection="1">
      <alignment vertical="center"/>
      <protection locked="0"/>
    </xf>
    <xf numFmtId="49" fontId="83" fillId="3" borderId="51" xfId="0" applyNumberFormat="1" applyFont="1" applyFill="1" applyBorder="1" applyProtection="1">
      <alignment vertical="center"/>
      <protection locked="0"/>
    </xf>
    <xf numFmtId="49" fontId="83" fillId="3" borderId="52" xfId="0" applyNumberFormat="1" applyFont="1" applyFill="1" applyBorder="1" applyProtection="1">
      <alignment vertical="center"/>
      <protection locked="0"/>
    </xf>
    <xf numFmtId="49" fontId="64" fillId="3" borderId="53" xfId="0" applyNumberFormat="1" applyFont="1" applyFill="1" applyBorder="1" applyProtection="1">
      <alignment vertical="center"/>
      <protection locked="0"/>
    </xf>
    <xf numFmtId="49" fontId="64" fillId="3" borderId="54" xfId="0" applyNumberFormat="1" applyFont="1" applyFill="1" applyBorder="1" applyProtection="1">
      <alignment vertical="center"/>
      <protection locked="0"/>
    </xf>
    <xf numFmtId="49" fontId="64" fillId="3" borderId="30" xfId="0" applyNumberFormat="1" applyFont="1" applyFill="1" applyBorder="1" applyProtection="1">
      <alignment vertical="center"/>
      <protection locked="0"/>
    </xf>
    <xf numFmtId="49" fontId="83" fillId="3" borderId="55" xfId="0" applyNumberFormat="1" applyFont="1" applyFill="1" applyBorder="1" applyProtection="1">
      <alignment vertical="center"/>
      <protection locked="0"/>
    </xf>
    <xf numFmtId="49" fontId="64" fillId="3" borderId="15" xfId="0" applyNumberFormat="1" applyFont="1" applyFill="1" applyBorder="1" applyProtection="1">
      <alignment vertical="center"/>
      <protection locked="0"/>
    </xf>
    <xf numFmtId="49" fontId="64" fillId="3" borderId="0" xfId="0" applyNumberFormat="1" applyFont="1" applyFill="1" applyProtection="1">
      <alignment vertical="center"/>
      <protection locked="0"/>
    </xf>
    <xf numFmtId="49" fontId="64" fillId="3" borderId="57" xfId="0" applyNumberFormat="1" applyFont="1" applyFill="1" applyBorder="1" applyProtection="1">
      <alignment vertical="center"/>
      <protection locked="0"/>
    </xf>
    <xf numFmtId="49" fontId="18" fillId="3" borderId="29" xfId="0" applyNumberFormat="1" applyFont="1" applyFill="1" applyBorder="1" applyProtection="1">
      <alignment vertical="center"/>
      <protection locked="0"/>
    </xf>
    <xf numFmtId="49" fontId="18" fillId="3" borderId="54" xfId="0" applyNumberFormat="1" applyFont="1" applyFill="1" applyBorder="1" applyProtection="1">
      <alignment vertical="center"/>
      <protection locked="0"/>
    </xf>
    <xf numFmtId="49" fontId="18" fillId="3" borderId="30" xfId="0" applyNumberFormat="1" applyFont="1" applyFill="1" applyBorder="1" applyProtection="1">
      <alignment vertical="center"/>
      <protection locked="0"/>
    </xf>
    <xf numFmtId="49" fontId="68" fillId="3" borderId="45" xfId="0" applyNumberFormat="1" applyFont="1" applyFill="1" applyBorder="1" applyProtection="1">
      <alignment vertical="center"/>
      <protection locked="0"/>
    </xf>
    <xf numFmtId="49" fontId="64" fillId="3" borderId="46" xfId="0" applyNumberFormat="1" applyFont="1" applyFill="1" applyBorder="1" applyProtection="1">
      <alignment vertical="center"/>
      <protection locked="0"/>
    </xf>
    <xf numFmtId="49" fontId="64" fillId="3" borderId="47" xfId="0" applyNumberFormat="1" applyFont="1" applyFill="1" applyBorder="1" applyProtection="1">
      <alignment vertical="center"/>
      <protection locked="0"/>
    </xf>
    <xf numFmtId="0" fontId="54" fillId="3" borderId="93" xfId="0" applyFont="1" applyFill="1" applyBorder="1" applyAlignment="1">
      <alignment vertical="center" shrinkToFit="1"/>
    </xf>
    <xf numFmtId="0" fontId="54" fillId="3" borderId="34" xfId="0" applyFont="1" applyFill="1" applyBorder="1" applyAlignment="1">
      <alignment vertical="center" shrinkToFit="1"/>
    </xf>
    <xf numFmtId="0" fontId="54" fillId="3" borderId="93" xfId="0" applyFont="1" applyFill="1" applyBorder="1" applyProtection="1">
      <alignment vertical="center"/>
      <protection locked="0"/>
    </xf>
    <xf numFmtId="0" fontId="1" fillId="3" borderId="77" xfId="0" applyFont="1" applyFill="1" applyBorder="1" applyProtection="1">
      <alignment vertical="center"/>
      <protection locked="0"/>
    </xf>
    <xf numFmtId="0" fontId="23" fillId="3" borderId="44" xfId="0" applyFont="1" applyFill="1" applyBorder="1" applyProtection="1">
      <alignment vertical="center"/>
      <protection locked="0"/>
    </xf>
    <xf numFmtId="0" fontId="23" fillId="3" borderId="76" xfId="0" applyFont="1" applyFill="1" applyBorder="1" applyProtection="1">
      <alignment vertical="center"/>
      <protection locked="0"/>
    </xf>
    <xf numFmtId="0" fontId="54" fillId="3" borderId="34" xfId="0" applyFont="1" applyFill="1" applyBorder="1" applyProtection="1">
      <alignment vertical="center"/>
      <protection locked="0"/>
    </xf>
    <xf numFmtId="0" fontId="1" fillId="3" borderId="44" xfId="0" applyFont="1" applyFill="1" applyBorder="1" applyProtection="1">
      <alignment vertical="center"/>
      <protection locked="0"/>
    </xf>
    <xf numFmtId="0" fontId="1" fillId="3" borderId="43" xfId="0" applyFont="1" applyFill="1" applyBorder="1" applyProtection="1">
      <alignment vertical="center"/>
      <protection locked="0"/>
    </xf>
    <xf numFmtId="49" fontId="1" fillId="3" borderId="53" xfId="0" applyNumberFormat="1" applyFont="1" applyFill="1" applyBorder="1" applyProtection="1">
      <alignment vertical="center"/>
      <protection locked="0"/>
    </xf>
    <xf numFmtId="49" fontId="1" fillId="3" borderId="54" xfId="0" applyNumberFormat="1" applyFont="1" applyFill="1" applyBorder="1" applyProtection="1">
      <alignment vertical="center"/>
      <protection locked="0"/>
    </xf>
    <xf numFmtId="49" fontId="1" fillId="3" borderId="30" xfId="0" applyNumberFormat="1" applyFont="1" applyFill="1" applyBorder="1" applyProtection="1">
      <alignment vertical="center"/>
      <protection locked="0"/>
    </xf>
    <xf numFmtId="49" fontId="83" fillId="3" borderId="44" xfId="0" applyNumberFormat="1" applyFont="1" applyFill="1" applyBorder="1" applyProtection="1">
      <alignment vertical="center"/>
      <protection locked="0"/>
    </xf>
    <xf numFmtId="49" fontId="83" fillId="3" borderId="43" xfId="0" applyNumberFormat="1" applyFont="1" applyFill="1" applyBorder="1" applyProtection="1">
      <alignment vertical="center"/>
      <protection locked="0"/>
    </xf>
    <xf numFmtId="49" fontId="65" fillId="3" borderId="45" xfId="0" applyNumberFormat="1" applyFont="1" applyFill="1" applyBorder="1" applyProtection="1">
      <alignment vertical="center"/>
      <protection locked="0"/>
    </xf>
    <xf numFmtId="49" fontId="65" fillId="3" borderId="46" xfId="0" applyNumberFormat="1" applyFont="1" applyFill="1" applyBorder="1" applyProtection="1">
      <alignment vertical="center"/>
      <protection locked="0"/>
    </xf>
    <xf numFmtId="49" fontId="65" fillId="3" borderId="47" xfId="0" applyNumberFormat="1" applyFont="1" applyFill="1" applyBorder="1" applyProtection="1">
      <alignment vertical="center"/>
      <protection locked="0"/>
    </xf>
    <xf numFmtId="49" fontId="65" fillId="4" borderId="68" xfId="0" applyNumberFormat="1" applyFont="1" applyFill="1" applyBorder="1" applyProtection="1">
      <alignment vertical="center"/>
      <protection locked="0"/>
    </xf>
    <xf numFmtId="49" fontId="65" fillId="4" borderId="69" xfId="0" applyNumberFormat="1" applyFont="1" applyFill="1" applyBorder="1" applyProtection="1">
      <alignment vertical="center"/>
      <protection locked="0"/>
    </xf>
    <xf numFmtId="49" fontId="65" fillId="4" borderId="70" xfId="0" applyNumberFormat="1" applyFont="1" applyFill="1" applyBorder="1" applyProtection="1">
      <alignment vertical="center"/>
      <protection locked="0"/>
    </xf>
    <xf numFmtId="49" fontId="23" fillId="3" borderId="59" xfId="0" applyNumberFormat="1" applyFont="1" applyFill="1" applyBorder="1" applyProtection="1">
      <alignment vertical="center"/>
      <protection locked="0"/>
    </xf>
    <xf numFmtId="49" fontId="23" fillId="3" borderId="51" xfId="0" applyNumberFormat="1" applyFont="1" applyFill="1" applyBorder="1" applyProtection="1">
      <alignment vertical="center"/>
      <protection locked="0"/>
    </xf>
    <xf numFmtId="49" fontId="83" fillId="3" borderId="56" xfId="0" applyNumberFormat="1" applyFont="1" applyFill="1" applyBorder="1" applyProtection="1">
      <alignment vertical="center"/>
      <protection locked="0"/>
    </xf>
    <xf numFmtId="49" fontId="23" fillId="3" borderId="66" xfId="0" applyNumberFormat="1" applyFont="1" applyFill="1" applyBorder="1" applyProtection="1">
      <alignment vertical="center"/>
      <protection locked="0"/>
    </xf>
    <xf numFmtId="49" fontId="23" fillId="3" borderId="56" xfId="0" applyNumberFormat="1" applyFont="1" applyFill="1" applyBorder="1" applyProtection="1">
      <alignment vertical="center"/>
      <protection locked="0"/>
    </xf>
    <xf numFmtId="49" fontId="83" fillId="3" borderId="58" xfId="0" applyNumberFormat="1" applyFont="1" applyFill="1" applyBorder="1" applyProtection="1">
      <alignment vertical="center"/>
      <protection locked="0"/>
    </xf>
    <xf numFmtId="49" fontId="23" fillId="3" borderId="61" xfId="0" applyNumberFormat="1" applyFont="1" applyFill="1" applyBorder="1" applyProtection="1">
      <alignment vertical="center"/>
      <protection locked="0"/>
    </xf>
    <xf numFmtId="49" fontId="23" fillId="3" borderId="30" xfId="0" applyNumberFormat="1" applyFont="1" applyFill="1" applyBorder="1" applyProtection="1">
      <alignment vertical="center"/>
      <protection locked="0"/>
    </xf>
    <xf numFmtId="49" fontId="23" fillId="3" borderId="8" xfId="0" applyNumberFormat="1" applyFont="1" applyFill="1" applyBorder="1" applyProtection="1">
      <alignment vertical="center"/>
      <protection locked="0"/>
    </xf>
    <xf numFmtId="49" fontId="23" fillId="3" borderId="0" xfId="0" applyNumberFormat="1" applyFont="1" applyFill="1" applyProtection="1">
      <alignment vertical="center"/>
      <protection locked="0"/>
    </xf>
    <xf numFmtId="49" fontId="83" fillId="3" borderId="63" xfId="0" applyNumberFormat="1" applyFont="1" applyFill="1" applyBorder="1" applyProtection="1">
      <alignment vertical="center"/>
      <protection locked="0"/>
    </xf>
    <xf numFmtId="49" fontId="83" fillId="3" borderId="64" xfId="0" applyNumberFormat="1" applyFont="1" applyFill="1" applyBorder="1" applyProtection="1">
      <alignment vertical="center"/>
      <protection locked="0"/>
    </xf>
    <xf numFmtId="49" fontId="83" fillId="3" borderId="67" xfId="0" applyNumberFormat="1" applyFont="1" applyFill="1" applyBorder="1" applyProtection="1">
      <alignment vertical="center"/>
      <protection locked="0"/>
    </xf>
    <xf numFmtId="49" fontId="23" fillId="3" borderId="63" xfId="0" applyNumberFormat="1" applyFont="1" applyFill="1" applyBorder="1" applyProtection="1">
      <alignment vertical="center"/>
      <protection locked="0"/>
    </xf>
    <xf numFmtId="49" fontId="23" fillId="3" borderId="64" xfId="0" applyNumberFormat="1" applyFont="1" applyFill="1" applyBorder="1" applyProtection="1">
      <alignment vertical="center"/>
      <protection locked="0"/>
    </xf>
    <xf numFmtId="49" fontId="83" fillId="3" borderId="65" xfId="0" applyNumberFormat="1" applyFont="1" applyFill="1" applyBorder="1" applyProtection="1">
      <alignment vertical="center"/>
      <protection locked="0"/>
    </xf>
    <xf numFmtId="0" fontId="54" fillId="3" borderId="11" xfId="0" applyFont="1" applyFill="1" applyBorder="1" applyProtection="1">
      <alignment vertical="center"/>
      <protection locked="0"/>
    </xf>
    <xf numFmtId="0" fontId="69" fillId="3" borderId="38" xfId="0" applyFont="1" applyFill="1" applyBorder="1" applyProtection="1">
      <alignment vertical="center"/>
      <protection locked="0"/>
    </xf>
    <xf numFmtId="0" fontId="23" fillId="3" borderId="49" xfId="0" applyFont="1" applyFill="1" applyBorder="1" applyProtection="1">
      <alignment vertical="center"/>
      <protection locked="0"/>
    </xf>
    <xf numFmtId="0" fontId="23" fillId="3" borderId="35" xfId="0" applyFont="1" applyFill="1" applyBorder="1" applyProtection="1">
      <alignment vertical="center"/>
      <protection locked="0"/>
    </xf>
    <xf numFmtId="0" fontId="91" fillId="3" borderId="38" xfId="0" applyFont="1" applyFill="1" applyBorder="1" applyProtection="1">
      <alignment vertical="center"/>
      <protection locked="0"/>
    </xf>
    <xf numFmtId="0" fontId="28" fillId="3" borderId="49" xfId="0" applyFont="1" applyFill="1" applyBorder="1" applyProtection="1">
      <alignment vertical="center"/>
      <protection locked="0"/>
    </xf>
    <xf numFmtId="0" fontId="28" fillId="3" borderId="2" xfId="0" applyFont="1" applyFill="1" applyBorder="1" applyProtection="1">
      <alignment vertical="center"/>
      <protection locked="0"/>
    </xf>
    <xf numFmtId="0" fontId="28" fillId="3" borderId="1" xfId="0" applyFont="1" applyFill="1" applyBorder="1" applyProtection="1">
      <alignment vertical="center"/>
      <protection locked="0"/>
    </xf>
    <xf numFmtId="0" fontId="23" fillId="3" borderId="80" xfId="0" applyFont="1" applyFill="1" applyBorder="1" applyProtection="1">
      <alignment vertical="center"/>
      <protection locked="0"/>
    </xf>
    <xf numFmtId="49" fontId="83" fillId="3" borderId="86" xfId="0" applyNumberFormat="1" applyFont="1" applyFill="1" applyBorder="1" applyProtection="1">
      <alignment vertical="center"/>
      <protection locked="0"/>
    </xf>
    <xf numFmtId="49" fontId="23" fillId="3" borderId="46" xfId="0" applyNumberFormat="1" applyFont="1" applyFill="1" applyBorder="1" applyProtection="1">
      <alignment vertical="center"/>
      <protection locked="0"/>
    </xf>
    <xf numFmtId="0" fontId="23" fillId="3" borderId="8" xfId="0" applyFont="1" applyFill="1" applyBorder="1" applyProtection="1">
      <alignment vertical="center"/>
      <protection locked="0"/>
    </xf>
    <xf numFmtId="0" fontId="23" fillId="3" borderId="0" xfId="0" applyFont="1" applyFill="1" applyProtection="1">
      <alignment vertical="center"/>
      <protection locked="0"/>
    </xf>
    <xf numFmtId="0" fontId="23" fillId="3" borderId="57" xfId="0" applyFont="1" applyFill="1" applyBorder="1" applyProtection="1">
      <alignment vertical="center"/>
      <protection locked="0"/>
    </xf>
    <xf numFmtId="49" fontId="23" fillId="3" borderId="67" xfId="0" applyNumberFormat="1" applyFont="1" applyFill="1" applyBorder="1" applyProtection="1">
      <alignment vertical="center"/>
      <protection locked="0"/>
    </xf>
    <xf numFmtId="0" fontId="18" fillId="3" borderId="71" xfId="0" applyFont="1" applyFill="1" applyBorder="1" applyProtection="1">
      <alignment vertical="center"/>
      <protection locked="0"/>
    </xf>
    <xf numFmtId="0" fontId="18" fillId="3" borderId="36" xfId="0" applyFont="1" applyFill="1" applyBorder="1" applyProtection="1">
      <alignment vertical="center"/>
      <protection locked="0"/>
    </xf>
    <xf numFmtId="0" fontId="66" fillId="3" borderId="36" xfId="0" applyFont="1" applyFill="1" applyBorder="1" applyProtection="1">
      <alignment vertical="center"/>
      <protection locked="0"/>
    </xf>
    <xf numFmtId="0" fontId="18" fillId="3" borderId="38" xfId="0" applyFont="1" applyFill="1" applyBorder="1" applyProtection="1">
      <alignment vertical="center"/>
      <protection locked="0"/>
    </xf>
    <xf numFmtId="0" fontId="18" fillId="3" borderId="49" xfId="0" applyFont="1" applyFill="1" applyBorder="1" applyProtection="1">
      <alignment vertical="center"/>
      <protection locked="0"/>
    </xf>
    <xf numFmtId="0" fontId="18" fillId="3" borderId="35" xfId="0" applyFont="1" applyFill="1" applyBorder="1" applyProtection="1">
      <alignment vertical="center"/>
      <protection locked="0"/>
    </xf>
    <xf numFmtId="0" fontId="5" fillId="3" borderId="49" xfId="0" applyFont="1" applyFill="1" applyBorder="1" applyProtection="1">
      <alignment vertical="center"/>
      <protection locked="0"/>
    </xf>
    <xf numFmtId="0" fontId="5" fillId="3" borderId="62" xfId="0" applyFont="1" applyFill="1" applyBorder="1" applyProtection="1">
      <alignment vertical="center"/>
      <protection locked="0"/>
    </xf>
    <xf numFmtId="0" fontId="92" fillId="3" borderId="72" xfId="0" applyFont="1" applyFill="1" applyBorder="1" applyProtection="1">
      <alignment vertical="center"/>
      <protection locked="0"/>
    </xf>
    <xf numFmtId="0" fontId="65" fillId="3" borderId="34" xfId="0" applyFont="1" applyFill="1" applyBorder="1" applyProtection="1">
      <alignment vertical="center"/>
      <protection locked="0"/>
    </xf>
    <xf numFmtId="0" fontId="65" fillId="3" borderId="37" xfId="0" applyFont="1" applyFill="1" applyBorder="1" applyProtection="1">
      <alignment vertical="center"/>
      <protection locked="0"/>
    </xf>
    <xf numFmtId="0" fontId="23" fillId="3" borderId="72" xfId="0" applyFont="1" applyFill="1" applyBorder="1" applyProtection="1">
      <alignment vertical="center"/>
      <protection locked="0"/>
    </xf>
    <xf numFmtId="0" fontId="23" fillId="3" borderId="34" xfId="0" applyFont="1" applyFill="1" applyBorder="1" applyProtection="1">
      <alignment vertical="center"/>
      <protection locked="0"/>
    </xf>
    <xf numFmtId="0" fontId="6" fillId="3" borderId="34" xfId="0" applyFont="1" applyFill="1" applyBorder="1" applyProtection="1">
      <alignment vertical="center"/>
      <protection locked="0"/>
    </xf>
    <xf numFmtId="0" fontId="6" fillId="3" borderId="37" xfId="0" applyFont="1" applyFill="1" applyBorder="1" applyProtection="1">
      <alignment vertical="center"/>
      <protection locked="0"/>
    </xf>
    <xf numFmtId="0" fontId="22" fillId="3" borderId="72" xfId="0" applyFont="1" applyFill="1" applyBorder="1" applyProtection="1">
      <alignment vertical="center"/>
      <protection locked="0"/>
    </xf>
    <xf numFmtId="0" fontId="23" fillId="3" borderId="29" xfId="0" applyFont="1" applyFill="1" applyBorder="1" applyProtection="1">
      <alignment vertical="center"/>
      <protection locked="0"/>
    </xf>
    <xf numFmtId="0" fontId="94" fillId="3" borderId="29" xfId="0" applyFont="1" applyFill="1" applyBorder="1" applyProtection="1">
      <alignment vertical="center"/>
      <protection locked="0"/>
    </xf>
    <xf numFmtId="0" fontId="65" fillId="3" borderId="54" xfId="0" applyFont="1" applyFill="1" applyBorder="1" applyProtection="1">
      <alignment vertical="center"/>
      <protection locked="0"/>
    </xf>
    <xf numFmtId="0" fontId="65" fillId="3" borderId="60" xfId="0" applyFont="1" applyFill="1" applyBorder="1" applyProtection="1">
      <alignment vertical="center"/>
      <protection locked="0"/>
    </xf>
    <xf numFmtId="0" fontId="24" fillId="3" borderId="61" xfId="0" applyFont="1" applyFill="1" applyBorder="1" applyProtection="1">
      <alignment vertical="center"/>
      <protection locked="0"/>
    </xf>
    <xf numFmtId="0" fontId="24" fillId="3" borderId="54" xfId="0" applyFont="1" applyFill="1" applyBorder="1" applyProtection="1">
      <alignment vertical="center"/>
      <protection locked="0"/>
    </xf>
    <xf numFmtId="0" fontId="24" fillId="3" borderId="60" xfId="0" applyFont="1" applyFill="1" applyBorder="1" applyProtection="1">
      <alignment vertical="center"/>
      <protection locked="0"/>
    </xf>
    <xf numFmtId="0" fontId="23" fillId="3" borderId="37" xfId="0" applyFont="1" applyFill="1" applyBorder="1" applyProtection="1">
      <alignment vertical="center"/>
      <protection locked="0"/>
    </xf>
    <xf numFmtId="0" fontId="54" fillId="3" borderId="34" xfId="0" applyFont="1" applyFill="1" applyBorder="1" applyAlignment="1">
      <alignment vertical="center" wrapText="1"/>
    </xf>
    <xf numFmtId="0" fontId="1" fillId="3" borderId="34" xfId="0" applyFont="1" applyFill="1" applyBorder="1" applyProtection="1">
      <alignment vertical="center"/>
      <protection locked="0"/>
    </xf>
    <xf numFmtId="49" fontId="83" fillId="3" borderId="34" xfId="0" applyNumberFormat="1" applyFont="1" applyFill="1" applyBorder="1" applyProtection="1">
      <alignment vertical="center"/>
      <protection locked="0"/>
    </xf>
    <xf numFmtId="49" fontId="23" fillId="3" borderId="34" xfId="0" applyNumberFormat="1" applyFont="1" applyFill="1" applyBorder="1" applyProtection="1">
      <alignment vertical="center"/>
      <protection locked="0"/>
    </xf>
    <xf numFmtId="49" fontId="83" fillId="3" borderId="37" xfId="0" applyNumberFormat="1" applyFont="1" applyFill="1" applyBorder="1" applyProtection="1">
      <alignment vertical="center"/>
      <protection locked="0"/>
    </xf>
    <xf numFmtId="0" fontId="91" fillId="3" borderId="87" xfId="0" applyFont="1" applyFill="1" applyBorder="1" applyProtection="1">
      <alignment vertical="center"/>
      <protection locked="0"/>
    </xf>
    <xf numFmtId="0" fontId="28" fillId="3" borderId="88" xfId="0" applyFont="1" applyFill="1" applyBorder="1" applyProtection="1">
      <alignment vertical="center"/>
      <protection locked="0"/>
    </xf>
    <xf numFmtId="0" fontId="28" fillId="3" borderId="89" xfId="0" applyFont="1" applyFill="1" applyBorder="1" applyProtection="1">
      <alignment vertical="center"/>
      <protection locked="0"/>
    </xf>
    <xf numFmtId="0" fontId="18" fillId="3" borderId="91" xfId="0" applyFont="1" applyFill="1" applyBorder="1" applyAlignment="1">
      <alignment vertical="center" wrapText="1"/>
    </xf>
    <xf numFmtId="0" fontId="62" fillId="3" borderId="91" xfId="0" applyFont="1" applyFill="1" applyBorder="1">
      <alignment vertical="center"/>
    </xf>
    <xf numFmtId="0" fontId="18" fillId="3" borderId="90" xfId="0" applyFont="1" applyFill="1" applyBorder="1" applyProtection="1">
      <alignment vertical="center"/>
      <protection locked="0"/>
    </xf>
    <xf numFmtId="0" fontId="17" fillId="3" borderId="91" xfId="0" applyFont="1" applyFill="1" applyBorder="1" applyProtection="1">
      <alignment vertical="center"/>
      <protection locked="0"/>
    </xf>
    <xf numFmtId="0" fontId="18" fillId="3" borderId="91" xfId="0" applyFont="1" applyFill="1" applyBorder="1" applyProtection="1">
      <alignment vertical="center"/>
      <protection locked="0"/>
    </xf>
    <xf numFmtId="49" fontId="83" fillId="3" borderId="91" xfId="0" applyNumberFormat="1" applyFont="1" applyFill="1" applyBorder="1" applyProtection="1">
      <alignment vertical="center"/>
      <protection locked="0"/>
    </xf>
    <xf numFmtId="0" fontId="18" fillId="3" borderId="92" xfId="0" applyFont="1" applyFill="1" applyBorder="1" applyProtection="1">
      <alignment vertical="center"/>
      <protection locked="0"/>
    </xf>
    <xf numFmtId="0" fontId="62" fillId="3" borderId="91" xfId="0" applyFont="1" applyFill="1" applyBorder="1" applyProtection="1">
      <alignment vertical="center"/>
      <protection locked="0"/>
    </xf>
    <xf numFmtId="0" fontId="23" fillId="3" borderId="66" xfId="0" applyFont="1" applyFill="1" applyBorder="1" applyProtection="1">
      <alignment vertical="center"/>
      <protection locked="0"/>
    </xf>
    <xf numFmtId="0" fontId="23" fillId="3" borderId="51" xfId="0" applyFont="1" applyFill="1" applyBorder="1" applyProtection="1">
      <alignment vertical="center"/>
      <protection locked="0"/>
    </xf>
    <xf numFmtId="0" fontId="23" fillId="3" borderId="52" xfId="0" applyFont="1" applyFill="1" applyBorder="1" applyProtection="1">
      <alignment vertical="center"/>
      <protection locked="0"/>
    </xf>
    <xf numFmtId="0" fontId="62" fillId="3" borderId="34" xfId="0" applyFont="1" applyFill="1" applyBorder="1">
      <alignment vertical="center"/>
    </xf>
    <xf numFmtId="0" fontId="18" fillId="3" borderId="93" xfId="0" applyFont="1" applyFill="1" applyBorder="1" applyProtection="1">
      <alignment vertical="center"/>
      <protection locked="0"/>
    </xf>
    <xf numFmtId="0" fontId="18" fillId="3" borderId="34" xfId="0" applyFont="1" applyFill="1" applyBorder="1" applyProtection="1">
      <alignment vertical="center"/>
      <protection locked="0"/>
    </xf>
    <xf numFmtId="0" fontId="18" fillId="3" borderId="40" xfId="0" applyFont="1" applyFill="1" applyBorder="1" applyProtection="1">
      <alignment vertical="center"/>
      <protection locked="0"/>
    </xf>
    <xf numFmtId="0" fontId="62" fillId="3" borderId="34" xfId="0" applyFont="1" applyFill="1" applyBorder="1" applyProtection="1">
      <alignment vertical="center"/>
      <protection locked="0"/>
    </xf>
    <xf numFmtId="0" fontId="23" fillId="3" borderId="94" xfId="0" applyFont="1" applyFill="1" applyBorder="1" applyProtection="1">
      <alignment vertical="center"/>
      <protection locked="0"/>
    </xf>
    <xf numFmtId="0" fontId="17" fillId="3" borderId="34" xfId="0" applyFont="1" applyFill="1" applyBorder="1" applyProtection="1">
      <alignment vertical="center"/>
      <protection locked="0"/>
    </xf>
    <xf numFmtId="0" fontId="6" fillId="3" borderId="94" xfId="0" applyFont="1" applyFill="1" applyBorder="1" applyProtection="1">
      <alignment vertical="center"/>
      <protection locked="0"/>
    </xf>
    <xf numFmtId="0" fontId="4" fillId="3" borderId="34" xfId="0" applyFont="1" applyFill="1" applyBorder="1" applyProtection="1">
      <alignment vertical="center"/>
      <protection locked="0"/>
    </xf>
    <xf numFmtId="0" fontId="4" fillId="3" borderId="94" xfId="0" applyFont="1" applyFill="1" applyBorder="1" applyProtection="1">
      <alignment vertical="center"/>
      <protection locked="0"/>
    </xf>
    <xf numFmtId="0" fontId="18" fillId="3" borderId="100" xfId="0" applyFont="1" applyFill="1" applyBorder="1" applyAlignment="1">
      <alignment vertical="center" wrapText="1"/>
    </xf>
    <xf numFmtId="0" fontId="18" fillId="3" borderId="41" xfId="0" applyFont="1" applyFill="1" applyBorder="1" applyProtection="1">
      <alignment vertical="center"/>
      <protection locked="0"/>
    </xf>
    <xf numFmtId="0" fontId="18" fillId="3" borderId="42" xfId="0" applyFont="1" applyFill="1" applyBorder="1" applyProtection="1">
      <alignment vertical="center"/>
      <protection locked="0"/>
    </xf>
    <xf numFmtId="0" fontId="4" fillId="3" borderId="42" xfId="0" applyFont="1" applyFill="1" applyBorder="1" applyProtection="1">
      <alignment vertical="center"/>
      <protection locked="0"/>
    </xf>
    <xf numFmtId="0" fontId="4" fillId="3" borderId="95" xfId="0" applyFont="1" applyFill="1" applyBorder="1" applyProtection="1">
      <alignment vertical="center"/>
      <protection locked="0"/>
    </xf>
    <xf numFmtId="0" fontId="66" fillId="3" borderId="34" xfId="0" applyFont="1" applyFill="1" applyBorder="1" applyProtection="1">
      <alignment vertical="center"/>
      <protection locked="0"/>
    </xf>
    <xf numFmtId="0" fontId="4" fillId="3" borderId="39" xfId="0" applyFont="1" applyFill="1" applyBorder="1" applyProtection="1">
      <alignment vertical="center"/>
      <protection locked="0"/>
    </xf>
    <xf numFmtId="0" fontId="18" fillId="3" borderId="39" xfId="0" applyFont="1" applyFill="1" applyBorder="1" applyProtection="1">
      <alignment vertical="center"/>
      <protection locked="0"/>
    </xf>
    <xf numFmtId="0" fontId="18" fillId="3" borderId="96" xfId="0" applyFont="1" applyFill="1" applyBorder="1" applyProtection="1">
      <alignment vertical="center"/>
      <protection locked="0"/>
    </xf>
    <xf numFmtId="0" fontId="67" fillId="3" borderId="34" xfId="0" applyFont="1" applyFill="1" applyBorder="1">
      <alignment vertical="center"/>
    </xf>
    <xf numFmtId="0" fontId="67" fillId="3" borderId="34" xfId="0" applyFont="1" applyFill="1" applyBorder="1" applyProtection="1">
      <alignment vertical="center"/>
      <protection locked="0"/>
    </xf>
    <xf numFmtId="0" fontId="18" fillId="3" borderId="94" xfId="0" applyFont="1" applyFill="1" applyBorder="1" applyProtection="1">
      <alignment vertical="center"/>
      <protection locked="0"/>
    </xf>
    <xf numFmtId="49" fontId="83" fillId="3" borderId="94" xfId="0" applyNumberFormat="1" applyFont="1" applyFill="1" applyBorder="1" applyProtection="1">
      <alignment vertical="center"/>
      <protection locked="0"/>
    </xf>
    <xf numFmtId="0" fontId="86" fillId="3" borderId="45" xfId="0" applyFont="1" applyFill="1" applyBorder="1" applyProtection="1">
      <alignment vertical="center"/>
      <protection locked="0"/>
    </xf>
    <xf numFmtId="0" fontId="86" fillId="3" borderId="46" xfId="0" applyFont="1" applyFill="1" applyBorder="1" applyProtection="1">
      <alignment vertical="center"/>
      <protection locked="0"/>
    </xf>
    <xf numFmtId="0" fontId="86" fillId="4" borderId="25" xfId="0" applyFont="1" applyFill="1" applyBorder="1" applyProtection="1">
      <alignment vertical="center"/>
      <protection locked="0"/>
    </xf>
    <xf numFmtId="0" fontId="86" fillId="4" borderId="10" xfId="0" applyFont="1" applyFill="1" applyBorder="1" applyProtection="1">
      <alignment vertical="center"/>
      <protection locked="0"/>
    </xf>
    <xf numFmtId="0" fontId="86" fillId="4" borderId="26" xfId="0" applyFont="1" applyFill="1" applyBorder="1" applyProtection="1">
      <alignment vertical="center"/>
      <protection locked="0"/>
    </xf>
    <xf numFmtId="0" fontId="29" fillId="0" borderId="0" xfId="0" applyFont="1" applyProtection="1">
      <alignment vertical="center"/>
      <protection locked="0"/>
    </xf>
    <xf numFmtId="0" fontId="20" fillId="3" borderId="7" xfId="0" applyFont="1" applyFill="1" applyBorder="1" applyProtection="1">
      <alignment vertical="center"/>
      <protection locked="0"/>
    </xf>
    <xf numFmtId="0" fontId="25" fillId="3" borderId="0" xfId="0" applyFont="1" applyFill="1" applyProtection="1">
      <alignment vertical="center"/>
      <protection locked="0"/>
    </xf>
    <xf numFmtId="0" fontId="4" fillId="3" borderId="22" xfId="0" applyFont="1" applyFill="1" applyBorder="1" applyProtection="1">
      <alignment vertical="center"/>
      <protection locked="0"/>
    </xf>
    <xf numFmtId="0" fontId="4" fillId="3" borderId="7" xfId="0" applyFont="1" applyFill="1" applyBorder="1" applyProtection="1">
      <alignment vertical="center"/>
      <protection locked="0"/>
    </xf>
    <xf numFmtId="0" fontId="4" fillId="3" borderId="81" xfId="0" applyFont="1" applyFill="1" applyBorder="1" applyProtection="1">
      <alignment vertical="center"/>
      <protection locked="0"/>
    </xf>
    <xf numFmtId="0" fontId="2" fillId="3" borderId="82" xfId="0" applyFont="1" applyFill="1" applyBorder="1" applyProtection="1">
      <alignment vertical="center"/>
      <protection locked="0"/>
    </xf>
    <xf numFmtId="0" fontId="2" fillId="3" borderId="7" xfId="0" applyFont="1" applyFill="1" applyBorder="1" applyProtection="1">
      <alignment vertical="center"/>
      <protection locked="0"/>
    </xf>
    <xf numFmtId="0" fontId="4" fillId="3" borderId="80" xfId="0" applyFont="1" applyFill="1" applyBorder="1" applyProtection="1">
      <alignment vertical="center"/>
      <protection locked="0"/>
    </xf>
    <xf numFmtId="0" fontId="4" fillId="3" borderId="44" xfId="0" applyFont="1" applyFill="1" applyBorder="1" applyProtection="1">
      <alignment vertical="center"/>
      <protection locked="0"/>
    </xf>
    <xf numFmtId="0" fontId="4" fillId="3" borderId="76" xfId="0" applyFont="1" applyFill="1" applyBorder="1" applyProtection="1">
      <alignment vertical="center"/>
      <protection locked="0"/>
    </xf>
    <xf numFmtId="0" fontId="2" fillId="3" borderId="77" xfId="0" applyFont="1" applyFill="1" applyBorder="1" applyProtection="1">
      <alignment vertical="center"/>
      <protection locked="0"/>
    </xf>
    <xf numFmtId="0" fontId="2" fillId="3" borderId="44" xfId="0" applyFont="1" applyFill="1" applyBorder="1" applyProtection="1">
      <alignment vertical="center"/>
      <protection locked="0"/>
    </xf>
    <xf numFmtId="0" fontId="84" fillId="3" borderId="83" xfId="0" applyFont="1" applyFill="1" applyBorder="1" applyProtection="1">
      <alignment vertical="center"/>
      <protection locked="0"/>
    </xf>
    <xf numFmtId="0" fontId="84" fillId="3" borderId="64" xfId="0" applyFont="1" applyFill="1" applyBorder="1" applyProtection="1">
      <alignment vertical="center"/>
      <protection locked="0"/>
    </xf>
    <xf numFmtId="0" fontId="84" fillId="3" borderId="67" xfId="0" applyFont="1" applyFill="1" applyBorder="1" applyProtection="1">
      <alignment vertical="center"/>
      <protection locked="0"/>
    </xf>
    <xf numFmtId="0" fontId="80" fillId="3" borderId="63" xfId="0" applyFont="1" applyFill="1" applyBorder="1" applyProtection="1">
      <alignment vertical="center"/>
      <protection locked="0"/>
    </xf>
    <xf numFmtId="0" fontId="80" fillId="3" borderId="64" xfId="0" applyFont="1" applyFill="1" applyBorder="1" applyProtection="1">
      <alignment vertical="center"/>
      <protection locked="0"/>
    </xf>
    <xf numFmtId="0" fontId="8" fillId="3" borderId="48" xfId="0" applyFont="1" applyFill="1" applyBorder="1" applyProtection="1">
      <alignment vertical="center"/>
      <protection locked="0"/>
    </xf>
    <xf numFmtId="0" fontId="8" fillId="3" borderId="49" xfId="0" applyFont="1" applyFill="1" applyBorder="1" applyProtection="1">
      <alignment vertical="center"/>
      <protection locked="0"/>
    </xf>
    <xf numFmtId="0" fontId="8" fillId="3" borderId="74" xfId="0" applyFont="1" applyFill="1" applyBorder="1" applyProtection="1">
      <alignment vertical="center"/>
      <protection locked="0"/>
    </xf>
    <xf numFmtId="0" fontId="120" fillId="3" borderId="54" xfId="0" applyFont="1" applyFill="1" applyBorder="1" applyAlignment="1">
      <alignment vertical="center" shrinkToFit="1"/>
    </xf>
    <xf numFmtId="0" fontId="54" fillId="3" borderId="54" xfId="0" applyFont="1" applyFill="1" applyBorder="1" applyProtection="1">
      <alignment vertical="center"/>
      <protection locked="0"/>
    </xf>
    <xf numFmtId="0" fontId="82" fillId="3" borderId="54" xfId="0" applyFont="1" applyFill="1" applyBorder="1" applyProtection="1">
      <alignment vertical="center"/>
      <protection locked="0"/>
    </xf>
    <xf numFmtId="0" fontId="25" fillId="3" borderId="29" xfId="0" applyFont="1" applyFill="1" applyBorder="1" applyProtection="1">
      <alignment vertical="center"/>
      <protection locked="0"/>
    </xf>
    <xf numFmtId="0" fontId="25" fillId="3" borderId="54" xfId="0" applyFont="1" applyFill="1" applyBorder="1" applyProtection="1">
      <alignment vertical="center"/>
      <protection locked="0"/>
    </xf>
    <xf numFmtId="0" fontId="25" fillId="3" borderId="79" xfId="0" applyFont="1" applyFill="1" applyBorder="1" applyProtection="1">
      <alignment vertical="center"/>
      <protection locked="0"/>
    </xf>
    <xf numFmtId="0" fontId="120" fillId="3" borderId="44" xfId="0" applyFont="1" applyFill="1" applyBorder="1" applyAlignment="1">
      <alignment vertical="center" shrinkToFit="1"/>
    </xf>
    <xf numFmtId="0" fontId="120" fillId="3" borderId="39" xfId="0" applyFont="1" applyFill="1" applyBorder="1" applyAlignment="1">
      <alignment vertical="center" shrinkToFit="1"/>
    </xf>
    <xf numFmtId="0" fontId="81" fillId="3" borderId="44" xfId="0" applyFont="1" applyFill="1" applyBorder="1" applyAlignment="1">
      <alignment vertical="center" shrinkToFit="1"/>
    </xf>
    <xf numFmtId="0" fontId="54" fillId="3" borderId="44" xfId="0" applyFont="1" applyFill="1" applyBorder="1" applyProtection="1">
      <alignment vertical="center"/>
      <protection locked="0"/>
    </xf>
    <xf numFmtId="0" fontId="23" fillId="3" borderId="77" xfId="0" applyFont="1" applyFill="1" applyBorder="1" applyProtection="1">
      <alignment vertical="center"/>
      <protection locked="0"/>
    </xf>
    <xf numFmtId="0" fontId="54" fillId="3" borderId="39" xfId="0" applyFont="1" applyFill="1" applyBorder="1" applyProtection="1">
      <alignment vertical="center"/>
      <protection locked="0"/>
    </xf>
    <xf numFmtId="0" fontId="25" fillId="3" borderId="44" xfId="0" applyFont="1" applyFill="1" applyBorder="1" applyProtection="1">
      <alignment vertical="center"/>
      <protection locked="0"/>
    </xf>
    <xf numFmtId="0" fontId="25" fillId="3" borderId="78" xfId="0" applyFont="1" applyFill="1" applyBorder="1" applyProtection="1">
      <alignment vertical="center"/>
      <protection locked="0"/>
    </xf>
    <xf numFmtId="0" fontId="120" fillId="3" borderId="76" xfId="0" applyFont="1" applyFill="1" applyBorder="1" applyAlignment="1">
      <alignment vertical="center" shrinkToFit="1"/>
    </xf>
    <xf numFmtId="0" fontId="7" fillId="3" borderId="30" xfId="0" applyFont="1" applyFill="1" applyBorder="1" applyAlignment="1">
      <alignment vertical="center" shrinkToFit="1"/>
    </xf>
    <xf numFmtId="0" fontId="54" fillId="3" borderId="76" xfId="0" applyFont="1" applyFill="1" applyBorder="1" applyProtection="1">
      <alignment vertical="center"/>
      <protection locked="0"/>
    </xf>
    <xf numFmtId="0" fontId="67" fillId="3" borderId="76" xfId="0" applyFont="1" applyFill="1" applyBorder="1" applyProtection="1">
      <alignment vertical="center"/>
      <protection locked="0"/>
    </xf>
    <xf numFmtId="0" fontId="6" fillId="3" borderId="77" xfId="0" applyFont="1" applyFill="1" applyBorder="1" applyProtection="1">
      <alignment vertical="center"/>
      <protection locked="0"/>
    </xf>
    <xf numFmtId="0" fontId="6" fillId="3" borderId="44" xfId="0" applyFont="1" applyFill="1" applyBorder="1" applyProtection="1">
      <alignment vertical="center"/>
      <protection locked="0"/>
    </xf>
    <xf numFmtId="0" fontId="6" fillId="3" borderId="76" xfId="0" applyFont="1" applyFill="1" applyBorder="1" applyProtection="1">
      <alignment vertical="center"/>
      <protection locked="0"/>
    </xf>
    <xf numFmtId="0" fontId="54" fillId="3" borderId="28" xfId="0" applyFont="1" applyFill="1" applyBorder="1" applyProtection="1">
      <alignment vertical="center"/>
      <protection locked="0"/>
    </xf>
    <xf numFmtId="0" fontId="23" fillId="3" borderId="73" xfId="0" applyFont="1" applyFill="1" applyBorder="1" applyProtection="1">
      <alignment vertical="center"/>
      <protection locked="0"/>
    </xf>
    <xf numFmtId="0" fontId="23" fillId="3" borderId="18" xfId="0" applyFont="1" applyFill="1" applyBorder="1" applyProtection="1">
      <alignment vertical="center"/>
      <protection locked="0"/>
    </xf>
    <xf numFmtId="0" fontId="23" fillId="3" borderId="75" xfId="0" applyFont="1" applyFill="1" applyBorder="1" applyProtection="1">
      <alignment vertical="center"/>
      <protection locked="0"/>
    </xf>
    <xf numFmtId="49" fontId="1" fillId="3" borderId="18" xfId="0" applyNumberFormat="1" applyFont="1" applyFill="1" applyBorder="1" applyProtection="1">
      <alignment vertical="center"/>
      <protection locked="0"/>
    </xf>
    <xf numFmtId="49" fontId="1" fillId="3" borderId="19" xfId="0" applyNumberFormat="1" applyFont="1" applyFill="1" applyBorder="1" applyProtection="1">
      <alignment vertical="center"/>
      <protection locked="0"/>
    </xf>
    <xf numFmtId="0" fontId="38" fillId="3" borderId="17" xfId="0" applyFont="1" applyFill="1" applyBorder="1" applyProtection="1">
      <alignment vertical="center"/>
      <protection locked="0"/>
    </xf>
    <xf numFmtId="0" fontId="25" fillId="3" borderId="84" xfId="0" applyFont="1" applyFill="1" applyBorder="1" applyProtection="1">
      <alignment vertical="center"/>
      <protection locked="0"/>
    </xf>
    <xf numFmtId="0" fontId="25" fillId="3" borderId="17" xfId="0" applyFont="1" applyFill="1" applyBorder="1" applyProtection="1">
      <alignment vertical="center"/>
      <protection locked="0"/>
    </xf>
    <xf numFmtId="0" fontId="25" fillId="3" borderId="85" xfId="0" applyFont="1" applyFill="1" applyBorder="1" applyProtection="1">
      <alignment vertical="center"/>
      <protection locked="0"/>
    </xf>
    <xf numFmtId="0" fontId="81" fillId="3" borderId="98" xfId="0" applyFont="1" applyFill="1" applyBorder="1" applyProtection="1">
      <alignment vertical="center"/>
      <protection locked="0"/>
    </xf>
    <xf numFmtId="0" fontId="113" fillId="0" borderId="0" xfId="0" applyFont="1" applyAlignment="1">
      <alignment horizontal="center" vertical="center"/>
    </xf>
    <xf numFmtId="0" fontId="1" fillId="3" borderId="8" xfId="0" applyFont="1" applyFill="1" applyBorder="1">
      <alignment vertical="center"/>
    </xf>
    <xf numFmtId="0" fontId="23" fillId="3" borderId="0" xfId="0" applyFont="1" applyFill="1">
      <alignment vertical="center"/>
    </xf>
    <xf numFmtId="0" fontId="83" fillId="3" borderId="0" xfId="0" applyFont="1" applyFill="1" applyAlignment="1" applyProtection="1">
      <alignment vertical="center" shrinkToFit="1"/>
      <protection locked="0"/>
    </xf>
    <xf numFmtId="0" fontId="22" fillId="3" borderId="0" xfId="0" applyFont="1" applyFill="1">
      <alignment vertical="center"/>
    </xf>
    <xf numFmtId="0" fontId="83" fillId="3" borderId="3" xfId="0" applyFont="1" applyFill="1" applyBorder="1" applyAlignment="1" applyProtection="1">
      <alignment vertical="center" shrinkToFit="1"/>
      <protection locked="0"/>
    </xf>
    <xf numFmtId="0" fontId="127" fillId="0" borderId="0" xfId="0" applyFont="1" applyAlignment="1" applyProtection="1">
      <alignment horizontal="right" vertical="center" wrapText="1"/>
      <protection locked="0"/>
    </xf>
    <xf numFmtId="0" fontId="128" fillId="0" borderId="0" xfId="0" applyFont="1" applyAlignment="1" applyProtection="1">
      <alignment vertical="center" wrapText="1"/>
      <protection locked="0"/>
    </xf>
    <xf numFmtId="0" fontId="115" fillId="0" borderId="0" xfId="3" applyFont="1" applyAlignment="1" applyProtection="1">
      <alignment horizontal="right" vertical="center"/>
      <protection locked="0"/>
    </xf>
    <xf numFmtId="0" fontId="54" fillId="3" borderId="17" xfId="0" applyFont="1" applyFill="1" applyBorder="1">
      <alignment vertical="center"/>
    </xf>
    <xf numFmtId="0" fontId="66" fillId="3" borderId="115" xfId="0" applyFont="1" applyFill="1" applyBorder="1">
      <alignment vertical="center"/>
    </xf>
    <xf numFmtId="0" fontId="15" fillId="0" borderId="0" xfId="0" applyFont="1" applyAlignment="1" applyProtection="1">
      <alignment vertical="center" wrapText="1" shrinkToFit="1"/>
      <protection locked="0"/>
    </xf>
    <xf numFmtId="0" fontId="81" fillId="3" borderId="20" xfId="0" applyFont="1" applyFill="1" applyBorder="1" applyAlignment="1">
      <alignment horizontal="right" vertical="top" wrapText="1"/>
    </xf>
    <xf numFmtId="0" fontId="25" fillId="3" borderId="21" xfId="0" applyFont="1" applyFill="1" applyBorder="1" applyAlignment="1">
      <alignment vertical="center" wrapText="1"/>
    </xf>
    <xf numFmtId="0" fontId="25" fillId="3" borderId="18" xfId="0" applyFont="1" applyFill="1" applyBorder="1" applyAlignment="1">
      <alignment vertical="center" wrapText="1"/>
    </xf>
    <xf numFmtId="0" fontId="25" fillId="3" borderId="19" xfId="0" applyFont="1" applyFill="1" applyBorder="1" applyAlignment="1">
      <alignment vertical="center" wrapText="1"/>
    </xf>
    <xf numFmtId="0" fontId="81" fillId="3" borderId="78" xfId="0" applyFont="1" applyFill="1" applyBorder="1" applyAlignment="1">
      <alignment vertical="center" shrinkToFit="1"/>
    </xf>
    <xf numFmtId="0" fontId="120" fillId="3" borderId="18" xfId="0" applyFont="1" applyFill="1" applyBorder="1" applyAlignment="1">
      <alignment vertical="center" shrinkToFit="1"/>
    </xf>
    <xf numFmtId="0" fontId="117" fillId="3" borderId="122" xfId="0" applyFont="1" applyFill="1" applyBorder="1" applyAlignment="1" applyProtection="1">
      <alignment vertical="center" shrinkToFit="1"/>
      <protection locked="0"/>
    </xf>
    <xf numFmtId="0" fontId="113" fillId="0" borderId="0" xfId="0" applyFont="1">
      <alignment vertical="center"/>
    </xf>
    <xf numFmtId="0" fontId="142" fillId="0" borderId="0" xfId="0" applyFont="1" applyAlignment="1">
      <alignment vertical="center" wrapText="1"/>
    </xf>
    <xf numFmtId="0" fontId="114" fillId="0" borderId="0" xfId="3" applyFont="1" applyProtection="1">
      <alignment vertical="center"/>
    </xf>
    <xf numFmtId="0" fontId="115" fillId="0" borderId="0" xfId="3" applyFont="1" applyAlignment="1" applyProtection="1">
      <alignment vertical="center" wrapText="1"/>
    </xf>
    <xf numFmtId="49" fontId="33" fillId="0" borderId="0" xfId="0" quotePrefix="1" applyNumberFormat="1" applyFont="1">
      <alignment vertical="center"/>
    </xf>
    <xf numFmtId="0" fontId="147" fillId="0" borderId="0" xfId="0" applyFont="1" applyAlignment="1" applyProtection="1">
      <alignment vertical="center" wrapText="1"/>
      <protection locked="0"/>
    </xf>
    <xf numFmtId="0" fontId="150" fillId="0" borderId="0" xfId="3" applyFont="1" applyAlignment="1" applyProtection="1">
      <alignment vertical="center" wrapText="1"/>
    </xf>
    <xf numFmtId="0" fontId="113" fillId="0" borderId="15" xfId="0" applyFont="1" applyBorder="1">
      <alignment vertical="center"/>
    </xf>
    <xf numFmtId="0" fontId="151" fillId="0" borderId="0" xfId="3" applyFont="1" applyAlignment="1" applyProtection="1">
      <alignment horizontal="right" vertical="center"/>
      <protection locked="0"/>
    </xf>
    <xf numFmtId="0" fontId="154" fillId="3" borderId="0" xfId="0" applyFont="1" applyFill="1">
      <alignment vertical="center"/>
    </xf>
    <xf numFmtId="0" fontId="155" fillId="3" borderId="0" xfId="0" applyFont="1" applyFill="1" applyProtection="1">
      <alignment vertical="center"/>
      <protection locked="0"/>
    </xf>
    <xf numFmtId="0" fontId="156" fillId="3" borderId="0" xfId="0" applyFont="1" applyFill="1">
      <alignment vertical="center"/>
    </xf>
    <xf numFmtId="49" fontId="33" fillId="0" borderId="0" xfId="0" applyNumberFormat="1" applyFont="1">
      <alignment vertical="center"/>
    </xf>
    <xf numFmtId="0" fontId="104" fillId="0" borderId="0" xfId="0" applyFont="1" applyProtection="1">
      <alignment vertical="center"/>
      <protection locked="0"/>
    </xf>
    <xf numFmtId="0" fontId="25" fillId="3" borderId="0" xfId="0" applyFont="1" applyFill="1" applyAlignment="1" applyProtection="1">
      <alignment vertical="top" shrinkToFit="1"/>
      <protection locked="0"/>
    </xf>
    <xf numFmtId="0" fontId="58" fillId="3" borderId="54" xfId="0" applyFont="1" applyFill="1" applyBorder="1" applyAlignment="1">
      <alignment horizontal="left" vertical="center" shrinkToFit="1"/>
    </xf>
    <xf numFmtId="0" fontId="18" fillId="3" borderId="34" xfId="0" applyFont="1" applyFill="1" applyBorder="1" applyAlignment="1">
      <alignment vertical="center" wrapText="1"/>
    </xf>
    <xf numFmtId="0" fontId="9" fillId="0" borderId="0" xfId="0" applyFont="1" applyProtection="1">
      <alignment vertical="center"/>
      <protection locked="0"/>
    </xf>
    <xf numFmtId="0" fontId="11" fillId="0" borderId="125" xfId="0" applyFont="1" applyBorder="1" applyProtection="1">
      <alignment vertical="center"/>
      <protection locked="0"/>
    </xf>
    <xf numFmtId="0" fontId="11" fillId="0" borderId="131" xfId="0" applyFont="1" applyBorder="1" applyProtection="1">
      <alignment vertical="center"/>
      <protection locked="0"/>
    </xf>
    <xf numFmtId="0" fontId="104" fillId="0" borderId="125" xfId="0" applyFont="1" applyBorder="1" applyAlignment="1" applyProtection="1">
      <alignment horizontal="center" vertical="center"/>
      <protection locked="0"/>
    </xf>
    <xf numFmtId="0" fontId="104" fillId="0" borderId="125" xfId="0" applyFont="1" applyBorder="1" applyProtection="1">
      <alignment vertical="center"/>
      <protection locked="0"/>
    </xf>
    <xf numFmtId="0" fontId="9" fillId="0" borderId="125" xfId="0" applyFont="1" applyBorder="1" applyProtection="1">
      <alignment vertical="center"/>
      <protection locked="0"/>
    </xf>
    <xf numFmtId="0" fontId="108" fillId="0" borderId="125" xfId="0" applyFont="1" applyBorder="1" applyProtection="1">
      <alignment vertical="center"/>
      <protection locked="0"/>
    </xf>
    <xf numFmtId="0" fontId="110" fillId="3" borderId="125" xfId="0" applyFont="1" applyFill="1" applyBorder="1" applyAlignment="1" applyProtection="1">
      <alignment horizontal="center" vertical="center"/>
      <protection locked="0"/>
    </xf>
    <xf numFmtId="0" fontId="3" fillId="0" borderId="125" xfId="0" applyFont="1" applyBorder="1" applyProtection="1">
      <alignment vertical="center"/>
      <protection locked="0"/>
    </xf>
    <xf numFmtId="0" fontId="104" fillId="0" borderId="128" xfId="0" applyFont="1" applyBorder="1" applyProtection="1">
      <alignment vertical="center"/>
      <protection locked="0"/>
    </xf>
    <xf numFmtId="0" fontId="103" fillId="2" borderId="131" xfId="0" applyFont="1" applyFill="1" applyBorder="1" applyProtection="1">
      <alignment vertical="center"/>
      <protection locked="0"/>
    </xf>
    <xf numFmtId="0" fontId="9" fillId="0" borderId="131" xfId="0" applyFont="1" applyBorder="1" applyProtection="1">
      <alignment vertical="center"/>
      <protection locked="0"/>
    </xf>
    <xf numFmtId="0" fontId="53" fillId="3" borderId="0" xfId="0" applyFont="1" applyFill="1" applyAlignment="1">
      <alignment horizontal="left" vertical="center"/>
    </xf>
    <xf numFmtId="0" fontId="50" fillId="3" borderId="0" xfId="0" applyFont="1" applyFill="1" applyAlignment="1">
      <alignment horizontal="center" vertical="center"/>
    </xf>
    <xf numFmtId="0" fontId="154" fillId="3" borderId="0" xfId="0" applyFont="1" applyFill="1" applyAlignment="1">
      <alignment horizontal="left" vertical="center"/>
    </xf>
    <xf numFmtId="0" fontId="51" fillId="3" borderId="0" xfId="0" applyFont="1" applyFill="1" applyAlignment="1">
      <alignment horizontal="left" vertical="center"/>
    </xf>
    <xf numFmtId="0" fontId="44" fillId="3" borderId="0" xfId="0" applyFont="1" applyFill="1">
      <alignment vertical="center"/>
    </xf>
    <xf numFmtId="0" fontId="177" fillId="0" borderId="34" xfId="0" applyFont="1" applyBorder="1" applyAlignment="1">
      <alignment vertical="center" shrinkToFit="1"/>
    </xf>
    <xf numFmtId="0" fontId="177" fillId="0" borderId="54" xfId="0" applyFont="1" applyBorder="1" applyAlignment="1">
      <alignment vertical="center" shrinkToFit="1"/>
    </xf>
    <xf numFmtId="0" fontId="17" fillId="0" borderId="54" xfId="0" applyFont="1" applyBorder="1" applyAlignment="1">
      <alignment vertical="center" shrinkToFit="1"/>
    </xf>
    <xf numFmtId="0" fontId="18" fillId="9" borderId="99" xfId="0" applyFont="1" applyFill="1" applyBorder="1" applyAlignment="1">
      <alignment horizontal="right" vertical="center"/>
    </xf>
    <xf numFmtId="0" fontId="66" fillId="3" borderId="39" xfId="0" applyFont="1" applyFill="1" applyBorder="1" applyAlignment="1">
      <alignment vertical="center" wrapText="1"/>
    </xf>
    <xf numFmtId="0" fontId="23" fillId="3" borderId="34" xfId="0" applyFont="1" applyFill="1" applyBorder="1" applyAlignment="1">
      <alignment vertical="center" shrinkToFit="1"/>
    </xf>
    <xf numFmtId="0" fontId="18" fillId="9" borderId="93" xfId="0" applyFont="1" applyFill="1" applyBorder="1" applyAlignment="1">
      <alignment horizontal="right" vertical="center"/>
    </xf>
    <xf numFmtId="0" fontId="18" fillId="9" borderId="30" xfId="0" applyFont="1" applyFill="1" applyBorder="1" applyAlignment="1">
      <alignment horizontal="right" vertical="center"/>
    </xf>
    <xf numFmtId="0" fontId="0" fillId="0" borderId="8" xfId="0" applyBorder="1" applyProtection="1">
      <alignment vertical="center"/>
      <protection locked="0" hidden="1"/>
    </xf>
    <xf numFmtId="0" fontId="13" fillId="0" borderId="0" xfId="0" applyFont="1" applyAlignment="1" applyProtection="1">
      <alignment horizontal="center" vertical="center" wrapText="1"/>
      <protection locked="0"/>
    </xf>
    <xf numFmtId="0" fontId="76" fillId="2" borderId="24" xfId="0" applyFont="1" applyFill="1" applyBorder="1" applyProtection="1">
      <alignment vertical="center"/>
      <protection locked="0"/>
    </xf>
    <xf numFmtId="0" fontId="179" fillId="0" borderId="15" xfId="0" applyFont="1" applyBorder="1" applyProtection="1">
      <alignment vertical="center"/>
      <protection locked="0"/>
    </xf>
    <xf numFmtId="0" fontId="7" fillId="3" borderId="44" xfId="0" applyFont="1" applyFill="1" applyBorder="1" applyAlignment="1">
      <alignment horizontal="left" vertical="center" shrinkToFit="1"/>
    </xf>
    <xf numFmtId="0" fontId="7" fillId="3" borderId="78" xfId="0" applyFont="1" applyFill="1" applyBorder="1" applyAlignment="1">
      <alignment horizontal="left" vertical="center" shrinkToFit="1"/>
    </xf>
    <xf numFmtId="0" fontId="121" fillId="3" borderId="73"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7" fillId="3" borderId="75" xfId="0" applyFont="1" applyFill="1" applyBorder="1" applyAlignment="1">
      <alignment horizontal="left" vertical="center" shrinkToFit="1"/>
    </xf>
    <xf numFmtId="0" fontId="81" fillId="3" borderId="73" xfId="0" applyFont="1" applyFill="1" applyBorder="1" applyAlignment="1" applyProtection="1">
      <alignment horizontal="left" vertical="center" shrinkToFit="1"/>
      <protection locked="0"/>
    </xf>
    <xf numFmtId="0" fontId="81" fillId="3" borderId="18" xfId="0" applyFont="1" applyFill="1" applyBorder="1" applyAlignment="1" applyProtection="1">
      <alignment horizontal="left" vertical="center" shrinkToFit="1"/>
      <protection locked="0"/>
    </xf>
    <xf numFmtId="0" fontId="81" fillId="3" borderId="19" xfId="0" applyFont="1" applyFill="1" applyBorder="1" applyAlignment="1" applyProtection="1">
      <alignment horizontal="left" vertical="center" shrinkToFit="1"/>
      <protection locked="0"/>
    </xf>
    <xf numFmtId="0" fontId="172" fillId="3" borderId="17" xfId="0" applyFont="1" applyFill="1" applyBorder="1" applyAlignment="1">
      <alignment horizontal="left" vertical="top" wrapText="1" shrinkToFit="1"/>
    </xf>
    <xf numFmtId="0" fontId="25" fillId="3" borderId="0" xfId="0" applyFont="1" applyFill="1" applyAlignment="1" applyProtection="1">
      <alignment horizontal="left" vertical="top" shrinkToFit="1"/>
      <protection locked="0"/>
    </xf>
    <xf numFmtId="0" fontId="25" fillId="3" borderId="0" xfId="0" applyFont="1" applyFill="1" applyAlignment="1">
      <alignment horizontal="left" vertical="top" shrinkToFit="1"/>
    </xf>
    <xf numFmtId="0" fontId="25" fillId="3" borderId="17" xfId="0" applyFont="1" applyFill="1" applyBorder="1" applyAlignment="1" applyProtection="1">
      <alignment horizontal="left" vertical="top" shrinkToFit="1"/>
      <protection locked="0"/>
    </xf>
    <xf numFmtId="0" fontId="25" fillId="3" borderId="17" xfId="0" applyFont="1" applyFill="1" applyBorder="1" applyAlignment="1">
      <alignment horizontal="left" vertical="top" shrinkToFit="1"/>
    </xf>
    <xf numFmtId="0" fontId="12" fillId="3" borderId="102" xfId="0" applyFont="1" applyFill="1" applyBorder="1" applyAlignment="1">
      <alignment horizontal="center" vertical="center" textRotation="255" shrinkToFit="1"/>
    </xf>
    <xf numFmtId="0" fontId="12" fillId="3" borderId="20" xfId="0" applyFont="1" applyFill="1" applyBorder="1" applyAlignment="1">
      <alignment horizontal="center" vertical="center" textRotation="255" shrinkToFit="1"/>
    </xf>
    <xf numFmtId="0" fontId="12" fillId="3" borderId="21" xfId="0" applyFont="1" applyFill="1" applyBorder="1" applyAlignment="1">
      <alignment horizontal="center" vertical="center" textRotation="255" shrinkToFit="1"/>
    </xf>
    <xf numFmtId="0" fontId="12" fillId="3" borderId="103" xfId="0" applyFont="1" applyFill="1" applyBorder="1" applyAlignment="1">
      <alignment horizontal="center" vertical="center" textRotation="180" shrinkToFit="1"/>
    </xf>
    <xf numFmtId="0" fontId="12" fillId="3" borderId="104" xfId="0" applyFont="1" applyFill="1" applyBorder="1" applyAlignment="1">
      <alignment horizontal="center" vertical="center" textRotation="180" shrinkToFit="1"/>
    </xf>
    <xf numFmtId="0" fontId="12" fillId="3" borderId="19" xfId="0" applyFont="1" applyFill="1" applyBorder="1" applyAlignment="1">
      <alignment horizontal="center" vertical="center" textRotation="180" shrinkToFit="1"/>
    </xf>
    <xf numFmtId="0" fontId="118" fillId="3" borderId="112" xfId="0" applyFont="1" applyFill="1" applyBorder="1" applyAlignment="1">
      <alignment horizontal="left" vertical="center" shrinkToFit="1"/>
    </xf>
    <xf numFmtId="0" fontId="81" fillId="3" borderId="112" xfId="0" applyFont="1" applyFill="1" applyBorder="1" applyAlignment="1">
      <alignment horizontal="left" vertical="center" shrinkToFit="1"/>
    </xf>
    <xf numFmtId="0" fontId="81" fillId="3" borderId="114" xfId="0" applyFont="1" applyFill="1" applyBorder="1" applyAlignment="1">
      <alignment horizontal="left" vertical="center" shrinkToFit="1"/>
    </xf>
    <xf numFmtId="0" fontId="7" fillId="3" borderId="29" xfId="0" applyFont="1" applyFill="1" applyBorder="1" applyAlignment="1">
      <alignment horizontal="left" vertical="center" shrinkToFit="1"/>
    </xf>
    <xf numFmtId="0" fontId="7" fillId="3" borderId="30" xfId="0" applyFont="1" applyFill="1" applyBorder="1" applyAlignment="1">
      <alignment horizontal="left" vertical="center" shrinkToFit="1"/>
    </xf>
    <xf numFmtId="0" fontId="121" fillId="3" borderId="29" xfId="0" applyFont="1" applyFill="1" applyBorder="1" applyAlignment="1">
      <alignment horizontal="left" vertical="center" shrinkToFit="1"/>
    </xf>
    <xf numFmtId="0" fontId="7" fillId="3" borderId="54" xfId="0" applyFont="1" applyFill="1" applyBorder="1" applyAlignment="1">
      <alignment horizontal="left" vertical="center" shrinkToFit="1"/>
    </xf>
    <xf numFmtId="0" fontId="81" fillId="3" borderId="29" xfId="0" applyFont="1" applyFill="1" applyBorder="1" applyAlignment="1" applyProtection="1">
      <alignment horizontal="left" vertical="center" shrinkToFit="1"/>
      <protection locked="0"/>
    </xf>
    <xf numFmtId="0" fontId="81" fillId="3" borderId="54" xfId="0" applyFont="1" applyFill="1" applyBorder="1" applyAlignment="1" applyProtection="1">
      <alignment horizontal="left" vertical="center" shrinkToFit="1"/>
      <protection locked="0"/>
    </xf>
    <xf numFmtId="0" fontId="81" fillId="3" borderId="79" xfId="0" applyFont="1" applyFill="1" applyBorder="1" applyAlignment="1" applyProtection="1">
      <alignment horizontal="left" vertical="center" shrinkToFit="1"/>
      <protection locked="0"/>
    </xf>
    <xf numFmtId="0" fontId="7" fillId="3" borderId="76" xfId="0" applyFont="1" applyFill="1" applyBorder="1" applyAlignment="1">
      <alignment horizontal="left" vertical="center" shrinkToFit="1"/>
    </xf>
    <xf numFmtId="0" fontId="96" fillId="3" borderId="0" xfId="0" applyFont="1" applyFill="1" applyAlignment="1">
      <alignment horizontal="left" vertical="top" wrapText="1"/>
    </xf>
    <xf numFmtId="0" fontId="73" fillId="3" borderId="0" xfId="0" applyFont="1" applyFill="1" applyAlignment="1">
      <alignment horizontal="left" vertical="top" wrapText="1"/>
    </xf>
    <xf numFmtId="0" fontId="73" fillId="3" borderId="104" xfId="0" applyFont="1" applyFill="1" applyBorder="1" applyAlignment="1">
      <alignment horizontal="left" vertical="top" wrapText="1"/>
    </xf>
    <xf numFmtId="0" fontId="159" fillId="7" borderId="102" xfId="0" applyFont="1" applyFill="1" applyBorder="1" applyAlignment="1">
      <alignment horizontal="center" vertical="center" textRotation="255" shrinkToFit="1"/>
    </xf>
    <xf numFmtId="0" fontId="20" fillId="7" borderId="20" xfId="0" applyFont="1" applyFill="1" applyBorder="1" applyAlignment="1">
      <alignment horizontal="center" vertical="center" textRotation="255" shrinkToFit="1"/>
    </xf>
    <xf numFmtId="0" fontId="20" fillId="7" borderId="21" xfId="0" applyFont="1" applyFill="1" applyBorder="1" applyAlignment="1">
      <alignment horizontal="center" vertical="center" textRotation="255" shrinkToFit="1"/>
    </xf>
    <xf numFmtId="0" fontId="20" fillId="7" borderId="103" xfId="0" applyFont="1" applyFill="1" applyBorder="1" applyAlignment="1">
      <alignment horizontal="center" vertical="center" textRotation="180" shrinkToFit="1"/>
    </xf>
    <xf numFmtId="0" fontId="20" fillId="7" borderId="104" xfId="0" applyFont="1" applyFill="1" applyBorder="1" applyAlignment="1">
      <alignment horizontal="center" vertical="center" textRotation="180" shrinkToFit="1"/>
    </xf>
    <xf numFmtId="0" fontId="20" fillId="7" borderId="19" xfId="0" applyFont="1" applyFill="1" applyBorder="1" applyAlignment="1">
      <alignment horizontal="center" vertical="center" textRotation="180" shrinkToFit="1"/>
    </xf>
    <xf numFmtId="0" fontId="171" fillId="3" borderId="102"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85" xfId="0" applyFont="1" applyFill="1" applyBorder="1" applyAlignment="1">
      <alignment horizontal="left" vertical="center" wrapText="1"/>
    </xf>
    <xf numFmtId="0" fontId="4" fillId="3" borderId="123"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3" borderId="76" xfId="0" applyFont="1" applyFill="1" applyBorder="1" applyAlignment="1">
      <alignment horizontal="left" vertical="center" wrapText="1"/>
    </xf>
    <xf numFmtId="0" fontId="2" fillId="3" borderId="84" xfId="0" applyFont="1" applyFill="1" applyBorder="1" applyAlignment="1" applyProtection="1">
      <alignment horizontal="left" vertical="center" shrinkToFit="1"/>
      <protection locked="0"/>
    </xf>
    <xf numFmtId="0" fontId="2" fillId="3" borderId="17" xfId="0" applyFont="1" applyFill="1" applyBorder="1" applyAlignment="1" applyProtection="1">
      <alignment horizontal="left" vertical="center" shrinkToFit="1"/>
      <protection locked="0"/>
    </xf>
    <xf numFmtId="0" fontId="2" fillId="3" borderId="103" xfId="0" applyFont="1" applyFill="1" applyBorder="1" applyAlignment="1" applyProtection="1">
      <alignment horizontal="left" vertical="center" shrinkToFit="1"/>
      <protection locked="0"/>
    </xf>
    <xf numFmtId="0" fontId="2" fillId="3" borderId="77" xfId="0" applyFont="1" applyFill="1" applyBorder="1" applyAlignment="1" applyProtection="1">
      <alignment horizontal="left" vertical="center" shrinkToFit="1"/>
      <protection locked="0"/>
    </xf>
    <xf numFmtId="0" fontId="2" fillId="3" borderId="44" xfId="0" applyFont="1" applyFill="1" applyBorder="1" applyAlignment="1" applyProtection="1">
      <alignment horizontal="left" vertical="center" shrinkToFit="1"/>
      <protection locked="0"/>
    </xf>
    <xf numFmtId="0" fontId="2" fillId="3" borderId="78" xfId="0" applyFont="1" applyFill="1" applyBorder="1" applyAlignment="1" applyProtection="1">
      <alignment horizontal="left" vertical="center" shrinkToFit="1"/>
      <protection locked="0"/>
    </xf>
    <xf numFmtId="0" fontId="84" fillId="3" borderId="124" xfId="0" applyFont="1" applyFill="1" applyBorder="1" applyAlignment="1">
      <alignment horizontal="left" vertical="center"/>
    </xf>
    <xf numFmtId="0" fontId="84" fillId="3" borderId="108" xfId="0" applyFont="1" applyFill="1" applyBorder="1" applyAlignment="1">
      <alignment horizontal="left" vertical="center"/>
    </xf>
    <xf numFmtId="0" fontId="84" fillId="3" borderId="109" xfId="0" applyFont="1" applyFill="1" applyBorder="1" applyAlignment="1">
      <alignment horizontal="left" vertical="center"/>
    </xf>
    <xf numFmtId="0" fontId="80" fillId="3" borderId="107" xfId="0" applyFont="1" applyFill="1" applyBorder="1" applyAlignment="1" applyProtection="1">
      <alignment horizontal="left" vertical="center" shrinkToFit="1"/>
      <protection locked="0"/>
    </xf>
    <xf numFmtId="0" fontId="80" fillId="3" borderId="108" xfId="0" applyFont="1" applyFill="1" applyBorder="1" applyAlignment="1" applyProtection="1">
      <alignment horizontal="left" vertical="center" shrinkToFit="1"/>
      <protection locked="0"/>
    </xf>
    <xf numFmtId="0" fontId="80" fillId="3" borderId="110" xfId="0" applyFont="1" applyFill="1" applyBorder="1" applyAlignment="1" applyProtection="1">
      <alignment horizontal="left" vertical="center" shrinkToFit="1"/>
      <protection locked="0"/>
    </xf>
    <xf numFmtId="0" fontId="74" fillId="3" borderId="0" xfId="3" applyFont="1" applyFill="1" applyBorder="1" applyAlignment="1" applyProtection="1">
      <alignment horizontal="left" vertical="top" wrapText="1"/>
    </xf>
    <xf numFmtId="0" fontId="73" fillId="3" borderId="0" xfId="0" applyFont="1" applyFill="1" applyAlignment="1">
      <alignment horizontal="center" vertical="top" wrapText="1"/>
    </xf>
    <xf numFmtId="0" fontId="73" fillId="3" borderId="104" xfId="0" applyFont="1" applyFill="1" applyBorder="1" applyAlignment="1">
      <alignment horizontal="center" vertical="top" wrapText="1"/>
    </xf>
    <xf numFmtId="0" fontId="117" fillId="0" borderId="0" xfId="0" applyFont="1" applyAlignment="1" applyProtection="1">
      <alignment horizontal="left" vertical="center" wrapText="1" shrinkToFit="1"/>
      <protection locked="0"/>
    </xf>
    <xf numFmtId="49" fontId="97" fillId="0" borderId="0" xfId="0" applyNumberFormat="1" applyFont="1" applyAlignment="1" applyProtection="1">
      <alignment horizontal="left" vertical="center" wrapText="1"/>
      <protection locked="0"/>
    </xf>
    <xf numFmtId="49" fontId="97" fillId="0" borderId="104" xfId="0" applyNumberFormat="1" applyFont="1" applyBorder="1" applyAlignment="1" applyProtection="1">
      <alignment horizontal="left" vertical="center" wrapText="1"/>
      <protection locked="0"/>
    </xf>
    <xf numFmtId="0" fontId="97" fillId="0" borderId="0" xfId="0" applyFont="1" applyAlignment="1">
      <alignment horizontal="left" vertical="top" wrapText="1"/>
    </xf>
    <xf numFmtId="0" fontId="97" fillId="0" borderId="104" xfId="0" applyFont="1" applyBorder="1" applyAlignment="1">
      <alignment horizontal="left" vertical="top" wrapText="1"/>
    </xf>
    <xf numFmtId="0" fontId="97" fillId="0" borderId="18" xfId="0" applyFont="1" applyBorder="1" applyAlignment="1">
      <alignment horizontal="left" vertical="top" wrapText="1"/>
    </xf>
    <xf numFmtId="0" fontId="97" fillId="0" borderId="19" xfId="0" applyFont="1" applyBorder="1" applyAlignment="1">
      <alignment horizontal="left" vertical="top" wrapText="1"/>
    </xf>
    <xf numFmtId="0" fontId="131" fillId="3" borderId="102" xfId="0" applyFont="1" applyFill="1" applyBorder="1" applyAlignment="1">
      <alignment horizontal="left" vertical="center"/>
    </xf>
    <xf numFmtId="0" fontId="131" fillId="3" borderId="17" xfId="0" applyFont="1" applyFill="1" applyBorder="1" applyAlignment="1">
      <alignment horizontal="left" vertical="center"/>
    </xf>
    <xf numFmtId="0" fontId="131" fillId="3" borderId="103" xfId="0" applyFont="1" applyFill="1" applyBorder="1" applyAlignment="1">
      <alignment horizontal="left" vertical="center"/>
    </xf>
    <xf numFmtId="0" fontId="152" fillId="3" borderId="46" xfId="0" applyFont="1" applyFill="1" applyBorder="1" applyAlignment="1">
      <alignment horizontal="left" vertical="center" wrapText="1"/>
    </xf>
    <xf numFmtId="0" fontId="86" fillId="3" borderId="46" xfId="0" applyFont="1" applyFill="1" applyBorder="1" applyAlignment="1">
      <alignment horizontal="left" vertical="center" wrapText="1"/>
    </xf>
    <xf numFmtId="0" fontId="86" fillId="3" borderId="119" xfId="0" applyFont="1" applyFill="1" applyBorder="1" applyAlignment="1">
      <alignment horizontal="left" vertical="center" wrapText="1"/>
    </xf>
    <xf numFmtId="0" fontId="152" fillId="4" borderId="18" xfId="0" applyFont="1" applyFill="1" applyBorder="1" applyAlignment="1">
      <alignment vertical="center" wrapText="1"/>
    </xf>
    <xf numFmtId="0" fontId="86" fillId="4" borderId="18" xfId="0" applyFont="1" applyFill="1" applyBorder="1" applyAlignment="1">
      <alignment vertical="center" wrapText="1"/>
    </xf>
    <xf numFmtId="0" fontId="86" fillId="4" borderId="19" xfId="0" applyFont="1" applyFill="1" applyBorder="1" applyAlignment="1">
      <alignment vertical="center" wrapText="1"/>
    </xf>
    <xf numFmtId="0" fontId="20" fillId="7" borderId="102" xfId="0" applyFont="1" applyFill="1" applyBorder="1" applyAlignment="1">
      <alignment horizontal="center" vertical="center" textRotation="255" shrinkToFit="1"/>
    </xf>
    <xf numFmtId="0" fontId="117" fillId="0" borderId="17" xfId="0" applyFont="1" applyBorder="1" applyAlignment="1">
      <alignment vertical="center" shrinkToFit="1"/>
    </xf>
    <xf numFmtId="0" fontId="117" fillId="0" borderId="103" xfId="0" applyFont="1" applyBorder="1" applyAlignment="1">
      <alignment vertical="center" shrinkToFit="1"/>
    </xf>
    <xf numFmtId="0" fontId="29" fillId="0" borderId="0" xfId="0" applyFont="1" applyAlignment="1">
      <alignment horizontal="left" vertical="center" wrapText="1" shrinkToFit="1"/>
    </xf>
    <xf numFmtId="0" fontId="18" fillId="9" borderId="76" xfId="0" applyFont="1" applyFill="1" applyBorder="1" applyAlignment="1">
      <alignment horizontal="right" vertical="center"/>
    </xf>
    <xf numFmtId="0" fontId="18" fillId="9" borderId="30" xfId="0" applyFont="1" applyFill="1" applyBorder="1" applyAlignment="1">
      <alignment horizontal="right" vertical="center"/>
    </xf>
    <xf numFmtId="0" fontId="17" fillId="9" borderId="39" xfId="0" applyFont="1" applyFill="1" applyBorder="1" applyAlignment="1">
      <alignment horizontal="left" vertical="center" wrapText="1"/>
    </xf>
    <xf numFmtId="0" fontId="18" fillId="9" borderId="39" xfId="0" applyFont="1" applyFill="1" applyBorder="1" applyAlignment="1">
      <alignment horizontal="left" vertical="center" wrapText="1"/>
    </xf>
    <xf numFmtId="0" fontId="18" fillId="9" borderId="34" xfId="0" applyFont="1" applyFill="1" applyBorder="1" applyAlignment="1">
      <alignment horizontal="left" vertical="center" wrapText="1"/>
    </xf>
    <xf numFmtId="0" fontId="2" fillId="3" borderId="39" xfId="0" applyFont="1" applyFill="1" applyBorder="1" applyAlignment="1">
      <alignment vertical="center" wrapText="1"/>
    </xf>
    <xf numFmtId="0" fontId="6" fillId="3" borderId="39" xfId="0" applyFont="1" applyFill="1" applyBorder="1" applyAlignment="1">
      <alignment vertical="center" wrapText="1"/>
    </xf>
    <xf numFmtId="0" fontId="4" fillId="3" borderId="39" xfId="0" applyFont="1" applyFill="1" applyBorder="1" applyAlignment="1">
      <alignment horizontal="left" vertical="center" wrapText="1"/>
    </xf>
    <xf numFmtId="0" fontId="18" fillId="3" borderId="39" xfId="0" applyFont="1" applyFill="1" applyBorder="1" applyAlignment="1">
      <alignment horizontal="left" vertical="center" wrapText="1"/>
    </xf>
    <xf numFmtId="0" fontId="18" fillId="3" borderId="118" xfId="0" applyFont="1" applyFill="1" applyBorder="1" applyAlignment="1">
      <alignment horizontal="left" vertical="center" wrapText="1"/>
    </xf>
    <xf numFmtId="0" fontId="18" fillId="3" borderId="34" xfId="0" applyFont="1" applyFill="1" applyBorder="1" applyAlignment="1">
      <alignment horizontal="left" vertical="center" wrapText="1"/>
    </xf>
    <xf numFmtId="0" fontId="18" fillId="3" borderId="116" xfId="0" applyFont="1" applyFill="1" applyBorder="1" applyAlignment="1">
      <alignment horizontal="left" vertical="center" wrapText="1"/>
    </xf>
    <xf numFmtId="0" fontId="169" fillId="3" borderId="34" xfId="0" applyFont="1" applyFill="1" applyBorder="1" applyAlignment="1">
      <alignment vertical="center" wrapText="1"/>
    </xf>
    <xf numFmtId="0" fontId="6" fillId="3" borderId="34" xfId="0" applyFont="1" applyFill="1" applyBorder="1" applyAlignment="1">
      <alignment vertical="center" wrapText="1"/>
    </xf>
    <xf numFmtId="0" fontId="17" fillId="9" borderId="34" xfId="0" applyFont="1" applyFill="1" applyBorder="1" applyAlignment="1">
      <alignment horizontal="left" vertical="center"/>
    </xf>
    <xf numFmtId="0" fontId="18" fillId="9" borderId="34" xfId="0" applyFont="1" applyFill="1" applyBorder="1" applyAlignment="1">
      <alignment horizontal="left" vertical="center"/>
    </xf>
    <xf numFmtId="49" fontId="97" fillId="3" borderId="34" xfId="0" applyNumberFormat="1" applyFont="1" applyFill="1" applyBorder="1" applyAlignment="1" applyProtection="1">
      <alignment horizontal="left" vertical="center" wrapText="1" shrinkToFit="1"/>
      <protection locked="0"/>
    </xf>
    <xf numFmtId="49" fontId="97" fillId="3" borderId="116" xfId="0" applyNumberFormat="1" applyFont="1" applyFill="1" applyBorder="1" applyAlignment="1" applyProtection="1">
      <alignment horizontal="left" vertical="center" wrapText="1" shrinkToFit="1"/>
      <protection locked="0"/>
    </xf>
    <xf numFmtId="0" fontId="6" fillId="3" borderId="34" xfId="0" applyFont="1" applyFill="1" applyBorder="1">
      <alignment vertical="center"/>
    </xf>
    <xf numFmtId="0" fontId="6" fillId="3" borderId="94" xfId="0" applyFont="1" applyFill="1" applyBorder="1">
      <alignment vertical="center"/>
    </xf>
    <xf numFmtId="49" fontId="97" fillId="3" borderId="94" xfId="0" applyNumberFormat="1" applyFont="1" applyFill="1" applyBorder="1" applyAlignment="1" applyProtection="1">
      <alignment horizontal="left" vertical="center" wrapText="1" shrinkToFit="1"/>
      <protection locked="0"/>
    </xf>
    <xf numFmtId="0" fontId="18" fillId="9" borderId="93" xfId="0" applyFont="1" applyFill="1" applyBorder="1" applyAlignment="1">
      <alignment horizontal="right" vertical="center"/>
    </xf>
    <xf numFmtId="0" fontId="17" fillId="9" borderId="34" xfId="0" applyFont="1" applyFill="1" applyBorder="1" applyAlignment="1">
      <alignment horizontal="left" vertical="center" wrapText="1"/>
    </xf>
    <xf numFmtId="49" fontId="97" fillId="3" borderId="34" xfId="0" applyNumberFormat="1" applyFont="1" applyFill="1" applyBorder="1" applyAlignment="1" applyProtection="1">
      <alignment horizontal="left" vertical="center" wrapText="1"/>
      <protection locked="0"/>
    </xf>
    <xf numFmtId="49" fontId="97" fillId="3" borderId="94" xfId="0" applyNumberFormat="1" applyFont="1" applyFill="1" applyBorder="1" applyAlignment="1" applyProtection="1">
      <alignment horizontal="left" vertical="center" wrapText="1"/>
      <protection locked="0"/>
    </xf>
    <xf numFmtId="0" fontId="17" fillId="9" borderId="93" xfId="0" applyFont="1" applyFill="1" applyBorder="1" applyAlignment="1">
      <alignment horizontal="left" vertical="center" wrapText="1"/>
    </xf>
    <xf numFmtId="0" fontId="18" fillId="9" borderId="93" xfId="0" applyFont="1" applyFill="1" applyBorder="1" applyAlignment="1">
      <alignment horizontal="left" vertical="center" wrapText="1"/>
    </xf>
    <xf numFmtId="0" fontId="170" fillId="3" borderId="34" xfId="0" applyFont="1" applyFill="1" applyBorder="1" applyAlignment="1">
      <alignment vertical="center" wrapText="1"/>
    </xf>
    <xf numFmtId="0" fontId="23" fillId="3" borderId="34" xfId="0" applyFont="1" applyFill="1" applyBorder="1" applyAlignment="1">
      <alignment vertical="center" wrapText="1"/>
    </xf>
    <xf numFmtId="0" fontId="23" fillId="3" borderId="94" xfId="0" applyFont="1" applyFill="1" applyBorder="1" applyAlignment="1">
      <alignment vertical="center" wrapText="1"/>
    </xf>
    <xf numFmtId="0" fontId="143" fillId="3" borderId="97" xfId="0" applyFont="1" applyFill="1" applyBorder="1" applyAlignment="1">
      <alignment horizontal="left" vertical="center" wrapText="1"/>
    </xf>
    <xf numFmtId="0" fontId="14" fillId="3" borderId="88" xfId="0" applyFont="1" applyFill="1" applyBorder="1" applyAlignment="1">
      <alignment horizontal="left" vertical="center" wrapText="1"/>
    </xf>
    <xf numFmtId="0" fontId="14" fillId="3" borderId="117" xfId="0" applyFont="1" applyFill="1" applyBorder="1" applyAlignment="1">
      <alignment horizontal="left" vertical="center" wrapText="1"/>
    </xf>
    <xf numFmtId="0" fontId="151" fillId="0" borderId="104" xfId="3" applyFont="1" applyBorder="1" applyAlignment="1" applyProtection="1">
      <alignment horizontal="center" vertical="center" textRotation="180" wrapText="1"/>
      <protection locked="0"/>
    </xf>
    <xf numFmtId="0" fontId="90" fillId="7" borderId="102" xfId="0" applyFont="1" applyFill="1" applyBorder="1" applyAlignment="1">
      <alignment horizontal="center" vertical="center" textRotation="255" shrinkToFit="1"/>
    </xf>
    <xf numFmtId="0" fontId="20" fillId="7" borderId="17" xfId="0" applyFont="1" applyFill="1" applyBorder="1" applyAlignment="1">
      <alignment horizontal="center" vertical="center" textRotation="180" shrinkToFit="1"/>
    </xf>
    <xf numFmtId="0" fontId="20" fillId="7" borderId="0" xfId="0" applyFont="1" applyFill="1" applyAlignment="1">
      <alignment horizontal="center" vertical="center" textRotation="180" shrinkToFit="1"/>
    </xf>
    <xf numFmtId="0" fontId="18" fillId="9" borderId="90" xfId="0" applyFont="1" applyFill="1" applyBorder="1" applyAlignment="1">
      <alignment horizontal="right" vertical="center"/>
    </xf>
    <xf numFmtId="0" fontId="17" fillId="9" borderId="91" xfId="0" applyFont="1" applyFill="1" applyBorder="1" applyAlignment="1">
      <alignment horizontal="left" vertical="center" wrapText="1"/>
    </xf>
    <xf numFmtId="0" fontId="18" fillId="9" borderId="91" xfId="0" applyFont="1" applyFill="1" applyBorder="1" applyAlignment="1">
      <alignment horizontal="left" vertical="center" wrapText="1"/>
    </xf>
    <xf numFmtId="49" fontId="97" fillId="3" borderId="91" xfId="0" applyNumberFormat="1" applyFont="1" applyFill="1" applyBorder="1" applyAlignment="1" applyProtection="1">
      <alignment horizontal="left" vertical="center" wrapText="1"/>
      <protection locked="0"/>
    </xf>
    <xf numFmtId="49" fontId="97" fillId="3" borderId="133" xfId="0" applyNumberFormat="1" applyFont="1" applyFill="1" applyBorder="1" applyAlignment="1" applyProtection="1">
      <alignment horizontal="left" vertical="center" wrapText="1"/>
      <protection locked="0"/>
    </xf>
    <xf numFmtId="0" fontId="17" fillId="9" borderId="90" xfId="0" applyFont="1" applyFill="1" applyBorder="1" applyAlignment="1">
      <alignment horizontal="left" vertical="center" wrapText="1"/>
    </xf>
    <xf numFmtId="0" fontId="23" fillId="3" borderId="66"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129" fillId="0" borderId="104" xfId="3" applyFont="1" applyBorder="1" applyAlignment="1" applyProtection="1">
      <alignment horizontal="center" vertical="center" textRotation="255" wrapText="1"/>
      <protection locked="0"/>
    </xf>
    <xf numFmtId="0" fontId="174" fillId="3" borderId="34" xfId="0" applyFont="1" applyFill="1" applyBorder="1" applyAlignment="1">
      <alignment horizontal="left" vertical="center" wrapText="1"/>
    </xf>
    <xf numFmtId="0" fontId="174" fillId="3" borderId="94" xfId="0" applyFont="1" applyFill="1" applyBorder="1" applyAlignment="1">
      <alignment horizontal="left" vertical="center" wrapText="1"/>
    </xf>
    <xf numFmtId="0" fontId="174" fillId="3" borderId="100" xfId="0" applyFont="1" applyFill="1" applyBorder="1" applyAlignment="1">
      <alignment horizontal="left" vertical="center" wrapText="1"/>
    </xf>
    <xf numFmtId="0" fontId="174" fillId="3" borderId="101" xfId="0" applyFont="1" applyFill="1" applyBorder="1" applyAlignment="1">
      <alignment horizontal="left" vertical="center" wrapText="1"/>
    </xf>
    <xf numFmtId="0" fontId="17" fillId="9" borderId="100" xfId="0" applyFont="1" applyFill="1" applyBorder="1" applyAlignment="1">
      <alignment horizontal="left" vertical="center"/>
    </xf>
    <xf numFmtId="0" fontId="18" fillId="9" borderId="100" xfId="0" applyFont="1" applyFill="1" applyBorder="1" applyAlignment="1">
      <alignment horizontal="left" vertical="center"/>
    </xf>
    <xf numFmtId="49" fontId="97" fillId="3" borderId="120" xfId="0" applyNumberFormat="1" applyFont="1" applyFill="1" applyBorder="1" applyAlignment="1" applyProtection="1">
      <alignment horizontal="left" vertical="center" wrapText="1" shrinkToFit="1"/>
      <protection locked="0"/>
    </xf>
    <xf numFmtId="49" fontId="97" fillId="3" borderId="69" xfId="0" applyNumberFormat="1" applyFont="1" applyFill="1" applyBorder="1" applyAlignment="1" applyProtection="1">
      <alignment horizontal="left" vertical="center" wrapText="1" shrinkToFit="1"/>
      <protection locked="0"/>
    </xf>
    <xf numFmtId="49" fontId="97" fillId="3" borderId="70" xfId="0" applyNumberFormat="1" applyFont="1" applyFill="1" applyBorder="1" applyAlignment="1" applyProtection="1">
      <alignment horizontal="left" vertical="center" wrapText="1" shrinkToFit="1"/>
      <protection locked="0"/>
    </xf>
    <xf numFmtId="0" fontId="178" fillId="0" borderId="104" xfId="3" applyFont="1" applyBorder="1" applyAlignment="1" applyProtection="1">
      <alignment horizontal="center" vertical="center" textRotation="255" wrapText="1"/>
      <protection locked="0"/>
    </xf>
    <xf numFmtId="0" fontId="18" fillId="9" borderId="99" xfId="0" applyFont="1" applyFill="1" applyBorder="1" applyAlignment="1">
      <alignment horizontal="left" vertical="center" wrapText="1"/>
    </xf>
    <xf numFmtId="0" fontId="18" fillId="9" borderId="100" xfId="0" applyFont="1" applyFill="1" applyBorder="1" applyAlignment="1">
      <alignment horizontal="left" vertical="center" wrapText="1"/>
    </xf>
    <xf numFmtId="0" fontId="17" fillId="9" borderId="30" xfId="0" applyFont="1" applyFill="1" applyBorder="1" applyAlignment="1">
      <alignment vertical="center" shrinkToFit="1"/>
    </xf>
    <xf numFmtId="0" fontId="18" fillId="9" borderId="34" xfId="0" applyFont="1" applyFill="1" applyBorder="1" applyAlignment="1">
      <alignment vertical="center" shrinkToFit="1"/>
    </xf>
    <xf numFmtId="0" fontId="23" fillId="3" borderId="29" xfId="0" applyFont="1" applyFill="1" applyBorder="1" applyAlignment="1">
      <alignment horizontal="left" vertical="center" shrinkToFit="1"/>
    </xf>
    <xf numFmtId="0" fontId="23" fillId="3" borderId="54" xfId="0" applyFont="1" applyFill="1" applyBorder="1" applyAlignment="1">
      <alignment horizontal="left" vertical="center" shrinkToFit="1"/>
    </xf>
    <xf numFmtId="0" fontId="23" fillId="3" borderId="30" xfId="0" applyFont="1" applyFill="1" applyBorder="1" applyAlignment="1">
      <alignment horizontal="left" vertical="center" shrinkToFit="1"/>
    </xf>
    <xf numFmtId="0" fontId="22" fillId="3" borderId="29" xfId="0" applyFont="1" applyFill="1" applyBorder="1" applyAlignment="1">
      <alignment horizontal="left" vertical="center" shrinkToFit="1"/>
    </xf>
    <xf numFmtId="0" fontId="23" fillId="3" borderId="79" xfId="0" applyFont="1" applyFill="1" applyBorder="1" applyAlignment="1">
      <alignment horizontal="left" vertical="center" shrinkToFit="1"/>
    </xf>
    <xf numFmtId="0" fontId="18" fillId="9" borderId="46" xfId="0" applyFont="1" applyFill="1" applyBorder="1" applyAlignment="1">
      <alignment horizontal="left" vertical="center" shrinkToFit="1"/>
    </xf>
    <xf numFmtId="0" fontId="18" fillId="9" borderId="97" xfId="0" applyFont="1" applyFill="1" applyBorder="1" applyAlignment="1">
      <alignment horizontal="left" vertical="center" shrinkToFit="1"/>
    </xf>
    <xf numFmtId="0" fontId="18" fillId="9" borderId="44" xfId="0" applyFont="1" applyFill="1" applyBorder="1" applyAlignment="1">
      <alignment horizontal="left" vertical="center" shrinkToFit="1"/>
    </xf>
    <xf numFmtId="0" fontId="18" fillId="9" borderId="76" xfId="0" applyFont="1" applyFill="1" applyBorder="1" applyAlignment="1">
      <alignment horizontal="left" vertical="center" shrinkToFit="1"/>
    </xf>
    <xf numFmtId="0" fontId="1" fillId="3" borderId="29" xfId="0" applyFont="1" applyFill="1" applyBorder="1" applyAlignment="1">
      <alignment horizontal="left" vertical="center" shrinkToFit="1"/>
    </xf>
    <xf numFmtId="0" fontId="1" fillId="3" borderId="54" xfId="0" applyFont="1" applyFill="1" applyBorder="1" applyAlignment="1">
      <alignment horizontal="left" vertical="center" shrinkToFit="1"/>
    </xf>
    <xf numFmtId="0" fontId="1" fillId="3" borderId="30" xfId="0" applyFont="1" applyFill="1" applyBorder="1" applyAlignment="1">
      <alignment horizontal="left" vertical="center" shrinkToFit="1"/>
    </xf>
    <xf numFmtId="0" fontId="22" fillId="3" borderId="54" xfId="0" applyFont="1" applyFill="1" applyBorder="1" applyAlignment="1">
      <alignment horizontal="left" vertical="center" shrinkToFit="1"/>
    </xf>
    <xf numFmtId="0" fontId="22" fillId="3" borderId="79" xfId="0" applyFont="1" applyFill="1" applyBorder="1" applyAlignment="1">
      <alignment horizontal="left" vertical="center" shrinkToFit="1"/>
    </xf>
    <xf numFmtId="49" fontId="97" fillId="3" borderId="29" xfId="0" applyNumberFormat="1" applyFont="1" applyFill="1" applyBorder="1" applyAlignment="1" applyProtection="1">
      <alignment horizontal="left" vertical="center" wrapText="1" shrinkToFit="1"/>
      <protection locked="0"/>
    </xf>
    <xf numFmtId="49" fontId="97" fillId="3" borderId="54" xfId="0" applyNumberFormat="1" applyFont="1" applyFill="1" applyBorder="1" applyAlignment="1" applyProtection="1">
      <alignment horizontal="left" vertical="center" wrapText="1" shrinkToFit="1"/>
      <protection locked="0"/>
    </xf>
    <xf numFmtId="49" fontId="97" fillId="3" borderId="79" xfId="0" applyNumberFormat="1" applyFont="1" applyFill="1" applyBorder="1" applyAlignment="1" applyProtection="1">
      <alignment horizontal="left" vertical="center" wrapText="1" shrinkToFit="1"/>
      <protection locked="0"/>
    </xf>
    <xf numFmtId="0" fontId="23" fillId="3" borderId="34" xfId="0" applyFont="1" applyFill="1" applyBorder="1" applyAlignment="1">
      <alignment vertical="center" shrinkToFit="1"/>
    </xf>
    <xf numFmtId="0" fontId="94" fillId="3" borderId="29" xfId="0" applyFont="1" applyFill="1" applyBorder="1" applyAlignment="1">
      <alignment horizontal="left" vertical="center" shrinkToFit="1"/>
    </xf>
    <xf numFmtId="0" fontId="65" fillId="3" borderId="54" xfId="0" applyFont="1" applyFill="1" applyBorder="1" applyAlignment="1">
      <alignment horizontal="left" vertical="center" shrinkToFit="1"/>
    </xf>
    <xf numFmtId="0" fontId="65" fillId="3" borderId="79" xfId="0" applyFont="1" applyFill="1" applyBorder="1" applyAlignment="1">
      <alignment horizontal="left" vertical="center" shrinkToFit="1"/>
    </xf>
    <xf numFmtId="0" fontId="24" fillId="3" borderId="54" xfId="0" applyFont="1" applyFill="1" applyBorder="1" applyAlignment="1">
      <alignment horizontal="left" vertical="center" shrinkToFit="1"/>
    </xf>
    <xf numFmtId="0" fontId="24" fillId="3" borderId="79" xfId="0" applyFont="1" applyFill="1" applyBorder="1" applyAlignment="1">
      <alignment horizontal="left" vertical="center" shrinkToFit="1"/>
    </xf>
    <xf numFmtId="0" fontId="22" fillId="3" borderId="34" xfId="0" applyFont="1" applyFill="1" applyBorder="1" applyAlignment="1">
      <alignment vertical="center" shrinkToFit="1"/>
    </xf>
    <xf numFmtId="0" fontId="97" fillId="0" borderId="29" xfId="0" applyFont="1" applyBorder="1" applyAlignment="1">
      <alignment horizontal="center" vertical="center" wrapText="1" shrinkToFit="1"/>
    </xf>
    <xf numFmtId="0" fontId="97" fillId="0" borderId="54" xfId="0" applyFont="1" applyBorder="1" applyAlignment="1">
      <alignment horizontal="center" vertical="center" wrapText="1" shrinkToFit="1"/>
    </xf>
    <xf numFmtId="0" fontId="97" fillId="0" borderId="79" xfId="0" applyFont="1" applyBorder="1" applyAlignment="1">
      <alignment horizontal="center" vertical="center" wrapText="1" shrinkToFit="1"/>
    </xf>
    <xf numFmtId="0" fontId="23" fillId="3" borderId="111" xfId="0" applyFont="1" applyFill="1" applyBorder="1" applyAlignment="1">
      <alignment horizontal="left" vertical="center" wrapText="1"/>
    </xf>
    <xf numFmtId="0" fontId="23" fillId="3" borderId="112" xfId="0" applyFont="1" applyFill="1" applyBorder="1" applyAlignment="1">
      <alignment horizontal="left" vertical="center" wrapText="1"/>
    </xf>
    <xf numFmtId="0" fontId="23" fillId="3" borderId="113" xfId="0" applyFont="1" applyFill="1" applyBorder="1" applyAlignment="1">
      <alignment horizontal="left" vertical="center" wrapText="1"/>
    </xf>
    <xf numFmtId="0" fontId="5" fillId="3" borderId="112" xfId="0" applyFont="1" applyFill="1" applyBorder="1" applyAlignment="1">
      <alignment horizontal="left" vertical="center" wrapText="1"/>
    </xf>
    <xf numFmtId="0" fontId="5" fillId="3" borderId="114" xfId="0" applyFont="1" applyFill="1" applyBorder="1" applyAlignment="1">
      <alignment horizontal="left" vertical="center" wrapText="1"/>
    </xf>
    <xf numFmtId="0" fontId="143" fillId="3" borderId="30" xfId="0" applyFont="1" applyFill="1" applyBorder="1" applyAlignment="1">
      <alignment horizontal="left" vertical="center" shrinkToFit="1"/>
    </xf>
    <xf numFmtId="0" fontId="14" fillId="3" borderId="34" xfId="0" applyFont="1" applyFill="1" applyBorder="1" applyAlignment="1">
      <alignment horizontal="left" vertical="center" shrinkToFit="1"/>
    </xf>
    <xf numFmtId="0" fontId="14" fillId="3" borderId="116" xfId="0" applyFont="1" applyFill="1" applyBorder="1" applyAlignment="1">
      <alignment horizontal="left" vertical="center" shrinkToFit="1"/>
    </xf>
    <xf numFmtId="0" fontId="6" fillId="3" borderId="34" xfId="0" applyFont="1" applyFill="1" applyBorder="1" applyAlignment="1">
      <alignment vertical="center" shrinkToFit="1"/>
    </xf>
    <xf numFmtId="0" fontId="6" fillId="3" borderId="116" xfId="0" applyFont="1" applyFill="1" applyBorder="1" applyAlignment="1">
      <alignment vertical="center" shrinkToFit="1"/>
    </xf>
    <xf numFmtId="0" fontId="17" fillId="9" borderId="18" xfId="0" applyFont="1" applyFill="1" applyBorder="1" applyAlignment="1">
      <alignment vertical="center" shrinkToFit="1"/>
    </xf>
    <xf numFmtId="0" fontId="18" fillId="9" borderId="18" xfId="0" applyFont="1" applyFill="1" applyBorder="1" applyAlignment="1">
      <alignment vertical="center" shrinkToFit="1"/>
    </xf>
    <xf numFmtId="49" fontId="97" fillId="3" borderId="107" xfId="3" applyNumberFormat="1" applyFont="1" applyFill="1" applyBorder="1" applyAlignment="1" applyProtection="1">
      <alignment horizontal="left" vertical="center" wrapText="1" shrinkToFit="1"/>
      <protection locked="0"/>
    </xf>
    <xf numFmtId="49" fontId="97" fillId="3" borderId="108" xfId="3" applyNumberFormat="1" applyFont="1" applyFill="1" applyBorder="1" applyAlignment="1" applyProtection="1">
      <alignment horizontal="left" vertical="center" wrapText="1" shrinkToFit="1"/>
      <protection locked="0"/>
    </xf>
    <xf numFmtId="49" fontId="97" fillId="3" borderId="109" xfId="3" applyNumberFormat="1" applyFont="1" applyFill="1" applyBorder="1" applyAlignment="1" applyProtection="1">
      <alignment horizontal="left" vertical="center" wrapText="1" shrinkToFit="1"/>
      <protection locked="0"/>
    </xf>
    <xf numFmtId="0" fontId="58" fillId="9" borderId="107" xfId="0" applyFont="1" applyFill="1" applyBorder="1" applyAlignment="1">
      <alignment horizontal="left" vertical="center" shrinkToFit="1"/>
    </xf>
    <xf numFmtId="0" fontId="58" fillId="9" borderId="108" xfId="0" applyFont="1" applyFill="1" applyBorder="1" applyAlignment="1">
      <alignment horizontal="left" vertical="center" shrinkToFit="1"/>
    </xf>
    <xf numFmtId="49" fontId="97" fillId="3" borderId="107" xfId="0" applyNumberFormat="1" applyFont="1" applyFill="1" applyBorder="1" applyAlignment="1" applyProtection="1">
      <alignment horizontal="left" vertical="center" wrapText="1" shrinkToFit="1"/>
      <protection locked="0"/>
    </xf>
    <xf numFmtId="49" fontId="97" fillId="3" borderId="108" xfId="0" applyNumberFormat="1" applyFont="1" applyFill="1" applyBorder="1" applyAlignment="1" applyProtection="1">
      <alignment horizontal="left" vertical="center" wrapText="1" shrinkToFit="1"/>
      <protection locked="0"/>
    </xf>
    <xf numFmtId="49" fontId="97" fillId="3" borderId="110" xfId="0" applyNumberFormat="1" applyFont="1" applyFill="1" applyBorder="1" applyAlignment="1" applyProtection="1">
      <alignment horizontal="left" vertical="center" wrapText="1" shrinkToFit="1"/>
      <protection locked="0"/>
    </xf>
    <xf numFmtId="0" fontId="17" fillId="9" borderId="113" xfId="0" applyFont="1" applyFill="1" applyBorder="1" applyAlignment="1">
      <alignment horizontal="left" vertical="center" shrinkToFit="1"/>
    </xf>
    <xf numFmtId="0" fontId="18" fillId="9" borderId="115" xfId="0" applyFont="1" applyFill="1" applyBorder="1" applyAlignment="1">
      <alignment horizontal="left" vertical="center" shrinkToFit="1"/>
    </xf>
    <xf numFmtId="0" fontId="23" fillId="3" borderId="115" xfId="0" applyFont="1" applyFill="1" applyBorder="1" applyAlignment="1">
      <alignment horizontal="left" vertical="center" wrapText="1"/>
    </xf>
    <xf numFmtId="0" fontId="23" fillId="3" borderId="115" xfId="0" applyFont="1" applyFill="1" applyBorder="1" applyAlignment="1">
      <alignment vertical="center" wrapText="1"/>
    </xf>
    <xf numFmtId="0" fontId="17" fillId="9" borderId="54" xfId="0" applyFont="1" applyFill="1" applyBorder="1" applyAlignment="1">
      <alignment vertical="center" shrinkToFit="1"/>
    </xf>
    <xf numFmtId="0" fontId="18" fillId="9" borderId="54" xfId="0" applyFont="1" applyFill="1" applyBorder="1" applyAlignment="1">
      <alignment vertical="center" shrinkToFit="1"/>
    </xf>
    <xf numFmtId="0" fontId="17" fillId="9" borderId="44" xfId="0" applyFont="1" applyFill="1" applyBorder="1" applyAlignment="1">
      <alignment vertical="center" shrinkToFit="1"/>
    </xf>
    <xf numFmtId="0" fontId="18" fillId="9" borderId="44" xfId="0" applyFont="1" applyFill="1" applyBorder="1" applyAlignment="1">
      <alignment vertical="center" shrinkToFit="1"/>
    </xf>
    <xf numFmtId="49" fontId="97" fillId="3" borderId="77" xfId="0" applyNumberFormat="1" applyFont="1" applyFill="1" applyBorder="1" applyAlignment="1" applyProtection="1">
      <alignment horizontal="left" vertical="center" wrapText="1" shrinkToFit="1"/>
      <protection locked="0"/>
    </xf>
    <xf numFmtId="49" fontId="97" fillId="3" borderId="44" xfId="0" applyNumberFormat="1" applyFont="1" applyFill="1" applyBorder="1" applyAlignment="1" applyProtection="1">
      <alignment horizontal="left" vertical="center" wrapText="1" shrinkToFit="1"/>
      <protection locked="0"/>
    </xf>
    <xf numFmtId="0" fontId="98" fillId="9" borderId="77" xfId="0" applyFont="1" applyFill="1" applyBorder="1" applyAlignment="1">
      <alignment horizontal="left" vertical="center" shrinkToFit="1"/>
    </xf>
    <xf numFmtId="0" fontId="58" fillId="9" borderId="76" xfId="0" applyFont="1" applyFill="1" applyBorder="1" applyAlignment="1">
      <alignment horizontal="left" vertical="center" shrinkToFit="1"/>
    </xf>
    <xf numFmtId="49" fontId="97" fillId="3" borderId="76" xfId="0" applyNumberFormat="1" applyFont="1" applyFill="1" applyBorder="1" applyAlignment="1" applyProtection="1">
      <alignment horizontal="left" vertical="center" wrapText="1" shrinkToFit="1"/>
      <protection locked="0"/>
    </xf>
    <xf numFmtId="0" fontId="58" fillId="9" borderId="77" xfId="0" applyFont="1" applyFill="1" applyBorder="1" applyAlignment="1">
      <alignment horizontal="left" vertical="center" shrinkToFit="1"/>
    </xf>
    <xf numFmtId="0" fontId="58" fillId="9" borderId="44" xfId="0" applyFont="1" applyFill="1" applyBorder="1" applyAlignment="1">
      <alignment horizontal="left" vertical="center" shrinkToFit="1"/>
    </xf>
    <xf numFmtId="49" fontId="97" fillId="3" borderId="78" xfId="0" applyNumberFormat="1" applyFont="1" applyFill="1" applyBorder="1" applyAlignment="1" applyProtection="1">
      <alignment horizontal="left" vertical="center" wrapText="1" shrinkToFit="1"/>
      <protection locked="0"/>
    </xf>
    <xf numFmtId="0" fontId="17" fillId="0" borderId="29" xfId="0" applyFont="1" applyBorder="1" applyAlignment="1">
      <alignment horizontal="left" vertical="center"/>
    </xf>
    <xf numFmtId="0" fontId="17" fillId="0" borderId="54" xfId="0" applyFont="1" applyBorder="1" applyAlignment="1">
      <alignment horizontal="left" vertical="center"/>
    </xf>
    <xf numFmtId="0" fontId="17" fillId="0" borderId="30" xfId="0" applyFont="1" applyBorder="1" applyAlignment="1">
      <alignment horizontal="left" vertical="center"/>
    </xf>
    <xf numFmtId="0" fontId="18" fillId="0" borderId="54" xfId="0" applyFont="1" applyBorder="1" applyAlignment="1">
      <alignment horizontal="left" vertical="center"/>
    </xf>
    <xf numFmtId="0" fontId="17" fillId="0" borderId="29" xfId="0" applyFont="1" applyBorder="1" applyAlignment="1">
      <alignment horizontal="center" vertical="center" wrapText="1" shrinkToFit="1"/>
    </xf>
    <xf numFmtId="0" fontId="17" fillId="0" borderId="54" xfId="0" applyFont="1" applyBorder="1" applyAlignment="1">
      <alignment horizontal="center" vertical="center" shrinkToFit="1"/>
    </xf>
    <xf numFmtId="0" fontId="17" fillId="0" borderId="79" xfId="0" applyFont="1" applyBorder="1" applyAlignment="1">
      <alignment horizontal="center" vertical="center" shrinkToFit="1"/>
    </xf>
    <xf numFmtId="0" fontId="98" fillId="9" borderId="107" xfId="0" applyFont="1" applyFill="1" applyBorder="1" applyAlignment="1">
      <alignment horizontal="left" vertical="center" shrinkToFit="1"/>
    </xf>
    <xf numFmtId="0" fontId="176" fillId="0" borderId="104" xfId="3" applyFont="1" applyBorder="1" applyAlignment="1" applyProtection="1">
      <alignment horizontal="center" vertical="center" textRotation="180" wrapText="1"/>
      <protection locked="0"/>
    </xf>
    <xf numFmtId="0" fontId="84" fillId="9" borderId="53" xfId="0" applyFont="1" applyFill="1" applyBorder="1" applyAlignment="1">
      <alignment vertical="center" shrinkToFit="1"/>
    </xf>
    <xf numFmtId="0" fontId="12" fillId="9" borderId="54" xfId="0" applyFont="1" applyFill="1" applyBorder="1" applyAlignment="1">
      <alignment vertical="center" shrinkToFit="1"/>
    </xf>
    <xf numFmtId="0" fontId="12" fillId="9" borderId="30" xfId="0" applyFont="1" applyFill="1" applyBorder="1" applyAlignment="1">
      <alignment vertical="center" shrinkToFit="1"/>
    </xf>
    <xf numFmtId="49" fontId="97" fillId="3" borderId="43" xfId="0" applyNumberFormat="1" applyFont="1" applyFill="1" applyBorder="1" applyAlignment="1" applyProtection="1">
      <alignment horizontal="left" vertical="center" wrapText="1" shrinkToFit="1"/>
      <protection locked="0"/>
    </xf>
    <xf numFmtId="49" fontId="97" fillId="3" borderId="55" xfId="0" applyNumberFormat="1" applyFont="1" applyFill="1" applyBorder="1" applyAlignment="1" applyProtection="1">
      <alignment horizontal="left" vertical="center" wrapText="1" shrinkToFit="1"/>
      <protection locked="0"/>
    </xf>
    <xf numFmtId="0" fontId="28" fillId="3" borderId="45" xfId="0" applyFont="1" applyFill="1" applyBorder="1">
      <alignment vertical="center"/>
    </xf>
    <xf numFmtId="0" fontId="28" fillId="3" borderId="46" xfId="0" applyFont="1" applyFill="1" applyBorder="1">
      <alignment vertical="center"/>
    </xf>
    <xf numFmtId="0" fontId="28" fillId="3" borderId="47" xfId="0" applyFont="1" applyFill="1" applyBorder="1">
      <alignment vertical="center"/>
    </xf>
    <xf numFmtId="0" fontId="28" fillId="4" borderId="68" xfId="0" applyFont="1" applyFill="1" applyBorder="1" applyAlignment="1">
      <alignment horizontal="left" vertical="center"/>
    </xf>
    <xf numFmtId="0" fontId="28" fillId="4" borderId="69" xfId="0" applyFont="1" applyFill="1" applyBorder="1" applyAlignment="1">
      <alignment horizontal="left" vertical="center"/>
    </xf>
    <xf numFmtId="0" fontId="28" fillId="4" borderId="70" xfId="0" applyFont="1" applyFill="1" applyBorder="1" applyAlignment="1">
      <alignment horizontal="left" vertical="center"/>
    </xf>
    <xf numFmtId="0" fontId="115" fillId="0" borderId="104" xfId="3" applyFont="1" applyBorder="1" applyAlignment="1" applyProtection="1">
      <alignment horizontal="center" vertical="center" textRotation="255"/>
      <protection locked="0"/>
    </xf>
    <xf numFmtId="0" fontId="32" fillId="7" borderId="20" xfId="0" applyFont="1" applyFill="1" applyBorder="1" applyAlignment="1">
      <alignment horizontal="center" vertical="center" textRotation="255" shrinkToFit="1"/>
    </xf>
    <xf numFmtId="0" fontId="32" fillId="7" borderId="21" xfId="0" applyFont="1" applyFill="1" applyBorder="1" applyAlignment="1">
      <alignment horizontal="center" vertical="center" textRotation="255" shrinkToFit="1"/>
    </xf>
    <xf numFmtId="0" fontId="69" fillId="3" borderId="111" xfId="0" applyFont="1" applyFill="1" applyBorder="1" applyAlignment="1">
      <alignment vertical="center" shrinkToFit="1"/>
    </xf>
    <xf numFmtId="0" fontId="23" fillId="3" borderId="112" xfId="0" applyFont="1" applyFill="1" applyBorder="1" applyAlignment="1">
      <alignment vertical="center" shrinkToFit="1"/>
    </xf>
    <xf numFmtId="0" fontId="23" fillId="3" borderId="113" xfId="0" applyFont="1" applyFill="1" applyBorder="1" applyAlignment="1">
      <alignment vertical="center" shrinkToFit="1"/>
    </xf>
    <xf numFmtId="0" fontId="91" fillId="3" borderId="111" xfId="0" applyFont="1" applyFill="1" applyBorder="1" applyAlignment="1">
      <alignment horizontal="left" vertical="center" shrinkToFit="1"/>
    </xf>
    <xf numFmtId="0" fontId="91" fillId="3" borderId="112" xfId="0" applyFont="1" applyFill="1" applyBorder="1" applyAlignment="1">
      <alignment horizontal="left" vertical="center" shrinkToFit="1"/>
    </xf>
    <xf numFmtId="0" fontId="91" fillId="3" borderId="114" xfId="0" applyFont="1" applyFill="1" applyBorder="1" applyAlignment="1">
      <alignment horizontal="left" vertical="center" shrinkToFit="1"/>
    </xf>
    <xf numFmtId="49" fontId="97" fillId="3" borderId="30" xfId="0" applyNumberFormat="1" applyFont="1" applyFill="1" applyBorder="1" applyAlignment="1" applyProtection="1">
      <alignment horizontal="left" vertical="center" wrapText="1" shrinkToFit="1"/>
      <protection locked="0"/>
    </xf>
    <xf numFmtId="0" fontId="98" fillId="9" borderId="29" xfId="0" applyFont="1" applyFill="1" applyBorder="1" applyAlignment="1">
      <alignment horizontal="left" vertical="center" shrinkToFit="1"/>
    </xf>
    <xf numFmtId="0" fontId="58" fillId="9" borderId="54" xfId="0" applyFont="1" applyFill="1" applyBorder="1" applyAlignment="1">
      <alignment horizontal="left" vertical="center" shrinkToFit="1"/>
    </xf>
    <xf numFmtId="0" fontId="58" fillId="9" borderId="30" xfId="0" applyFont="1" applyFill="1" applyBorder="1" applyAlignment="1">
      <alignment horizontal="left" vertical="center" shrinkToFit="1"/>
    </xf>
    <xf numFmtId="0" fontId="68" fillId="9" borderId="53" xfId="0" applyFont="1" applyFill="1" applyBorder="1" applyAlignment="1">
      <alignment vertical="center" shrinkToFit="1"/>
    </xf>
    <xf numFmtId="0" fontId="64" fillId="9" borderId="54" xfId="0" applyFont="1" applyFill="1" applyBorder="1" applyAlignment="1">
      <alignment vertical="center" shrinkToFit="1"/>
    </xf>
    <xf numFmtId="0" fontId="68" fillId="9" borderId="45" xfId="0" applyFont="1" applyFill="1" applyBorder="1" applyAlignment="1">
      <alignment horizontal="left" vertical="center" shrinkToFit="1"/>
    </xf>
    <xf numFmtId="0" fontId="64" fillId="9" borderId="46" xfId="0" applyFont="1" applyFill="1" applyBorder="1" applyAlignment="1">
      <alignment horizontal="left" vertical="center" shrinkToFit="1"/>
    </xf>
    <xf numFmtId="0" fontId="64" fillId="9" borderId="47" xfId="0" applyFont="1" applyFill="1" applyBorder="1" applyAlignment="1">
      <alignment horizontal="left" vertical="center" shrinkToFit="1"/>
    </xf>
    <xf numFmtId="0" fontId="122" fillId="3" borderId="105" xfId="0" applyFont="1" applyFill="1" applyBorder="1" applyAlignment="1" applyProtection="1">
      <alignment horizontal="center" vertical="center" shrinkToFit="1"/>
      <protection locked="0"/>
    </xf>
    <xf numFmtId="0" fontId="122" fillId="3" borderId="98" xfId="0" applyFont="1" applyFill="1" applyBorder="1" applyAlignment="1" applyProtection="1">
      <alignment horizontal="center" vertical="center" shrinkToFit="1"/>
      <protection locked="0"/>
    </xf>
    <xf numFmtId="0" fontId="122" fillId="3" borderId="106" xfId="0" applyFont="1" applyFill="1" applyBorder="1" applyAlignment="1" applyProtection="1">
      <alignment horizontal="center" vertical="center" shrinkToFit="1"/>
      <protection locked="0"/>
    </xf>
    <xf numFmtId="0" fontId="20" fillId="7" borderId="102" xfId="0" applyFont="1" applyFill="1" applyBorder="1" applyAlignment="1">
      <alignment horizontal="left" vertical="center" textRotation="255" shrinkToFit="1"/>
    </xf>
    <xf numFmtId="0" fontId="32" fillId="7" borderId="20" xfId="0" applyFont="1" applyFill="1" applyBorder="1" applyAlignment="1">
      <alignment horizontal="left" vertical="center" textRotation="255" shrinkToFit="1"/>
    </xf>
    <xf numFmtId="0" fontId="32" fillId="7" borderId="21" xfId="0" applyFont="1" applyFill="1" applyBorder="1" applyAlignment="1">
      <alignment horizontal="left" vertical="center" textRotation="255" shrinkToFit="1"/>
    </xf>
    <xf numFmtId="0" fontId="68" fillId="8" borderId="50" xfId="0" applyFont="1" applyFill="1" applyBorder="1" applyAlignment="1">
      <alignment vertical="center" shrinkToFit="1"/>
    </xf>
    <xf numFmtId="0" fontId="64" fillId="8" borderId="51" xfId="0" applyFont="1" applyFill="1" applyBorder="1" applyAlignment="1">
      <alignment vertical="center" shrinkToFit="1"/>
    </xf>
    <xf numFmtId="0" fontId="64" fillId="8" borderId="56" xfId="0" applyFont="1" applyFill="1" applyBorder="1" applyAlignment="1">
      <alignment vertical="center" shrinkToFit="1"/>
    </xf>
    <xf numFmtId="49" fontId="97" fillId="3" borderId="51" xfId="0" applyNumberFormat="1" applyFont="1" applyFill="1" applyBorder="1" applyAlignment="1" applyProtection="1">
      <alignment horizontal="left" vertical="center" wrapText="1" shrinkToFit="1"/>
      <protection locked="0"/>
    </xf>
    <xf numFmtId="49" fontId="97" fillId="3" borderId="52" xfId="0" applyNumberFormat="1" applyFont="1" applyFill="1" applyBorder="1" applyAlignment="1" applyProtection="1">
      <alignment horizontal="left" vertical="center" wrapText="1" shrinkToFit="1"/>
      <protection locked="0"/>
    </xf>
    <xf numFmtId="0" fontId="64" fillId="9" borderId="30" xfId="0" applyFont="1" applyFill="1" applyBorder="1" applyAlignment="1">
      <alignment vertical="center" shrinkToFit="1"/>
    </xf>
    <xf numFmtId="0" fontId="1" fillId="3" borderId="77" xfId="0" applyFont="1" applyFill="1" applyBorder="1" applyAlignment="1">
      <alignment vertical="center" shrinkToFit="1"/>
    </xf>
    <xf numFmtId="0" fontId="23" fillId="3" borderId="44" xfId="0" applyFont="1" applyFill="1" applyBorder="1" applyAlignment="1">
      <alignment vertical="center" shrinkToFit="1"/>
    </xf>
    <xf numFmtId="0" fontId="23" fillId="3" borderId="76" xfId="0" applyFont="1" applyFill="1" applyBorder="1" applyAlignment="1">
      <alignment vertical="center" shrinkToFit="1"/>
    </xf>
    <xf numFmtId="0" fontId="69" fillId="3" borderId="77" xfId="0" applyFont="1" applyFill="1" applyBorder="1" applyAlignment="1">
      <alignment vertical="center" shrinkToFit="1"/>
    </xf>
    <xf numFmtId="0" fontId="1" fillId="3" borderId="44" xfId="0" applyFont="1" applyFill="1" applyBorder="1" applyAlignment="1">
      <alignment vertical="center" shrinkToFit="1"/>
    </xf>
    <xf numFmtId="0" fontId="1" fillId="3" borderId="43" xfId="0" applyFont="1" applyFill="1" applyBorder="1" applyAlignment="1">
      <alignment vertical="center" shrinkToFit="1"/>
    </xf>
    <xf numFmtId="0" fontId="107" fillId="0" borderId="15" xfId="0" applyFont="1" applyBorder="1" applyAlignment="1" applyProtection="1">
      <alignment horizontal="left" vertical="center" wrapText="1"/>
      <protection locked="0"/>
    </xf>
    <xf numFmtId="0" fontId="107" fillId="0" borderId="0" xfId="0" applyFont="1" applyAlignment="1" applyProtection="1">
      <alignment horizontal="left" vertical="center" wrapText="1"/>
      <protection locked="0"/>
    </xf>
    <xf numFmtId="0" fontId="107" fillId="0" borderId="24" xfId="0" applyFont="1" applyBorder="1" applyAlignment="1" applyProtection="1">
      <alignment horizontal="left" vertical="center" wrapText="1"/>
      <protection locked="0"/>
    </xf>
    <xf numFmtId="0" fontId="55" fillId="0" borderId="14" xfId="0" applyFont="1" applyBorder="1" applyAlignment="1" applyProtection="1">
      <alignment horizontal="center" vertical="center" wrapText="1"/>
      <protection locked="0"/>
    </xf>
    <xf numFmtId="0" fontId="55" fillId="0" borderId="7" xfId="0" applyFont="1" applyBorder="1" applyAlignment="1" applyProtection="1">
      <alignment horizontal="center" vertical="center" wrapText="1"/>
      <protection locked="0"/>
    </xf>
    <xf numFmtId="0" fontId="55" fillId="0" borderId="23"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5" fillId="2" borderId="15" xfId="0" applyFont="1" applyFill="1" applyBorder="1" applyAlignment="1" applyProtection="1">
      <alignment horizontal="left" vertical="center"/>
      <protection locked="0"/>
    </xf>
    <xf numFmtId="0" fontId="15" fillId="2" borderId="0" xfId="0" applyFont="1" applyFill="1" applyAlignment="1" applyProtection="1">
      <alignment horizontal="left" vertical="center"/>
      <protection locked="0"/>
    </xf>
    <xf numFmtId="0" fontId="111" fillId="0" borderId="15" xfId="0" applyFont="1" applyBorder="1" applyAlignment="1" applyProtection="1">
      <alignment horizontal="left" vertical="center"/>
      <protection locked="0"/>
    </xf>
    <xf numFmtId="0" fontId="111" fillId="0" borderId="0" xfId="0" applyFont="1" applyAlignment="1" applyProtection="1">
      <alignment horizontal="left" vertical="center"/>
      <protection locked="0"/>
    </xf>
    <xf numFmtId="0" fontId="111" fillId="0" borderId="24" xfId="0" applyFont="1" applyBorder="1" applyAlignment="1" applyProtection="1">
      <alignment horizontal="left" vertical="center"/>
      <protection locked="0"/>
    </xf>
    <xf numFmtId="0" fontId="97" fillId="0" borderId="0" xfId="0" applyFont="1" applyAlignment="1" applyProtection="1">
      <alignment horizontal="left" vertical="center"/>
      <protection locked="0"/>
    </xf>
    <xf numFmtId="0" fontId="97" fillId="0" borderId="24" xfId="0" applyFont="1" applyBorder="1" applyAlignment="1" applyProtection="1">
      <alignment horizontal="left" vertical="center"/>
      <protection locked="0"/>
    </xf>
    <xf numFmtId="0" fontId="31" fillId="0" borderId="15" xfId="0" applyFont="1" applyBorder="1" applyAlignment="1" applyProtection="1">
      <alignment horizontal="left" vertical="center" shrinkToFit="1"/>
      <protection locked="0"/>
    </xf>
    <xf numFmtId="0" fontId="31" fillId="0" borderId="0" xfId="0" applyFont="1" applyAlignment="1" applyProtection="1">
      <alignment horizontal="left" vertical="center" shrinkToFit="1"/>
      <protection locked="0"/>
    </xf>
    <xf numFmtId="0" fontId="31" fillId="0" borderId="24" xfId="0" applyFont="1" applyBorder="1" applyAlignment="1" applyProtection="1">
      <alignment horizontal="left" vertical="center" shrinkToFit="1"/>
      <protection locked="0"/>
    </xf>
    <xf numFmtId="0" fontId="11" fillId="0" borderId="0" xfId="0" applyFont="1" applyAlignment="1" applyProtection="1">
      <alignment horizontal="left" vertical="center"/>
      <protection locked="0"/>
    </xf>
    <xf numFmtId="177" fontId="11" fillId="0" borderId="0" xfId="0" applyNumberFormat="1" applyFont="1" applyAlignment="1" applyProtection="1">
      <alignment horizontal="left" vertical="center"/>
      <protection locked="0"/>
    </xf>
    <xf numFmtId="0" fontId="97" fillId="0" borderId="15"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168" fillId="0" borderId="15" xfId="0" applyFont="1" applyBorder="1" applyAlignment="1" applyProtection="1">
      <alignment horizontal="left" vertical="center" shrinkToFit="1"/>
      <protection locked="0"/>
    </xf>
    <xf numFmtId="0" fontId="167" fillId="0" borderId="0" xfId="0" applyFont="1" applyAlignment="1" applyProtection="1">
      <alignment horizontal="left" vertical="center" shrinkToFit="1"/>
      <protection locked="0"/>
    </xf>
    <xf numFmtId="0" fontId="167" fillId="0" borderId="24" xfId="0" applyFont="1" applyBorder="1" applyAlignment="1" applyProtection="1">
      <alignment horizontal="left" vertical="center" shrinkToFit="1"/>
      <protection locked="0"/>
    </xf>
    <xf numFmtId="0" fontId="15" fillId="0" borderId="0" xfId="0" applyFont="1" applyAlignment="1" applyProtection="1">
      <alignment horizontal="left" vertical="center"/>
      <protection locked="0"/>
    </xf>
    <xf numFmtId="0" fontId="149" fillId="0" borderId="2" xfId="3" applyFont="1" applyBorder="1" applyAlignment="1" applyProtection="1">
      <alignment horizontal="left" vertical="center"/>
      <protection locked="0"/>
    </xf>
    <xf numFmtId="0" fontId="149" fillId="0" borderId="25" xfId="3" applyFont="1" applyBorder="1" applyAlignment="1" applyProtection="1">
      <alignment horizontal="left" vertical="center"/>
      <protection locked="0"/>
    </xf>
    <xf numFmtId="0" fontId="149" fillId="0" borderId="10" xfId="3" applyFont="1" applyBorder="1" applyAlignment="1" applyProtection="1">
      <alignment horizontal="left" vertical="center"/>
      <protection locked="0"/>
    </xf>
    <xf numFmtId="0" fontId="149" fillId="0" borderId="26" xfId="3" applyFont="1" applyBorder="1" applyAlignment="1" applyProtection="1">
      <alignment horizontal="left" vertical="center"/>
      <protection locked="0"/>
    </xf>
    <xf numFmtId="0" fontId="55" fillId="0" borderId="126" xfId="0" applyFont="1" applyBorder="1" applyAlignment="1" applyProtection="1">
      <alignment horizontal="center" vertical="center" wrapText="1"/>
      <protection locked="0"/>
    </xf>
    <xf numFmtId="0" fontId="55" fillId="0" borderId="127" xfId="0" applyFont="1" applyBorder="1" applyAlignment="1" applyProtection="1">
      <alignment horizontal="center" vertical="center" wrapText="1"/>
      <protection locked="0"/>
    </xf>
    <xf numFmtId="0" fontId="55" fillId="0" borderId="130" xfId="0" applyFont="1" applyBorder="1" applyAlignment="1" applyProtection="1">
      <alignment horizontal="center" vertical="center" wrapText="1"/>
      <protection locked="0"/>
    </xf>
    <xf numFmtId="0" fontId="13" fillId="0" borderId="125" xfId="0" applyFont="1" applyBorder="1" applyAlignment="1" applyProtection="1">
      <alignment horizontal="center" vertical="center" wrapText="1"/>
      <protection locked="0"/>
    </xf>
    <xf numFmtId="0" fontId="13" fillId="0" borderId="131" xfId="0" applyFont="1" applyBorder="1" applyAlignment="1" applyProtection="1">
      <alignment horizontal="center" vertical="center" wrapText="1"/>
      <protection locked="0"/>
    </xf>
    <xf numFmtId="0" fontId="3" fillId="4" borderId="125"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131" xfId="0" applyFont="1" applyFill="1" applyBorder="1" applyAlignment="1" applyProtection="1">
      <alignment horizontal="center" vertical="center"/>
      <protection locked="0"/>
    </xf>
    <xf numFmtId="0" fontId="36" fillId="2" borderId="125" xfId="0" applyFont="1" applyFill="1" applyBorder="1" applyAlignment="1" applyProtection="1">
      <alignment horizontal="left" vertical="center"/>
      <protection locked="0"/>
    </xf>
    <xf numFmtId="0" fontId="36" fillId="2" borderId="0" xfId="0" applyFont="1" applyFill="1" applyAlignment="1" applyProtection="1">
      <alignment horizontal="left" vertical="center"/>
      <protection locked="0"/>
    </xf>
    <xf numFmtId="0" fontId="5" fillId="0" borderId="0" xfId="0" applyFont="1" applyProtection="1">
      <alignment vertical="center"/>
      <protection locked="0"/>
    </xf>
    <xf numFmtId="0" fontId="5" fillId="0" borderId="131" xfId="0" applyFont="1" applyBorder="1" applyProtection="1">
      <alignment vertical="center"/>
      <protection locked="0"/>
    </xf>
    <xf numFmtId="0" fontId="3" fillId="0" borderId="0" xfId="0" applyFont="1" applyProtection="1">
      <alignment vertical="center"/>
      <protection locked="0"/>
    </xf>
    <xf numFmtId="0" fontId="3" fillId="0" borderId="131" xfId="0" applyFont="1" applyBorder="1" applyProtection="1">
      <alignment vertical="center"/>
      <protection locked="0"/>
    </xf>
    <xf numFmtId="0" fontId="107" fillId="0" borderId="125" xfId="0" applyFont="1" applyBorder="1" applyAlignment="1" applyProtection="1">
      <alignment horizontal="center" vertical="center"/>
      <protection locked="0"/>
    </xf>
    <xf numFmtId="0" fontId="107" fillId="0" borderId="0" xfId="0" applyFont="1" applyAlignment="1" applyProtection="1">
      <alignment horizontal="center" vertical="center"/>
      <protection locked="0"/>
    </xf>
    <xf numFmtId="0" fontId="107" fillId="0" borderId="131" xfId="0" applyFont="1" applyBorder="1" applyAlignment="1" applyProtection="1">
      <alignment horizontal="center" vertical="center"/>
      <protection locked="0"/>
    </xf>
    <xf numFmtId="0" fontId="13" fillId="0" borderId="125"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31" xfId="0" applyFont="1" applyBorder="1" applyAlignment="1" applyProtection="1">
      <alignment horizontal="left" vertical="center" wrapText="1"/>
      <protection locked="0"/>
    </xf>
    <xf numFmtId="0" fontId="9" fillId="0" borderId="0" xfId="0" applyFont="1" applyProtection="1">
      <alignment vertical="center"/>
      <protection locked="0"/>
    </xf>
    <xf numFmtId="0" fontId="9" fillId="0" borderId="131" xfId="0" applyFont="1" applyBorder="1" applyProtection="1">
      <alignment vertical="center"/>
      <protection locked="0"/>
    </xf>
    <xf numFmtId="0" fontId="5"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31" xfId="0" applyFont="1" applyBorder="1" applyAlignment="1" applyProtection="1">
      <alignment horizontal="left" vertical="center"/>
      <protection locked="0"/>
    </xf>
    <xf numFmtId="0" fontId="3" fillId="6" borderId="125" xfId="0" applyFont="1" applyFill="1" applyBorder="1" applyAlignment="1" applyProtection="1">
      <alignment horizontal="center" vertical="center"/>
      <protection locked="0"/>
    </xf>
    <xf numFmtId="0" fontId="3" fillId="6" borderId="0" xfId="0" applyFont="1" applyFill="1" applyAlignment="1" applyProtection="1">
      <alignment horizontal="center" vertical="center"/>
      <protection locked="0"/>
    </xf>
    <xf numFmtId="0" fontId="3" fillId="6" borderId="131" xfId="0" applyFont="1" applyFill="1" applyBorder="1" applyAlignment="1" applyProtection="1">
      <alignment horizontal="center" vertical="center"/>
      <protection locked="0"/>
    </xf>
    <xf numFmtId="0" fontId="3" fillId="0" borderId="0" xfId="0" quotePrefix="1" applyFont="1" applyProtection="1">
      <alignment vertical="center"/>
      <protection locked="0"/>
    </xf>
    <xf numFmtId="0" fontId="149" fillId="0" borderId="0" xfId="3" applyFont="1" applyBorder="1" applyAlignment="1" applyProtection="1">
      <alignment horizontal="left" vertical="center"/>
      <protection locked="0"/>
    </xf>
    <xf numFmtId="0" fontId="9" fillId="0" borderId="129" xfId="0" applyFont="1" applyBorder="1" applyAlignment="1" applyProtection="1">
      <alignment horizontal="left" vertical="center"/>
      <protection locked="0"/>
    </xf>
    <xf numFmtId="0" fontId="9" fillId="0" borderId="132" xfId="0" applyFont="1" applyBorder="1" applyAlignment="1" applyProtection="1">
      <alignment horizontal="left" vertical="center"/>
      <protection locked="0"/>
    </xf>
    <xf numFmtId="0" fontId="11" fillId="3" borderId="0" xfId="0" applyFont="1" applyFill="1" applyAlignment="1">
      <alignment horizontal="right" vertical="center" wrapText="1"/>
    </xf>
    <xf numFmtId="0" fontId="53" fillId="3" borderId="10" xfId="0" applyFont="1" applyFill="1" applyBorder="1" applyAlignment="1" applyProtection="1">
      <alignment horizontal="center" vertical="center"/>
      <protection locked="0"/>
    </xf>
    <xf numFmtId="0" fontId="53" fillId="3" borderId="0" xfId="0" applyFont="1" applyFill="1" applyAlignment="1">
      <alignment horizontal="left" vertical="center"/>
    </xf>
    <xf numFmtId="0" fontId="53" fillId="3" borderId="0" xfId="0" applyFont="1" applyFill="1" applyAlignment="1" applyProtection="1">
      <alignment horizontal="left" vertical="center"/>
      <protection locked="0"/>
    </xf>
    <xf numFmtId="0" fontId="53" fillId="3" borderId="10" xfId="0" applyFont="1" applyFill="1" applyBorder="1" applyAlignment="1" applyProtection="1">
      <alignment horizontal="left" vertical="center"/>
      <protection locked="0"/>
    </xf>
    <xf numFmtId="0" fontId="11" fillId="3" borderId="10" xfId="0" applyFont="1" applyFill="1" applyBorder="1" applyAlignment="1" applyProtection="1">
      <alignment horizontal="center" vertical="center" wrapText="1"/>
      <protection locked="0"/>
    </xf>
    <xf numFmtId="0" fontId="154" fillId="3" borderId="0" xfId="0" applyFont="1" applyFill="1" applyAlignment="1">
      <alignment horizontal="left" vertical="center" shrinkToFit="1"/>
    </xf>
    <xf numFmtId="0" fontId="154" fillId="3" borderId="0" xfId="0" applyFont="1" applyFill="1" applyAlignment="1">
      <alignment horizontal="center" vertical="center"/>
    </xf>
    <xf numFmtId="0" fontId="154" fillId="3" borderId="10" xfId="0" applyFont="1" applyFill="1" applyBorder="1" applyAlignment="1" applyProtection="1">
      <alignment horizontal="center" vertical="center"/>
      <protection locked="0"/>
    </xf>
    <xf numFmtId="0" fontId="154" fillId="3" borderId="0" xfId="0" applyFont="1" applyFill="1" applyAlignment="1">
      <alignment horizontal="center" vertical="center" shrinkToFit="1"/>
    </xf>
    <xf numFmtId="0" fontId="154" fillId="3" borderId="10" xfId="0" applyFont="1" applyFill="1" applyBorder="1" applyAlignment="1" applyProtection="1">
      <alignment horizontal="center" vertical="center" wrapText="1" shrinkToFit="1"/>
      <protection locked="0"/>
    </xf>
    <xf numFmtId="0" fontId="50" fillId="3" borderId="0" xfId="0" applyFont="1" applyFill="1" applyAlignment="1">
      <alignment horizontal="center" vertical="center"/>
    </xf>
    <xf numFmtId="0" fontId="154" fillId="3" borderId="0" xfId="0" applyFont="1" applyFill="1" applyAlignment="1">
      <alignment horizontal="left" vertical="center"/>
    </xf>
    <xf numFmtId="0" fontId="11" fillId="3" borderId="10" xfId="0" applyFont="1" applyFill="1" applyBorder="1" applyAlignment="1" applyProtection="1">
      <alignment horizontal="left" vertical="center" wrapText="1"/>
      <protection locked="0"/>
    </xf>
    <xf numFmtId="0" fontId="11" fillId="3" borderId="10" xfId="0" applyFont="1" applyFill="1" applyBorder="1" applyAlignment="1" applyProtection="1">
      <alignment horizontal="left" vertical="center"/>
      <protection locked="0"/>
    </xf>
    <xf numFmtId="0" fontId="52" fillId="3" borderId="0" xfId="0" applyFont="1" applyFill="1" applyAlignment="1">
      <alignment horizontal="center" vertical="center"/>
    </xf>
    <xf numFmtId="0" fontId="51" fillId="3" borderId="0" xfId="0" applyFont="1" applyFill="1" applyAlignment="1">
      <alignment horizontal="left" vertical="center"/>
    </xf>
    <xf numFmtId="0" fontId="154" fillId="3" borderId="10" xfId="0" applyFont="1" applyFill="1" applyBorder="1" applyAlignment="1" applyProtection="1">
      <alignment horizontal="left" vertical="center" wrapText="1"/>
      <protection locked="0"/>
    </xf>
    <xf numFmtId="0" fontId="53" fillId="3" borderId="7" xfId="0" applyFont="1" applyFill="1" applyBorder="1" applyAlignment="1">
      <alignment horizontal="left" vertical="center"/>
    </xf>
    <xf numFmtId="0" fontId="141" fillId="3" borderId="0" xfId="0" applyFont="1" applyFill="1" applyAlignment="1">
      <alignment vertical="center" shrinkToFit="1"/>
    </xf>
    <xf numFmtId="0" fontId="135" fillId="3" borderId="0" xfId="0" applyFont="1" applyFill="1" applyAlignment="1">
      <alignment vertical="center" shrinkToFit="1"/>
    </xf>
    <xf numFmtId="0" fontId="137" fillId="3" borderId="14" xfId="0" applyFont="1" applyFill="1" applyBorder="1" applyAlignment="1" applyProtection="1">
      <alignment horizontal="center" vertical="center" shrinkToFit="1"/>
      <protection locked="0"/>
    </xf>
    <xf numFmtId="0" fontId="137" fillId="3" borderId="7" xfId="0" applyFont="1" applyFill="1" applyBorder="1" applyAlignment="1" applyProtection="1">
      <alignment horizontal="center" vertical="center" shrinkToFit="1"/>
      <protection locked="0"/>
    </xf>
    <xf numFmtId="0" fontId="137" fillId="3" borderId="7" xfId="0" applyFont="1" applyFill="1" applyBorder="1" applyAlignment="1">
      <alignment horizontal="left" vertical="center" shrinkToFit="1"/>
    </xf>
    <xf numFmtId="0" fontId="137" fillId="3" borderId="23" xfId="0" applyFont="1" applyFill="1" applyBorder="1" applyAlignment="1">
      <alignment horizontal="left" vertical="center" shrinkToFit="1"/>
    </xf>
    <xf numFmtId="0" fontId="139" fillId="3" borderId="15" xfId="0" applyFont="1" applyFill="1" applyBorder="1" applyAlignment="1">
      <alignment horizontal="left" vertical="center" shrinkToFit="1"/>
    </xf>
    <xf numFmtId="0" fontId="139" fillId="3" borderId="0" xfId="0" applyFont="1" applyFill="1" applyAlignment="1">
      <alignment horizontal="left" vertical="center" shrinkToFit="1"/>
    </xf>
    <xf numFmtId="0" fontId="139" fillId="3" borderId="24" xfId="0" applyFont="1" applyFill="1" applyBorder="1" applyAlignment="1">
      <alignment horizontal="left" vertical="center" shrinkToFit="1"/>
    </xf>
    <xf numFmtId="0" fontId="140" fillId="3" borderId="15" xfId="0" applyFont="1" applyFill="1" applyBorder="1" applyAlignment="1">
      <alignment horizontal="left" vertical="center" shrinkToFit="1"/>
    </xf>
    <xf numFmtId="0" fontId="140" fillId="3" borderId="0" xfId="0" applyFont="1" applyFill="1" applyAlignment="1">
      <alignment horizontal="left" vertical="center" shrinkToFit="1"/>
    </xf>
    <xf numFmtId="0" fontId="140" fillId="3" borderId="0" xfId="0" applyFont="1" applyFill="1" applyAlignment="1" applyProtection="1">
      <alignment horizontal="left" vertical="center" shrinkToFit="1"/>
      <protection locked="0"/>
    </xf>
    <xf numFmtId="0" fontId="140" fillId="3" borderId="24" xfId="0" applyFont="1" applyFill="1" applyBorder="1" applyAlignment="1" applyProtection="1">
      <alignment horizontal="left" vertical="center" shrinkToFit="1"/>
      <protection locked="0"/>
    </xf>
    <xf numFmtId="0" fontId="117" fillId="3" borderId="25" xfId="0" applyFont="1" applyFill="1" applyBorder="1" applyAlignment="1">
      <alignment horizontal="center" vertical="center" shrinkToFit="1"/>
    </xf>
    <xf numFmtId="0" fontId="117" fillId="3" borderId="10" xfId="0" applyFont="1" applyFill="1" applyBorder="1" applyAlignment="1">
      <alignment horizontal="center" vertical="center" shrinkToFit="1"/>
    </xf>
    <xf numFmtId="0" fontId="117" fillId="3" borderId="120" xfId="0" applyFont="1" applyFill="1" applyBorder="1" applyAlignment="1" applyProtection="1">
      <alignment horizontal="left" vertical="center" shrinkToFit="1"/>
      <protection locked="0"/>
    </xf>
    <xf numFmtId="0" fontId="117" fillId="3" borderId="69" xfId="0" applyFont="1" applyFill="1" applyBorder="1" applyAlignment="1" applyProtection="1">
      <alignment horizontal="left" vertical="center" shrinkToFit="1"/>
      <protection locked="0"/>
    </xf>
    <xf numFmtId="0" fontId="117" fillId="3" borderId="121" xfId="0" applyFont="1" applyFill="1" applyBorder="1" applyAlignment="1">
      <alignment horizontal="right" vertical="center" shrinkToFit="1"/>
    </xf>
    <xf numFmtId="0" fontId="117" fillId="3" borderId="10" xfId="0" applyFont="1" applyFill="1" applyBorder="1" applyAlignment="1">
      <alignment horizontal="right" vertical="center" shrinkToFit="1"/>
    </xf>
    <xf numFmtId="0" fontId="119" fillId="3" borderId="10" xfId="0" applyFont="1" applyFill="1" applyBorder="1" applyAlignment="1" applyProtection="1">
      <alignment horizontal="left" vertical="center" shrinkToFit="1"/>
      <protection locked="0"/>
    </xf>
    <xf numFmtId="0" fontId="119" fillId="3" borderId="26" xfId="0" applyFont="1" applyFill="1" applyBorder="1" applyAlignment="1" applyProtection="1">
      <alignment horizontal="left" vertical="center" shrinkToFit="1"/>
      <protection locked="0"/>
    </xf>
    <xf numFmtId="0" fontId="7" fillId="3" borderId="15" xfId="0" applyFont="1" applyFill="1" applyBorder="1" applyAlignment="1">
      <alignment vertical="center" shrinkToFit="1"/>
    </xf>
    <xf numFmtId="0" fontId="7" fillId="3" borderId="0" xfId="0" applyFont="1" applyFill="1" applyAlignment="1">
      <alignment vertical="center" shrinkToFit="1"/>
    </xf>
    <xf numFmtId="0" fontId="7" fillId="3" borderId="24" xfId="0" applyFont="1" applyFill="1" applyBorder="1" applyAlignment="1">
      <alignment vertical="center" shrinkToFit="1"/>
    </xf>
    <xf numFmtId="0" fontId="7" fillId="3" borderId="25" xfId="0" applyFont="1" applyFill="1" applyBorder="1" applyAlignment="1">
      <alignment vertical="center" shrinkToFit="1"/>
    </xf>
    <xf numFmtId="0" fontId="7" fillId="3" borderId="10" xfId="0" applyFont="1" applyFill="1" applyBorder="1" applyAlignment="1">
      <alignment vertical="center" shrinkToFit="1"/>
    </xf>
    <xf numFmtId="0" fontId="7" fillId="3" borderId="26" xfId="0" applyFont="1" applyFill="1" applyBorder="1" applyAlignment="1">
      <alignment vertical="center" shrinkToFit="1"/>
    </xf>
    <xf numFmtId="0" fontId="135" fillId="3" borderId="14" xfId="0" applyFont="1" applyFill="1" applyBorder="1" applyAlignment="1">
      <alignment vertical="center" shrinkToFit="1"/>
    </xf>
    <xf numFmtId="0" fontId="135" fillId="3" borderId="7" xfId="0" applyFont="1" applyFill="1" applyBorder="1" applyAlignment="1">
      <alignment vertical="center" shrinkToFit="1"/>
    </xf>
    <xf numFmtId="0" fontId="135" fillId="3" borderId="23" xfId="0" applyFont="1" applyFill="1" applyBorder="1" applyAlignment="1">
      <alignment vertical="center" shrinkToFit="1"/>
    </xf>
    <xf numFmtId="0" fontId="119" fillId="3" borderId="15" xfId="0" applyFont="1" applyFill="1" applyBorder="1" applyAlignment="1">
      <alignment horizontal="left" vertical="center" shrinkToFit="1"/>
    </xf>
    <xf numFmtId="0" fontId="119" fillId="3" borderId="0" xfId="0" applyFont="1" applyFill="1" applyAlignment="1">
      <alignment horizontal="left" vertical="center" shrinkToFit="1"/>
    </xf>
    <xf numFmtId="0" fontId="119" fillId="3" borderId="0" xfId="0" applyFont="1" applyFill="1" applyAlignment="1" applyProtection="1">
      <alignment horizontal="left" vertical="center" shrinkToFit="1"/>
      <protection locked="0"/>
    </xf>
    <xf numFmtId="0" fontId="119" fillId="3" borderId="24" xfId="0" applyFont="1" applyFill="1" applyBorder="1" applyAlignment="1" applyProtection="1">
      <alignment horizontal="left" vertical="center" shrinkToFit="1"/>
      <protection locked="0"/>
    </xf>
    <xf numFmtId="0" fontId="119" fillId="3" borderId="25" xfId="0" applyFont="1" applyFill="1" applyBorder="1" applyAlignment="1">
      <alignment horizontal="left" vertical="center" shrinkToFit="1"/>
    </xf>
    <xf numFmtId="0" fontId="119" fillId="3" borderId="10" xfId="0" applyFont="1" applyFill="1" applyBorder="1" applyAlignment="1">
      <alignment horizontal="left" vertical="center" shrinkToFit="1"/>
    </xf>
    <xf numFmtId="0" fontId="27" fillId="3" borderId="14" xfId="0" applyFont="1" applyFill="1" applyBorder="1" applyAlignment="1">
      <alignment vertical="center" shrinkToFit="1"/>
    </xf>
    <xf numFmtId="0" fontId="27" fillId="3" borderId="7" xfId="0" applyFont="1" applyFill="1" applyBorder="1" applyAlignment="1">
      <alignment vertical="center" shrinkToFit="1"/>
    </xf>
    <xf numFmtId="0" fontId="27" fillId="3" borderId="23" xfId="0" applyFont="1" applyFill="1" applyBorder="1" applyAlignment="1">
      <alignment vertical="center" shrinkToFit="1"/>
    </xf>
    <xf numFmtId="0" fontId="60" fillId="3" borderId="15" xfId="0" applyFont="1" applyFill="1" applyBorder="1" applyAlignment="1">
      <alignment vertical="center" shrinkToFit="1"/>
    </xf>
    <xf numFmtId="0" fontId="60" fillId="3" borderId="0" xfId="0" applyFont="1" applyFill="1" applyAlignment="1">
      <alignment vertical="center" shrinkToFit="1"/>
    </xf>
    <xf numFmtId="0" fontId="60" fillId="3" borderId="24" xfId="0" applyFont="1" applyFill="1" applyBorder="1" applyAlignment="1">
      <alignment vertical="center" shrinkToFit="1"/>
    </xf>
    <xf numFmtId="0" fontId="133" fillId="3" borderId="15" xfId="0" applyFont="1" applyFill="1" applyBorder="1" applyAlignment="1">
      <alignment vertical="center" shrinkToFit="1"/>
    </xf>
    <xf numFmtId="0" fontId="133" fillId="3" borderId="0" xfId="0" applyFont="1" applyFill="1" applyAlignment="1">
      <alignment vertical="center" shrinkToFit="1"/>
    </xf>
    <xf numFmtId="0" fontId="133" fillId="3" borderId="24" xfId="0" applyFont="1" applyFill="1" applyBorder="1" applyAlignment="1">
      <alignment vertical="center" shrinkToFit="1"/>
    </xf>
    <xf numFmtId="0" fontId="60" fillId="3" borderId="25" xfId="0" applyFont="1" applyFill="1" applyBorder="1" applyAlignment="1">
      <alignment vertical="center" shrinkToFit="1"/>
    </xf>
    <xf numFmtId="0" fontId="60" fillId="3" borderId="10" xfId="0" applyFont="1" applyFill="1" applyBorder="1" applyAlignment="1">
      <alignment vertical="center" shrinkToFit="1"/>
    </xf>
    <xf numFmtId="0" fontId="60" fillId="3" borderId="26" xfId="0" applyFont="1" applyFill="1" applyBorder="1" applyAlignment="1">
      <alignment vertical="center" shrinkToFit="1"/>
    </xf>
    <xf numFmtId="0" fontId="7" fillId="3" borderId="14" xfId="0" applyFont="1" applyFill="1" applyBorder="1" applyAlignment="1">
      <alignment vertical="center" shrinkToFit="1"/>
    </xf>
    <xf numFmtId="0" fontId="7" fillId="3" borderId="7" xfId="0" applyFont="1" applyFill="1" applyBorder="1" applyAlignment="1">
      <alignment vertical="center" shrinkToFit="1"/>
    </xf>
    <xf numFmtId="0" fontId="7" fillId="3" borderId="23" xfId="0" applyFont="1" applyFill="1" applyBorder="1" applyAlignment="1">
      <alignment vertical="center" shrinkToFit="1"/>
    </xf>
    <xf numFmtId="0" fontId="34" fillId="3" borderId="31" xfId="0" applyFont="1" applyFill="1" applyBorder="1" applyAlignment="1">
      <alignment horizontal="center" vertical="center" shrinkToFit="1"/>
    </xf>
    <xf numFmtId="0" fontId="34" fillId="3" borderId="32" xfId="0" applyFont="1" applyFill="1" applyBorder="1" applyAlignment="1">
      <alignment horizontal="center" vertical="center" shrinkToFit="1"/>
    </xf>
    <xf numFmtId="0" fontId="34" fillId="3" borderId="33" xfId="0" applyFont="1" applyFill="1" applyBorder="1" applyAlignment="1">
      <alignment horizontal="center" vertical="center" shrinkToFit="1"/>
    </xf>
    <xf numFmtId="0" fontId="60" fillId="3" borderId="14" xfId="0" applyFont="1" applyFill="1" applyBorder="1" applyAlignment="1">
      <alignment vertical="center" shrinkToFit="1"/>
    </xf>
    <xf numFmtId="0" fontId="60" fillId="3" borderId="7" xfId="0" applyFont="1" applyFill="1" applyBorder="1" applyAlignment="1">
      <alignment vertical="center" shrinkToFit="1"/>
    </xf>
    <xf numFmtId="0" fontId="60" fillId="3" borderId="23" xfId="0" applyFont="1" applyFill="1" applyBorder="1" applyAlignment="1">
      <alignment vertical="center" shrinkToFit="1"/>
    </xf>
    <xf numFmtId="0" fontId="119" fillId="3" borderId="15" xfId="0" applyFont="1" applyFill="1" applyBorder="1" applyAlignment="1">
      <alignment vertical="center" shrinkToFit="1"/>
    </xf>
    <xf numFmtId="0" fontId="119" fillId="3" borderId="0" xfId="0" applyFont="1" applyFill="1" applyAlignment="1">
      <alignment vertical="center" shrinkToFit="1"/>
    </xf>
    <xf numFmtId="0" fontId="119" fillId="3" borderId="24" xfId="0" applyFont="1" applyFill="1" applyBorder="1" applyAlignment="1">
      <alignment vertical="center" shrinkToFit="1"/>
    </xf>
    <xf numFmtId="0" fontId="41" fillId="3" borderId="25"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26" xfId="0" applyFont="1" applyFill="1" applyBorder="1" applyAlignment="1">
      <alignment horizontal="center" vertical="center"/>
    </xf>
    <xf numFmtId="0" fontId="47" fillId="3" borderId="10" xfId="0" applyFont="1" applyFill="1" applyBorder="1" applyAlignment="1">
      <alignment horizontal="left" vertical="center"/>
    </xf>
    <xf numFmtId="0" fontId="41" fillId="3" borderId="14" xfId="0" applyFont="1" applyFill="1" applyBorder="1" applyAlignment="1">
      <alignment horizontal="center" vertical="center"/>
    </xf>
    <xf numFmtId="0" fontId="41" fillId="3" borderId="7" xfId="0" applyFont="1" applyFill="1" applyBorder="1" applyAlignment="1">
      <alignment horizontal="center" vertical="center"/>
    </xf>
    <xf numFmtId="0" fontId="41" fillId="3" borderId="23" xfId="0" applyFont="1" applyFill="1" applyBorder="1" applyAlignment="1">
      <alignment horizontal="center" vertical="center"/>
    </xf>
    <xf numFmtId="0" fontId="42" fillId="3" borderId="15" xfId="0" applyFont="1" applyFill="1" applyBorder="1" applyAlignment="1">
      <alignment horizontal="center" vertical="center"/>
    </xf>
    <xf numFmtId="0" fontId="42" fillId="3" borderId="0" xfId="0" applyFont="1" applyFill="1" applyAlignment="1">
      <alignment horizontal="center" vertical="center"/>
    </xf>
    <xf numFmtId="0" fontId="42" fillId="3" borderId="24" xfId="0" applyFont="1" applyFill="1" applyBorder="1" applyAlignment="1">
      <alignment horizontal="center" vertical="center"/>
    </xf>
    <xf numFmtId="0" fontId="41" fillId="3" borderId="15" xfId="0" applyFont="1" applyFill="1" applyBorder="1" applyAlignment="1">
      <alignment horizontal="center" vertical="center"/>
    </xf>
    <xf numFmtId="0" fontId="41" fillId="3" borderId="0" xfId="0" applyFont="1" applyFill="1" applyAlignment="1">
      <alignment horizontal="center" vertical="center"/>
    </xf>
    <xf numFmtId="0" fontId="41" fillId="3" borderId="24" xfId="0" applyFont="1" applyFill="1" applyBorder="1" applyAlignment="1">
      <alignment horizontal="center" vertical="center"/>
    </xf>
    <xf numFmtId="0" fontId="11" fillId="3" borderId="0" xfId="0" applyFont="1" applyFill="1">
      <alignment vertical="center"/>
    </xf>
    <xf numFmtId="0" fontId="44" fillId="3" borderId="0" xfId="0" applyFont="1" applyFill="1">
      <alignment vertical="center"/>
    </xf>
    <xf numFmtId="0" fontId="45" fillId="3" borderId="0" xfId="0" applyFont="1" applyFill="1">
      <alignment vertical="center"/>
    </xf>
  </cellXfs>
  <cellStyles count="4">
    <cellStyle name="一般" xfId="0" builtinId="0"/>
    <cellStyle name="一般 3 2" xfId="2" xr:uid="{E43A33F4-6C7E-4C0B-B24A-2496FA8228F7}"/>
    <cellStyle name="大綱列_1" xfId="1" builtinId="1" iLevel="0"/>
    <cellStyle name="超連結" xfId="3" builtinId="8"/>
  </cellStyles>
  <dxfs count="910">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rgb="FFF4B084"/>
        </patternFill>
      </fill>
    </dxf>
    <dxf>
      <fill>
        <patternFill>
          <bgColor rgb="FFF4B084"/>
        </patternFill>
      </fill>
    </dxf>
    <dxf>
      <fill>
        <patternFill>
          <bgColor rgb="FFF4B084"/>
        </patternFill>
      </fill>
    </dxf>
    <dxf>
      <fill>
        <patternFill>
          <bgColor rgb="FFF4B084"/>
        </patternFill>
      </fill>
    </dxf>
    <dxf>
      <border>
        <top style="thin">
          <color auto="1"/>
        </top>
        <bottom style="thin">
          <color auto="1"/>
        </bottom>
        <vertical/>
        <horizontal/>
      </border>
    </dxf>
    <dxf>
      <fill>
        <patternFill>
          <bgColor theme="0"/>
        </patternFill>
      </fill>
      <border>
        <top/>
        <bottom/>
        <vertical/>
        <horizontal/>
      </border>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color rgb="FFFF0000"/>
      </font>
      <fill>
        <patternFill patternType="solid">
          <bgColor theme="0"/>
        </patternFill>
      </fill>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color auto="1"/>
      </font>
      <fill>
        <patternFill>
          <bgColor theme="5" tint="0.39994506668294322"/>
        </patternFill>
      </fill>
    </dxf>
    <dxf>
      <font>
        <b/>
        <i val="0"/>
        <color auto="1"/>
      </font>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ont>
        <b/>
        <i val="0"/>
        <color auto="1"/>
      </font>
      <fill>
        <patternFill>
          <bgColor theme="5" tint="0.39994506668294322"/>
        </patternFill>
      </fill>
    </dxf>
    <dxf>
      <font>
        <b/>
        <i val="0"/>
        <color auto="1"/>
      </font>
      <fill>
        <patternFill>
          <bgColor theme="5" tint="0.39994506668294322"/>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ont>
        <b/>
        <i val="0"/>
        <color auto="1"/>
      </font>
      <fill>
        <patternFill>
          <bgColor theme="5" tint="0.39994506668294322"/>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fill>
        <patternFill>
          <bgColor rgb="FFF4B084"/>
        </patternFill>
      </fill>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ont>
        <strike val="0"/>
      </font>
      <border>
        <top style="thin">
          <color auto="1"/>
        </top>
        <bottom style="thin">
          <color auto="1"/>
        </bottom>
        <vertical/>
        <horizontal/>
      </border>
    </dxf>
    <dxf>
      <font>
        <strike val="0"/>
      </font>
      <fill>
        <patternFill>
          <bgColor theme="0"/>
        </patternFill>
      </fill>
      <border>
        <top/>
        <bottom/>
        <vertical/>
        <horizontal/>
      </border>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ill>
        <patternFill>
          <bgColor rgb="FFF4B084"/>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strike val="0"/>
      </font>
      <fill>
        <patternFill>
          <bgColor theme="5" tint="0.39994506668294322"/>
        </patternFill>
      </fill>
    </dxf>
    <dxf>
      <font>
        <b/>
        <i val="0"/>
      </font>
      <fill>
        <patternFill>
          <bgColor theme="5" tint="0.39994506668294322"/>
        </patternFill>
      </fill>
    </dxf>
    <dxf>
      <fill>
        <patternFill>
          <bgColor rgb="FFFFFFF0"/>
        </patternFill>
      </fill>
    </dxf>
    <dxf>
      <fill>
        <patternFill>
          <bgColor rgb="FFFFFFF0"/>
        </patternFill>
      </fill>
    </dxf>
    <dxf>
      <fill>
        <patternFill>
          <bgColor rgb="FFFDECE3"/>
        </patternFill>
      </fill>
    </dxf>
    <dxf>
      <fill>
        <patternFill>
          <bgColor rgb="FFFDECE3"/>
        </patternFill>
      </fill>
    </dxf>
    <dxf>
      <fill>
        <patternFill>
          <bgColor rgb="FFFFFFF0"/>
        </patternFill>
      </fill>
    </dxf>
    <dxf>
      <fill>
        <patternFill>
          <bgColor rgb="FFFFF9E7"/>
        </patternFill>
      </fill>
    </dxf>
    <dxf>
      <fill>
        <patternFill>
          <bgColor rgb="FFFDECE3"/>
        </patternFill>
      </fill>
    </dxf>
    <dxf>
      <font>
        <b/>
        <i val="0"/>
        <color rgb="FFFF0000"/>
      </font>
      <fill>
        <patternFill>
          <bgColor rgb="FFFFFF00"/>
        </patternFill>
      </fill>
    </dxf>
    <dxf>
      <fill>
        <patternFill>
          <bgColor rgb="FFF4B084"/>
        </patternFill>
      </fill>
    </dxf>
    <dxf>
      <fill>
        <patternFill>
          <bgColor rgb="FFFDECE3"/>
        </patternFill>
      </fill>
    </dxf>
    <dxf>
      <fill>
        <patternFill>
          <bgColor rgb="FFFFF9E7"/>
        </patternFill>
      </fill>
    </dxf>
    <dxf>
      <fill>
        <patternFill>
          <bgColor rgb="FFFDECE3"/>
        </patternFill>
      </fill>
    </dxf>
    <dxf>
      <fill>
        <patternFill>
          <bgColor rgb="FFFDECE3"/>
        </patternFill>
      </fill>
    </dxf>
    <dxf>
      <font>
        <b/>
        <i val="0"/>
        <strike val="0"/>
        <color rgb="FFFF0000"/>
      </font>
      <fill>
        <patternFill>
          <bgColor rgb="FFFFFF00"/>
        </patternFill>
      </fill>
    </dxf>
    <dxf>
      <fill>
        <patternFill>
          <bgColor rgb="FFFDECE3"/>
        </patternFill>
      </fill>
    </dxf>
    <dxf>
      <fill>
        <patternFill>
          <bgColor rgb="FFFFF9E7"/>
        </patternFill>
      </fill>
    </dxf>
    <dxf>
      <fill>
        <patternFill>
          <bgColor rgb="FFF4B084"/>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FF9E7"/>
        </patternFill>
      </fill>
    </dxf>
    <dxf>
      <fill>
        <patternFill>
          <bgColor rgb="FFFFF9E7"/>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DECE3"/>
        </patternFill>
      </fill>
    </dxf>
    <dxf>
      <fill>
        <patternFill>
          <bgColor rgb="FFFFFF00"/>
        </patternFill>
      </fill>
    </dxf>
    <dxf>
      <fill>
        <patternFill>
          <bgColor rgb="FFFFFF00"/>
        </patternFill>
      </fill>
    </dxf>
    <dxf>
      <fill>
        <patternFill>
          <bgColor rgb="FFFFFFF0"/>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4B084"/>
        </patternFill>
      </fill>
    </dxf>
    <dxf>
      <fill>
        <patternFill>
          <bgColor rgb="FFF4B084"/>
        </patternFill>
      </fill>
    </dxf>
    <dxf>
      <fill>
        <patternFill>
          <bgColor rgb="FFF4B084"/>
        </patternFill>
      </fill>
    </dxf>
    <dxf>
      <fill>
        <patternFill>
          <bgColor rgb="FFFDECE3"/>
        </patternFill>
      </fill>
    </dxf>
    <dxf>
      <fill>
        <patternFill>
          <bgColor rgb="FFFDECE3"/>
        </patternFill>
      </fill>
    </dxf>
    <dxf>
      <fill>
        <patternFill patternType="gray0625">
          <fgColor theme="0" tint="-0.24994659260841701"/>
        </patternFill>
      </fill>
    </dxf>
    <dxf>
      <font>
        <strike val="0"/>
        <color theme="0" tint="-0.499984740745262"/>
      </font>
      <numFmt numFmtId="178" formatCode=";;;&quot;可自行填入需要的服務內容。You can fill in the required services as needed.&quot;"/>
    </dxf>
    <dxf>
      <fill>
        <patternFill patternType="lightTrellis">
          <fgColor theme="0" tint="-0.14993743705557422"/>
        </patternFill>
      </fill>
    </dxf>
    <dxf>
      <fill>
        <patternFill patternType="lightTrellis">
          <fgColor theme="0" tint="-0.14990691854609822"/>
          <bgColor theme="0"/>
        </patternFill>
      </fill>
    </dxf>
  </dxfs>
  <tableStyles count="0" defaultTableStyle="TableStyleMedium2" defaultPivotStyle="PivotStyleLight16"/>
  <colors>
    <mruColors>
      <color rgb="FFF4B084"/>
      <color rgb="FFFFF9E7"/>
      <color rgb="FFFDF0E9"/>
      <color rgb="FFFEF5F0"/>
      <color rgb="FFFFFBE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CheckBox" fmlaLink="$BD$8" lockText="1" noThreeD="1"/>
</file>

<file path=xl/ctrlProps/ctrlProp8.xml><?xml version="1.0" encoding="utf-8"?>
<formControlPr xmlns="http://schemas.microsoft.com/office/spreadsheetml/2009/9/main" objectType="CheckBox" fmlaLink="$BN$26" lockText="1" noThreeD="1"/>
</file>

<file path=xl/ctrlProps/ctrlProp9.xml><?xml version="1.0" encoding="utf-8"?>
<formControlPr xmlns="http://schemas.microsoft.com/office/spreadsheetml/2009/9/main" objectType="CheckBox" fmlaLink="$BN$28" lockText="1" noThreeD="1"/>
</file>

<file path=xl/ctrlProps/ctrlProp10.xml><?xml version="1.0" encoding="utf-8"?>
<formControlPr xmlns="http://schemas.microsoft.com/office/spreadsheetml/2009/9/main" objectType="CheckBox" fmlaLink="$BN$29" lockText="1" noThreeD="1"/>
</file>

<file path=xl/ctrlProps/ctrlProp11.xml><?xml version="1.0" encoding="utf-8"?>
<formControlPr xmlns="http://schemas.microsoft.com/office/spreadsheetml/2009/9/main" objectType="CheckBox" fmlaLink="$BN$30" lockText="1" noThreeD="1"/>
</file>

<file path=xl/ctrlProps/ctrlProp12.xml><?xml version="1.0" encoding="utf-8"?>
<formControlPr xmlns="http://schemas.microsoft.com/office/spreadsheetml/2009/9/main" objectType="CheckBox" fmlaLink="$BU$29" lockText="1" noThreeD="1"/>
</file>

<file path=xl/ctrlProps/ctrlProp13.xml><?xml version="1.0" encoding="utf-8"?>
<formControlPr xmlns="http://schemas.microsoft.com/office/spreadsheetml/2009/9/main" objectType="CheckBox" fmlaLink="$BU$26" lockText="1" noThreeD="1"/>
</file>

<file path=xl/ctrlProps/ctrlProp14.xml><?xml version="1.0" encoding="utf-8"?>
<formControlPr xmlns="http://schemas.microsoft.com/office/spreadsheetml/2009/9/main" objectType="CheckBox" fmlaLink="$BU$25" lockText="1" noThreeD="1"/>
</file>

<file path=xl/ctrlProps/ctrlProp15.xml><?xml version="1.0" encoding="utf-8"?>
<formControlPr xmlns="http://schemas.microsoft.com/office/spreadsheetml/2009/9/main" objectType="CheckBox" fmlaLink="$CA$30" lockText="1" noThreeD="1"/>
</file>

<file path=xl/ctrlProps/ctrlProp16.xml><?xml version="1.0" encoding="utf-8"?>
<formControlPr xmlns="http://schemas.microsoft.com/office/spreadsheetml/2009/9/main" objectType="CheckBox" fmlaLink="$CC$25" lockText="1" noThreeD="1"/>
</file>

<file path=xl/ctrlProps/ctrlProp17.xml><?xml version="1.0" encoding="utf-8"?>
<formControlPr xmlns="http://schemas.microsoft.com/office/spreadsheetml/2009/9/main" objectType="CheckBox" fmlaLink="$CC$33" lockText="1" noThreeD="1"/>
</file>

<file path=xl/ctrlProps/ctrlProp18.xml><?xml version="1.0" encoding="utf-8"?>
<formControlPr xmlns="http://schemas.microsoft.com/office/spreadsheetml/2009/9/main" objectType="CheckBox" fmlaLink="$CC$34" lockText="1" noThreeD="1"/>
</file>

<file path=xl/ctrlProps/ctrlProp19.xml><?xml version="1.0" encoding="utf-8"?>
<formControlPr xmlns="http://schemas.microsoft.com/office/spreadsheetml/2009/9/main" objectType="CheckBox" fmlaLink="$CC$35" lockText="1" noThreeD="1"/>
</file>

<file path=xl/ctrlProps/ctrlProp20.xml><?xml version="1.0" encoding="utf-8"?>
<formControlPr xmlns="http://schemas.microsoft.com/office/spreadsheetml/2009/9/main" objectType="CheckBox" fmlaLink="$CC$36" lockText="1" noThreeD="1"/>
</file>

<file path=xl/ctrlProps/ctrlProp21.xml><?xml version="1.0" encoding="utf-8"?>
<formControlPr xmlns="http://schemas.microsoft.com/office/spreadsheetml/2009/9/main" objectType="CheckBox" fmlaLink="$CC$37" lockText="1" noThreeD="1"/>
</file>

<file path=xl/ctrlProps/ctrlProp22.xml><?xml version="1.0" encoding="utf-8"?>
<formControlPr xmlns="http://schemas.microsoft.com/office/spreadsheetml/2009/9/main" objectType="CheckBox" fmlaLink="$BJ$42" lockText="1" noThreeD="1"/>
</file>

<file path=xl/ctrlProps/ctrlProp23.xml><?xml version="1.0" encoding="utf-8"?>
<formControlPr xmlns="http://schemas.microsoft.com/office/spreadsheetml/2009/9/main" objectType="CheckBox" fmlaLink="$BJ$43" lockText="1" noThreeD="1"/>
</file>

<file path=xl/ctrlProps/ctrlProp24.xml><?xml version="1.0" encoding="utf-8"?>
<formControlPr xmlns="http://schemas.microsoft.com/office/spreadsheetml/2009/9/main" objectType="CheckBox" fmlaLink="$BI$23" lockText="1" noThreeD="1"/>
</file>

<file path=xl/ctrlProps/ctrlProp25.xml><?xml version="1.0" encoding="utf-8"?>
<formControlPr xmlns="http://schemas.microsoft.com/office/spreadsheetml/2009/9/main" objectType="CheckBox" fmlaLink="$BN$23" lockText="1" noThreeD="1"/>
</file>

<file path=xl/ctrlProps/ctrlProp26.xml><?xml version="1.0" encoding="utf-8"?>
<formControlPr xmlns="http://schemas.microsoft.com/office/spreadsheetml/2009/9/main" objectType="CheckBox" fmlaLink="$BU$23" lockText="1" noThreeD="1"/>
</file>

<file path=xl/ctrlProps/ctrlProp27.xml><?xml version="1.0" encoding="utf-8"?>
<formControlPr xmlns="http://schemas.microsoft.com/office/spreadsheetml/2009/9/main" objectType="CheckBox" fmlaLink="$BN$25" lockText="1" noThreeD="1"/>
</file>

<file path=xl/ctrlProps/ctrlProp28.xml><?xml version="1.0" encoding="utf-8"?>
<formControlPr xmlns="http://schemas.microsoft.com/office/spreadsheetml/2009/9/main" objectType="CheckBox" fmlaLink="$BD$83" lockText="1" noThreeD="1"/>
</file>

<file path=xl/ctrlProps/ctrlProp29.xml><?xml version="1.0" encoding="utf-8"?>
<formControlPr xmlns="http://schemas.microsoft.com/office/spreadsheetml/2009/9/main" objectType="CheckBox" fmlaLink="$BD$84" lockText="1" noThreeD="1"/>
</file>

<file path=xl/ctrlProps/ctrlProp30.xml><?xml version="1.0" encoding="utf-8"?>
<formControlPr xmlns="http://schemas.microsoft.com/office/spreadsheetml/2009/9/main" objectType="CheckBox" fmlaLink="$BD$85" lockText="1" noThreeD="1"/>
</file>

<file path=xl/ctrlProps/ctrlProp31.xml><?xml version="1.0" encoding="utf-8"?>
<formControlPr xmlns="http://schemas.microsoft.com/office/spreadsheetml/2009/9/main" objectType="CheckBox" fmlaLink="$BD$86" lockText="1" noThreeD="1"/>
</file>

<file path=xl/ctrlProps/ctrlProp32.xml><?xml version="1.0" encoding="utf-8"?>
<formControlPr xmlns="http://schemas.microsoft.com/office/spreadsheetml/2009/9/main" objectType="CheckBox" fmlaLink="$BD$87" lockText="1" noThreeD="1"/>
</file>

<file path=xl/ctrlProps/ctrlProp33.xml><?xml version="1.0" encoding="utf-8"?>
<formControlPr xmlns="http://schemas.microsoft.com/office/spreadsheetml/2009/9/main" objectType="CheckBox" fmlaLink="$BG$83" lockText="1" noThreeD="1"/>
</file>

<file path=xl/ctrlProps/ctrlProp34.xml><?xml version="1.0" encoding="utf-8"?>
<formControlPr xmlns="http://schemas.microsoft.com/office/spreadsheetml/2009/9/main" objectType="CheckBox" fmlaLink="$BN$84" lockText="1" noThreeD="1"/>
</file>

<file path=xl/ctrlProps/ctrlProp35.xml><?xml version="1.0" encoding="utf-8"?>
<formControlPr xmlns="http://schemas.microsoft.com/office/spreadsheetml/2009/9/main" objectType="CheckBox" fmlaLink="$BU$85" lockText="1" noThreeD="1"/>
</file>

<file path=xl/ctrlProps/ctrlProp36.xml><?xml version="1.0" encoding="utf-8"?>
<formControlPr xmlns="http://schemas.microsoft.com/office/spreadsheetml/2009/9/main" objectType="CheckBox" fmlaLink="$BD$16" lockText="1" noThreeD="1"/>
</file>

<file path=xl/ctrlProps/ctrlProp37.xml><?xml version="1.0" encoding="utf-8"?>
<formControlPr xmlns="http://schemas.microsoft.com/office/spreadsheetml/2009/9/main" objectType="CheckBox" fmlaLink="$BN$8"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fmlaLink="$BL$19" lockText="1" noThreeD="1"/>
</file>

<file path=xl/ctrlProps/ctrlProp40.xml><?xml version="1.0" encoding="utf-8"?>
<formControlPr xmlns="http://schemas.microsoft.com/office/spreadsheetml/2009/9/main" objectType="CheckBox" fmlaLink="$BS$19" lockText="1" noThreeD="1"/>
</file>

<file path=xl/ctrlProps/ctrlProp41.xml><?xml version="1.0" encoding="utf-8"?>
<formControlPr xmlns="http://schemas.microsoft.com/office/spreadsheetml/2009/9/main" objectType="CheckBox" fmlaLink="$BB$5" lockText="1" noThreeD="1"/>
</file>

<file path=xl/ctrlProps/ctrlProp42.xml><?xml version="1.0" encoding="utf-8"?>
<formControlPr xmlns="http://schemas.microsoft.com/office/spreadsheetml/2009/9/main" objectType="CheckBox" fmlaLink="$BB$6" lockText="1" noThreeD="1"/>
</file>

<file path=xl/ctrlProps/ctrlProp43.xml><?xml version="1.0" encoding="utf-8"?>
<formControlPr xmlns="http://schemas.microsoft.com/office/spreadsheetml/2009/9/main" objectType="CheckBox" fmlaLink="$BB$7" lockText="1" noThreeD="1"/>
</file>

<file path=xl/ctrlProps/ctrlProp44.xml><?xml version="1.0" encoding="utf-8"?>
<formControlPr xmlns="http://schemas.microsoft.com/office/spreadsheetml/2009/9/main" objectType="CheckBox" fmlaLink="$BB$8" lockText="1" noThreeD="1"/>
</file>

<file path=xl/ctrlProps/ctrlProp45.xml><?xml version="1.0" encoding="utf-8"?>
<formControlPr xmlns="http://schemas.microsoft.com/office/spreadsheetml/2009/9/main" objectType="CheckBox" fmlaLink="$BB$9" lockText="1" noThreeD="1"/>
</file>

<file path=xl/ctrlProps/ctrlProp46.xml><?xml version="1.0" encoding="utf-8"?>
<formControlPr xmlns="http://schemas.microsoft.com/office/spreadsheetml/2009/9/main" objectType="CheckBox" fmlaLink="$BB$33" lockText="1" noThreeD="1"/>
</file>

<file path=xl/ctrlProps/ctrlProp47.xml><?xml version="1.0" encoding="utf-8"?>
<formControlPr xmlns="http://schemas.microsoft.com/office/spreadsheetml/2009/9/main" objectType="CheckBox" fmlaLink="$BB$34" lockText="1" noThreeD="1"/>
</file>

<file path=xl/ctrlProps/ctrlProp48.xml><?xml version="1.0" encoding="utf-8"?>
<formControlPr xmlns="http://schemas.microsoft.com/office/spreadsheetml/2009/9/main" objectType="CheckBox" fmlaLink="$BB$35" lockText="1" noThreeD="1"/>
</file>

<file path=xl/ctrlProps/ctrlProp49.xml><?xml version="1.0" encoding="utf-8"?>
<formControlPr xmlns="http://schemas.microsoft.com/office/spreadsheetml/2009/9/main" objectType="CheckBox" fmlaLink="$BB$36" lockText="1" noThreeD="1"/>
</file>

<file path=xl/ctrlProps/ctrlProp50.xml><?xml version="1.0" encoding="utf-8"?>
<formControlPr xmlns="http://schemas.microsoft.com/office/spreadsheetml/2009/9/main" objectType="CheckBox" fmlaLink="$BB$37" lockText="1" noThreeD="1"/>
</file>

<file path=xl/ctrlProps/ctrlProp51.xml><?xml version="1.0" encoding="utf-8"?>
<formControlPr xmlns="http://schemas.microsoft.com/office/spreadsheetml/2009/9/main" objectType="CheckBox" fmlaLink="$BB$39" lockText="1" noThreeD="1"/>
</file>

<file path=xl/ctrlProps/ctrlProp52.xml><?xml version="1.0" encoding="utf-8"?>
<formControlPr xmlns="http://schemas.microsoft.com/office/spreadsheetml/2009/9/main" objectType="CheckBox" fmlaLink="$BB$40" lockText="1" noThreeD="1"/>
</file>

<file path=xl/ctrlProps/ctrlProp53.xml><?xml version="1.0" encoding="utf-8"?>
<formControlPr xmlns="http://schemas.microsoft.com/office/spreadsheetml/2009/9/main" objectType="CheckBox" fmlaLink="$BB$41" lockText="1" noThreeD="1"/>
</file>

<file path=xl/ctrlProps/ctrlProp54.xml><?xml version="1.0" encoding="utf-8"?>
<formControlPr xmlns="http://schemas.microsoft.com/office/spreadsheetml/2009/9/main" objectType="CheckBox" fmlaLink="$BB$42" lockText="1" noThreeD="1"/>
</file>

<file path=xl/ctrlProps/ctrlProp55.xml><?xml version="1.0" encoding="utf-8"?>
<formControlPr xmlns="http://schemas.microsoft.com/office/spreadsheetml/2009/9/main" objectType="CheckBox" fmlaLink="$BB$43" lockText="1" noThreeD="1"/>
</file>

<file path=xl/ctrlProps/ctrlProp56.xml><?xml version="1.0" encoding="utf-8"?>
<formControlPr xmlns="http://schemas.microsoft.com/office/spreadsheetml/2009/9/main" objectType="CheckBox" fmlaLink="$BB$44" lockText="1" noThreeD="1"/>
</file>

<file path=xl/ctrlProps/ctrlProp57.xml><?xml version="1.0" encoding="utf-8"?>
<formControlPr xmlns="http://schemas.microsoft.com/office/spreadsheetml/2009/9/main" objectType="CheckBox" fmlaLink="$BB$45" lockText="1" noThreeD="1"/>
</file>

<file path=xl/ctrlProps/ctrlProp58.xml><?xml version="1.0" encoding="utf-8"?>
<formControlPr xmlns="http://schemas.microsoft.com/office/spreadsheetml/2009/9/main" objectType="CheckBox" fmlaLink="$BB$46" lockText="1" noThreeD="1"/>
</file>

<file path=xl/ctrlProps/ctrlProp59.xml><?xml version="1.0" encoding="utf-8"?>
<formControlPr xmlns="http://schemas.microsoft.com/office/spreadsheetml/2009/9/main" objectType="CheckBox" fmlaLink="$BB$49" lockText="1" noThreeD="1"/>
</file>

<file path=xl/ctrlProps/ctrlProp60.xml><?xml version="1.0" encoding="utf-8"?>
<formControlPr xmlns="http://schemas.microsoft.com/office/spreadsheetml/2009/9/main" objectType="CheckBox" fmlaLink="$BB$50" lockText="1" noThreeD="1"/>
</file>

<file path=xl/ctrlProps/ctrlProp61.xml><?xml version="1.0" encoding="utf-8"?>
<formControlPr xmlns="http://schemas.microsoft.com/office/spreadsheetml/2009/9/main" objectType="CheckBox" fmlaLink="$BB$52" lockText="1" noThreeD="1"/>
</file>

<file path=xl/ctrlProps/ctrlProp62.xml><?xml version="1.0" encoding="utf-8"?>
<formControlPr xmlns="http://schemas.microsoft.com/office/spreadsheetml/2009/9/main" objectType="CheckBox" fmlaLink="$BB$53" lockText="1" noThreeD="1"/>
</file>

<file path=xl/ctrlProps/ctrlProp63.xml><?xml version="1.0" encoding="utf-8"?>
<formControlPr xmlns="http://schemas.microsoft.com/office/spreadsheetml/2009/9/main" objectType="CheckBox" fmlaLink="$BB$55" lockText="1" noThreeD="1"/>
</file>

<file path=xl/ctrlProps/ctrlProp64.xml><?xml version="1.0" encoding="utf-8"?>
<formControlPr xmlns="http://schemas.microsoft.com/office/spreadsheetml/2009/9/main" objectType="CheckBox" fmlaLink="$BB$56" lockText="1" noThreeD="1"/>
</file>

<file path=xl/ctrlProps/ctrlProp65.xml><?xml version="1.0" encoding="utf-8"?>
<formControlPr xmlns="http://schemas.microsoft.com/office/spreadsheetml/2009/9/main" objectType="CheckBox" fmlaLink="$BB$57" lockText="1" noThreeD="1"/>
</file>

<file path=xl/ctrlProps/ctrlProp66.xml><?xml version="1.0" encoding="utf-8"?>
<formControlPr xmlns="http://schemas.microsoft.com/office/spreadsheetml/2009/9/main" objectType="CheckBox" fmlaLink="$BB$58" lockText="1" noThreeD="1"/>
</file>

<file path=xl/ctrlProps/ctrlProp67.xml><?xml version="1.0" encoding="utf-8"?>
<formControlPr xmlns="http://schemas.microsoft.com/office/spreadsheetml/2009/9/main" objectType="CheckBox" fmlaLink="$BB$59" lockText="1" noThreeD="1"/>
</file>

<file path=xl/ctrlProps/ctrlProp68.xml><?xml version="1.0" encoding="utf-8"?>
<formControlPr xmlns="http://schemas.microsoft.com/office/spreadsheetml/2009/9/main" objectType="CheckBox" fmlaLink="$BB$60" lockText="1" noThreeD="1"/>
</file>

<file path=xl/ctrlProps/ctrlProp69.xml><?xml version="1.0" encoding="utf-8"?>
<formControlPr xmlns="http://schemas.microsoft.com/office/spreadsheetml/2009/9/main" objectType="CheckBox" fmlaLink="$BB$61" lockText="1" noThreeD="1"/>
</file>

<file path=xl/ctrlProps/ctrlProp70.xml><?xml version="1.0" encoding="utf-8"?>
<formControlPr xmlns="http://schemas.microsoft.com/office/spreadsheetml/2009/9/main" objectType="CheckBox" fmlaLink="$BB$62" lockText="1" noThreeD="1"/>
</file>

<file path=xl/ctrlProps/ctrlProp71.xml><?xml version="1.0" encoding="utf-8"?>
<formControlPr xmlns="http://schemas.microsoft.com/office/spreadsheetml/2009/9/main" objectType="CheckBox" fmlaLink="$BB$63" lockText="1" noThreeD="1"/>
</file>

<file path=xl/ctrlProps/ctrlProp72.xml><?xml version="1.0" encoding="utf-8"?>
<formControlPr xmlns="http://schemas.microsoft.com/office/spreadsheetml/2009/9/main" objectType="CheckBox" fmlaLink="$BB$64" lockText="1" noThreeD="1"/>
</file>

<file path=xl/ctrlProps/ctrlProp73.xml><?xml version="1.0" encoding="utf-8"?>
<formControlPr xmlns="http://schemas.microsoft.com/office/spreadsheetml/2009/9/main" objectType="CheckBox" fmlaLink="$BB$65" lockText="1" noThreeD="1"/>
</file>

<file path=xl/ctrlProps/ctrlProp74.xml><?xml version="1.0" encoding="utf-8"?>
<formControlPr xmlns="http://schemas.microsoft.com/office/spreadsheetml/2009/9/main" objectType="CheckBox" fmlaLink="$BB$66" lockText="1" noThreeD="1"/>
</file>

<file path=xl/ctrlProps/ctrlProp75.xml><?xml version="1.0" encoding="utf-8"?>
<formControlPr xmlns="http://schemas.microsoft.com/office/spreadsheetml/2009/9/main" objectType="CheckBox" fmlaLink="$BB$68" lockText="1" noThreeD="1"/>
</file>

<file path=xl/ctrlProps/ctrlProp76.xml><?xml version="1.0" encoding="utf-8"?>
<formControlPr xmlns="http://schemas.microsoft.com/office/spreadsheetml/2009/9/main" objectType="CheckBox" fmlaLink="$BB$69" lockText="1" noThreeD="1"/>
</file>

<file path=xl/ctrlProps/ctrlProp77.xml><?xml version="1.0" encoding="utf-8"?>
<formControlPr xmlns="http://schemas.microsoft.com/office/spreadsheetml/2009/9/main" objectType="CheckBox" fmlaLink="$BB$70" lockText="1" noThreeD="1"/>
</file>

<file path=xl/ctrlProps/ctrlProp78.xml><?xml version="1.0" encoding="utf-8"?>
<formControlPr xmlns="http://schemas.microsoft.com/office/spreadsheetml/2009/9/main" objectType="CheckBox" fmlaLink="$BB$71" lockText="1" noThreeD="1"/>
</file>

<file path=xl/ctrlProps/ctrlProp79.xml><?xml version="1.0" encoding="utf-8"?>
<formControlPr xmlns="http://schemas.microsoft.com/office/spreadsheetml/2009/9/main" objectType="CheckBox" fmlaLink="$BB$72" lockText="1" noThreeD="1"/>
</file>

<file path=xl/ctrlProps/ctrlProp80.xml><?xml version="1.0" encoding="utf-8"?>
<formControlPr xmlns="http://schemas.microsoft.com/office/spreadsheetml/2009/9/main" objectType="CheckBox" fmlaLink="$BB$73" lockText="1" noThreeD="1"/>
</file>

<file path=xl/ctrlProps/ctrlProp81.xml><?xml version="1.0" encoding="utf-8"?>
<formControlPr xmlns="http://schemas.microsoft.com/office/spreadsheetml/2009/9/main" objectType="CheckBox" fmlaLink="$BB$74" lockText="1" noThreeD="1"/>
</file>

<file path=xl/ctrlProps/ctrlProp82.xml><?xml version="1.0" encoding="utf-8"?>
<formControlPr xmlns="http://schemas.microsoft.com/office/spreadsheetml/2009/9/main" objectType="CheckBox" fmlaLink="$BB$76" lockText="1" noThreeD="1"/>
</file>

<file path=xl/ctrlProps/ctrlProp83.xml><?xml version="1.0" encoding="utf-8"?>
<formControlPr xmlns="http://schemas.microsoft.com/office/spreadsheetml/2009/9/main" objectType="CheckBox" fmlaLink="$BB$77" lockText="1" noThreeD="1"/>
</file>

<file path=xl/ctrlProps/ctrlProp84.xml><?xml version="1.0" encoding="utf-8"?>
<formControlPr xmlns="http://schemas.microsoft.com/office/spreadsheetml/2009/9/main" objectType="CheckBox" fmlaLink="$BB$78" lockText="1" noThreeD="1"/>
</file>

<file path=xl/ctrlProps/ctrlProp85.xml><?xml version="1.0" encoding="utf-8"?>
<formControlPr xmlns="http://schemas.microsoft.com/office/spreadsheetml/2009/9/main" objectType="CheckBox" fmlaLink="$BB$79" lockText="1" noThreeD="1"/>
</file>

<file path=xl/ctrlProps/ctrlProp86.xml><?xml version="1.0" encoding="utf-8"?>
<formControlPr xmlns="http://schemas.microsoft.com/office/spreadsheetml/2009/9/main" objectType="CheckBox" fmlaLink="$BB$80" lockText="1" noThreeD="1"/>
</file>

<file path=xl/ctrlProps/ctrlProp87.xml><?xml version="1.0" encoding="utf-8"?>
<formControlPr xmlns="http://schemas.microsoft.com/office/spreadsheetml/2009/9/main" objectType="CheckBox" fmlaLink="$BB$81" lockText="1" noThreeD="1"/>
</file>

<file path=xl/ctrlProps/ctrlProp88.xml><?xml version="1.0" encoding="utf-8"?>
<formControlPr xmlns="http://schemas.microsoft.com/office/spreadsheetml/2009/9/main" objectType="CheckBox" fmlaLink="$BB$82" lockText="1" noThreeD="1"/>
</file>

<file path=xl/ctrlProps/ctrlProp89.xml><?xml version="1.0" encoding="utf-8"?>
<formControlPr xmlns="http://schemas.microsoft.com/office/spreadsheetml/2009/9/main" objectType="CheckBox" fmlaLink="$BB$83" lockText="1" noThreeD="1"/>
</file>

<file path=xl/ctrlProps/ctrlProp90.xml><?xml version="1.0" encoding="utf-8"?>
<formControlPr xmlns="http://schemas.microsoft.com/office/spreadsheetml/2009/9/main" objectType="CheckBox" fmlaLink="$BB$84" lockText="1" noThreeD="1"/>
</file>

<file path=xl/ctrlProps/ctrlProp91.xml><?xml version="1.0" encoding="utf-8"?>
<formControlPr xmlns="http://schemas.microsoft.com/office/spreadsheetml/2009/9/main" objectType="CheckBox" fmlaLink="$BB$86" lockText="1" noThreeD="1"/>
</file>

<file path=xl/ctrlProps/ctrlProp92.xml><?xml version="1.0" encoding="utf-8"?>
<formControlPr xmlns="http://schemas.microsoft.com/office/spreadsheetml/2009/9/main" objectType="CheckBox" fmlaLink="$BB$87" lockText="1" noThreeD="1"/>
</file>

<file path=xl/ctrlProps/ctrlProp93.xml><?xml version="1.0" encoding="utf-8"?>
<formControlPr xmlns="http://schemas.microsoft.com/office/spreadsheetml/2009/9/main" objectType="CheckBox" fmlaLink="$BB$95" lockText="1" noThreeD="1"/>
</file>

<file path=xl/ctrlProps/ctrlProp94.xml><?xml version="1.0" encoding="utf-8"?>
<formControlPr xmlns="http://schemas.microsoft.com/office/spreadsheetml/2009/9/main" objectType="CheckBox" fmlaLink="$BB$96" lockText="1" noThreeD="1"/>
</file>

<file path=xl/ctrlProps/ctrlProp95.xml><?xml version="1.0" encoding="utf-8"?>
<formControlPr xmlns="http://schemas.microsoft.com/office/spreadsheetml/2009/9/main" objectType="CheckBox" fmlaLink="$BB$97" lockText="1" noThreeD="1"/>
</file>

<file path=xl/ctrlProps/ctrlProp96.xml><?xml version="1.0" encoding="utf-8"?>
<formControlPr xmlns="http://schemas.microsoft.com/office/spreadsheetml/2009/9/main" objectType="CheckBox" fmlaLink="$BB$98" lockText="1" noThreeD="1"/>
</file>

<file path=xl/ctrlProps/ctrlProp97.xml><?xml version="1.0" encoding="utf-8"?>
<formControlPr xmlns="http://schemas.microsoft.com/office/spreadsheetml/2009/9/main" objectType="CheckBox" fmlaLink="$BB$99" lockText="1" noThreeD="1"/>
</file>

<file path=xl/ctrlProps/ctrlProp98.xml><?xml version="1.0" encoding="utf-8"?>
<formControlPr xmlns="http://schemas.microsoft.com/office/spreadsheetml/2009/9/main" objectType="CheckBox" fmlaLink="$BB$100" lockText="1" noThreeD="1"/>
</file>

<file path=xl/ctrlProps/ctrlProp99.xml><?xml version="1.0" encoding="utf-8"?>
<formControlPr xmlns="http://schemas.microsoft.com/office/spreadsheetml/2009/9/main" objectType="CheckBox" fmlaLink="$BB$101" lockText="1" noThreeD="1"/>
</file>

<file path=xl/ctrlProps/ctrlProp100.xml><?xml version="1.0" encoding="utf-8"?>
<formControlPr xmlns="http://schemas.microsoft.com/office/spreadsheetml/2009/9/main" objectType="CheckBox" fmlaLink="$BB$103" lockText="1" noThreeD="1"/>
</file>

<file path=xl/ctrlProps/ctrlProp101.xml><?xml version="1.0" encoding="utf-8"?>
<formControlPr xmlns="http://schemas.microsoft.com/office/spreadsheetml/2009/9/main" objectType="CheckBox" fmlaLink="$BB$85" lockText="1" noThreeD="1"/>
</file>

<file path=xl/ctrlProps/ctrlProp102.xml><?xml version="1.0" encoding="utf-8"?>
<formControlPr xmlns="http://schemas.microsoft.com/office/spreadsheetml/2009/9/main" objectType="CheckBox" fmlaLink="$BB$32" lockText="1" noThreeD="1"/>
</file>

<file path=xl/ctrlProps/ctrlProp103.xml><?xml version="1.0" encoding="utf-8"?>
<formControlPr xmlns="http://schemas.microsoft.com/office/spreadsheetml/2009/9/main" objectType="CheckBox" fmlaLink="$BB$13" lockText="1" noThreeD="1"/>
</file>

<file path=xl/ctrlProps/ctrlProp104.xml><?xml version="1.0" encoding="utf-8"?>
<formControlPr xmlns="http://schemas.microsoft.com/office/spreadsheetml/2009/9/main" objectType="CheckBox" fmlaLink="$BB$14" lockText="1" noThreeD="1"/>
</file>

<file path=xl/ctrlProps/ctrlProp105.xml><?xml version="1.0" encoding="utf-8"?>
<formControlPr xmlns="http://schemas.microsoft.com/office/spreadsheetml/2009/9/main" objectType="CheckBox" fmlaLink="$BB$15" lockText="1" noThreeD="1"/>
</file>

<file path=xl/ctrlProps/ctrlProp106.xml><?xml version="1.0" encoding="utf-8"?>
<formControlPr xmlns="http://schemas.microsoft.com/office/spreadsheetml/2009/9/main" objectType="CheckBox" fmlaLink="$BB$16" lockText="1" noThreeD="1"/>
</file>

<file path=xl/ctrlProps/ctrlProp107.xml><?xml version="1.0" encoding="utf-8"?>
<formControlPr xmlns="http://schemas.microsoft.com/office/spreadsheetml/2009/9/main" objectType="CheckBox" fmlaLink="$BB$17" lockText="1" noThreeD="1"/>
</file>

<file path=xl/ctrlProps/ctrlProp108.xml><?xml version="1.0" encoding="utf-8"?>
<formControlPr xmlns="http://schemas.microsoft.com/office/spreadsheetml/2009/9/main" objectType="CheckBox" fmlaLink="$BB$19" lockText="1" noThreeD="1"/>
</file>

<file path=xl/ctrlProps/ctrlProp109.xml><?xml version="1.0" encoding="utf-8"?>
<formControlPr xmlns="http://schemas.microsoft.com/office/spreadsheetml/2009/9/main" objectType="CheckBox" fmlaLink="$BB$20" lockText="1" noThreeD="1"/>
</file>

<file path=xl/ctrlProps/ctrlProp110.xml><?xml version="1.0" encoding="utf-8"?>
<formControlPr xmlns="http://schemas.microsoft.com/office/spreadsheetml/2009/9/main" objectType="CheckBox" fmlaLink="$BB$21" lockText="1" noThreeD="1"/>
</file>

<file path=xl/ctrlProps/ctrlProp111.xml><?xml version="1.0" encoding="utf-8"?>
<formControlPr xmlns="http://schemas.microsoft.com/office/spreadsheetml/2009/9/main" objectType="CheckBox" fmlaLink="$BB$23" lockText="1" noThreeD="1"/>
</file>

<file path=xl/ctrlProps/ctrlProp112.xml><?xml version="1.0" encoding="utf-8"?>
<formControlPr xmlns="http://schemas.microsoft.com/office/spreadsheetml/2009/9/main" objectType="CheckBox" fmlaLink="$BB$24" lockText="1" noThreeD="1"/>
</file>

<file path=xl/ctrlProps/ctrlProp113.xml><?xml version="1.0" encoding="utf-8"?>
<formControlPr xmlns="http://schemas.microsoft.com/office/spreadsheetml/2009/9/main" objectType="CheckBox" fmlaLink="$BB$25" lockText="1" noThreeD="1"/>
</file>

<file path=xl/ctrlProps/ctrlProp114.xml><?xml version="1.0" encoding="utf-8"?>
<formControlPr xmlns="http://schemas.microsoft.com/office/spreadsheetml/2009/9/main" objectType="CheckBox" fmlaLink="$BB$26" lockText="1" noThreeD="1"/>
</file>

<file path=xl/ctrlProps/ctrlProp115.xml><?xml version="1.0" encoding="utf-8"?>
<formControlPr xmlns="http://schemas.microsoft.com/office/spreadsheetml/2009/9/main" objectType="CheckBox" fmlaLink="$BB$27" lockText="1" noThreeD="1"/>
</file>

<file path=xl/ctrlProps/ctrlProp116.xml><?xml version="1.0" encoding="utf-8"?>
<formControlPr xmlns="http://schemas.microsoft.com/office/spreadsheetml/2009/9/main" objectType="CheckBox" fmlaLink="$BB$88" lockText="1" noThreeD="1"/>
</file>

<file path=xl/ctrlProps/ctrlProp117.xml><?xml version="1.0" encoding="utf-8"?>
<formControlPr xmlns="http://schemas.microsoft.com/office/spreadsheetml/2009/9/main" objectType="CheckBox" fmlaLink="$BB$89" lockText="1" noThreeD="1"/>
</file>

<file path=xl/ctrlProps/ctrlProp118.xml><?xml version="1.0" encoding="utf-8"?>
<formControlPr xmlns="http://schemas.microsoft.com/office/spreadsheetml/2009/9/main" objectType="CheckBox" fmlaLink="$BB$90" lockText="1" noThreeD="1"/>
</file>

<file path=xl/ctrlProps/ctrlProp119.xml><?xml version="1.0" encoding="utf-8"?>
<formControlPr xmlns="http://schemas.microsoft.com/office/spreadsheetml/2009/9/main" objectType="CheckBox" fmlaLink="$BB$91" lockText="1" noThreeD="1"/>
</file>

<file path=xl/ctrlProps/ctrlProp120.xml><?xml version="1.0" encoding="utf-8"?>
<formControlPr xmlns="http://schemas.microsoft.com/office/spreadsheetml/2009/9/main" objectType="CheckBox" fmlaLink="$BH$76" lockText="1" noThreeD="1"/>
</file>

<file path=xl/ctrlProps/ctrlProp121.xml><?xml version="1.0" encoding="utf-8"?>
<formControlPr xmlns="http://schemas.microsoft.com/office/spreadsheetml/2009/9/main" objectType="CheckBox" fmlaLink="$BK$76" lockText="1" noThreeD="1"/>
</file>

<file path=xl/ctrlProps/ctrlProp122.xml><?xml version="1.0" encoding="utf-8"?>
<formControlPr xmlns="http://schemas.microsoft.com/office/spreadsheetml/2009/9/main" objectType="CheckBox" fmlaLink="$BB$92" lockText="1" noThreeD="1"/>
</file>

<file path=xl/ctrlProps/ctrlProp123.xml><?xml version="1.0" encoding="utf-8"?>
<formControlPr xmlns="http://schemas.microsoft.com/office/spreadsheetml/2009/9/main" objectType="CheckBox" fmlaLink="$BB$6" lockText="1" noThreeD="1"/>
</file>

<file path=xl/ctrlProps/ctrlProp124.xml><?xml version="1.0" encoding="utf-8"?>
<formControlPr xmlns="http://schemas.microsoft.com/office/spreadsheetml/2009/9/main" objectType="CheckBox" fmlaLink="$BB$7" lockText="1" noThreeD="1"/>
</file>

<file path=xl/ctrlProps/ctrlProp125.xml><?xml version="1.0" encoding="utf-8"?>
<formControlPr xmlns="http://schemas.microsoft.com/office/spreadsheetml/2009/9/main" objectType="CheckBox" fmlaLink="$BB$8" lockText="1" noThreeD="1"/>
</file>

<file path=xl/ctrlProps/ctrlProp126.xml><?xml version="1.0" encoding="utf-8"?>
<formControlPr xmlns="http://schemas.microsoft.com/office/spreadsheetml/2009/9/main" objectType="CheckBox" fmlaLink="$BB$9" lockText="1" noThreeD="1"/>
</file>

<file path=xl/ctrlProps/ctrlProp127.xml><?xml version="1.0" encoding="utf-8"?>
<formControlPr xmlns="http://schemas.microsoft.com/office/spreadsheetml/2009/9/main" objectType="CheckBox" fmlaLink="$BB$12" lockText="1" noThreeD="1"/>
</file>

<file path=xl/ctrlProps/ctrlProp128.xml><?xml version="1.0" encoding="utf-8"?>
<formControlPr xmlns="http://schemas.microsoft.com/office/spreadsheetml/2009/9/main" objectType="CheckBox" fmlaLink="$BB$13" lockText="1" noThreeD="1"/>
</file>

<file path=xl/ctrlProps/ctrlProp129.xml><?xml version="1.0" encoding="utf-8"?>
<formControlPr xmlns="http://schemas.microsoft.com/office/spreadsheetml/2009/9/main" objectType="CheckBox" fmlaLink="$BB$15" lockText="1" noThreeD="1"/>
</file>

<file path=xl/ctrlProps/ctrlProp130.xml><?xml version="1.0" encoding="utf-8"?>
<formControlPr xmlns="http://schemas.microsoft.com/office/spreadsheetml/2009/9/main" objectType="CheckBox" fmlaLink="$BB$18" lockText="1" noThreeD="1"/>
</file>

<file path=xl/ctrlProps/ctrlProp131.xml><?xml version="1.0" encoding="utf-8"?>
<formControlPr xmlns="http://schemas.microsoft.com/office/spreadsheetml/2009/9/main" objectType="CheckBox" fmlaLink="$BB$21" lockText="1" noThreeD="1"/>
</file>

<file path=xl/ctrlProps/ctrlProp132.xml><?xml version="1.0" encoding="utf-8"?>
<formControlPr xmlns="http://schemas.microsoft.com/office/spreadsheetml/2009/9/main" objectType="CheckBox" fmlaLink="$BB$22" lockText="1" noThreeD="1"/>
</file>

<file path=xl/ctrlProps/ctrlProp133.xml><?xml version="1.0" encoding="utf-8"?>
<formControlPr xmlns="http://schemas.microsoft.com/office/spreadsheetml/2009/9/main" objectType="CheckBox" fmlaLink="$BB$25" lockText="1" noThreeD="1"/>
</file>

<file path=xl/ctrlProps/ctrlProp134.xml><?xml version="1.0" encoding="utf-8"?>
<formControlPr xmlns="http://schemas.microsoft.com/office/spreadsheetml/2009/9/main" objectType="CheckBox" fmlaLink="$BB$26" lockText="1" noThreeD="1"/>
</file>

<file path=xl/ctrlProps/ctrlProp135.xml><?xml version="1.0" encoding="utf-8"?>
<formControlPr xmlns="http://schemas.microsoft.com/office/spreadsheetml/2009/9/main" objectType="CheckBox" fmlaLink="$BB$27" lockText="1" noThreeD="1"/>
</file>

<file path=xl/ctrlProps/ctrlProp136.xml><?xml version="1.0" encoding="utf-8"?>
<formControlPr xmlns="http://schemas.microsoft.com/office/spreadsheetml/2009/9/main" objectType="CheckBox" fmlaLink="$BB$28" lockText="1" noThreeD="1"/>
</file>

<file path=xl/ctrlProps/ctrlProp137.xml><?xml version="1.0" encoding="utf-8"?>
<formControlPr xmlns="http://schemas.microsoft.com/office/spreadsheetml/2009/9/main" objectType="CheckBox" fmlaLink="$BB$29" lockText="1" noThreeD="1"/>
</file>

<file path=xl/ctrlProps/ctrlProp138.xml><?xml version="1.0" encoding="utf-8"?>
<formControlPr xmlns="http://schemas.microsoft.com/office/spreadsheetml/2009/9/main" objectType="CheckBox" fmlaLink="$BB$30" lockText="1" noThreeD="1"/>
</file>

<file path=xl/ctrlProps/ctrlProp139.xml><?xml version="1.0" encoding="utf-8"?>
<formControlPr xmlns="http://schemas.microsoft.com/office/spreadsheetml/2009/9/main" objectType="CheckBox" fmlaLink="$BB$31" lockText="1" noThreeD="1"/>
</file>

<file path=xl/ctrlProps/ctrlProp140.xml><?xml version="1.0" encoding="utf-8"?>
<formControlPr xmlns="http://schemas.microsoft.com/office/spreadsheetml/2009/9/main" objectType="CheckBox" fmlaLink="$BB$32" lockText="1" noThreeD="1"/>
</file>

<file path=xl/ctrlProps/ctrlProp141.xml><?xml version="1.0" encoding="utf-8"?>
<formControlPr xmlns="http://schemas.microsoft.com/office/spreadsheetml/2009/9/main" objectType="CheckBox" fmlaLink="$BB$33" lockText="1" noThreeD="1"/>
</file>

<file path=xl/ctrlProps/ctrlProp142.xml><?xml version="1.0" encoding="utf-8"?>
<formControlPr xmlns="http://schemas.microsoft.com/office/spreadsheetml/2009/9/main" objectType="CheckBox" fmlaLink="$BB$34" lockText="1" noThreeD="1"/>
</file>

<file path=xl/ctrlProps/ctrlProp143.xml><?xml version="1.0" encoding="utf-8"?>
<formControlPr xmlns="http://schemas.microsoft.com/office/spreadsheetml/2009/9/main" objectType="CheckBox" fmlaLink="$BB$35" lockText="1" noThreeD="1"/>
</file>

<file path=xl/ctrlProps/ctrlProp144.xml><?xml version="1.0" encoding="utf-8"?>
<formControlPr xmlns="http://schemas.microsoft.com/office/spreadsheetml/2009/9/main" objectType="CheckBox" fmlaLink="$BB$36" lockText="1" noThreeD="1"/>
</file>

<file path=xl/ctrlProps/ctrlProp145.xml><?xml version="1.0" encoding="utf-8"?>
<formControlPr xmlns="http://schemas.microsoft.com/office/spreadsheetml/2009/9/main" objectType="CheckBox" fmlaLink="$BB$37" lockText="1" noThreeD="1"/>
</file>

<file path=xl/ctrlProps/ctrlProp146.xml><?xml version="1.0" encoding="utf-8"?>
<formControlPr xmlns="http://schemas.microsoft.com/office/spreadsheetml/2009/9/main" objectType="CheckBox" fmlaLink="$BB$38" lockText="1" noThreeD="1"/>
</file>

<file path=xl/ctrlProps/ctrlProp147.xml><?xml version="1.0" encoding="utf-8"?>
<formControlPr xmlns="http://schemas.microsoft.com/office/spreadsheetml/2009/9/main" objectType="CheckBox" fmlaLink="$BB$39" lockText="1" noThreeD="1"/>
</file>

<file path=xl/ctrlProps/ctrlProp148.xml><?xml version="1.0" encoding="utf-8"?>
<formControlPr xmlns="http://schemas.microsoft.com/office/spreadsheetml/2009/9/main" objectType="CheckBox" fmlaLink="$BB$40" lockText="1" noThreeD="1"/>
</file>

<file path=xl/ctrlProps/ctrlProp149.xml><?xml version="1.0" encoding="utf-8"?>
<formControlPr xmlns="http://schemas.microsoft.com/office/spreadsheetml/2009/9/main" objectType="CheckBox" fmlaLink="$BB$41" lockText="1" noThreeD="1"/>
</file>

<file path=xl/ctrlProps/ctrlProp150.xml><?xml version="1.0" encoding="utf-8"?>
<formControlPr xmlns="http://schemas.microsoft.com/office/spreadsheetml/2009/9/main" objectType="CheckBox" fmlaLink="$BB$42" lockText="1" noThreeD="1"/>
</file>

<file path=xl/ctrlProps/ctrlProp151.xml><?xml version="1.0" encoding="utf-8"?>
<formControlPr xmlns="http://schemas.microsoft.com/office/spreadsheetml/2009/9/main" objectType="CheckBox" fmlaLink="$BB$43" lockText="1" noThreeD="1"/>
</file>

<file path=xl/ctrlProps/ctrlProp152.xml><?xml version="1.0" encoding="utf-8"?>
<formControlPr xmlns="http://schemas.microsoft.com/office/spreadsheetml/2009/9/main" objectType="CheckBox" fmlaLink="$BB$44" lockText="1" noThreeD="1"/>
</file>

<file path=xl/ctrlProps/ctrlProp153.xml><?xml version="1.0" encoding="utf-8"?>
<formControlPr xmlns="http://schemas.microsoft.com/office/spreadsheetml/2009/9/main" objectType="CheckBox" fmlaLink="$BB$45" lockText="1" noThreeD="1"/>
</file>

<file path=xl/ctrlProps/ctrlProp154.xml><?xml version="1.0" encoding="utf-8"?>
<formControlPr xmlns="http://schemas.microsoft.com/office/spreadsheetml/2009/9/main" objectType="CheckBox" fmlaLink="$BB$46" lockText="1" noThreeD="1"/>
</file>

<file path=xl/ctrlProps/ctrlProp155.xml><?xml version="1.0" encoding="utf-8"?>
<formControlPr xmlns="http://schemas.microsoft.com/office/spreadsheetml/2009/9/main" objectType="CheckBox" fmlaLink="$BB$47" lockText="1" noThreeD="1"/>
</file>

<file path=xl/ctrlProps/ctrlProp156.xml><?xml version="1.0" encoding="utf-8"?>
<formControlPr xmlns="http://schemas.microsoft.com/office/spreadsheetml/2009/9/main" objectType="CheckBox" fmlaLink="$BB$48" lockText="1" noThreeD="1"/>
</file>

<file path=xl/ctrlProps/ctrlProp157.xml><?xml version="1.0" encoding="utf-8"?>
<formControlPr xmlns="http://schemas.microsoft.com/office/spreadsheetml/2009/9/main" objectType="CheckBox" fmlaLink="$BB$50" lockText="1" noThreeD="1"/>
</file>

<file path=xl/ctrlProps/ctrlProp158.xml><?xml version="1.0" encoding="utf-8"?>
<formControlPr xmlns="http://schemas.microsoft.com/office/spreadsheetml/2009/9/main" objectType="CheckBox" fmlaLink="$BB$51" lockText="1" noThreeD="1"/>
</file>

<file path=xl/ctrlProps/ctrlProp159.xml><?xml version="1.0" encoding="utf-8"?>
<formControlPr xmlns="http://schemas.microsoft.com/office/spreadsheetml/2009/9/main" objectType="CheckBox" fmlaLink="$BB$52" lockText="1" noThreeD="1"/>
</file>

<file path=xl/ctrlProps/ctrlProp160.xml><?xml version="1.0" encoding="utf-8"?>
<formControlPr xmlns="http://schemas.microsoft.com/office/spreadsheetml/2009/9/main" objectType="CheckBox" fmlaLink="$BB$53" lockText="1" noThreeD="1"/>
</file>

<file path=xl/ctrlProps/ctrlProp161.xml><?xml version="1.0" encoding="utf-8"?>
<formControlPr xmlns="http://schemas.microsoft.com/office/spreadsheetml/2009/9/main" objectType="CheckBox" fmlaLink="$BC$55" lockText="1" noThreeD="1"/>
</file>

<file path=xl/ctrlProps/ctrlProp162.xml><?xml version="1.0" encoding="utf-8"?>
<formControlPr xmlns="http://schemas.microsoft.com/office/spreadsheetml/2009/9/main" objectType="CheckBox" fmlaLink="$BI$55" lockText="1" noThreeD="1"/>
</file>

<file path=xl/ctrlProps/ctrlProp163.xml><?xml version="1.0" encoding="utf-8"?>
<formControlPr xmlns="http://schemas.microsoft.com/office/spreadsheetml/2009/9/main" objectType="CheckBox" fmlaLink="$BB$58" lockText="1" noThreeD="1"/>
</file>

<file path=xl/ctrlProps/ctrlProp164.xml><?xml version="1.0" encoding="utf-8"?>
<formControlPr xmlns="http://schemas.microsoft.com/office/spreadsheetml/2009/9/main" objectType="CheckBox" fmlaLink="$BB$59" lockText="1" noThreeD="1"/>
</file>

<file path=xl/ctrlProps/ctrlProp165.xml><?xml version="1.0" encoding="utf-8"?>
<formControlPr xmlns="http://schemas.microsoft.com/office/spreadsheetml/2009/9/main" objectType="CheckBox" fmlaLink="$BB$60" lockText="1" noThreeD="1"/>
</file>

<file path=xl/ctrlProps/ctrlProp166.xml><?xml version="1.0" encoding="utf-8"?>
<formControlPr xmlns="http://schemas.microsoft.com/office/spreadsheetml/2009/9/main" objectType="CheckBox" fmlaLink="$BB$61" lockText="1" noThreeD="1"/>
</file>

<file path=xl/ctrlProps/ctrlProp167.xml><?xml version="1.0" encoding="utf-8"?>
<formControlPr xmlns="http://schemas.microsoft.com/office/spreadsheetml/2009/9/main" objectType="CheckBox" fmlaLink="$BB$64" lockText="1" noThreeD="1"/>
</file>

<file path=xl/ctrlProps/ctrlProp168.xml><?xml version="1.0" encoding="utf-8"?>
<formControlPr xmlns="http://schemas.microsoft.com/office/spreadsheetml/2009/9/main" objectType="CheckBox" fmlaLink="$BB$65" lockText="1" noThreeD="1"/>
</file>

<file path=xl/ctrlProps/ctrlProp169.xml><?xml version="1.0" encoding="utf-8"?>
<formControlPr xmlns="http://schemas.microsoft.com/office/spreadsheetml/2009/9/main" objectType="CheckBox" fmlaLink="$BB$66" lockText="1" noThreeD="1"/>
</file>

<file path=xl/ctrlProps/ctrlProp170.xml><?xml version="1.0" encoding="utf-8"?>
<formControlPr xmlns="http://schemas.microsoft.com/office/spreadsheetml/2009/9/main" objectType="CheckBox" fmlaLink="$BB$69" lockText="1" noThreeD="1"/>
</file>

<file path=xl/ctrlProps/ctrlProp171.xml><?xml version="1.0" encoding="utf-8"?>
<formControlPr xmlns="http://schemas.microsoft.com/office/spreadsheetml/2009/9/main" objectType="CheckBox" fmlaLink="$BB$72" lockText="1" noThreeD="1"/>
</file>

<file path=xl/ctrlProps/ctrlProp172.xml><?xml version="1.0" encoding="utf-8"?>
<formControlPr xmlns="http://schemas.microsoft.com/office/spreadsheetml/2009/9/main" objectType="CheckBox" fmlaLink="$BB$73" lockText="1" noThreeD="1"/>
</file>

<file path=xl/ctrlProps/ctrlProp173.xml><?xml version="1.0" encoding="utf-8"?>
<formControlPr xmlns="http://schemas.microsoft.com/office/spreadsheetml/2009/9/main" objectType="CheckBox" fmlaLink="$BB$74" lockText="1" noThreeD="1"/>
</file>

<file path=xl/ctrlProps/ctrlProp174.xml><?xml version="1.0" encoding="utf-8"?>
<formControlPr xmlns="http://schemas.microsoft.com/office/spreadsheetml/2009/9/main" objectType="CheckBox" fmlaLink="$BB$75" lockText="1" noThreeD="1"/>
</file>

<file path=xl/ctrlProps/ctrlProp175.xml><?xml version="1.0" encoding="utf-8"?>
<formControlPr xmlns="http://schemas.microsoft.com/office/spreadsheetml/2009/9/main" objectType="CheckBox" fmlaLink="$BB$79" lockText="1" noThreeD="1"/>
</file>

<file path=xl/ctrlProps/ctrlProp176.xml><?xml version="1.0" encoding="utf-8"?>
<formControlPr xmlns="http://schemas.microsoft.com/office/spreadsheetml/2009/9/main" objectType="CheckBox" fmlaLink="$BB$83" lockText="1" noThreeD="1"/>
</file>

<file path=xl/ctrlProps/ctrlProp177.xml><?xml version="1.0" encoding="utf-8"?>
<formControlPr xmlns="http://schemas.microsoft.com/office/spreadsheetml/2009/9/main" objectType="CheckBox" fmlaLink="$BB$84" lockText="1" noThreeD="1"/>
</file>

<file path=xl/ctrlProps/ctrlProp178.xml><?xml version="1.0" encoding="utf-8"?>
<formControlPr xmlns="http://schemas.microsoft.com/office/spreadsheetml/2009/9/main" objectType="CheckBox" fmlaLink="$BB$85" lockText="1" noThreeD="1"/>
</file>

<file path=xl/ctrlProps/ctrlProp179.xml><?xml version="1.0" encoding="utf-8"?>
<formControlPr xmlns="http://schemas.microsoft.com/office/spreadsheetml/2009/9/main" objectType="CheckBox" fmlaLink="$BB$86" lockText="1" noThreeD="1"/>
</file>

<file path=xl/ctrlProps/ctrlProp180.xml><?xml version="1.0" encoding="utf-8"?>
<formControlPr xmlns="http://schemas.microsoft.com/office/spreadsheetml/2009/9/main" objectType="CheckBox" fmlaLink="$BB$87" lockText="1" noThreeD="1"/>
</file>

<file path=xl/ctrlProps/ctrlProp181.xml><?xml version="1.0" encoding="utf-8"?>
<formControlPr xmlns="http://schemas.microsoft.com/office/spreadsheetml/2009/9/main" objectType="CheckBox" fmlaLink="$BB$88" lockText="1" noThreeD="1"/>
</file>

<file path=xl/ctrlProps/ctrlProp182.xml><?xml version="1.0" encoding="utf-8"?>
<formControlPr xmlns="http://schemas.microsoft.com/office/spreadsheetml/2009/9/main" objectType="CheckBox" fmlaLink="$BB$89" lockText="1" noThreeD="1"/>
</file>

<file path=xl/ctrlProps/ctrlProp183.xml><?xml version="1.0" encoding="utf-8"?>
<formControlPr xmlns="http://schemas.microsoft.com/office/spreadsheetml/2009/9/main" objectType="CheckBox" fmlaLink="$BB$90" lockText="1" noThreeD="1"/>
</file>

<file path=xl/ctrlProps/ctrlProp184.xml><?xml version="1.0" encoding="utf-8"?>
<formControlPr xmlns="http://schemas.microsoft.com/office/spreadsheetml/2009/9/main" objectType="CheckBox" fmlaLink="$BB$91" lockText="1" noThreeD="1"/>
</file>

<file path=xl/ctrlProps/ctrlProp185.xml><?xml version="1.0" encoding="utf-8"?>
<formControlPr xmlns="http://schemas.microsoft.com/office/spreadsheetml/2009/9/main" objectType="CheckBox" fmlaLink="$BB$92" lockText="1" noThreeD="1"/>
</file>

<file path=xl/ctrlProps/ctrlProp186.xml><?xml version="1.0" encoding="utf-8"?>
<formControlPr xmlns="http://schemas.microsoft.com/office/spreadsheetml/2009/9/main" objectType="CheckBox" fmlaLink="$BB$93" lockText="1" noThreeD="1"/>
</file>

<file path=xl/ctrlProps/ctrlProp187.xml><?xml version="1.0" encoding="utf-8"?>
<formControlPr xmlns="http://schemas.microsoft.com/office/spreadsheetml/2009/9/main" objectType="CheckBox" fmlaLink="$BB$94" lockText="1" noThreeD="1"/>
</file>

<file path=xl/ctrlProps/ctrlProp188.xml><?xml version="1.0" encoding="utf-8"?>
<formControlPr xmlns="http://schemas.microsoft.com/office/spreadsheetml/2009/9/main" objectType="CheckBox" fmlaLink="$BB$95" lockText="1" noThreeD="1"/>
</file>

<file path=xl/ctrlProps/ctrlProp189.xml><?xml version="1.0" encoding="utf-8"?>
<formControlPr xmlns="http://schemas.microsoft.com/office/spreadsheetml/2009/9/main" objectType="CheckBox" fmlaLink="$BB$96" lockText="1" noThreeD="1"/>
</file>

<file path=xl/ctrlProps/ctrlProp190.xml><?xml version="1.0" encoding="utf-8"?>
<formControlPr xmlns="http://schemas.microsoft.com/office/spreadsheetml/2009/9/main" objectType="CheckBox" fmlaLink="$BB$97" lockText="1" noThreeD="1"/>
</file>

<file path=xl/ctrlProps/ctrlProp191.xml><?xml version="1.0" encoding="utf-8"?>
<formControlPr xmlns="http://schemas.microsoft.com/office/spreadsheetml/2009/9/main" objectType="CheckBox" fmlaLink="$BB$98" lockText="1" noThreeD="1"/>
</file>

<file path=xl/ctrlProps/ctrlProp192.xml><?xml version="1.0" encoding="utf-8"?>
<formControlPr xmlns="http://schemas.microsoft.com/office/spreadsheetml/2009/9/main" objectType="CheckBox" fmlaLink="$BB$99" lockText="1" noThreeD="1"/>
</file>

<file path=xl/ctrlProps/ctrlProp193.xml><?xml version="1.0" encoding="utf-8"?>
<formControlPr xmlns="http://schemas.microsoft.com/office/spreadsheetml/2009/9/main" objectType="CheckBox" fmlaLink="$BB$100" lockText="1" noThreeD="1"/>
</file>

<file path=xl/ctrlProps/ctrlProp194.xml><?xml version="1.0" encoding="utf-8"?>
<formControlPr xmlns="http://schemas.microsoft.com/office/spreadsheetml/2009/9/main" objectType="CheckBox" fmlaLink="$BB$101" lockText="1" noThreeD="1"/>
</file>

<file path=xl/ctrlProps/ctrlProp195.xml><?xml version="1.0" encoding="utf-8"?>
<formControlPr xmlns="http://schemas.microsoft.com/office/spreadsheetml/2009/9/main" objectType="CheckBox" fmlaLink="$BB$102" lockText="1" noThreeD="1"/>
</file>

<file path=xl/ctrlProps/ctrlProp196.xml><?xml version="1.0" encoding="utf-8"?>
<formControlPr xmlns="http://schemas.microsoft.com/office/spreadsheetml/2009/9/main" objectType="CheckBox" fmlaLink="$BB$103" lockText="1" noThreeD="1"/>
</file>

<file path=xl/ctrlProps/ctrlProp197.xml><?xml version="1.0" encoding="utf-8"?>
<formControlPr xmlns="http://schemas.microsoft.com/office/spreadsheetml/2009/9/main" objectType="CheckBox" fmlaLink="$BB$104" lockText="1" noThreeD="1"/>
</file>

<file path=xl/ctrlProps/ctrlProp198.xml><?xml version="1.0" encoding="utf-8"?>
<formControlPr xmlns="http://schemas.microsoft.com/office/spreadsheetml/2009/9/main" objectType="CheckBox" fmlaLink="$BB$105" lockText="1" noThreeD="1"/>
</file>

<file path=xl/ctrlProps/ctrlProp199.xml><?xml version="1.0" encoding="utf-8"?>
<formControlPr xmlns="http://schemas.microsoft.com/office/spreadsheetml/2009/9/main" objectType="CheckBox" fmlaLink="$BB$106" lockText="1" noThreeD="1"/>
</file>

<file path=xl/ctrlProps/ctrlProp200.xml><?xml version="1.0" encoding="utf-8"?>
<formControlPr xmlns="http://schemas.microsoft.com/office/spreadsheetml/2009/9/main" objectType="CheckBox" fmlaLink="$BB$107" lockText="1" noThreeD="1"/>
</file>

<file path=xl/ctrlProps/ctrlProp201.xml><?xml version="1.0" encoding="utf-8"?>
<formControlPr xmlns="http://schemas.microsoft.com/office/spreadsheetml/2009/9/main" objectType="CheckBox" fmlaLink="$BB$108" lockText="1" noThreeD="1"/>
</file>

<file path=xl/ctrlProps/ctrlProp202.xml><?xml version="1.0" encoding="utf-8"?>
<formControlPr xmlns="http://schemas.microsoft.com/office/spreadsheetml/2009/9/main" objectType="CheckBox" fmlaLink="$BB$109" lockText="1" noThreeD="1"/>
</file>

<file path=xl/ctrlProps/ctrlProp203.xml><?xml version="1.0" encoding="utf-8"?>
<formControlPr xmlns="http://schemas.microsoft.com/office/spreadsheetml/2009/9/main" objectType="CheckBox" fmlaLink="$BB$110" lockText="1" noThreeD="1"/>
</file>

<file path=xl/ctrlProps/ctrlProp204.xml><?xml version="1.0" encoding="utf-8"?>
<formControlPr xmlns="http://schemas.microsoft.com/office/spreadsheetml/2009/9/main" objectType="CheckBox" fmlaLink="$BB$111" lockText="1" noThreeD="1"/>
</file>

<file path=xl/ctrlProps/ctrlProp205.xml><?xml version="1.0" encoding="utf-8"?>
<formControlPr xmlns="http://schemas.microsoft.com/office/spreadsheetml/2009/9/main" objectType="CheckBox" fmlaLink="$BB$112" lockText="1" noThreeD="1"/>
</file>

<file path=xl/ctrlProps/ctrlProp206.xml><?xml version="1.0" encoding="utf-8"?>
<formControlPr xmlns="http://schemas.microsoft.com/office/spreadsheetml/2009/9/main" objectType="CheckBox" fmlaLink="$BB$113" lockText="1" noThreeD="1"/>
</file>

<file path=xl/ctrlProps/ctrlProp207.xml><?xml version="1.0" encoding="utf-8"?>
<formControlPr xmlns="http://schemas.microsoft.com/office/spreadsheetml/2009/9/main" objectType="CheckBox" fmlaLink="$BB$114" lockText="1" noThreeD="1"/>
</file>

<file path=xl/ctrlProps/ctrlProp208.xml><?xml version="1.0" encoding="utf-8"?>
<formControlPr xmlns="http://schemas.microsoft.com/office/spreadsheetml/2009/9/main" objectType="CheckBox" fmlaLink="$BB$115" lockText="1" noThreeD="1"/>
</file>

<file path=xl/ctrlProps/ctrlProp209.xml><?xml version="1.0" encoding="utf-8"?>
<formControlPr xmlns="http://schemas.microsoft.com/office/spreadsheetml/2009/9/main" objectType="CheckBox" fmlaLink="$BB$116" lockText="1" noThreeD="1"/>
</file>

<file path=xl/ctrlProps/ctrlProp210.xml><?xml version="1.0" encoding="utf-8"?>
<formControlPr xmlns="http://schemas.microsoft.com/office/spreadsheetml/2009/9/main" objectType="CheckBox" fmlaLink="$BB$117" lockText="1" noThreeD="1"/>
</file>

<file path=xl/ctrlProps/ctrlProp211.xml><?xml version="1.0" encoding="utf-8"?>
<formControlPr xmlns="http://schemas.microsoft.com/office/spreadsheetml/2009/9/main" objectType="CheckBox" fmlaLink="$BB$118" lockText="1" noThreeD="1"/>
</file>

<file path=xl/ctrlProps/ctrlProp212.xml><?xml version="1.0" encoding="utf-8"?>
<formControlPr xmlns="http://schemas.microsoft.com/office/spreadsheetml/2009/9/main" objectType="CheckBox" fmlaLink="$BB$119" lockText="1" noThreeD="1"/>
</file>

<file path=xl/ctrlProps/ctrlProp213.xml><?xml version="1.0" encoding="utf-8"?>
<formControlPr xmlns="http://schemas.microsoft.com/office/spreadsheetml/2009/9/main" objectType="CheckBox" fmlaLink="$BB$120" lockText="1" noThreeD="1"/>
</file>

<file path=xl/ctrlProps/ctrlProp214.xml><?xml version="1.0" encoding="utf-8"?>
<formControlPr xmlns="http://schemas.microsoft.com/office/spreadsheetml/2009/9/main" objectType="CheckBox" fmlaLink="$BB$121" lockText="1" noThreeD="1"/>
</file>

<file path=xl/ctrlProps/ctrlProp215.xml><?xml version="1.0" encoding="utf-8"?>
<formControlPr xmlns="http://schemas.microsoft.com/office/spreadsheetml/2009/9/main" objectType="CheckBox" fmlaLink="$BB$122" lockText="1" noThreeD="1"/>
</file>

<file path=xl/ctrlProps/ctrlProp216.xml><?xml version="1.0" encoding="utf-8"?>
<formControlPr xmlns="http://schemas.microsoft.com/office/spreadsheetml/2009/9/main" objectType="CheckBox" fmlaLink="$BB$123" lockText="1" noThreeD="1"/>
</file>

<file path=xl/ctrlProps/ctrlProp217.xml><?xml version="1.0" encoding="utf-8"?>
<formControlPr xmlns="http://schemas.microsoft.com/office/spreadsheetml/2009/9/main" objectType="CheckBox" fmlaLink="$BB$124" lockText="1" noThreeD="1"/>
</file>

<file path=xl/ctrlProps/ctrlProp218.xml><?xml version="1.0" encoding="utf-8"?>
<formControlPr xmlns="http://schemas.microsoft.com/office/spreadsheetml/2009/9/main" objectType="CheckBox" fmlaLink="$BB$125" lockText="1" noThreeD="1"/>
</file>

<file path=xl/ctrlProps/ctrlProp219.xml><?xml version="1.0" encoding="utf-8"?>
<formControlPr xmlns="http://schemas.microsoft.com/office/spreadsheetml/2009/9/main" objectType="CheckBox" fmlaLink="$BB$126" lockText="1" noThreeD="1"/>
</file>

<file path=xl/ctrlProps/ctrlProp220.xml><?xml version="1.0" encoding="utf-8"?>
<formControlPr xmlns="http://schemas.microsoft.com/office/spreadsheetml/2009/9/main" objectType="CheckBox" fmlaLink="$BB$127" lockText="1" noThreeD="1"/>
</file>

<file path=xl/ctrlProps/ctrlProp221.xml><?xml version="1.0" encoding="utf-8"?>
<formControlPr xmlns="http://schemas.microsoft.com/office/spreadsheetml/2009/9/main" objectType="CheckBox" fmlaLink="$BB$128" lockText="1" noThreeD="1"/>
</file>

<file path=xl/ctrlProps/ctrlProp222.xml><?xml version="1.0" encoding="utf-8"?>
<formControlPr xmlns="http://schemas.microsoft.com/office/spreadsheetml/2009/9/main" objectType="CheckBox" fmlaLink="$BB$129" lockText="1" noThreeD="1"/>
</file>

<file path=xl/ctrlProps/ctrlProp223.xml><?xml version="1.0" encoding="utf-8"?>
<formControlPr xmlns="http://schemas.microsoft.com/office/spreadsheetml/2009/9/main" objectType="CheckBox" fmlaLink="$BB$130" lockText="1" noThreeD="1"/>
</file>

<file path=xl/ctrlProps/ctrlProp224.xml><?xml version="1.0" encoding="utf-8"?>
<formControlPr xmlns="http://schemas.microsoft.com/office/spreadsheetml/2009/9/main" objectType="CheckBox" fmlaLink="$BB$131" lockText="1" noThreeD="1"/>
</file>

<file path=xl/ctrlProps/ctrlProp225.xml><?xml version="1.0" encoding="utf-8"?>
<formControlPr xmlns="http://schemas.microsoft.com/office/spreadsheetml/2009/9/main" objectType="CheckBox" fmlaLink="$BB$132" lockText="1" noThreeD="1"/>
</file>

<file path=xl/ctrlProps/ctrlProp226.xml><?xml version="1.0" encoding="utf-8"?>
<formControlPr xmlns="http://schemas.microsoft.com/office/spreadsheetml/2009/9/main" objectType="CheckBox" fmlaLink="$BB$133" lockText="1" noThreeD="1"/>
</file>

<file path=xl/ctrlProps/ctrlProp227.xml><?xml version="1.0" encoding="utf-8"?>
<formControlPr xmlns="http://schemas.microsoft.com/office/spreadsheetml/2009/9/main" objectType="CheckBox" fmlaLink="$BB$136" lockText="1" noThreeD="1"/>
</file>

<file path=xl/ctrlProps/ctrlProp228.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32</xdr:col>
      <xdr:colOff>238859</xdr:colOff>
      <xdr:row>73</xdr:row>
      <xdr:rowOff>19782</xdr:rowOff>
    </xdr:from>
    <xdr:to>
      <xdr:col>33</xdr:col>
      <xdr:colOff>272073</xdr:colOff>
      <xdr:row>74</xdr:row>
      <xdr:rowOff>21980</xdr:rowOff>
    </xdr:to>
    <xdr:pic>
      <xdr:nvPicPr>
        <xdr:cNvPr id="2" name="Picture 1">
          <a:extLst>
            <a:ext uri="{FF2B5EF4-FFF2-40B4-BE49-F238E27FC236}">
              <a16:creationId xmlns:a16="http://schemas.microsoft.com/office/drawing/2014/main" id="{2ECA8242-E213-48C5-B9FB-345169AA7C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7459" y="26423082"/>
          <a:ext cx="318964" cy="335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38</xdr:col>
          <xdr:colOff>142875</xdr:colOff>
          <xdr:row>12</xdr:row>
          <xdr:rowOff>76200</xdr:rowOff>
        </xdr:from>
        <xdr:to>
          <xdr:col>39</xdr:col>
          <xdr:colOff>19050</xdr:colOff>
          <xdr:row>14</xdr:row>
          <xdr:rowOff>28575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0000-00000124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合併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7</xdr:row>
          <xdr:rowOff>171450</xdr:rowOff>
        </xdr:from>
        <xdr:to>
          <xdr:col>39</xdr:col>
          <xdr:colOff>9525</xdr:colOff>
          <xdr:row>8</xdr:row>
          <xdr:rowOff>123825</xdr:rowOff>
        </xdr:to>
        <xdr:sp macro="" textlink="">
          <xdr:nvSpPr>
            <xdr:cNvPr id="205826" name="Button 2" hidden="1">
              <a:extLst>
                <a:ext uri="{63B3BB69-23CF-44E3-9099-C40C66FF867C}">
                  <a14:compatExt spid="_x0000_s205826"/>
                </a:ext>
                <a:ext uri="{FF2B5EF4-FFF2-40B4-BE49-F238E27FC236}">
                  <a16:creationId xmlns:a16="http://schemas.microsoft.com/office/drawing/2014/main" id="{00000000-0008-0000-0000-00000224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出現則變色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9</xdr:row>
          <xdr:rowOff>219075</xdr:rowOff>
        </xdr:from>
        <xdr:to>
          <xdr:col>39</xdr:col>
          <xdr:colOff>19050</xdr:colOff>
          <xdr:row>10</xdr:row>
          <xdr:rowOff>190500</xdr:rowOff>
        </xdr:to>
        <xdr:sp macro="" textlink="">
          <xdr:nvSpPr>
            <xdr:cNvPr id="205827" name="Button 3" hidden="1">
              <a:extLst>
                <a:ext uri="{63B3BB69-23CF-44E3-9099-C40C66FF867C}">
                  <a14:compatExt spid="_x0000_s205827"/>
                </a:ext>
                <a:ext uri="{FF2B5EF4-FFF2-40B4-BE49-F238E27FC236}">
                  <a16:creationId xmlns:a16="http://schemas.microsoft.com/office/drawing/2014/main" id="{00000000-0008-0000-0000-00000324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Blank反黃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8</xdr:row>
          <xdr:rowOff>171450</xdr:rowOff>
        </xdr:from>
        <xdr:to>
          <xdr:col>38</xdr:col>
          <xdr:colOff>723900</xdr:colOff>
          <xdr:row>9</xdr:row>
          <xdr:rowOff>161925</xdr:rowOff>
        </xdr:to>
        <xdr:sp macro="" textlink="">
          <xdr:nvSpPr>
            <xdr:cNvPr id="205828" name="Button 4" hidden="1">
              <a:extLst>
                <a:ext uri="{63B3BB69-23CF-44E3-9099-C40C66FF867C}">
                  <a14:compatExt spid="_x0000_s205828"/>
                </a:ext>
                <a:ext uri="{FF2B5EF4-FFF2-40B4-BE49-F238E27FC236}">
                  <a16:creationId xmlns:a16="http://schemas.microsoft.com/office/drawing/2014/main" id="{00000000-0008-0000-0000-00000424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左邊true變色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123825</xdr:colOff>
          <xdr:row>6</xdr:row>
          <xdr:rowOff>114300</xdr:rowOff>
        </xdr:from>
        <xdr:to>
          <xdr:col>39</xdr:col>
          <xdr:colOff>0</xdr:colOff>
          <xdr:row>7</xdr:row>
          <xdr:rowOff>133350</xdr:rowOff>
        </xdr:to>
        <xdr:sp macro="" textlink="">
          <xdr:nvSpPr>
            <xdr:cNvPr id="205829" name="Button 5" hidden="1">
              <a:extLst>
                <a:ext uri="{63B3BB69-23CF-44E3-9099-C40C66FF867C}">
                  <a14:compatExt spid="_x0000_s205829"/>
                </a:ext>
                <a:ext uri="{FF2B5EF4-FFF2-40B4-BE49-F238E27FC236}">
                  <a16:creationId xmlns:a16="http://schemas.microsoft.com/office/drawing/2014/main" id="{00000000-0008-0000-0000-00000524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新增勾選方塊</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11</xdr:row>
          <xdr:rowOff>47625</xdr:rowOff>
        </xdr:from>
        <xdr:to>
          <xdr:col>39</xdr:col>
          <xdr:colOff>19050</xdr:colOff>
          <xdr:row>12</xdr:row>
          <xdr:rowOff>38100</xdr:rowOff>
        </xdr:to>
        <xdr:sp macro="" textlink="">
          <xdr:nvSpPr>
            <xdr:cNvPr id="205830" name="Button 6" hidden="1">
              <a:extLst>
                <a:ext uri="{63B3BB69-23CF-44E3-9099-C40C66FF867C}">
                  <a14:compatExt spid="_x0000_s205830"/>
                </a:ext>
                <a:ext uri="{FF2B5EF4-FFF2-40B4-BE49-F238E27FC236}">
                  <a16:creationId xmlns:a16="http://schemas.microsoft.com/office/drawing/2014/main" id="{00000000-0008-0000-0000-00000624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提取價格</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47625</xdr:colOff>
          <xdr:row>8</xdr:row>
          <xdr:rowOff>19050</xdr:rowOff>
        </xdr:to>
        <xdr:sp macro="" textlink="">
          <xdr:nvSpPr>
            <xdr:cNvPr id="205831" name="Check Box 7" hidden="1">
              <a:extLst>
                <a:ext uri="{63B3BB69-23CF-44E3-9099-C40C66FF867C}">
                  <a14:compatExt spid="_x0000_s205831"/>
                </a:ext>
                <a:ext uri="{FF2B5EF4-FFF2-40B4-BE49-F238E27FC236}">
                  <a16:creationId xmlns:a16="http://schemas.microsoft.com/office/drawing/2014/main" id="{00000000-0008-0000-0000-000007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25</xdr:row>
          <xdr:rowOff>0</xdr:rowOff>
        </xdr:from>
        <xdr:to>
          <xdr:col>14</xdr:col>
          <xdr:colOff>47625</xdr:colOff>
          <xdr:row>27</xdr:row>
          <xdr:rowOff>19050</xdr:rowOff>
        </xdr:to>
        <xdr:sp macro="" textlink="">
          <xdr:nvSpPr>
            <xdr:cNvPr id="205832" name="Check Box 8" hidden="1">
              <a:extLst>
                <a:ext uri="{63B3BB69-23CF-44E3-9099-C40C66FF867C}">
                  <a14:compatExt spid="_x0000_s205832"/>
                </a:ext>
                <a:ext uri="{FF2B5EF4-FFF2-40B4-BE49-F238E27FC236}">
                  <a16:creationId xmlns:a16="http://schemas.microsoft.com/office/drawing/2014/main" id="{00000000-0008-0000-0000-000008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0</xdr:rowOff>
        </xdr:from>
        <xdr:to>
          <xdr:col>14</xdr:col>
          <xdr:colOff>47625</xdr:colOff>
          <xdr:row>28</xdr:row>
          <xdr:rowOff>19050</xdr:rowOff>
        </xdr:to>
        <xdr:sp macro="" textlink="">
          <xdr:nvSpPr>
            <xdr:cNvPr id="205833" name="Check Box 9" hidden="1">
              <a:extLst>
                <a:ext uri="{63B3BB69-23CF-44E3-9099-C40C66FF867C}">
                  <a14:compatExt spid="_x0000_s205833"/>
                </a:ext>
                <a:ext uri="{FF2B5EF4-FFF2-40B4-BE49-F238E27FC236}">
                  <a16:creationId xmlns:a16="http://schemas.microsoft.com/office/drawing/2014/main" id="{00000000-0008-0000-0000-000009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xdr:row>
          <xdr:rowOff>0</xdr:rowOff>
        </xdr:from>
        <xdr:to>
          <xdr:col>14</xdr:col>
          <xdr:colOff>47625</xdr:colOff>
          <xdr:row>29</xdr:row>
          <xdr:rowOff>19050</xdr:rowOff>
        </xdr:to>
        <xdr:sp macro="" textlink="">
          <xdr:nvSpPr>
            <xdr:cNvPr id="205834" name="Check Box 10" hidden="1">
              <a:extLst>
                <a:ext uri="{63B3BB69-23CF-44E3-9099-C40C66FF867C}">
                  <a14:compatExt spid="_x0000_s205834"/>
                </a:ext>
                <a:ext uri="{FF2B5EF4-FFF2-40B4-BE49-F238E27FC236}">
                  <a16:creationId xmlns:a16="http://schemas.microsoft.com/office/drawing/2014/main" id="{00000000-0008-0000-0000-00000A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14</xdr:col>
          <xdr:colOff>47625</xdr:colOff>
          <xdr:row>30</xdr:row>
          <xdr:rowOff>19050</xdr:rowOff>
        </xdr:to>
        <xdr:sp macro="" textlink="">
          <xdr:nvSpPr>
            <xdr:cNvPr id="205835" name="Check Box 11" hidden="1">
              <a:extLst>
                <a:ext uri="{63B3BB69-23CF-44E3-9099-C40C66FF867C}">
                  <a14:compatExt spid="_x0000_s205835"/>
                </a:ext>
                <a:ext uri="{FF2B5EF4-FFF2-40B4-BE49-F238E27FC236}">
                  <a16:creationId xmlns:a16="http://schemas.microsoft.com/office/drawing/2014/main" id="{00000000-0008-0000-0000-00000B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28</xdr:row>
          <xdr:rowOff>0</xdr:rowOff>
        </xdr:from>
        <xdr:to>
          <xdr:col>21</xdr:col>
          <xdr:colOff>47625</xdr:colOff>
          <xdr:row>29</xdr:row>
          <xdr:rowOff>19050</xdr:rowOff>
        </xdr:to>
        <xdr:sp macro="" textlink="">
          <xdr:nvSpPr>
            <xdr:cNvPr id="205836" name="Check Box 12" hidden="1">
              <a:extLst>
                <a:ext uri="{63B3BB69-23CF-44E3-9099-C40C66FF867C}">
                  <a14:compatExt spid="_x0000_s205836"/>
                </a:ext>
                <a:ext uri="{FF2B5EF4-FFF2-40B4-BE49-F238E27FC236}">
                  <a16:creationId xmlns:a16="http://schemas.microsoft.com/office/drawing/2014/main" id="{00000000-0008-0000-0000-00000C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xdr:row>
          <xdr:rowOff>0</xdr:rowOff>
        </xdr:from>
        <xdr:to>
          <xdr:col>21</xdr:col>
          <xdr:colOff>47625</xdr:colOff>
          <xdr:row>27</xdr:row>
          <xdr:rowOff>19050</xdr:rowOff>
        </xdr:to>
        <xdr:sp macro="" textlink="">
          <xdr:nvSpPr>
            <xdr:cNvPr id="205837" name="Check Box 13" hidden="1">
              <a:extLst>
                <a:ext uri="{63B3BB69-23CF-44E3-9099-C40C66FF867C}">
                  <a14:compatExt spid="_x0000_s205837"/>
                </a:ext>
                <a:ext uri="{FF2B5EF4-FFF2-40B4-BE49-F238E27FC236}">
                  <a16:creationId xmlns:a16="http://schemas.microsoft.com/office/drawing/2014/main" id="{00000000-0008-0000-0000-00000D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xdr:row>
          <xdr:rowOff>0</xdr:rowOff>
        </xdr:from>
        <xdr:to>
          <xdr:col>21</xdr:col>
          <xdr:colOff>47625</xdr:colOff>
          <xdr:row>25</xdr:row>
          <xdr:rowOff>19050</xdr:rowOff>
        </xdr:to>
        <xdr:sp macro="" textlink="">
          <xdr:nvSpPr>
            <xdr:cNvPr id="205838" name="Check Box 14" hidden="1">
              <a:extLst>
                <a:ext uri="{63B3BB69-23CF-44E3-9099-C40C66FF867C}">
                  <a14:compatExt spid="_x0000_s205838"/>
                </a:ext>
                <a:ext uri="{FF2B5EF4-FFF2-40B4-BE49-F238E27FC236}">
                  <a16:creationId xmlns:a16="http://schemas.microsoft.com/office/drawing/2014/main" id="{00000000-0008-0000-0000-00000E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29</xdr:row>
          <xdr:rowOff>0</xdr:rowOff>
        </xdr:from>
        <xdr:to>
          <xdr:col>27</xdr:col>
          <xdr:colOff>0</xdr:colOff>
          <xdr:row>30</xdr:row>
          <xdr:rowOff>19050</xdr:rowOff>
        </xdr:to>
        <xdr:sp macro="" textlink="">
          <xdr:nvSpPr>
            <xdr:cNvPr id="205839" name="Check Box 15" hidden="1">
              <a:extLst>
                <a:ext uri="{63B3BB69-23CF-44E3-9099-C40C66FF867C}">
                  <a14:compatExt spid="_x0000_s205839"/>
                </a:ext>
                <a:ext uri="{FF2B5EF4-FFF2-40B4-BE49-F238E27FC236}">
                  <a16:creationId xmlns:a16="http://schemas.microsoft.com/office/drawing/2014/main" id="{00000000-0008-0000-0000-00000F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0</xdr:rowOff>
        </xdr:from>
        <xdr:to>
          <xdr:col>29</xdr:col>
          <xdr:colOff>47625</xdr:colOff>
          <xdr:row>25</xdr:row>
          <xdr:rowOff>19050</xdr:rowOff>
        </xdr:to>
        <xdr:sp macro="" textlink="">
          <xdr:nvSpPr>
            <xdr:cNvPr id="205840" name="Check Box 16" hidden="1">
              <a:extLst>
                <a:ext uri="{63B3BB69-23CF-44E3-9099-C40C66FF867C}">
                  <a14:compatExt spid="_x0000_s205840"/>
                </a:ext>
                <a:ext uri="{FF2B5EF4-FFF2-40B4-BE49-F238E27FC236}">
                  <a16:creationId xmlns:a16="http://schemas.microsoft.com/office/drawing/2014/main" id="{00000000-0008-0000-0000-000010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0</xdr:rowOff>
        </xdr:from>
        <xdr:to>
          <xdr:col>29</xdr:col>
          <xdr:colOff>47625</xdr:colOff>
          <xdr:row>33</xdr:row>
          <xdr:rowOff>19050</xdr:rowOff>
        </xdr:to>
        <xdr:sp macro="" textlink="">
          <xdr:nvSpPr>
            <xdr:cNvPr id="205841" name="Check Box 17" hidden="1">
              <a:extLst>
                <a:ext uri="{63B3BB69-23CF-44E3-9099-C40C66FF867C}">
                  <a14:compatExt spid="_x0000_s205841"/>
                </a:ext>
                <a:ext uri="{FF2B5EF4-FFF2-40B4-BE49-F238E27FC236}">
                  <a16:creationId xmlns:a16="http://schemas.microsoft.com/office/drawing/2014/main" id="{00000000-0008-0000-0000-000011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33</xdr:row>
          <xdr:rowOff>0</xdr:rowOff>
        </xdr:from>
        <xdr:to>
          <xdr:col>29</xdr:col>
          <xdr:colOff>47625</xdr:colOff>
          <xdr:row>34</xdr:row>
          <xdr:rowOff>19050</xdr:rowOff>
        </xdr:to>
        <xdr:sp macro="" textlink="">
          <xdr:nvSpPr>
            <xdr:cNvPr id="205842" name="Check Box 18" hidden="1">
              <a:extLst>
                <a:ext uri="{63B3BB69-23CF-44E3-9099-C40C66FF867C}">
                  <a14:compatExt spid="_x0000_s205842"/>
                </a:ext>
                <a:ext uri="{FF2B5EF4-FFF2-40B4-BE49-F238E27FC236}">
                  <a16:creationId xmlns:a16="http://schemas.microsoft.com/office/drawing/2014/main" id="{00000000-0008-0000-0000-000012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34</xdr:row>
          <xdr:rowOff>0</xdr:rowOff>
        </xdr:from>
        <xdr:to>
          <xdr:col>29</xdr:col>
          <xdr:colOff>47625</xdr:colOff>
          <xdr:row>35</xdr:row>
          <xdr:rowOff>19050</xdr:rowOff>
        </xdr:to>
        <xdr:sp macro="" textlink="">
          <xdr:nvSpPr>
            <xdr:cNvPr id="205843" name="Check Box 19" hidden="1">
              <a:extLst>
                <a:ext uri="{63B3BB69-23CF-44E3-9099-C40C66FF867C}">
                  <a14:compatExt spid="_x0000_s205843"/>
                </a:ext>
                <a:ext uri="{FF2B5EF4-FFF2-40B4-BE49-F238E27FC236}">
                  <a16:creationId xmlns:a16="http://schemas.microsoft.com/office/drawing/2014/main" id="{00000000-0008-0000-0000-000013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35</xdr:row>
          <xdr:rowOff>0</xdr:rowOff>
        </xdr:from>
        <xdr:to>
          <xdr:col>29</xdr:col>
          <xdr:colOff>47625</xdr:colOff>
          <xdr:row>36</xdr:row>
          <xdr:rowOff>19050</xdr:rowOff>
        </xdr:to>
        <xdr:sp macro="" textlink="">
          <xdr:nvSpPr>
            <xdr:cNvPr id="205844" name="Check Box 20" hidden="1">
              <a:extLst>
                <a:ext uri="{63B3BB69-23CF-44E3-9099-C40C66FF867C}">
                  <a14:compatExt spid="_x0000_s205844"/>
                </a:ext>
                <a:ext uri="{FF2B5EF4-FFF2-40B4-BE49-F238E27FC236}">
                  <a16:creationId xmlns:a16="http://schemas.microsoft.com/office/drawing/2014/main" id="{00000000-0008-0000-0000-000014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36</xdr:row>
          <xdr:rowOff>0</xdr:rowOff>
        </xdr:from>
        <xdr:to>
          <xdr:col>29</xdr:col>
          <xdr:colOff>47625</xdr:colOff>
          <xdr:row>37</xdr:row>
          <xdr:rowOff>28575</xdr:rowOff>
        </xdr:to>
        <xdr:sp macro="" textlink="">
          <xdr:nvSpPr>
            <xdr:cNvPr id="205845" name="Check Box 21" hidden="1">
              <a:extLst>
                <a:ext uri="{63B3BB69-23CF-44E3-9099-C40C66FF867C}">
                  <a14:compatExt spid="_x0000_s205845"/>
                </a:ext>
                <a:ext uri="{FF2B5EF4-FFF2-40B4-BE49-F238E27FC236}">
                  <a16:creationId xmlns:a16="http://schemas.microsoft.com/office/drawing/2014/main" id="{00000000-0008-0000-0000-000015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266700</xdr:rowOff>
        </xdr:from>
        <xdr:to>
          <xdr:col>10</xdr:col>
          <xdr:colOff>0</xdr:colOff>
          <xdr:row>41</xdr:row>
          <xdr:rowOff>219075</xdr:rowOff>
        </xdr:to>
        <xdr:sp macro="" textlink="">
          <xdr:nvSpPr>
            <xdr:cNvPr id="205846" name="Check Box 22" hidden="1">
              <a:extLst>
                <a:ext uri="{63B3BB69-23CF-44E3-9099-C40C66FF867C}">
                  <a14:compatExt spid="_x0000_s205846"/>
                </a:ext>
                <a:ext uri="{FF2B5EF4-FFF2-40B4-BE49-F238E27FC236}">
                  <a16:creationId xmlns:a16="http://schemas.microsoft.com/office/drawing/2014/main" id="{00000000-0008-0000-0000-000016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28575</xdr:rowOff>
        </xdr:to>
        <xdr:sp macro="" textlink="">
          <xdr:nvSpPr>
            <xdr:cNvPr id="205847" name="Check Box 23" hidden="1">
              <a:extLst>
                <a:ext uri="{63B3BB69-23CF-44E3-9099-C40C66FF867C}">
                  <a14:compatExt spid="_x0000_s205847"/>
                </a:ext>
                <a:ext uri="{FF2B5EF4-FFF2-40B4-BE49-F238E27FC236}">
                  <a16:creationId xmlns:a16="http://schemas.microsoft.com/office/drawing/2014/main" id="{00000000-0008-0000-0000-000017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9</xdr:col>
          <xdr:colOff>47625</xdr:colOff>
          <xdr:row>23</xdr:row>
          <xdr:rowOff>28575</xdr:rowOff>
        </xdr:to>
        <xdr:sp macro="" textlink="">
          <xdr:nvSpPr>
            <xdr:cNvPr id="205848" name="Check Box 24" hidden="1">
              <a:extLst>
                <a:ext uri="{63B3BB69-23CF-44E3-9099-C40C66FF867C}">
                  <a14:compatExt spid="_x0000_s205848"/>
                </a:ext>
                <a:ext uri="{FF2B5EF4-FFF2-40B4-BE49-F238E27FC236}">
                  <a16:creationId xmlns:a16="http://schemas.microsoft.com/office/drawing/2014/main" id="{00000000-0008-0000-0000-000018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0</xdr:rowOff>
        </xdr:from>
        <xdr:to>
          <xdr:col>14</xdr:col>
          <xdr:colOff>47625</xdr:colOff>
          <xdr:row>23</xdr:row>
          <xdr:rowOff>28575</xdr:rowOff>
        </xdr:to>
        <xdr:sp macro="" textlink="">
          <xdr:nvSpPr>
            <xdr:cNvPr id="205849" name="Check Box 25" hidden="1">
              <a:extLst>
                <a:ext uri="{63B3BB69-23CF-44E3-9099-C40C66FF867C}">
                  <a14:compatExt spid="_x0000_s205849"/>
                </a:ext>
                <a:ext uri="{FF2B5EF4-FFF2-40B4-BE49-F238E27FC236}">
                  <a16:creationId xmlns:a16="http://schemas.microsoft.com/office/drawing/2014/main" id="{00000000-0008-0000-0000-000019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22</xdr:row>
          <xdr:rowOff>0</xdr:rowOff>
        </xdr:from>
        <xdr:to>
          <xdr:col>21</xdr:col>
          <xdr:colOff>47625</xdr:colOff>
          <xdr:row>23</xdr:row>
          <xdr:rowOff>28575</xdr:rowOff>
        </xdr:to>
        <xdr:sp macro="" textlink="">
          <xdr:nvSpPr>
            <xdr:cNvPr id="205850" name="Check Box 26" hidden="1">
              <a:extLst>
                <a:ext uri="{63B3BB69-23CF-44E3-9099-C40C66FF867C}">
                  <a14:compatExt spid="_x0000_s205850"/>
                </a:ext>
                <a:ext uri="{FF2B5EF4-FFF2-40B4-BE49-F238E27FC236}">
                  <a16:creationId xmlns:a16="http://schemas.microsoft.com/office/drawing/2014/main" id="{00000000-0008-0000-0000-00001A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0</xdr:rowOff>
        </xdr:from>
        <xdr:to>
          <xdr:col>14</xdr:col>
          <xdr:colOff>47625</xdr:colOff>
          <xdr:row>25</xdr:row>
          <xdr:rowOff>19050</xdr:rowOff>
        </xdr:to>
        <xdr:sp macro="" textlink="">
          <xdr:nvSpPr>
            <xdr:cNvPr id="205851" name="Check Box 27" hidden="1">
              <a:extLst>
                <a:ext uri="{63B3BB69-23CF-44E3-9099-C40C66FF867C}">
                  <a14:compatExt spid="_x0000_s205851"/>
                </a:ext>
                <a:ext uri="{FF2B5EF4-FFF2-40B4-BE49-F238E27FC236}">
                  <a16:creationId xmlns:a16="http://schemas.microsoft.com/office/drawing/2014/main" id="{00000000-0008-0000-0000-00001B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47625</xdr:colOff>
          <xdr:row>83</xdr:row>
          <xdr:rowOff>19050</xdr:rowOff>
        </xdr:to>
        <xdr:sp macro="" textlink="">
          <xdr:nvSpPr>
            <xdr:cNvPr id="205852" name="Check Box 28" hidden="1">
              <a:extLst>
                <a:ext uri="{63B3BB69-23CF-44E3-9099-C40C66FF867C}">
                  <a14:compatExt spid="_x0000_s205852"/>
                </a:ext>
                <a:ext uri="{FF2B5EF4-FFF2-40B4-BE49-F238E27FC236}">
                  <a16:creationId xmlns:a16="http://schemas.microsoft.com/office/drawing/2014/main" id="{00000000-0008-0000-0000-00001C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47625</xdr:colOff>
          <xdr:row>84</xdr:row>
          <xdr:rowOff>19050</xdr:rowOff>
        </xdr:to>
        <xdr:sp macro="" textlink="">
          <xdr:nvSpPr>
            <xdr:cNvPr id="205853" name="Check Box 29" hidden="1">
              <a:extLst>
                <a:ext uri="{63B3BB69-23CF-44E3-9099-C40C66FF867C}">
                  <a14:compatExt spid="_x0000_s205853"/>
                </a:ext>
                <a:ext uri="{FF2B5EF4-FFF2-40B4-BE49-F238E27FC236}">
                  <a16:creationId xmlns:a16="http://schemas.microsoft.com/office/drawing/2014/main" id="{00000000-0008-0000-0000-00001D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47625</xdr:colOff>
          <xdr:row>85</xdr:row>
          <xdr:rowOff>19050</xdr:rowOff>
        </xdr:to>
        <xdr:sp macro="" textlink="">
          <xdr:nvSpPr>
            <xdr:cNvPr id="205854" name="Check Box 30" hidden="1">
              <a:extLst>
                <a:ext uri="{63B3BB69-23CF-44E3-9099-C40C66FF867C}">
                  <a14:compatExt spid="_x0000_s205854"/>
                </a:ext>
                <a:ext uri="{FF2B5EF4-FFF2-40B4-BE49-F238E27FC236}">
                  <a16:creationId xmlns:a16="http://schemas.microsoft.com/office/drawing/2014/main" id="{00000000-0008-0000-0000-00001E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47625</xdr:colOff>
          <xdr:row>86</xdr:row>
          <xdr:rowOff>19050</xdr:rowOff>
        </xdr:to>
        <xdr:sp macro="" textlink="">
          <xdr:nvSpPr>
            <xdr:cNvPr id="205855" name="Check Box 31" hidden="1">
              <a:extLst>
                <a:ext uri="{63B3BB69-23CF-44E3-9099-C40C66FF867C}">
                  <a14:compatExt spid="_x0000_s205855"/>
                </a:ext>
                <a:ext uri="{FF2B5EF4-FFF2-40B4-BE49-F238E27FC236}">
                  <a16:creationId xmlns:a16="http://schemas.microsoft.com/office/drawing/2014/main" id="{00000000-0008-0000-0000-00001F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47625</xdr:colOff>
          <xdr:row>87</xdr:row>
          <xdr:rowOff>19050</xdr:rowOff>
        </xdr:to>
        <xdr:sp macro="" textlink="">
          <xdr:nvSpPr>
            <xdr:cNvPr id="205856" name="Check Box 32" hidden="1">
              <a:extLst>
                <a:ext uri="{63B3BB69-23CF-44E3-9099-C40C66FF867C}">
                  <a14:compatExt spid="_x0000_s205856"/>
                </a:ext>
                <a:ext uri="{FF2B5EF4-FFF2-40B4-BE49-F238E27FC236}">
                  <a16:creationId xmlns:a16="http://schemas.microsoft.com/office/drawing/2014/main" id="{00000000-0008-0000-0000-000020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82</xdr:row>
          <xdr:rowOff>0</xdr:rowOff>
        </xdr:from>
        <xdr:to>
          <xdr:col>7</xdr:col>
          <xdr:colOff>0</xdr:colOff>
          <xdr:row>83</xdr:row>
          <xdr:rowOff>19050</xdr:rowOff>
        </xdr:to>
        <xdr:sp macro="" textlink="">
          <xdr:nvSpPr>
            <xdr:cNvPr id="205857" name="Check Box 33" hidden="1">
              <a:extLst>
                <a:ext uri="{63B3BB69-23CF-44E3-9099-C40C66FF867C}">
                  <a14:compatExt spid="_x0000_s205857"/>
                </a:ext>
                <a:ext uri="{FF2B5EF4-FFF2-40B4-BE49-F238E27FC236}">
                  <a16:creationId xmlns:a16="http://schemas.microsoft.com/office/drawing/2014/main" id="{00000000-0008-0000-0000-000021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83</xdr:row>
          <xdr:rowOff>0</xdr:rowOff>
        </xdr:from>
        <xdr:to>
          <xdr:col>14</xdr:col>
          <xdr:colOff>47625</xdr:colOff>
          <xdr:row>84</xdr:row>
          <xdr:rowOff>19050</xdr:rowOff>
        </xdr:to>
        <xdr:sp macro="" textlink="">
          <xdr:nvSpPr>
            <xdr:cNvPr id="205858" name="Check Box 34" hidden="1">
              <a:extLst>
                <a:ext uri="{63B3BB69-23CF-44E3-9099-C40C66FF867C}">
                  <a14:compatExt spid="_x0000_s205858"/>
                </a:ext>
                <a:ext uri="{FF2B5EF4-FFF2-40B4-BE49-F238E27FC236}">
                  <a16:creationId xmlns:a16="http://schemas.microsoft.com/office/drawing/2014/main" id="{00000000-0008-0000-0000-000022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84</xdr:row>
          <xdr:rowOff>0</xdr:rowOff>
        </xdr:from>
        <xdr:to>
          <xdr:col>21</xdr:col>
          <xdr:colOff>47625</xdr:colOff>
          <xdr:row>85</xdr:row>
          <xdr:rowOff>19050</xdr:rowOff>
        </xdr:to>
        <xdr:sp macro="" textlink="">
          <xdr:nvSpPr>
            <xdr:cNvPr id="205859" name="Check Box 35" hidden="1">
              <a:extLst>
                <a:ext uri="{63B3BB69-23CF-44E3-9099-C40C66FF867C}">
                  <a14:compatExt spid="_x0000_s205859"/>
                </a:ext>
                <a:ext uri="{FF2B5EF4-FFF2-40B4-BE49-F238E27FC236}">
                  <a16:creationId xmlns:a16="http://schemas.microsoft.com/office/drawing/2014/main" id="{00000000-0008-0000-0000-000023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47625</xdr:colOff>
          <xdr:row>16</xdr:row>
          <xdr:rowOff>19050</xdr:rowOff>
        </xdr:to>
        <xdr:sp macro="" textlink="">
          <xdr:nvSpPr>
            <xdr:cNvPr id="205860" name="Check Box 36" hidden="1">
              <a:extLst>
                <a:ext uri="{63B3BB69-23CF-44E3-9099-C40C66FF867C}">
                  <a14:compatExt spid="_x0000_s205860"/>
                </a:ext>
                <a:ext uri="{FF2B5EF4-FFF2-40B4-BE49-F238E27FC236}">
                  <a16:creationId xmlns:a16="http://schemas.microsoft.com/office/drawing/2014/main" id="{00000000-0008-0000-0000-000024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xdr:row>
          <xdr:rowOff>0</xdr:rowOff>
        </xdr:from>
        <xdr:to>
          <xdr:col>14</xdr:col>
          <xdr:colOff>47625</xdr:colOff>
          <xdr:row>8</xdr:row>
          <xdr:rowOff>19050</xdr:rowOff>
        </xdr:to>
        <xdr:sp macro="" textlink="">
          <xdr:nvSpPr>
            <xdr:cNvPr id="205861" name="Check Box 37" hidden="1">
              <a:extLst>
                <a:ext uri="{63B3BB69-23CF-44E3-9099-C40C66FF867C}">
                  <a14:compatExt spid="_x0000_s205861"/>
                </a:ext>
                <a:ext uri="{FF2B5EF4-FFF2-40B4-BE49-F238E27FC236}">
                  <a16:creationId xmlns:a16="http://schemas.microsoft.com/office/drawing/2014/main" id="{00000000-0008-0000-0000-000025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87</xdr:row>
          <xdr:rowOff>133350</xdr:rowOff>
        </xdr:from>
        <xdr:to>
          <xdr:col>2</xdr:col>
          <xdr:colOff>123825</xdr:colOff>
          <xdr:row>88</xdr:row>
          <xdr:rowOff>0</xdr:rowOff>
        </xdr:to>
        <xdr:sp macro="" textlink="">
          <xdr:nvSpPr>
            <xdr:cNvPr id="205862" name="Check Box 38" hidden="1">
              <a:extLst>
                <a:ext uri="{63B3BB69-23CF-44E3-9099-C40C66FF867C}">
                  <a14:compatExt spid="_x0000_s205862"/>
                </a:ext>
                <a:ext uri="{FF2B5EF4-FFF2-40B4-BE49-F238E27FC236}">
                  <a16:creationId xmlns:a16="http://schemas.microsoft.com/office/drawing/2014/main" id="{00000000-0008-0000-0000-0000262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05863" name="Check Box 39" hidden="1">
              <a:extLst>
                <a:ext uri="{63B3BB69-23CF-44E3-9099-C40C66FF867C}">
                  <a14:compatExt spid="_x0000_s205863"/>
                </a:ext>
                <a:ext uri="{FF2B5EF4-FFF2-40B4-BE49-F238E27FC236}">
                  <a16:creationId xmlns:a16="http://schemas.microsoft.com/office/drawing/2014/main" id="{00000000-0008-0000-0000-000027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18</xdr:row>
          <xdr:rowOff>0</xdr:rowOff>
        </xdr:from>
        <xdr:to>
          <xdr:col>19</xdr:col>
          <xdr:colOff>0</xdr:colOff>
          <xdr:row>19</xdr:row>
          <xdr:rowOff>0</xdr:rowOff>
        </xdr:to>
        <xdr:sp macro="" textlink="">
          <xdr:nvSpPr>
            <xdr:cNvPr id="205864" name="Check Box 40" hidden="1">
              <a:extLst>
                <a:ext uri="{63B3BB69-23CF-44E3-9099-C40C66FF867C}">
                  <a14:compatExt spid="_x0000_s205864"/>
                </a:ext>
                <a:ext uri="{FF2B5EF4-FFF2-40B4-BE49-F238E27FC236}">
                  <a16:creationId xmlns:a16="http://schemas.microsoft.com/office/drawing/2014/main" id="{00000000-0008-0000-0000-0000282403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57150</xdr:colOff>
          <xdr:row>5</xdr:row>
          <xdr:rowOff>9525</xdr:rowOff>
        </xdr:to>
        <xdr:sp macro="" textlink="">
          <xdr:nvSpPr>
            <xdr:cNvPr id="58469" name="Check Box 101" hidden="1">
              <a:extLst>
                <a:ext uri="{63B3BB69-23CF-44E3-9099-C40C66FF867C}">
                  <a14:compatExt spid="_x0000_s58469"/>
                </a:ext>
                <a:ext uri="{FF2B5EF4-FFF2-40B4-BE49-F238E27FC236}">
                  <a16:creationId xmlns:a16="http://schemas.microsoft.com/office/drawing/2014/main" id="{00000000-0008-0000-0100-000065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57150</xdr:colOff>
          <xdr:row>6</xdr:row>
          <xdr:rowOff>9525</xdr:rowOff>
        </xdr:to>
        <xdr:sp macro="" textlink="">
          <xdr:nvSpPr>
            <xdr:cNvPr id="58470" name="Check Box 102" hidden="1">
              <a:extLst>
                <a:ext uri="{63B3BB69-23CF-44E3-9099-C40C66FF867C}">
                  <a14:compatExt spid="_x0000_s58470"/>
                </a:ext>
                <a:ext uri="{FF2B5EF4-FFF2-40B4-BE49-F238E27FC236}">
                  <a16:creationId xmlns:a16="http://schemas.microsoft.com/office/drawing/2014/main" id="{00000000-0008-0000-0100-000066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57150</xdr:colOff>
          <xdr:row>7</xdr:row>
          <xdr:rowOff>9525</xdr:rowOff>
        </xdr:to>
        <xdr:sp macro="" textlink="">
          <xdr:nvSpPr>
            <xdr:cNvPr id="58471" name="Check Box 103" hidden="1">
              <a:extLst>
                <a:ext uri="{63B3BB69-23CF-44E3-9099-C40C66FF867C}">
                  <a14:compatExt spid="_x0000_s58471"/>
                </a:ext>
                <a:ext uri="{FF2B5EF4-FFF2-40B4-BE49-F238E27FC236}">
                  <a16:creationId xmlns:a16="http://schemas.microsoft.com/office/drawing/2014/main" id="{00000000-0008-0000-0100-000067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57150</xdr:colOff>
          <xdr:row>8</xdr:row>
          <xdr:rowOff>9525</xdr:rowOff>
        </xdr:to>
        <xdr:sp macro="" textlink="">
          <xdr:nvSpPr>
            <xdr:cNvPr id="58472" name="Check Box 104" hidden="1">
              <a:extLst>
                <a:ext uri="{63B3BB69-23CF-44E3-9099-C40C66FF867C}">
                  <a14:compatExt spid="_x0000_s58472"/>
                </a:ext>
                <a:ext uri="{FF2B5EF4-FFF2-40B4-BE49-F238E27FC236}">
                  <a16:creationId xmlns:a16="http://schemas.microsoft.com/office/drawing/2014/main" id="{00000000-0008-0000-0100-000068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57150</xdr:colOff>
          <xdr:row>9</xdr:row>
          <xdr:rowOff>9525</xdr:rowOff>
        </xdr:to>
        <xdr:sp macro="" textlink="">
          <xdr:nvSpPr>
            <xdr:cNvPr id="58473" name="Check Box 105" hidden="1">
              <a:extLst>
                <a:ext uri="{63B3BB69-23CF-44E3-9099-C40C66FF867C}">
                  <a14:compatExt spid="_x0000_s58473"/>
                </a:ext>
                <a:ext uri="{FF2B5EF4-FFF2-40B4-BE49-F238E27FC236}">
                  <a16:creationId xmlns:a16="http://schemas.microsoft.com/office/drawing/2014/main" id="{00000000-0008-0000-0100-000069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57150</xdr:colOff>
          <xdr:row>33</xdr:row>
          <xdr:rowOff>9525</xdr:rowOff>
        </xdr:to>
        <xdr:sp macro="" textlink="">
          <xdr:nvSpPr>
            <xdr:cNvPr id="58495" name="Check Box 127" hidden="1">
              <a:extLst>
                <a:ext uri="{63B3BB69-23CF-44E3-9099-C40C66FF867C}">
                  <a14:compatExt spid="_x0000_s58495"/>
                </a:ext>
                <a:ext uri="{FF2B5EF4-FFF2-40B4-BE49-F238E27FC236}">
                  <a16:creationId xmlns:a16="http://schemas.microsoft.com/office/drawing/2014/main" id="{00000000-0008-0000-0100-00007F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57150</xdr:colOff>
          <xdr:row>34</xdr:row>
          <xdr:rowOff>9525</xdr:rowOff>
        </xdr:to>
        <xdr:sp macro="" textlink="">
          <xdr:nvSpPr>
            <xdr:cNvPr id="58496" name="Check Box 128" hidden="1">
              <a:extLst>
                <a:ext uri="{63B3BB69-23CF-44E3-9099-C40C66FF867C}">
                  <a14:compatExt spid="_x0000_s58496"/>
                </a:ext>
                <a:ext uri="{FF2B5EF4-FFF2-40B4-BE49-F238E27FC236}">
                  <a16:creationId xmlns:a16="http://schemas.microsoft.com/office/drawing/2014/main" id="{00000000-0008-0000-0100-000080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57150</xdr:colOff>
          <xdr:row>35</xdr:row>
          <xdr:rowOff>9525</xdr:rowOff>
        </xdr:to>
        <xdr:sp macro="" textlink="">
          <xdr:nvSpPr>
            <xdr:cNvPr id="58497" name="Check Box 129" hidden="1">
              <a:extLst>
                <a:ext uri="{63B3BB69-23CF-44E3-9099-C40C66FF867C}">
                  <a14:compatExt spid="_x0000_s58497"/>
                </a:ext>
                <a:ext uri="{FF2B5EF4-FFF2-40B4-BE49-F238E27FC236}">
                  <a16:creationId xmlns:a16="http://schemas.microsoft.com/office/drawing/2014/main" id="{00000000-0008-0000-0100-000081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57150</xdr:colOff>
          <xdr:row>36</xdr:row>
          <xdr:rowOff>9525</xdr:rowOff>
        </xdr:to>
        <xdr:sp macro="" textlink="">
          <xdr:nvSpPr>
            <xdr:cNvPr id="58498" name="Check Box 130" hidden="1">
              <a:extLst>
                <a:ext uri="{63B3BB69-23CF-44E3-9099-C40C66FF867C}">
                  <a14:compatExt spid="_x0000_s58498"/>
                </a:ext>
                <a:ext uri="{FF2B5EF4-FFF2-40B4-BE49-F238E27FC236}">
                  <a16:creationId xmlns:a16="http://schemas.microsoft.com/office/drawing/2014/main" id="{00000000-0008-0000-0100-000082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2</xdr:col>
          <xdr:colOff>57150</xdr:colOff>
          <xdr:row>37</xdr:row>
          <xdr:rowOff>9525</xdr:rowOff>
        </xdr:to>
        <xdr:sp macro="" textlink="">
          <xdr:nvSpPr>
            <xdr:cNvPr id="58499" name="Check Box 131" hidden="1">
              <a:extLst>
                <a:ext uri="{63B3BB69-23CF-44E3-9099-C40C66FF867C}">
                  <a14:compatExt spid="_x0000_s58499"/>
                </a:ext>
                <a:ext uri="{FF2B5EF4-FFF2-40B4-BE49-F238E27FC236}">
                  <a16:creationId xmlns:a16="http://schemas.microsoft.com/office/drawing/2014/main" id="{00000000-0008-0000-0100-000083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2</xdr:col>
          <xdr:colOff>57150</xdr:colOff>
          <xdr:row>39</xdr:row>
          <xdr:rowOff>9525</xdr:rowOff>
        </xdr:to>
        <xdr:sp macro="" textlink="">
          <xdr:nvSpPr>
            <xdr:cNvPr id="58500" name="Check Box 132" hidden="1">
              <a:extLst>
                <a:ext uri="{63B3BB69-23CF-44E3-9099-C40C66FF867C}">
                  <a14:compatExt spid="_x0000_s58500"/>
                </a:ext>
                <a:ext uri="{FF2B5EF4-FFF2-40B4-BE49-F238E27FC236}">
                  <a16:creationId xmlns:a16="http://schemas.microsoft.com/office/drawing/2014/main" id="{00000000-0008-0000-0100-000084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0</xdr:rowOff>
        </xdr:from>
        <xdr:to>
          <xdr:col>2</xdr:col>
          <xdr:colOff>57150</xdr:colOff>
          <xdr:row>40</xdr:row>
          <xdr:rowOff>9525</xdr:rowOff>
        </xdr:to>
        <xdr:sp macro="" textlink="">
          <xdr:nvSpPr>
            <xdr:cNvPr id="58501" name="Check Box 133" hidden="1">
              <a:extLst>
                <a:ext uri="{63B3BB69-23CF-44E3-9099-C40C66FF867C}">
                  <a14:compatExt spid="_x0000_s58501"/>
                </a:ext>
                <a:ext uri="{FF2B5EF4-FFF2-40B4-BE49-F238E27FC236}">
                  <a16:creationId xmlns:a16="http://schemas.microsoft.com/office/drawing/2014/main" id="{00000000-0008-0000-0100-000085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2</xdr:col>
          <xdr:colOff>57150</xdr:colOff>
          <xdr:row>41</xdr:row>
          <xdr:rowOff>9525</xdr:rowOff>
        </xdr:to>
        <xdr:sp macro="" textlink="">
          <xdr:nvSpPr>
            <xdr:cNvPr id="58502" name="Check Box 134" hidden="1">
              <a:extLst>
                <a:ext uri="{63B3BB69-23CF-44E3-9099-C40C66FF867C}">
                  <a14:compatExt spid="_x0000_s58502"/>
                </a:ext>
                <a:ext uri="{FF2B5EF4-FFF2-40B4-BE49-F238E27FC236}">
                  <a16:creationId xmlns:a16="http://schemas.microsoft.com/office/drawing/2014/main" id="{00000000-0008-0000-0100-000086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57150</xdr:colOff>
          <xdr:row>42</xdr:row>
          <xdr:rowOff>9525</xdr:rowOff>
        </xdr:to>
        <xdr:sp macro="" textlink="">
          <xdr:nvSpPr>
            <xdr:cNvPr id="58503" name="Check Box 135" hidden="1">
              <a:extLst>
                <a:ext uri="{63B3BB69-23CF-44E3-9099-C40C66FF867C}">
                  <a14:compatExt spid="_x0000_s58503"/>
                </a:ext>
                <a:ext uri="{FF2B5EF4-FFF2-40B4-BE49-F238E27FC236}">
                  <a16:creationId xmlns:a16="http://schemas.microsoft.com/office/drawing/2014/main" id="{00000000-0008-0000-0100-000087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57150</xdr:colOff>
          <xdr:row>43</xdr:row>
          <xdr:rowOff>9525</xdr:rowOff>
        </xdr:to>
        <xdr:sp macro="" textlink="">
          <xdr:nvSpPr>
            <xdr:cNvPr id="58504" name="Check Box 136" hidden="1">
              <a:extLst>
                <a:ext uri="{63B3BB69-23CF-44E3-9099-C40C66FF867C}">
                  <a14:compatExt spid="_x0000_s58504"/>
                </a:ext>
                <a:ext uri="{FF2B5EF4-FFF2-40B4-BE49-F238E27FC236}">
                  <a16:creationId xmlns:a16="http://schemas.microsoft.com/office/drawing/2014/main" id="{00000000-0008-0000-0100-000088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2</xdr:col>
          <xdr:colOff>57150</xdr:colOff>
          <xdr:row>44</xdr:row>
          <xdr:rowOff>9525</xdr:rowOff>
        </xdr:to>
        <xdr:sp macro="" textlink="">
          <xdr:nvSpPr>
            <xdr:cNvPr id="58505" name="Check Box 137" hidden="1">
              <a:extLst>
                <a:ext uri="{63B3BB69-23CF-44E3-9099-C40C66FF867C}">
                  <a14:compatExt spid="_x0000_s58505"/>
                </a:ext>
                <a:ext uri="{FF2B5EF4-FFF2-40B4-BE49-F238E27FC236}">
                  <a16:creationId xmlns:a16="http://schemas.microsoft.com/office/drawing/2014/main" id="{00000000-0008-0000-0100-000089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2</xdr:col>
          <xdr:colOff>57150</xdr:colOff>
          <xdr:row>45</xdr:row>
          <xdr:rowOff>9525</xdr:rowOff>
        </xdr:to>
        <xdr:sp macro="" textlink="">
          <xdr:nvSpPr>
            <xdr:cNvPr id="58506" name="Check Box 138" hidden="1">
              <a:extLst>
                <a:ext uri="{63B3BB69-23CF-44E3-9099-C40C66FF867C}">
                  <a14:compatExt spid="_x0000_s58506"/>
                </a:ext>
                <a:ext uri="{FF2B5EF4-FFF2-40B4-BE49-F238E27FC236}">
                  <a16:creationId xmlns:a16="http://schemas.microsoft.com/office/drawing/2014/main" id="{00000000-0008-0000-0100-00008A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2</xdr:col>
          <xdr:colOff>57150</xdr:colOff>
          <xdr:row>46</xdr:row>
          <xdr:rowOff>9525</xdr:rowOff>
        </xdr:to>
        <xdr:sp macro="" textlink="">
          <xdr:nvSpPr>
            <xdr:cNvPr id="58507" name="Check Box 139" hidden="1">
              <a:extLst>
                <a:ext uri="{63B3BB69-23CF-44E3-9099-C40C66FF867C}">
                  <a14:compatExt spid="_x0000_s58507"/>
                </a:ext>
                <a:ext uri="{FF2B5EF4-FFF2-40B4-BE49-F238E27FC236}">
                  <a16:creationId xmlns:a16="http://schemas.microsoft.com/office/drawing/2014/main" id="{00000000-0008-0000-0100-00008B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48</xdr:row>
          <xdr:rowOff>0</xdr:rowOff>
        </xdr:from>
        <xdr:to>
          <xdr:col>2</xdr:col>
          <xdr:colOff>57150</xdr:colOff>
          <xdr:row>49</xdr:row>
          <xdr:rowOff>9525</xdr:rowOff>
        </xdr:to>
        <xdr:sp macro="" textlink="">
          <xdr:nvSpPr>
            <xdr:cNvPr id="58508" name="Check Box 140" hidden="1">
              <a:extLst>
                <a:ext uri="{63B3BB69-23CF-44E3-9099-C40C66FF867C}">
                  <a14:compatExt spid="_x0000_s58508"/>
                </a:ext>
                <a:ext uri="{FF2B5EF4-FFF2-40B4-BE49-F238E27FC236}">
                  <a16:creationId xmlns:a16="http://schemas.microsoft.com/office/drawing/2014/main" id="{00000000-0008-0000-0100-00008C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0</xdr:rowOff>
        </xdr:from>
        <xdr:to>
          <xdr:col>2</xdr:col>
          <xdr:colOff>57150</xdr:colOff>
          <xdr:row>50</xdr:row>
          <xdr:rowOff>9525</xdr:rowOff>
        </xdr:to>
        <xdr:sp macro="" textlink="">
          <xdr:nvSpPr>
            <xdr:cNvPr id="58509" name="Check Box 141" hidden="1">
              <a:extLst>
                <a:ext uri="{63B3BB69-23CF-44E3-9099-C40C66FF867C}">
                  <a14:compatExt spid="_x0000_s58509"/>
                </a:ext>
                <a:ext uri="{FF2B5EF4-FFF2-40B4-BE49-F238E27FC236}">
                  <a16:creationId xmlns:a16="http://schemas.microsoft.com/office/drawing/2014/main" id="{00000000-0008-0000-0100-00008D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57150</xdr:colOff>
          <xdr:row>52</xdr:row>
          <xdr:rowOff>9525</xdr:rowOff>
        </xdr:to>
        <xdr:sp macro="" textlink="">
          <xdr:nvSpPr>
            <xdr:cNvPr id="58510" name="Check Box 142" hidden="1">
              <a:extLst>
                <a:ext uri="{63B3BB69-23CF-44E3-9099-C40C66FF867C}">
                  <a14:compatExt spid="_x0000_s58510"/>
                </a:ext>
                <a:ext uri="{FF2B5EF4-FFF2-40B4-BE49-F238E27FC236}">
                  <a16:creationId xmlns:a16="http://schemas.microsoft.com/office/drawing/2014/main" id="{00000000-0008-0000-0100-00008E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57150</xdr:colOff>
          <xdr:row>53</xdr:row>
          <xdr:rowOff>9525</xdr:rowOff>
        </xdr:to>
        <xdr:sp macro="" textlink="">
          <xdr:nvSpPr>
            <xdr:cNvPr id="58511" name="Check Box 143" hidden="1">
              <a:extLst>
                <a:ext uri="{63B3BB69-23CF-44E3-9099-C40C66FF867C}">
                  <a14:compatExt spid="_x0000_s58511"/>
                </a:ext>
                <a:ext uri="{FF2B5EF4-FFF2-40B4-BE49-F238E27FC236}">
                  <a16:creationId xmlns:a16="http://schemas.microsoft.com/office/drawing/2014/main" id="{00000000-0008-0000-0100-00008F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57150</xdr:colOff>
          <xdr:row>55</xdr:row>
          <xdr:rowOff>9525</xdr:rowOff>
        </xdr:to>
        <xdr:sp macro="" textlink="">
          <xdr:nvSpPr>
            <xdr:cNvPr id="58512" name="Check Box 144" hidden="1">
              <a:extLst>
                <a:ext uri="{63B3BB69-23CF-44E3-9099-C40C66FF867C}">
                  <a14:compatExt spid="_x0000_s58512"/>
                </a:ext>
                <a:ext uri="{FF2B5EF4-FFF2-40B4-BE49-F238E27FC236}">
                  <a16:creationId xmlns:a16="http://schemas.microsoft.com/office/drawing/2014/main" id="{00000000-0008-0000-0100-000090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0</xdr:rowOff>
        </xdr:from>
        <xdr:to>
          <xdr:col>2</xdr:col>
          <xdr:colOff>57150</xdr:colOff>
          <xdr:row>56</xdr:row>
          <xdr:rowOff>9525</xdr:rowOff>
        </xdr:to>
        <xdr:sp macro="" textlink="">
          <xdr:nvSpPr>
            <xdr:cNvPr id="58513" name="Check Box 145" hidden="1">
              <a:extLst>
                <a:ext uri="{63B3BB69-23CF-44E3-9099-C40C66FF867C}">
                  <a14:compatExt spid="_x0000_s58513"/>
                </a:ext>
                <a:ext uri="{FF2B5EF4-FFF2-40B4-BE49-F238E27FC236}">
                  <a16:creationId xmlns:a16="http://schemas.microsoft.com/office/drawing/2014/main" id="{00000000-0008-0000-0100-000091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0</xdr:rowOff>
        </xdr:from>
        <xdr:to>
          <xdr:col>2</xdr:col>
          <xdr:colOff>57150</xdr:colOff>
          <xdr:row>57</xdr:row>
          <xdr:rowOff>9525</xdr:rowOff>
        </xdr:to>
        <xdr:sp macro="" textlink="">
          <xdr:nvSpPr>
            <xdr:cNvPr id="58514" name="Check Box 146" hidden="1">
              <a:extLst>
                <a:ext uri="{63B3BB69-23CF-44E3-9099-C40C66FF867C}">
                  <a14:compatExt spid="_x0000_s58514"/>
                </a:ext>
                <a:ext uri="{FF2B5EF4-FFF2-40B4-BE49-F238E27FC236}">
                  <a16:creationId xmlns:a16="http://schemas.microsoft.com/office/drawing/2014/main" id="{00000000-0008-0000-0100-000092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2</xdr:col>
          <xdr:colOff>57150</xdr:colOff>
          <xdr:row>58</xdr:row>
          <xdr:rowOff>9525</xdr:rowOff>
        </xdr:to>
        <xdr:sp macro="" textlink="">
          <xdr:nvSpPr>
            <xdr:cNvPr id="58515" name="Check Box 147" hidden="1">
              <a:extLst>
                <a:ext uri="{63B3BB69-23CF-44E3-9099-C40C66FF867C}">
                  <a14:compatExt spid="_x0000_s58515"/>
                </a:ext>
                <a:ext uri="{FF2B5EF4-FFF2-40B4-BE49-F238E27FC236}">
                  <a16:creationId xmlns:a16="http://schemas.microsoft.com/office/drawing/2014/main" id="{00000000-0008-0000-0100-000093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0</xdr:rowOff>
        </xdr:from>
        <xdr:to>
          <xdr:col>2</xdr:col>
          <xdr:colOff>57150</xdr:colOff>
          <xdr:row>59</xdr:row>
          <xdr:rowOff>9525</xdr:rowOff>
        </xdr:to>
        <xdr:sp macro="" textlink="">
          <xdr:nvSpPr>
            <xdr:cNvPr id="58516" name="Check Box 148" hidden="1">
              <a:extLst>
                <a:ext uri="{63B3BB69-23CF-44E3-9099-C40C66FF867C}">
                  <a14:compatExt spid="_x0000_s58516"/>
                </a:ext>
                <a:ext uri="{FF2B5EF4-FFF2-40B4-BE49-F238E27FC236}">
                  <a16:creationId xmlns:a16="http://schemas.microsoft.com/office/drawing/2014/main" id="{00000000-0008-0000-0100-000094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2</xdr:col>
          <xdr:colOff>57150</xdr:colOff>
          <xdr:row>60</xdr:row>
          <xdr:rowOff>9525</xdr:rowOff>
        </xdr:to>
        <xdr:sp macro="" textlink="">
          <xdr:nvSpPr>
            <xdr:cNvPr id="58517" name="Check Box 149" hidden="1">
              <a:extLst>
                <a:ext uri="{63B3BB69-23CF-44E3-9099-C40C66FF867C}">
                  <a14:compatExt spid="_x0000_s58517"/>
                </a:ext>
                <a:ext uri="{FF2B5EF4-FFF2-40B4-BE49-F238E27FC236}">
                  <a16:creationId xmlns:a16="http://schemas.microsoft.com/office/drawing/2014/main" id="{00000000-0008-0000-0100-000095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60</xdr:row>
          <xdr:rowOff>0</xdr:rowOff>
        </xdr:from>
        <xdr:to>
          <xdr:col>2</xdr:col>
          <xdr:colOff>57150</xdr:colOff>
          <xdr:row>61</xdr:row>
          <xdr:rowOff>9525</xdr:rowOff>
        </xdr:to>
        <xdr:sp macro="" textlink="">
          <xdr:nvSpPr>
            <xdr:cNvPr id="58518" name="Check Box 150" hidden="1">
              <a:extLst>
                <a:ext uri="{63B3BB69-23CF-44E3-9099-C40C66FF867C}">
                  <a14:compatExt spid="_x0000_s58518"/>
                </a:ext>
                <a:ext uri="{FF2B5EF4-FFF2-40B4-BE49-F238E27FC236}">
                  <a16:creationId xmlns:a16="http://schemas.microsoft.com/office/drawing/2014/main" id="{00000000-0008-0000-0100-000096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0</xdr:rowOff>
        </xdr:from>
        <xdr:to>
          <xdr:col>2</xdr:col>
          <xdr:colOff>57150</xdr:colOff>
          <xdr:row>62</xdr:row>
          <xdr:rowOff>9525</xdr:rowOff>
        </xdr:to>
        <xdr:sp macro="" textlink="">
          <xdr:nvSpPr>
            <xdr:cNvPr id="58519" name="Check Box 151" hidden="1">
              <a:extLst>
                <a:ext uri="{63B3BB69-23CF-44E3-9099-C40C66FF867C}">
                  <a14:compatExt spid="_x0000_s58519"/>
                </a:ext>
                <a:ext uri="{FF2B5EF4-FFF2-40B4-BE49-F238E27FC236}">
                  <a16:creationId xmlns:a16="http://schemas.microsoft.com/office/drawing/2014/main" id="{00000000-0008-0000-0100-000097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0</xdr:rowOff>
        </xdr:from>
        <xdr:to>
          <xdr:col>2</xdr:col>
          <xdr:colOff>57150</xdr:colOff>
          <xdr:row>63</xdr:row>
          <xdr:rowOff>9525</xdr:rowOff>
        </xdr:to>
        <xdr:sp macro="" textlink="">
          <xdr:nvSpPr>
            <xdr:cNvPr id="58520" name="Check Box 152" hidden="1">
              <a:extLst>
                <a:ext uri="{63B3BB69-23CF-44E3-9099-C40C66FF867C}">
                  <a14:compatExt spid="_x0000_s58520"/>
                </a:ext>
                <a:ext uri="{FF2B5EF4-FFF2-40B4-BE49-F238E27FC236}">
                  <a16:creationId xmlns:a16="http://schemas.microsoft.com/office/drawing/2014/main" id="{00000000-0008-0000-0100-000098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2</xdr:col>
          <xdr:colOff>57150</xdr:colOff>
          <xdr:row>64</xdr:row>
          <xdr:rowOff>9525</xdr:rowOff>
        </xdr:to>
        <xdr:sp macro="" textlink="">
          <xdr:nvSpPr>
            <xdr:cNvPr id="58521" name="Check Box 153" hidden="1">
              <a:extLst>
                <a:ext uri="{63B3BB69-23CF-44E3-9099-C40C66FF867C}">
                  <a14:compatExt spid="_x0000_s58521"/>
                </a:ext>
                <a:ext uri="{FF2B5EF4-FFF2-40B4-BE49-F238E27FC236}">
                  <a16:creationId xmlns:a16="http://schemas.microsoft.com/office/drawing/2014/main" id="{00000000-0008-0000-0100-000099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0</xdr:rowOff>
        </xdr:from>
        <xdr:to>
          <xdr:col>2</xdr:col>
          <xdr:colOff>57150</xdr:colOff>
          <xdr:row>65</xdr:row>
          <xdr:rowOff>9525</xdr:rowOff>
        </xdr:to>
        <xdr:sp macro="" textlink="">
          <xdr:nvSpPr>
            <xdr:cNvPr id="58522" name="Check Box 154" hidden="1">
              <a:extLst>
                <a:ext uri="{63B3BB69-23CF-44E3-9099-C40C66FF867C}">
                  <a14:compatExt spid="_x0000_s58522"/>
                </a:ext>
                <a:ext uri="{FF2B5EF4-FFF2-40B4-BE49-F238E27FC236}">
                  <a16:creationId xmlns:a16="http://schemas.microsoft.com/office/drawing/2014/main" id="{00000000-0008-0000-0100-00009A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0</xdr:rowOff>
        </xdr:from>
        <xdr:to>
          <xdr:col>2</xdr:col>
          <xdr:colOff>57150</xdr:colOff>
          <xdr:row>66</xdr:row>
          <xdr:rowOff>9525</xdr:rowOff>
        </xdr:to>
        <xdr:sp macro="" textlink="">
          <xdr:nvSpPr>
            <xdr:cNvPr id="58523" name="Check Box 155" hidden="1">
              <a:extLst>
                <a:ext uri="{63B3BB69-23CF-44E3-9099-C40C66FF867C}">
                  <a14:compatExt spid="_x0000_s58523"/>
                </a:ext>
                <a:ext uri="{FF2B5EF4-FFF2-40B4-BE49-F238E27FC236}">
                  <a16:creationId xmlns:a16="http://schemas.microsoft.com/office/drawing/2014/main" id="{00000000-0008-0000-0100-00009B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67</xdr:row>
          <xdr:rowOff>0</xdr:rowOff>
        </xdr:from>
        <xdr:to>
          <xdr:col>2</xdr:col>
          <xdr:colOff>57150</xdr:colOff>
          <xdr:row>68</xdr:row>
          <xdr:rowOff>9525</xdr:rowOff>
        </xdr:to>
        <xdr:sp macro="" textlink="">
          <xdr:nvSpPr>
            <xdr:cNvPr id="58524" name="Check Box 156" hidden="1">
              <a:extLst>
                <a:ext uri="{63B3BB69-23CF-44E3-9099-C40C66FF867C}">
                  <a14:compatExt spid="_x0000_s58524"/>
                </a:ext>
                <a:ext uri="{FF2B5EF4-FFF2-40B4-BE49-F238E27FC236}">
                  <a16:creationId xmlns:a16="http://schemas.microsoft.com/office/drawing/2014/main" id="{00000000-0008-0000-0100-00009C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68</xdr:row>
          <xdr:rowOff>0</xdr:rowOff>
        </xdr:from>
        <xdr:to>
          <xdr:col>2</xdr:col>
          <xdr:colOff>57150</xdr:colOff>
          <xdr:row>69</xdr:row>
          <xdr:rowOff>9525</xdr:rowOff>
        </xdr:to>
        <xdr:sp macro="" textlink="">
          <xdr:nvSpPr>
            <xdr:cNvPr id="58525" name="Check Box 157" hidden="1">
              <a:extLst>
                <a:ext uri="{63B3BB69-23CF-44E3-9099-C40C66FF867C}">
                  <a14:compatExt spid="_x0000_s58525"/>
                </a:ext>
                <a:ext uri="{FF2B5EF4-FFF2-40B4-BE49-F238E27FC236}">
                  <a16:creationId xmlns:a16="http://schemas.microsoft.com/office/drawing/2014/main" id="{00000000-0008-0000-0100-00009D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69</xdr:row>
          <xdr:rowOff>0</xdr:rowOff>
        </xdr:from>
        <xdr:to>
          <xdr:col>2</xdr:col>
          <xdr:colOff>57150</xdr:colOff>
          <xdr:row>70</xdr:row>
          <xdr:rowOff>9525</xdr:rowOff>
        </xdr:to>
        <xdr:sp macro="" textlink="">
          <xdr:nvSpPr>
            <xdr:cNvPr id="58526" name="Check Box 158" hidden="1">
              <a:extLst>
                <a:ext uri="{63B3BB69-23CF-44E3-9099-C40C66FF867C}">
                  <a14:compatExt spid="_x0000_s58526"/>
                </a:ext>
                <a:ext uri="{FF2B5EF4-FFF2-40B4-BE49-F238E27FC236}">
                  <a16:creationId xmlns:a16="http://schemas.microsoft.com/office/drawing/2014/main" id="{00000000-0008-0000-0100-00009E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70</xdr:row>
          <xdr:rowOff>0</xdr:rowOff>
        </xdr:from>
        <xdr:to>
          <xdr:col>2</xdr:col>
          <xdr:colOff>57150</xdr:colOff>
          <xdr:row>71</xdr:row>
          <xdr:rowOff>9525</xdr:rowOff>
        </xdr:to>
        <xdr:sp macro="" textlink="">
          <xdr:nvSpPr>
            <xdr:cNvPr id="58527" name="Check Box 159" hidden="1">
              <a:extLst>
                <a:ext uri="{63B3BB69-23CF-44E3-9099-C40C66FF867C}">
                  <a14:compatExt spid="_x0000_s58527"/>
                </a:ext>
                <a:ext uri="{FF2B5EF4-FFF2-40B4-BE49-F238E27FC236}">
                  <a16:creationId xmlns:a16="http://schemas.microsoft.com/office/drawing/2014/main" id="{00000000-0008-0000-0100-00009F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71</xdr:row>
          <xdr:rowOff>0</xdr:rowOff>
        </xdr:from>
        <xdr:to>
          <xdr:col>2</xdr:col>
          <xdr:colOff>57150</xdr:colOff>
          <xdr:row>72</xdr:row>
          <xdr:rowOff>9525</xdr:rowOff>
        </xdr:to>
        <xdr:sp macro="" textlink="">
          <xdr:nvSpPr>
            <xdr:cNvPr id="58528" name="Check Box 160" hidden="1">
              <a:extLst>
                <a:ext uri="{63B3BB69-23CF-44E3-9099-C40C66FF867C}">
                  <a14:compatExt spid="_x0000_s58528"/>
                </a:ext>
                <a:ext uri="{FF2B5EF4-FFF2-40B4-BE49-F238E27FC236}">
                  <a16:creationId xmlns:a16="http://schemas.microsoft.com/office/drawing/2014/main" id="{00000000-0008-0000-0100-0000A0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0</xdr:rowOff>
        </xdr:from>
        <xdr:to>
          <xdr:col>2</xdr:col>
          <xdr:colOff>57150</xdr:colOff>
          <xdr:row>73</xdr:row>
          <xdr:rowOff>9525</xdr:rowOff>
        </xdr:to>
        <xdr:sp macro="" textlink="">
          <xdr:nvSpPr>
            <xdr:cNvPr id="58529" name="Check Box 161" hidden="1">
              <a:extLst>
                <a:ext uri="{63B3BB69-23CF-44E3-9099-C40C66FF867C}">
                  <a14:compatExt spid="_x0000_s58529"/>
                </a:ext>
                <a:ext uri="{FF2B5EF4-FFF2-40B4-BE49-F238E27FC236}">
                  <a16:creationId xmlns:a16="http://schemas.microsoft.com/office/drawing/2014/main" id="{00000000-0008-0000-0100-0000A1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57150</xdr:colOff>
          <xdr:row>74</xdr:row>
          <xdr:rowOff>9525</xdr:rowOff>
        </xdr:to>
        <xdr:sp macro="" textlink="">
          <xdr:nvSpPr>
            <xdr:cNvPr id="58530" name="Check Box 162" hidden="1">
              <a:extLst>
                <a:ext uri="{63B3BB69-23CF-44E3-9099-C40C66FF867C}">
                  <a14:compatExt spid="_x0000_s58530"/>
                </a:ext>
                <a:ext uri="{FF2B5EF4-FFF2-40B4-BE49-F238E27FC236}">
                  <a16:creationId xmlns:a16="http://schemas.microsoft.com/office/drawing/2014/main" id="{00000000-0008-0000-0100-0000A2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0</xdr:rowOff>
        </xdr:from>
        <xdr:to>
          <xdr:col>2</xdr:col>
          <xdr:colOff>57150</xdr:colOff>
          <xdr:row>76</xdr:row>
          <xdr:rowOff>9525</xdr:rowOff>
        </xdr:to>
        <xdr:sp macro="" textlink="">
          <xdr:nvSpPr>
            <xdr:cNvPr id="58531" name="Check Box 163" hidden="1">
              <a:extLst>
                <a:ext uri="{63B3BB69-23CF-44E3-9099-C40C66FF867C}">
                  <a14:compatExt spid="_x0000_s58531"/>
                </a:ext>
                <a:ext uri="{FF2B5EF4-FFF2-40B4-BE49-F238E27FC236}">
                  <a16:creationId xmlns:a16="http://schemas.microsoft.com/office/drawing/2014/main" id="{00000000-0008-0000-0100-0000A3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76</xdr:row>
          <xdr:rowOff>0</xdr:rowOff>
        </xdr:from>
        <xdr:to>
          <xdr:col>2</xdr:col>
          <xdr:colOff>57150</xdr:colOff>
          <xdr:row>77</xdr:row>
          <xdr:rowOff>9525</xdr:rowOff>
        </xdr:to>
        <xdr:sp macro="" textlink="">
          <xdr:nvSpPr>
            <xdr:cNvPr id="58532" name="Check Box 164" hidden="1">
              <a:extLst>
                <a:ext uri="{63B3BB69-23CF-44E3-9099-C40C66FF867C}">
                  <a14:compatExt spid="_x0000_s58532"/>
                </a:ext>
                <a:ext uri="{FF2B5EF4-FFF2-40B4-BE49-F238E27FC236}">
                  <a16:creationId xmlns:a16="http://schemas.microsoft.com/office/drawing/2014/main" id="{00000000-0008-0000-0100-0000A4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77</xdr:row>
          <xdr:rowOff>0</xdr:rowOff>
        </xdr:from>
        <xdr:to>
          <xdr:col>2</xdr:col>
          <xdr:colOff>57150</xdr:colOff>
          <xdr:row>78</xdr:row>
          <xdr:rowOff>9525</xdr:rowOff>
        </xdr:to>
        <xdr:sp macro="" textlink="">
          <xdr:nvSpPr>
            <xdr:cNvPr id="58533" name="Check Box 165" hidden="1">
              <a:extLst>
                <a:ext uri="{63B3BB69-23CF-44E3-9099-C40C66FF867C}">
                  <a14:compatExt spid="_x0000_s58533"/>
                </a:ext>
                <a:ext uri="{FF2B5EF4-FFF2-40B4-BE49-F238E27FC236}">
                  <a16:creationId xmlns:a16="http://schemas.microsoft.com/office/drawing/2014/main" id="{00000000-0008-0000-0100-0000A5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78</xdr:row>
          <xdr:rowOff>0</xdr:rowOff>
        </xdr:from>
        <xdr:to>
          <xdr:col>2</xdr:col>
          <xdr:colOff>57150</xdr:colOff>
          <xdr:row>79</xdr:row>
          <xdr:rowOff>9525</xdr:rowOff>
        </xdr:to>
        <xdr:sp macro="" textlink="">
          <xdr:nvSpPr>
            <xdr:cNvPr id="58534" name="Check Box 166" hidden="1">
              <a:extLst>
                <a:ext uri="{63B3BB69-23CF-44E3-9099-C40C66FF867C}">
                  <a14:compatExt spid="_x0000_s58534"/>
                </a:ext>
                <a:ext uri="{FF2B5EF4-FFF2-40B4-BE49-F238E27FC236}">
                  <a16:creationId xmlns:a16="http://schemas.microsoft.com/office/drawing/2014/main" id="{00000000-0008-0000-0100-0000A6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79</xdr:row>
          <xdr:rowOff>0</xdr:rowOff>
        </xdr:from>
        <xdr:to>
          <xdr:col>2</xdr:col>
          <xdr:colOff>57150</xdr:colOff>
          <xdr:row>80</xdr:row>
          <xdr:rowOff>9525</xdr:rowOff>
        </xdr:to>
        <xdr:sp macro="" textlink="">
          <xdr:nvSpPr>
            <xdr:cNvPr id="58535" name="Check Box 167" hidden="1">
              <a:extLst>
                <a:ext uri="{63B3BB69-23CF-44E3-9099-C40C66FF867C}">
                  <a14:compatExt spid="_x0000_s58535"/>
                </a:ext>
                <a:ext uri="{FF2B5EF4-FFF2-40B4-BE49-F238E27FC236}">
                  <a16:creationId xmlns:a16="http://schemas.microsoft.com/office/drawing/2014/main" id="{00000000-0008-0000-0100-0000A7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0</xdr:rowOff>
        </xdr:from>
        <xdr:to>
          <xdr:col>2</xdr:col>
          <xdr:colOff>57150</xdr:colOff>
          <xdr:row>81</xdr:row>
          <xdr:rowOff>9525</xdr:rowOff>
        </xdr:to>
        <xdr:sp macro="" textlink="">
          <xdr:nvSpPr>
            <xdr:cNvPr id="58536" name="Check Box 168" hidden="1">
              <a:extLst>
                <a:ext uri="{63B3BB69-23CF-44E3-9099-C40C66FF867C}">
                  <a14:compatExt spid="_x0000_s58536"/>
                </a:ext>
                <a:ext uri="{FF2B5EF4-FFF2-40B4-BE49-F238E27FC236}">
                  <a16:creationId xmlns:a16="http://schemas.microsoft.com/office/drawing/2014/main" id="{00000000-0008-0000-0100-0000A8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81</xdr:row>
          <xdr:rowOff>0</xdr:rowOff>
        </xdr:from>
        <xdr:to>
          <xdr:col>2</xdr:col>
          <xdr:colOff>57150</xdr:colOff>
          <xdr:row>82</xdr:row>
          <xdr:rowOff>9525</xdr:rowOff>
        </xdr:to>
        <xdr:sp macro="" textlink="">
          <xdr:nvSpPr>
            <xdr:cNvPr id="58537" name="Check Box 169" hidden="1">
              <a:extLst>
                <a:ext uri="{63B3BB69-23CF-44E3-9099-C40C66FF867C}">
                  <a14:compatExt spid="_x0000_s58537"/>
                </a:ext>
                <a:ext uri="{FF2B5EF4-FFF2-40B4-BE49-F238E27FC236}">
                  <a16:creationId xmlns:a16="http://schemas.microsoft.com/office/drawing/2014/main" id="{00000000-0008-0000-0100-0000A9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0</xdr:rowOff>
        </xdr:from>
        <xdr:to>
          <xdr:col>2</xdr:col>
          <xdr:colOff>57150</xdr:colOff>
          <xdr:row>83</xdr:row>
          <xdr:rowOff>9525</xdr:rowOff>
        </xdr:to>
        <xdr:sp macro="" textlink="">
          <xdr:nvSpPr>
            <xdr:cNvPr id="58538" name="Check Box 170" hidden="1">
              <a:extLst>
                <a:ext uri="{63B3BB69-23CF-44E3-9099-C40C66FF867C}">
                  <a14:compatExt spid="_x0000_s58538"/>
                </a:ext>
                <a:ext uri="{FF2B5EF4-FFF2-40B4-BE49-F238E27FC236}">
                  <a16:creationId xmlns:a16="http://schemas.microsoft.com/office/drawing/2014/main" id="{00000000-0008-0000-0100-0000AA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83</xdr:row>
          <xdr:rowOff>0</xdr:rowOff>
        </xdr:from>
        <xdr:to>
          <xdr:col>2</xdr:col>
          <xdr:colOff>57150</xdr:colOff>
          <xdr:row>84</xdr:row>
          <xdr:rowOff>9525</xdr:rowOff>
        </xdr:to>
        <xdr:sp macro="" textlink="">
          <xdr:nvSpPr>
            <xdr:cNvPr id="58539" name="Check Box 171" hidden="1">
              <a:extLst>
                <a:ext uri="{63B3BB69-23CF-44E3-9099-C40C66FF867C}">
                  <a14:compatExt spid="_x0000_s58539"/>
                </a:ext>
                <a:ext uri="{FF2B5EF4-FFF2-40B4-BE49-F238E27FC236}">
                  <a16:creationId xmlns:a16="http://schemas.microsoft.com/office/drawing/2014/main" id="{00000000-0008-0000-0100-0000AB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0</xdr:rowOff>
        </xdr:from>
        <xdr:to>
          <xdr:col>2</xdr:col>
          <xdr:colOff>57150</xdr:colOff>
          <xdr:row>86</xdr:row>
          <xdr:rowOff>9525</xdr:rowOff>
        </xdr:to>
        <xdr:sp macro="" textlink="">
          <xdr:nvSpPr>
            <xdr:cNvPr id="58540" name="Check Box 172" hidden="1">
              <a:extLst>
                <a:ext uri="{63B3BB69-23CF-44E3-9099-C40C66FF867C}">
                  <a14:compatExt spid="_x0000_s58540"/>
                </a:ext>
                <a:ext uri="{FF2B5EF4-FFF2-40B4-BE49-F238E27FC236}">
                  <a16:creationId xmlns:a16="http://schemas.microsoft.com/office/drawing/2014/main" id="{00000000-0008-0000-0100-0000AC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86</xdr:row>
          <xdr:rowOff>0</xdr:rowOff>
        </xdr:from>
        <xdr:to>
          <xdr:col>2</xdr:col>
          <xdr:colOff>57150</xdr:colOff>
          <xdr:row>87</xdr:row>
          <xdr:rowOff>9525</xdr:rowOff>
        </xdr:to>
        <xdr:sp macro="" textlink="">
          <xdr:nvSpPr>
            <xdr:cNvPr id="58541" name="Check Box 173" hidden="1">
              <a:extLst>
                <a:ext uri="{63B3BB69-23CF-44E3-9099-C40C66FF867C}">
                  <a14:compatExt spid="_x0000_s58541"/>
                </a:ext>
                <a:ext uri="{FF2B5EF4-FFF2-40B4-BE49-F238E27FC236}">
                  <a16:creationId xmlns:a16="http://schemas.microsoft.com/office/drawing/2014/main" id="{00000000-0008-0000-0100-0000AD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87</xdr:row>
          <xdr:rowOff>0</xdr:rowOff>
        </xdr:from>
        <xdr:to>
          <xdr:col>2</xdr:col>
          <xdr:colOff>57150</xdr:colOff>
          <xdr:row>88</xdr:row>
          <xdr:rowOff>9525</xdr:rowOff>
        </xdr:to>
        <xdr:sp macro="" textlink="">
          <xdr:nvSpPr>
            <xdr:cNvPr id="58542" name="Check Box 174" hidden="1">
              <a:extLst>
                <a:ext uri="{63B3BB69-23CF-44E3-9099-C40C66FF867C}">
                  <a14:compatExt spid="_x0000_s58542"/>
                </a:ext>
                <a:ext uri="{FF2B5EF4-FFF2-40B4-BE49-F238E27FC236}">
                  <a16:creationId xmlns:a16="http://schemas.microsoft.com/office/drawing/2014/main" id="{00000000-0008-0000-0100-0000AE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2</xdr:col>
          <xdr:colOff>57150</xdr:colOff>
          <xdr:row>89</xdr:row>
          <xdr:rowOff>9525</xdr:rowOff>
        </xdr:to>
        <xdr:sp macro="" textlink="">
          <xdr:nvSpPr>
            <xdr:cNvPr id="58543" name="Check Box 175" hidden="1">
              <a:extLst>
                <a:ext uri="{63B3BB69-23CF-44E3-9099-C40C66FF867C}">
                  <a14:compatExt spid="_x0000_s58543"/>
                </a:ext>
                <a:ext uri="{FF2B5EF4-FFF2-40B4-BE49-F238E27FC236}">
                  <a16:creationId xmlns:a16="http://schemas.microsoft.com/office/drawing/2014/main" id="{00000000-0008-0000-0100-0000AF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94</xdr:row>
          <xdr:rowOff>0</xdr:rowOff>
        </xdr:from>
        <xdr:to>
          <xdr:col>2</xdr:col>
          <xdr:colOff>57150</xdr:colOff>
          <xdr:row>95</xdr:row>
          <xdr:rowOff>9525</xdr:rowOff>
        </xdr:to>
        <xdr:sp macro="" textlink="">
          <xdr:nvSpPr>
            <xdr:cNvPr id="58544" name="Check Box 176" hidden="1">
              <a:extLst>
                <a:ext uri="{63B3BB69-23CF-44E3-9099-C40C66FF867C}">
                  <a14:compatExt spid="_x0000_s58544"/>
                </a:ext>
                <a:ext uri="{FF2B5EF4-FFF2-40B4-BE49-F238E27FC236}">
                  <a16:creationId xmlns:a16="http://schemas.microsoft.com/office/drawing/2014/main" id="{00000000-0008-0000-0100-0000B0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95</xdr:row>
          <xdr:rowOff>0</xdr:rowOff>
        </xdr:from>
        <xdr:to>
          <xdr:col>2</xdr:col>
          <xdr:colOff>57150</xdr:colOff>
          <xdr:row>96</xdr:row>
          <xdr:rowOff>9525</xdr:rowOff>
        </xdr:to>
        <xdr:sp macro="" textlink="">
          <xdr:nvSpPr>
            <xdr:cNvPr id="58545" name="Check Box 177" hidden="1">
              <a:extLst>
                <a:ext uri="{63B3BB69-23CF-44E3-9099-C40C66FF867C}">
                  <a14:compatExt spid="_x0000_s58545"/>
                </a:ext>
                <a:ext uri="{FF2B5EF4-FFF2-40B4-BE49-F238E27FC236}">
                  <a16:creationId xmlns:a16="http://schemas.microsoft.com/office/drawing/2014/main" id="{00000000-0008-0000-0100-0000B1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0</xdr:rowOff>
        </xdr:from>
        <xdr:to>
          <xdr:col>2</xdr:col>
          <xdr:colOff>57150</xdr:colOff>
          <xdr:row>97</xdr:row>
          <xdr:rowOff>9525</xdr:rowOff>
        </xdr:to>
        <xdr:sp macro="" textlink="">
          <xdr:nvSpPr>
            <xdr:cNvPr id="58546" name="Check Box 178" hidden="1">
              <a:extLst>
                <a:ext uri="{63B3BB69-23CF-44E3-9099-C40C66FF867C}">
                  <a14:compatExt spid="_x0000_s58546"/>
                </a:ext>
                <a:ext uri="{FF2B5EF4-FFF2-40B4-BE49-F238E27FC236}">
                  <a16:creationId xmlns:a16="http://schemas.microsoft.com/office/drawing/2014/main" id="{00000000-0008-0000-0100-0000B2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97</xdr:row>
          <xdr:rowOff>0</xdr:rowOff>
        </xdr:from>
        <xdr:to>
          <xdr:col>2</xdr:col>
          <xdr:colOff>57150</xdr:colOff>
          <xdr:row>98</xdr:row>
          <xdr:rowOff>9525</xdr:rowOff>
        </xdr:to>
        <xdr:sp macro="" textlink="">
          <xdr:nvSpPr>
            <xdr:cNvPr id="58547" name="Check Box 179" hidden="1">
              <a:extLst>
                <a:ext uri="{63B3BB69-23CF-44E3-9099-C40C66FF867C}">
                  <a14:compatExt spid="_x0000_s58547"/>
                </a:ext>
                <a:ext uri="{FF2B5EF4-FFF2-40B4-BE49-F238E27FC236}">
                  <a16:creationId xmlns:a16="http://schemas.microsoft.com/office/drawing/2014/main" id="{00000000-0008-0000-0100-0000B3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98</xdr:row>
          <xdr:rowOff>0</xdr:rowOff>
        </xdr:from>
        <xdr:to>
          <xdr:col>2</xdr:col>
          <xdr:colOff>57150</xdr:colOff>
          <xdr:row>99</xdr:row>
          <xdr:rowOff>9525</xdr:rowOff>
        </xdr:to>
        <xdr:sp macro="" textlink="">
          <xdr:nvSpPr>
            <xdr:cNvPr id="58548" name="Check Box 180" hidden="1">
              <a:extLst>
                <a:ext uri="{63B3BB69-23CF-44E3-9099-C40C66FF867C}">
                  <a14:compatExt spid="_x0000_s58548"/>
                </a:ext>
                <a:ext uri="{FF2B5EF4-FFF2-40B4-BE49-F238E27FC236}">
                  <a16:creationId xmlns:a16="http://schemas.microsoft.com/office/drawing/2014/main" id="{00000000-0008-0000-0100-0000B4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2</xdr:col>
          <xdr:colOff>57150</xdr:colOff>
          <xdr:row>100</xdr:row>
          <xdr:rowOff>9525</xdr:rowOff>
        </xdr:to>
        <xdr:sp macro="" textlink="">
          <xdr:nvSpPr>
            <xdr:cNvPr id="58549" name="Check Box 181" hidden="1">
              <a:extLst>
                <a:ext uri="{63B3BB69-23CF-44E3-9099-C40C66FF867C}">
                  <a14:compatExt spid="_x0000_s58549"/>
                </a:ext>
                <a:ext uri="{FF2B5EF4-FFF2-40B4-BE49-F238E27FC236}">
                  <a16:creationId xmlns:a16="http://schemas.microsoft.com/office/drawing/2014/main" id="{00000000-0008-0000-0100-0000B5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100</xdr:row>
          <xdr:rowOff>0</xdr:rowOff>
        </xdr:from>
        <xdr:to>
          <xdr:col>2</xdr:col>
          <xdr:colOff>57150</xdr:colOff>
          <xdr:row>101</xdr:row>
          <xdr:rowOff>9525</xdr:rowOff>
        </xdr:to>
        <xdr:sp macro="" textlink="">
          <xdr:nvSpPr>
            <xdr:cNvPr id="58550" name="Check Box 182" hidden="1">
              <a:extLst>
                <a:ext uri="{63B3BB69-23CF-44E3-9099-C40C66FF867C}">
                  <a14:compatExt spid="_x0000_s58550"/>
                </a:ext>
                <a:ext uri="{FF2B5EF4-FFF2-40B4-BE49-F238E27FC236}">
                  <a16:creationId xmlns:a16="http://schemas.microsoft.com/office/drawing/2014/main" id="{00000000-0008-0000-0100-0000B6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102</xdr:row>
          <xdr:rowOff>0</xdr:rowOff>
        </xdr:from>
        <xdr:to>
          <xdr:col>2</xdr:col>
          <xdr:colOff>57150</xdr:colOff>
          <xdr:row>103</xdr:row>
          <xdr:rowOff>0</xdr:rowOff>
        </xdr:to>
        <xdr:sp macro="" textlink="">
          <xdr:nvSpPr>
            <xdr:cNvPr id="58551" name="Check Box 183" hidden="1">
              <a:extLst>
                <a:ext uri="{63B3BB69-23CF-44E3-9099-C40C66FF867C}">
                  <a14:compatExt spid="_x0000_s58551"/>
                </a:ext>
                <a:ext uri="{FF2B5EF4-FFF2-40B4-BE49-F238E27FC236}">
                  <a16:creationId xmlns:a16="http://schemas.microsoft.com/office/drawing/2014/main" id="{00000000-0008-0000-0100-0000B7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84</xdr:row>
          <xdr:rowOff>0</xdr:rowOff>
        </xdr:from>
        <xdr:to>
          <xdr:col>2</xdr:col>
          <xdr:colOff>57150</xdr:colOff>
          <xdr:row>85</xdr:row>
          <xdr:rowOff>9525</xdr:rowOff>
        </xdr:to>
        <xdr:sp macro="" textlink="">
          <xdr:nvSpPr>
            <xdr:cNvPr id="58553" name="Check Box 185" hidden="1">
              <a:extLst>
                <a:ext uri="{63B3BB69-23CF-44E3-9099-C40C66FF867C}">
                  <a14:compatExt spid="_x0000_s58553"/>
                </a:ext>
                <a:ext uri="{FF2B5EF4-FFF2-40B4-BE49-F238E27FC236}">
                  <a16:creationId xmlns:a16="http://schemas.microsoft.com/office/drawing/2014/main" id="{00000000-0008-0000-0100-0000B9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57150</xdr:colOff>
          <xdr:row>13</xdr:row>
          <xdr:rowOff>9525</xdr:rowOff>
        </xdr:to>
        <xdr:sp macro="" textlink="">
          <xdr:nvSpPr>
            <xdr:cNvPr id="58568" name="Check Box 200" hidden="1">
              <a:extLst>
                <a:ext uri="{63B3BB69-23CF-44E3-9099-C40C66FF867C}">
                  <a14:compatExt spid="_x0000_s58568"/>
                </a:ext>
                <a:ext uri="{FF2B5EF4-FFF2-40B4-BE49-F238E27FC236}">
                  <a16:creationId xmlns:a16="http://schemas.microsoft.com/office/drawing/2014/main" id="{00000000-0008-0000-0100-0000C8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57150</xdr:colOff>
          <xdr:row>14</xdr:row>
          <xdr:rowOff>9525</xdr:rowOff>
        </xdr:to>
        <xdr:sp macro="" textlink="">
          <xdr:nvSpPr>
            <xdr:cNvPr id="58569" name="Check Box 201" hidden="1">
              <a:extLst>
                <a:ext uri="{63B3BB69-23CF-44E3-9099-C40C66FF867C}">
                  <a14:compatExt spid="_x0000_s58569"/>
                </a:ext>
                <a:ext uri="{FF2B5EF4-FFF2-40B4-BE49-F238E27FC236}">
                  <a16:creationId xmlns:a16="http://schemas.microsoft.com/office/drawing/2014/main" id="{00000000-0008-0000-0100-0000C9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57150</xdr:colOff>
          <xdr:row>15</xdr:row>
          <xdr:rowOff>9525</xdr:rowOff>
        </xdr:to>
        <xdr:sp macro="" textlink="">
          <xdr:nvSpPr>
            <xdr:cNvPr id="58570" name="Check Box 202" hidden="1">
              <a:extLst>
                <a:ext uri="{63B3BB69-23CF-44E3-9099-C40C66FF867C}">
                  <a14:compatExt spid="_x0000_s58570"/>
                </a:ext>
                <a:ext uri="{FF2B5EF4-FFF2-40B4-BE49-F238E27FC236}">
                  <a16:creationId xmlns:a16="http://schemas.microsoft.com/office/drawing/2014/main" id="{00000000-0008-0000-0100-0000CA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57150</xdr:colOff>
          <xdr:row>16</xdr:row>
          <xdr:rowOff>9525</xdr:rowOff>
        </xdr:to>
        <xdr:sp macro="" textlink="">
          <xdr:nvSpPr>
            <xdr:cNvPr id="58571" name="Check Box 203" hidden="1">
              <a:extLst>
                <a:ext uri="{63B3BB69-23CF-44E3-9099-C40C66FF867C}">
                  <a14:compatExt spid="_x0000_s58571"/>
                </a:ext>
                <a:ext uri="{FF2B5EF4-FFF2-40B4-BE49-F238E27FC236}">
                  <a16:creationId xmlns:a16="http://schemas.microsoft.com/office/drawing/2014/main" id="{00000000-0008-0000-0100-0000CB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57150</xdr:colOff>
          <xdr:row>17</xdr:row>
          <xdr:rowOff>9525</xdr:rowOff>
        </xdr:to>
        <xdr:sp macro="" textlink="">
          <xdr:nvSpPr>
            <xdr:cNvPr id="58572" name="Check Box 204" hidden="1">
              <a:extLst>
                <a:ext uri="{63B3BB69-23CF-44E3-9099-C40C66FF867C}">
                  <a14:compatExt spid="_x0000_s58572"/>
                </a:ext>
                <a:ext uri="{FF2B5EF4-FFF2-40B4-BE49-F238E27FC236}">
                  <a16:creationId xmlns:a16="http://schemas.microsoft.com/office/drawing/2014/main" id="{00000000-0008-0000-0100-0000CC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57150</xdr:colOff>
          <xdr:row>20</xdr:row>
          <xdr:rowOff>9525</xdr:rowOff>
        </xdr:to>
        <xdr:sp macro="" textlink="">
          <xdr:nvSpPr>
            <xdr:cNvPr id="58573" name="Check Box 205" hidden="1">
              <a:extLst>
                <a:ext uri="{63B3BB69-23CF-44E3-9099-C40C66FF867C}">
                  <a14:compatExt spid="_x0000_s58573"/>
                </a:ext>
                <a:ext uri="{FF2B5EF4-FFF2-40B4-BE49-F238E27FC236}">
                  <a16:creationId xmlns:a16="http://schemas.microsoft.com/office/drawing/2014/main" id="{00000000-0008-0000-0100-0000CD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57150</xdr:colOff>
          <xdr:row>21</xdr:row>
          <xdr:rowOff>9525</xdr:rowOff>
        </xdr:to>
        <xdr:sp macro="" textlink="">
          <xdr:nvSpPr>
            <xdr:cNvPr id="58574" name="Check Box 206" hidden="1">
              <a:extLst>
                <a:ext uri="{63B3BB69-23CF-44E3-9099-C40C66FF867C}">
                  <a14:compatExt spid="_x0000_s58574"/>
                </a:ext>
                <a:ext uri="{FF2B5EF4-FFF2-40B4-BE49-F238E27FC236}">
                  <a16:creationId xmlns:a16="http://schemas.microsoft.com/office/drawing/2014/main" id="{00000000-0008-0000-0100-0000CE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57150</xdr:colOff>
          <xdr:row>21</xdr:row>
          <xdr:rowOff>9525</xdr:rowOff>
        </xdr:to>
        <xdr:sp macro="" textlink="">
          <xdr:nvSpPr>
            <xdr:cNvPr id="58575" name="Check Box 207" hidden="1">
              <a:extLst>
                <a:ext uri="{63B3BB69-23CF-44E3-9099-C40C66FF867C}">
                  <a14:compatExt spid="_x0000_s58575"/>
                </a:ext>
                <a:ext uri="{FF2B5EF4-FFF2-40B4-BE49-F238E27FC236}">
                  <a16:creationId xmlns:a16="http://schemas.microsoft.com/office/drawing/2014/main" id="{00000000-0008-0000-0100-0000CF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57150</xdr:colOff>
          <xdr:row>23</xdr:row>
          <xdr:rowOff>9525</xdr:rowOff>
        </xdr:to>
        <xdr:sp macro="" textlink="">
          <xdr:nvSpPr>
            <xdr:cNvPr id="58576" name="Check Box 208" hidden="1">
              <a:extLst>
                <a:ext uri="{63B3BB69-23CF-44E3-9099-C40C66FF867C}">
                  <a14:compatExt spid="_x0000_s58576"/>
                </a:ext>
                <a:ext uri="{FF2B5EF4-FFF2-40B4-BE49-F238E27FC236}">
                  <a16:creationId xmlns:a16="http://schemas.microsoft.com/office/drawing/2014/main" id="{00000000-0008-0000-0100-0000D0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57150</xdr:colOff>
          <xdr:row>24</xdr:row>
          <xdr:rowOff>9525</xdr:rowOff>
        </xdr:to>
        <xdr:sp macro="" textlink="">
          <xdr:nvSpPr>
            <xdr:cNvPr id="58577" name="Check Box 209" hidden="1">
              <a:extLst>
                <a:ext uri="{63B3BB69-23CF-44E3-9099-C40C66FF867C}">
                  <a14:compatExt spid="_x0000_s58577"/>
                </a:ext>
                <a:ext uri="{FF2B5EF4-FFF2-40B4-BE49-F238E27FC236}">
                  <a16:creationId xmlns:a16="http://schemas.microsoft.com/office/drawing/2014/main" id="{00000000-0008-0000-0100-0000D1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57150</xdr:colOff>
          <xdr:row>25</xdr:row>
          <xdr:rowOff>9525</xdr:rowOff>
        </xdr:to>
        <xdr:sp macro="" textlink="">
          <xdr:nvSpPr>
            <xdr:cNvPr id="58578" name="Check Box 210" hidden="1">
              <a:extLst>
                <a:ext uri="{63B3BB69-23CF-44E3-9099-C40C66FF867C}">
                  <a14:compatExt spid="_x0000_s58578"/>
                </a:ext>
                <a:ext uri="{FF2B5EF4-FFF2-40B4-BE49-F238E27FC236}">
                  <a16:creationId xmlns:a16="http://schemas.microsoft.com/office/drawing/2014/main" id="{00000000-0008-0000-0100-0000D2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57150</xdr:colOff>
          <xdr:row>26</xdr:row>
          <xdr:rowOff>9525</xdr:rowOff>
        </xdr:to>
        <xdr:sp macro="" textlink="">
          <xdr:nvSpPr>
            <xdr:cNvPr id="58579" name="Check Box 211" hidden="1">
              <a:extLst>
                <a:ext uri="{63B3BB69-23CF-44E3-9099-C40C66FF867C}">
                  <a14:compatExt spid="_x0000_s58579"/>
                </a:ext>
                <a:ext uri="{FF2B5EF4-FFF2-40B4-BE49-F238E27FC236}">
                  <a16:creationId xmlns:a16="http://schemas.microsoft.com/office/drawing/2014/main" id="{00000000-0008-0000-0100-0000D3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57150</xdr:colOff>
          <xdr:row>30</xdr:row>
          <xdr:rowOff>9525</xdr:rowOff>
        </xdr:to>
        <xdr:sp macro="" textlink="">
          <xdr:nvSpPr>
            <xdr:cNvPr id="58580" name="Check Box 212" hidden="1">
              <a:extLst>
                <a:ext uri="{63B3BB69-23CF-44E3-9099-C40C66FF867C}">
                  <a14:compatExt spid="_x0000_s58580"/>
                </a:ext>
                <a:ext uri="{FF2B5EF4-FFF2-40B4-BE49-F238E27FC236}">
                  <a16:creationId xmlns:a16="http://schemas.microsoft.com/office/drawing/2014/main" id="{00000000-0008-0000-0100-0000D4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57150</xdr:colOff>
          <xdr:row>32</xdr:row>
          <xdr:rowOff>9525</xdr:rowOff>
        </xdr:to>
        <xdr:sp macro="" textlink="">
          <xdr:nvSpPr>
            <xdr:cNvPr id="58583" name="Check Box 215" hidden="1">
              <a:extLst>
                <a:ext uri="{63B3BB69-23CF-44E3-9099-C40C66FF867C}">
                  <a14:compatExt spid="_x0000_s58583"/>
                </a:ext>
                <a:ext uri="{FF2B5EF4-FFF2-40B4-BE49-F238E27FC236}">
                  <a16:creationId xmlns:a16="http://schemas.microsoft.com/office/drawing/2014/main" id="{00000000-0008-0000-0100-0000D7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89</xdr:row>
          <xdr:rowOff>0</xdr:rowOff>
        </xdr:from>
        <xdr:to>
          <xdr:col>2</xdr:col>
          <xdr:colOff>57150</xdr:colOff>
          <xdr:row>90</xdr:row>
          <xdr:rowOff>9525</xdr:rowOff>
        </xdr:to>
        <xdr:sp macro="" textlink="">
          <xdr:nvSpPr>
            <xdr:cNvPr id="58587" name="Check Box 219" hidden="1">
              <a:extLst>
                <a:ext uri="{63B3BB69-23CF-44E3-9099-C40C66FF867C}">
                  <a14:compatExt spid="_x0000_s58587"/>
                </a:ext>
                <a:ext uri="{FF2B5EF4-FFF2-40B4-BE49-F238E27FC236}">
                  <a16:creationId xmlns:a16="http://schemas.microsoft.com/office/drawing/2014/main" id="{00000000-0008-0000-0100-0000DB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90</xdr:row>
          <xdr:rowOff>0</xdr:rowOff>
        </xdr:from>
        <xdr:to>
          <xdr:col>2</xdr:col>
          <xdr:colOff>57150</xdr:colOff>
          <xdr:row>91</xdr:row>
          <xdr:rowOff>9525</xdr:rowOff>
        </xdr:to>
        <xdr:sp macro="" textlink="">
          <xdr:nvSpPr>
            <xdr:cNvPr id="58590" name="Check Box 222" hidden="1">
              <a:extLst>
                <a:ext uri="{63B3BB69-23CF-44E3-9099-C40C66FF867C}">
                  <a14:compatExt spid="_x0000_s58590"/>
                </a:ext>
                <a:ext uri="{FF2B5EF4-FFF2-40B4-BE49-F238E27FC236}">
                  <a16:creationId xmlns:a16="http://schemas.microsoft.com/office/drawing/2014/main" id="{00000000-0008-0000-0100-0000DE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91</xdr:row>
          <xdr:rowOff>0</xdr:rowOff>
        </xdr:from>
        <xdr:to>
          <xdr:col>2</xdr:col>
          <xdr:colOff>57150</xdr:colOff>
          <xdr:row>93</xdr:row>
          <xdr:rowOff>9525</xdr:rowOff>
        </xdr:to>
        <xdr:sp macro="" textlink="">
          <xdr:nvSpPr>
            <xdr:cNvPr id="58591" name="Check Box 223" hidden="1">
              <a:extLst>
                <a:ext uri="{63B3BB69-23CF-44E3-9099-C40C66FF867C}">
                  <a14:compatExt spid="_x0000_s58591"/>
                </a:ext>
                <a:ext uri="{FF2B5EF4-FFF2-40B4-BE49-F238E27FC236}">
                  <a16:creationId xmlns:a16="http://schemas.microsoft.com/office/drawing/2014/main" id="{00000000-0008-0000-0100-0000DF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75</xdr:row>
          <xdr:rowOff>0</xdr:rowOff>
        </xdr:from>
        <xdr:to>
          <xdr:col>8</xdr:col>
          <xdr:colOff>0</xdr:colOff>
          <xdr:row>76</xdr:row>
          <xdr:rowOff>19050</xdr:rowOff>
        </xdr:to>
        <xdr:sp macro="" textlink="">
          <xdr:nvSpPr>
            <xdr:cNvPr id="58597" name="Check Box 229" hidden="1">
              <a:extLst>
                <a:ext uri="{63B3BB69-23CF-44E3-9099-C40C66FF867C}">
                  <a14:compatExt spid="_x0000_s58597"/>
                </a:ext>
                <a:ext uri="{FF2B5EF4-FFF2-40B4-BE49-F238E27FC236}">
                  <a16:creationId xmlns:a16="http://schemas.microsoft.com/office/drawing/2014/main" id="{00000000-0008-0000-0100-0000E5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75</xdr:row>
          <xdr:rowOff>0</xdr:rowOff>
        </xdr:from>
        <xdr:to>
          <xdr:col>11</xdr:col>
          <xdr:colOff>0</xdr:colOff>
          <xdr:row>76</xdr:row>
          <xdr:rowOff>19050</xdr:rowOff>
        </xdr:to>
        <xdr:sp macro="" textlink="">
          <xdr:nvSpPr>
            <xdr:cNvPr id="58598" name="Check Box 230" hidden="1">
              <a:extLst>
                <a:ext uri="{63B3BB69-23CF-44E3-9099-C40C66FF867C}">
                  <a14:compatExt spid="_x0000_s58598"/>
                </a:ext>
                <a:ext uri="{FF2B5EF4-FFF2-40B4-BE49-F238E27FC236}">
                  <a16:creationId xmlns:a16="http://schemas.microsoft.com/office/drawing/2014/main" id="{00000000-0008-0000-0100-0000E6E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57150</xdr:colOff>
          <xdr:row>6</xdr:row>
          <xdr:rowOff>9525</xdr:rowOff>
        </xdr:to>
        <xdr:sp macro="" textlink="">
          <xdr:nvSpPr>
            <xdr:cNvPr id="59506" name="Check Box 114" hidden="1">
              <a:extLst>
                <a:ext uri="{63B3BB69-23CF-44E3-9099-C40C66FF867C}">
                  <a14:compatExt spid="_x0000_s59506"/>
                </a:ext>
                <a:ext uri="{FF2B5EF4-FFF2-40B4-BE49-F238E27FC236}">
                  <a16:creationId xmlns:a16="http://schemas.microsoft.com/office/drawing/2014/main" id="{00000000-0008-0000-0200-00007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57150</xdr:colOff>
          <xdr:row>7</xdr:row>
          <xdr:rowOff>9525</xdr:rowOff>
        </xdr:to>
        <xdr:sp macro="" textlink="">
          <xdr:nvSpPr>
            <xdr:cNvPr id="59507" name="Check Box 115" hidden="1">
              <a:extLst>
                <a:ext uri="{63B3BB69-23CF-44E3-9099-C40C66FF867C}">
                  <a14:compatExt spid="_x0000_s59507"/>
                </a:ext>
                <a:ext uri="{FF2B5EF4-FFF2-40B4-BE49-F238E27FC236}">
                  <a16:creationId xmlns:a16="http://schemas.microsoft.com/office/drawing/2014/main" id="{00000000-0008-0000-0200-00007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57150</xdr:colOff>
          <xdr:row>8</xdr:row>
          <xdr:rowOff>9525</xdr:rowOff>
        </xdr:to>
        <xdr:sp macro="" textlink="">
          <xdr:nvSpPr>
            <xdr:cNvPr id="59508" name="Check Box 116" hidden="1">
              <a:extLst>
                <a:ext uri="{63B3BB69-23CF-44E3-9099-C40C66FF867C}">
                  <a14:compatExt spid="_x0000_s59508"/>
                </a:ext>
                <a:ext uri="{FF2B5EF4-FFF2-40B4-BE49-F238E27FC236}">
                  <a16:creationId xmlns:a16="http://schemas.microsoft.com/office/drawing/2014/main" id="{00000000-0008-0000-0200-00007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57150</xdr:colOff>
          <xdr:row>9</xdr:row>
          <xdr:rowOff>9525</xdr:rowOff>
        </xdr:to>
        <xdr:sp macro="" textlink="">
          <xdr:nvSpPr>
            <xdr:cNvPr id="59509" name="Check Box 117" hidden="1">
              <a:extLst>
                <a:ext uri="{63B3BB69-23CF-44E3-9099-C40C66FF867C}">
                  <a14:compatExt spid="_x0000_s59509"/>
                </a:ext>
                <a:ext uri="{FF2B5EF4-FFF2-40B4-BE49-F238E27FC236}">
                  <a16:creationId xmlns:a16="http://schemas.microsoft.com/office/drawing/2014/main" id="{00000000-0008-0000-0200-00007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57150</xdr:colOff>
          <xdr:row>12</xdr:row>
          <xdr:rowOff>9525</xdr:rowOff>
        </xdr:to>
        <xdr:sp macro="" textlink="">
          <xdr:nvSpPr>
            <xdr:cNvPr id="59510" name="Check Box 118" hidden="1">
              <a:extLst>
                <a:ext uri="{63B3BB69-23CF-44E3-9099-C40C66FF867C}">
                  <a14:compatExt spid="_x0000_s59510"/>
                </a:ext>
                <a:ext uri="{FF2B5EF4-FFF2-40B4-BE49-F238E27FC236}">
                  <a16:creationId xmlns:a16="http://schemas.microsoft.com/office/drawing/2014/main" id="{00000000-0008-0000-0200-00007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57150</xdr:colOff>
          <xdr:row>13</xdr:row>
          <xdr:rowOff>9525</xdr:rowOff>
        </xdr:to>
        <xdr:sp macro="" textlink="">
          <xdr:nvSpPr>
            <xdr:cNvPr id="59511" name="Check Box 119" hidden="1">
              <a:extLst>
                <a:ext uri="{63B3BB69-23CF-44E3-9099-C40C66FF867C}">
                  <a14:compatExt spid="_x0000_s59511"/>
                </a:ext>
                <a:ext uri="{FF2B5EF4-FFF2-40B4-BE49-F238E27FC236}">
                  <a16:creationId xmlns:a16="http://schemas.microsoft.com/office/drawing/2014/main" id="{00000000-0008-0000-0200-00007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57150</xdr:colOff>
          <xdr:row>15</xdr:row>
          <xdr:rowOff>9525</xdr:rowOff>
        </xdr:to>
        <xdr:sp macro="" textlink="">
          <xdr:nvSpPr>
            <xdr:cNvPr id="59512" name="Check Box 120" hidden="1">
              <a:extLst>
                <a:ext uri="{63B3BB69-23CF-44E3-9099-C40C66FF867C}">
                  <a14:compatExt spid="_x0000_s59512"/>
                </a:ext>
                <a:ext uri="{FF2B5EF4-FFF2-40B4-BE49-F238E27FC236}">
                  <a16:creationId xmlns:a16="http://schemas.microsoft.com/office/drawing/2014/main" id="{00000000-0008-0000-0200-00007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57150</xdr:colOff>
          <xdr:row>18</xdr:row>
          <xdr:rowOff>9525</xdr:rowOff>
        </xdr:to>
        <xdr:sp macro="" textlink="">
          <xdr:nvSpPr>
            <xdr:cNvPr id="59513" name="Check Box 121" hidden="1">
              <a:extLst>
                <a:ext uri="{63B3BB69-23CF-44E3-9099-C40C66FF867C}">
                  <a14:compatExt spid="_x0000_s59513"/>
                </a:ext>
                <a:ext uri="{FF2B5EF4-FFF2-40B4-BE49-F238E27FC236}">
                  <a16:creationId xmlns:a16="http://schemas.microsoft.com/office/drawing/2014/main" id="{00000000-0008-0000-0200-00007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57150</xdr:colOff>
          <xdr:row>21</xdr:row>
          <xdr:rowOff>9525</xdr:rowOff>
        </xdr:to>
        <xdr:sp macro="" textlink="">
          <xdr:nvSpPr>
            <xdr:cNvPr id="59514" name="Check Box 122" hidden="1">
              <a:extLst>
                <a:ext uri="{63B3BB69-23CF-44E3-9099-C40C66FF867C}">
                  <a14:compatExt spid="_x0000_s59514"/>
                </a:ext>
                <a:ext uri="{FF2B5EF4-FFF2-40B4-BE49-F238E27FC236}">
                  <a16:creationId xmlns:a16="http://schemas.microsoft.com/office/drawing/2014/main" id="{00000000-0008-0000-0200-00007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57150</xdr:colOff>
          <xdr:row>22</xdr:row>
          <xdr:rowOff>9525</xdr:rowOff>
        </xdr:to>
        <xdr:sp macro="" textlink="">
          <xdr:nvSpPr>
            <xdr:cNvPr id="59515" name="Check Box 123" hidden="1">
              <a:extLst>
                <a:ext uri="{63B3BB69-23CF-44E3-9099-C40C66FF867C}">
                  <a14:compatExt spid="_x0000_s59515"/>
                </a:ext>
                <a:ext uri="{FF2B5EF4-FFF2-40B4-BE49-F238E27FC236}">
                  <a16:creationId xmlns:a16="http://schemas.microsoft.com/office/drawing/2014/main" id="{00000000-0008-0000-0200-00007B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57150</xdr:colOff>
          <xdr:row>25</xdr:row>
          <xdr:rowOff>9525</xdr:rowOff>
        </xdr:to>
        <xdr:sp macro="" textlink="">
          <xdr:nvSpPr>
            <xdr:cNvPr id="59516" name="Check Box 124" hidden="1">
              <a:extLst>
                <a:ext uri="{63B3BB69-23CF-44E3-9099-C40C66FF867C}">
                  <a14:compatExt spid="_x0000_s59516"/>
                </a:ext>
                <a:ext uri="{FF2B5EF4-FFF2-40B4-BE49-F238E27FC236}">
                  <a16:creationId xmlns:a16="http://schemas.microsoft.com/office/drawing/2014/main" id="{00000000-0008-0000-0200-00007C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57150</xdr:colOff>
          <xdr:row>26</xdr:row>
          <xdr:rowOff>9525</xdr:rowOff>
        </xdr:to>
        <xdr:sp macro="" textlink="">
          <xdr:nvSpPr>
            <xdr:cNvPr id="59517" name="Check Box 125" hidden="1">
              <a:extLst>
                <a:ext uri="{63B3BB69-23CF-44E3-9099-C40C66FF867C}">
                  <a14:compatExt spid="_x0000_s59517"/>
                </a:ext>
                <a:ext uri="{FF2B5EF4-FFF2-40B4-BE49-F238E27FC236}">
                  <a16:creationId xmlns:a16="http://schemas.microsoft.com/office/drawing/2014/main" id="{00000000-0008-0000-0200-00007D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57150</xdr:colOff>
          <xdr:row>27</xdr:row>
          <xdr:rowOff>9525</xdr:rowOff>
        </xdr:to>
        <xdr:sp macro="" textlink="">
          <xdr:nvSpPr>
            <xdr:cNvPr id="59518" name="Check Box 126" hidden="1">
              <a:extLst>
                <a:ext uri="{63B3BB69-23CF-44E3-9099-C40C66FF867C}">
                  <a14:compatExt spid="_x0000_s59518"/>
                </a:ext>
                <a:ext uri="{FF2B5EF4-FFF2-40B4-BE49-F238E27FC236}">
                  <a16:creationId xmlns:a16="http://schemas.microsoft.com/office/drawing/2014/main" id="{00000000-0008-0000-0200-00007E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57150</xdr:colOff>
          <xdr:row>28</xdr:row>
          <xdr:rowOff>9525</xdr:rowOff>
        </xdr:to>
        <xdr:sp macro="" textlink="">
          <xdr:nvSpPr>
            <xdr:cNvPr id="59519" name="Check Box 127" hidden="1">
              <a:extLst>
                <a:ext uri="{63B3BB69-23CF-44E3-9099-C40C66FF867C}">
                  <a14:compatExt spid="_x0000_s59519"/>
                </a:ext>
                <a:ext uri="{FF2B5EF4-FFF2-40B4-BE49-F238E27FC236}">
                  <a16:creationId xmlns:a16="http://schemas.microsoft.com/office/drawing/2014/main" id="{00000000-0008-0000-0200-00007F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57150</xdr:colOff>
          <xdr:row>29</xdr:row>
          <xdr:rowOff>9525</xdr:rowOff>
        </xdr:to>
        <xdr:sp macro="" textlink="">
          <xdr:nvSpPr>
            <xdr:cNvPr id="59520" name="Check Box 128" hidden="1">
              <a:extLst>
                <a:ext uri="{63B3BB69-23CF-44E3-9099-C40C66FF867C}">
                  <a14:compatExt spid="_x0000_s59520"/>
                </a:ext>
                <a:ext uri="{FF2B5EF4-FFF2-40B4-BE49-F238E27FC236}">
                  <a16:creationId xmlns:a16="http://schemas.microsoft.com/office/drawing/2014/main" id="{00000000-0008-0000-0200-000080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57150</xdr:colOff>
          <xdr:row>30</xdr:row>
          <xdr:rowOff>9525</xdr:rowOff>
        </xdr:to>
        <xdr:sp macro="" textlink="">
          <xdr:nvSpPr>
            <xdr:cNvPr id="59521" name="Check Box 129" hidden="1">
              <a:extLst>
                <a:ext uri="{63B3BB69-23CF-44E3-9099-C40C66FF867C}">
                  <a14:compatExt spid="_x0000_s59521"/>
                </a:ext>
                <a:ext uri="{FF2B5EF4-FFF2-40B4-BE49-F238E27FC236}">
                  <a16:creationId xmlns:a16="http://schemas.microsoft.com/office/drawing/2014/main" id="{00000000-0008-0000-0200-000081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57150</xdr:colOff>
          <xdr:row>31</xdr:row>
          <xdr:rowOff>9525</xdr:rowOff>
        </xdr:to>
        <xdr:sp macro="" textlink="">
          <xdr:nvSpPr>
            <xdr:cNvPr id="59522" name="Check Box 130" hidden="1">
              <a:extLst>
                <a:ext uri="{63B3BB69-23CF-44E3-9099-C40C66FF867C}">
                  <a14:compatExt spid="_x0000_s59522"/>
                </a:ext>
                <a:ext uri="{FF2B5EF4-FFF2-40B4-BE49-F238E27FC236}">
                  <a16:creationId xmlns:a16="http://schemas.microsoft.com/office/drawing/2014/main" id="{00000000-0008-0000-0200-00008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57150</xdr:colOff>
          <xdr:row>32</xdr:row>
          <xdr:rowOff>9525</xdr:rowOff>
        </xdr:to>
        <xdr:sp macro="" textlink="">
          <xdr:nvSpPr>
            <xdr:cNvPr id="59523" name="Check Box 131" hidden="1">
              <a:extLst>
                <a:ext uri="{63B3BB69-23CF-44E3-9099-C40C66FF867C}">
                  <a14:compatExt spid="_x0000_s59523"/>
                </a:ext>
                <a:ext uri="{FF2B5EF4-FFF2-40B4-BE49-F238E27FC236}">
                  <a16:creationId xmlns:a16="http://schemas.microsoft.com/office/drawing/2014/main" id="{00000000-0008-0000-0200-00008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57150</xdr:colOff>
          <xdr:row>33</xdr:row>
          <xdr:rowOff>9525</xdr:rowOff>
        </xdr:to>
        <xdr:sp macro="" textlink="">
          <xdr:nvSpPr>
            <xdr:cNvPr id="59524" name="Check Box 132" hidden="1">
              <a:extLst>
                <a:ext uri="{63B3BB69-23CF-44E3-9099-C40C66FF867C}">
                  <a14:compatExt spid="_x0000_s59524"/>
                </a:ext>
                <a:ext uri="{FF2B5EF4-FFF2-40B4-BE49-F238E27FC236}">
                  <a16:creationId xmlns:a16="http://schemas.microsoft.com/office/drawing/2014/main" id="{00000000-0008-0000-0200-00008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57150</xdr:colOff>
          <xdr:row>34</xdr:row>
          <xdr:rowOff>9525</xdr:rowOff>
        </xdr:to>
        <xdr:sp macro="" textlink="">
          <xdr:nvSpPr>
            <xdr:cNvPr id="59525" name="Check Box 133" hidden="1">
              <a:extLst>
                <a:ext uri="{63B3BB69-23CF-44E3-9099-C40C66FF867C}">
                  <a14:compatExt spid="_x0000_s59525"/>
                </a:ext>
                <a:ext uri="{FF2B5EF4-FFF2-40B4-BE49-F238E27FC236}">
                  <a16:creationId xmlns:a16="http://schemas.microsoft.com/office/drawing/2014/main" id="{00000000-0008-0000-0200-00008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57150</xdr:colOff>
          <xdr:row>35</xdr:row>
          <xdr:rowOff>9525</xdr:rowOff>
        </xdr:to>
        <xdr:sp macro="" textlink="">
          <xdr:nvSpPr>
            <xdr:cNvPr id="59526" name="Check Box 134" hidden="1">
              <a:extLst>
                <a:ext uri="{63B3BB69-23CF-44E3-9099-C40C66FF867C}">
                  <a14:compatExt spid="_x0000_s59526"/>
                </a:ext>
                <a:ext uri="{FF2B5EF4-FFF2-40B4-BE49-F238E27FC236}">
                  <a16:creationId xmlns:a16="http://schemas.microsoft.com/office/drawing/2014/main" id="{00000000-0008-0000-0200-00008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57150</xdr:colOff>
          <xdr:row>36</xdr:row>
          <xdr:rowOff>9525</xdr:rowOff>
        </xdr:to>
        <xdr:sp macro="" textlink="">
          <xdr:nvSpPr>
            <xdr:cNvPr id="59527" name="Check Box 135" hidden="1">
              <a:extLst>
                <a:ext uri="{63B3BB69-23CF-44E3-9099-C40C66FF867C}">
                  <a14:compatExt spid="_x0000_s59527"/>
                </a:ext>
                <a:ext uri="{FF2B5EF4-FFF2-40B4-BE49-F238E27FC236}">
                  <a16:creationId xmlns:a16="http://schemas.microsoft.com/office/drawing/2014/main" id="{00000000-0008-0000-0200-00008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2</xdr:col>
          <xdr:colOff>57150</xdr:colOff>
          <xdr:row>37</xdr:row>
          <xdr:rowOff>9525</xdr:rowOff>
        </xdr:to>
        <xdr:sp macro="" textlink="">
          <xdr:nvSpPr>
            <xdr:cNvPr id="59528" name="Check Box 136" hidden="1">
              <a:extLst>
                <a:ext uri="{63B3BB69-23CF-44E3-9099-C40C66FF867C}">
                  <a14:compatExt spid="_x0000_s59528"/>
                </a:ext>
                <a:ext uri="{FF2B5EF4-FFF2-40B4-BE49-F238E27FC236}">
                  <a16:creationId xmlns:a16="http://schemas.microsoft.com/office/drawing/2014/main" id="{00000000-0008-0000-0200-00008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57150</xdr:colOff>
          <xdr:row>38</xdr:row>
          <xdr:rowOff>9525</xdr:rowOff>
        </xdr:to>
        <xdr:sp macro="" textlink="">
          <xdr:nvSpPr>
            <xdr:cNvPr id="59529" name="Check Box 137" hidden="1">
              <a:extLst>
                <a:ext uri="{63B3BB69-23CF-44E3-9099-C40C66FF867C}">
                  <a14:compatExt spid="_x0000_s59529"/>
                </a:ext>
                <a:ext uri="{FF2B5EF4-FFF2-40B4-BE49-F238E27FC236}">
                  <a16:creationId xmlns:a16="http://schemas.microsoft.com/office/drawing/2014/main" id="{00000000-0008-0000-0200-00008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2</xdr:col>
          <xdr:colOff>57150</xdr:colOff>
          <xdr:row>39</xdr:row>
          <xdr:rowOff>9525</xdr:rowOff>
        </xdr:to>
        <xdr:sp macro="" textlink="">
          <xdr:nvSpPr>
            <xdr:cNvPr id="59530" name="Check Box 138" hidden="1">
              <a:extLst>
                <a:ext uri="{63B3BB69-23CF-44E3-9099-C40C66FF867C}">
                  <a14:compatExt spid="_x0000_s59530"/>
                </a:ext>
                <a:ext uri="{FF2B5EF4-FFF2-40B4-BE49-F238E27FC236}">
                  <a16:creationId xmlns:a16="http://schemas.microsoft.com/office/drawing/2014/main" id="{00000000-0008-0000-0200-00008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0</xdr:rowOff>
        </xdr:from>
        <xdr:to>
          <xdr:col>2</xdr:col>
          <xdr:colOff>57150</xdr:colOff>
          <xdr:row>40</xdr:row>
          <xdr:rowOff>9525</xdr:rowOff>
        </xdr:to>
        <xdr:sp macro="" textlink="">
          <xdr:nvSpPr>
            <xdr:cNvPr id="59531" name="Check Box 139" hidden="1">
              <a:extLst>
                <a:ext uri="{63B3BB69-23CF-44E3-9099-C40C66FF867C}">
                  <a14:compatExt spid="_x0000_s59531"/>
                </a:ext>
                <a:ext uri="{FF2B5EF4-FFF2-40B4-BE49-F238E27FC236}">
                  <a16:creationId xmlns:a16="http://schemas.microsoft.com/office/drawing/2014/main" id="{00000000-0008-0000-0200-00008B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2</xdr:col>
          <xdr:colOff>57150</xdr:colOff>
          <xdr:row>41</xdr:row>
          <xdr:rowOff>9525</xdr:rowOff>
        </xdr:to>
        <xdr:sp macro="" textlink="">
          <xdr:nvSpPr>
            <xdr:cNvPr id="59532" name="Check Box 140" hidden="1">
              <a:extLst>
                <a:ext uri="{63B3BB69-23CF-44E3-9099-C40C66FF867C}">
                  <a14:compatExt spid="_x0000_s59532"/>
                </a:ext>
                <a:ext uri="{FF2B5EF4-FFF2-40B4-BE49-F238E27FC236}">
                  <a16:creationId xmlns:a16="http://schemas.microsoft.com/office/drawing/2014/main" id="{00000000-0008-0000-0200-00008C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57150</xdr:colOff>
          <xdr:row>42</xdr:row>
          <xdr:rowOff>9525</xdr:rowOff>
        </xdr:to>
        <xdr:sp macro="" textlink="">
          <xdr:nvSpPr>
            <xdr:cNvPr id="59533" name="Check Box 141" hidden="1">
              <a:extLst>
                <a:ext uri="{63B3BB69-23CF-44E3-9099-C40C66FF867C}">
                  <a14:compatExt spid="_x0000_s59533"/>
                </a:ext>
                <a:ext uri="{FF2B5EF4-FFF2-40B4-BE49-F238E27FC236}">
                  <a16:creationId xmlns:a16="http://schemas.microsoft.com/office/drawing/2014/main" id="{00000000-0008-0000-0200-00008D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57150</xdr:colOff>
          <xdr:row>43</xdr:row>
          <xdr:rowOff>9525</xdr:rowOff>
        </xdr:to>
        <xdr:sp macro="" textlink="">
          <xdr:nvSpPr>
            <xdr:cNvPr id="59534" name="Check Box 142" hidden="1">
              <a:extLst>
                <a:ext uri="{63B3BB69-23CF-44E3-9099-C40C66FF867C}">
                  <a14:compatExt spid="_x0000_s59534"/>
                </a:ext>
                <a:ext uri="{FF2B5EF4-FFF2-40B4-BE49-F238E27FC236}">
                  <a16:creationId xmlns:a16="http://schemas.microsoft.com/office/drawing/2014/main" id="{00000000-0008-0000-0200-00008E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2</xdr:col>
          <xdr:colOff>57150</xdr:colOff>
          <xdr:row>44</xdr:row>
          <xdr:rowOff>9525</xdr:rowOff>
        </xdr:to>
        <xdr:sp macro="" textlink="">
          <xdr:nvSpPr>
            <xdr:cNvPr id="59535" name="Check Box 143" hidden="1">
              <a:extLst>
                <a:ext uri="{63B3BB69-23CF-44E3-9099-C40C66FF867C}">
                  <a14:compatExt spid="_x0000_s59535"/>
                </a:ext>
                <a:ext uri="{FF2B5EF4-FFF2-40B4-BE49-F238E27FC236}">
                  <a16:creationId xmlns:a16="http://schemas.microsoft.com/office/drawing/2014/main" id="{00000000-0008-0000-0200-00008F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2</xdr:col>
          <xdr:colOff>57150</xdr:colOff>
          <xdr:row>45</xdr:row>
          <xdr:rowOff>9525</xdr:rowOff>
        </xdr:to>
        <xdr:sp macro="" textlink="">
          <xdr:nvSpPr>
            <xdr:cNvPr id="59536" name="Check Box 144" hidden="1">
              <a:extLst>
                <a:ext uri="{63B3BB69-23CF-44E3-9099-C40C66FF867C}">
                  <a14:compatExt spid="_x0000_s59536"/>
                </a:ext>
                <a:ext uri="{FF2B5EF4-FFF2-40B4-BE49-F238E27FC236}">
                  <a16:creationId xmlns:a16="http://schemas.microsoft.com/office/drawing/2014/main" id="{00000000-0008-0000-0200-000090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2</xdr:col>
          <xdr:colOff>57150</xdr:colOff>
          <xdr:row>46</xdr:row>
          <xdr:rowOff>9525</xdr:rowOff>
        </xdr:to>
        <xdr:sp macro="" textlink="">
          <xdr:nvSpPr>
            <xdr:cNvPr id="59537" name="Check Box 145" hidden="1">
              <a:extLst>
                <a:ext uri="{63B3BB69-23CF-44E3-9099-C40C66FF867C}">
                  <a14:compatExt spid="_x0000_s59537"/>
                </a:ext>
                <a:ext uri="{FF2B5EF4-FFF2-40B4-BE49-F238E27FC236}">
                  <a16:creationId xmlns:a16="http://schemas.microsoft.com/office/drawing/2014/main" id="{00000000-0008-0000-0200-000091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2</xdr:col>
          <xdr:colOff>57150</xdr:colOff>
          <xdr:row>47</xdr:row>
          <xdr:rowOff>9525</xdr:rowOff>
        </xdr:to>
        <xdr:sp macro="" textlink="">
          <xdr:nvSpPr>
            <xdr:cNvPr id="59538" name="Check Box 146" hidden="1">
              <a:extLst>
                <a:ext uri="{63B3BB69-23CF-44E3-9099-C40C66FF867C}">
                  <a14:compatExt spid="_x0000_s59538"/>
                </a:ext>
                <a:ext uri="{FF2B5EF4-FFF2-40B4-BE49-F238E27FC236}">
                  <a16:creationId xmlns:a16="http://schemas.microsoft.com/office/drawing/2014/main" id="{00000000-0008-0000-0200-00009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47</xdr:row>
          <xdr:rowOff>0</xdr:rowOff>
        </xdr:from>
        <xdr:to>
          <xdr:col>2</xdr:col>
          <xdr:colOff>57150</xdr:colOff>
          <xdr:row>48</xdr:row>
          <xdr:rowOff>9525</xdr:rowOff>
        </xdr:to>
        <xdr:sp macro="" textlink="">
          <xdr:nvSpPr>
            <xdr:cNvPr id="59539" name="Check Box 147" hidden="1">
              <a:extLst>
                <a:ext uri="{63B3BB69-23CF-44E3-9099-C40C66FF867C}">
                  <a14:compatExt spid="_x0000_s59539"/>
                </a:ext>
                <a:ext uri="{FF2B5EF4-FFF2-40B4-BE49-F238E27FC236}">
                  <a16:creationId xmlns:a16="http://schemas.microsoft.com/office/drawing/2014/main" id="{00000000-0008-0000-0200-00009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0</xdr:rowOff>
        </xdr:from>
        <xdr:to>
          <xdr:col>2</xdr:col>
          <xdr:colOff>57150</xdr:colOff>
          <xdr:row>50</xdr:row>
          <xdr:rowOff>9525</xdr:rowOff>
        </xdr:to>
        <xdr:sp macro="" textlink="">
          <xdr:nvSpPr>
            <xdr:cNvPr id="59540" name="Check Box 148" hidden="1">
              <a:extLst>
                <a:ext uri="{63B3BB69-23CF-44E3-9099-C40C66FF867C}">
                  <a14:compatExt spid="_x0000_s59540"/>
                </a:ext>
                <a:ext uri="{FF2B5EF4-FFF2-40B4-BE49-F238E27FC236}">
                  <a16:creationId xmlns:a16="http://schemas.microsoft.com/office/drawing/2014/main" id="{00000000-0008-0000-0200-00009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57150</xdr:colOff>
          <xdr:row>51</xdr:row>
          <xdr:rowOff>9525</xdr:rowOff>
        </xdr:to>
        <xdr:sp macro="" textlink="">
          <xdr:nvSpPr>
            <xdr:cNvPr id="59541" name="Check Box 149" hidden="1">
              <a:extLst>
                <a:ext uri="{63B3BB69-23CF-44E3-9099-C40C66FF867C}">
                  <a14:compatExt spid="_x0000_s59541"/>
                </a:ext>
                <a:ext uri="{FF2B5EF4-FFF2-40B4-BE49-F238E27FC236}">
                  <a16:creationId xmlns:a16="http://schemas.microsoft.com/office/drawing/2014/main" id="{00000000-0008-0000-0200-00009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57150</xdr:colOff>
          <xdr:row>52</xdr:row>
          <xdr:rowOff>9525</xdr:rowOff>
        </xdr:to>
        <xdr:sp macro="" textlink="">
          <xdr:nvSpPr>
            <xdr:cNvPr id="59542" name="Check Box 150" hidden="1">
              <a:extLst>
                <a:ext uri="{63B3BB69-23CF-44E3-9099-C40C66FF867C}">
                  <a14:compatExt spid="_x0000_s59542"/>
                </a:ext>
                <a:ext uri="{FF2B5EF4-FFF2-40B4-BE49-F238E27FC236}">
                  <a16:creationId xmlns:a16="http://schemas.microsoft.com/office/drawing/2014/main" id="{00000000-0008-0000-0200-00009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57150</xdr:colOff>
          <xdr:row>53</xdr:row>
          <xdr:rowOff>9525</xdr:rowOff>
        </xdr:to>
        <xdr:sp macro="" textlink="">
          <xdr:nvSpPr>
            <xdr:cNvPr id="59543" name="Check Box 151" hidden="1">
              <a:extLst>
                <a:ext uri="{63B3BB69-23CF-44E3-9099-C40C66FF867C}">
                  <a14:compatExt spid="_x0000_s59543"/>
                </a:ext>
                <a:ext uri="{FF2B5EF4-FFF2-40B4-BE49-F238E27FC236}">
                  <a16:creationId xmlns:a16="http://schemas.microsoft.com/office/drawing/2014/main" id="{00000000-0008-0000-0200-00009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54</xdr:row>
          <xdr:rowOff>0</xdr:rowOff>
        </xdr:from>
        <xdr:to>
          <xdr:col>3</xdr:col>
          <xdr:colOff>57150</xdr:colOff>
          <xdr:row>55</xdr:row>
          <xdr:rowOff>9525</xdr:rowOff>
        </xdr:to>
        <xdr:sp macro="" textlink="">
          <xdr:nvSpPr>
            <xdr:cNvPr id="59544" name="Check Box 152" hidden="1">
              <a:extLst>
                <a:ext uri="{63B3BB69-23CF-44E3-9099-C40C66FF867C}">
                  <a14:compatExt spid="_x0000_s59544"/>
                </a:ext>
                <a:ext uri="{FF2B5EF4-FFF2-40B4-BE49-F238E27FC236}">
                  <a16:creationId xmlns:a16="http://schemas.microsoft.com/office/drawing/2014/main" id="{00000000-0008-0000-0200-00009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54</xdr:row>
          <xdr:rowOff>0</xdr:rowOff>
        </xdr:from>
        <xdr:to>
          <xdr:col>9</xdr:col>
          <xdr:colOff>57150</xdr:colOff>
          <xdr:row>55</xdr:row>
          <xdr:rowOff>9525</xdr:rowOff>
        </xdr:to>
        <xdr:sp macro="" textlink="">
          <xdr:nvSpPr>
            <xdr:cNvPr id="59545" name="Check Box 153" hidden="1">
              <a:extLst>
                <a:ext uri="{63B3BB69-23CF-44E3-9099-C40C66FF867C}">
                  <a14:compatExt spid="_x0000_s59545"/>
                </a:ext>
                <a:ext uri="{FF2B5EF4-FFF2-40B4-BE49-F238E27FC236}">
                  <a16:creationId xmlns:a16="http://schemas.microsoft.com/office/drawing/2014/main" id="{00000000-0008-0000-0200-00009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2</xdr:col>
          <xdr:colOff>57150</xdr:colOff>
          <xdr:row>58</xdr:row>
          <xdr:rowOff>9525</xdr:rowOff>
        </xdr:to>
        <xdr:sp macro="" textlink="">
          <xdr:nvSpPr>
            <xdr:cNvPr id="59546" name="Check Box 154" hidden="1">
              <a:extLst>
                <a:ext uri="{63B3BB69-23CF-44E3-9099-C40C66FF867C}">
                  <a14:compatExt spid="_x0000_s59546"/>
                </a:ext>
                <a:ext uri="{FF2B5EF4-FFF2-40B4-BE49-F238E27FC236}">
                  <a16:creationId xmlns:a16="http://schemas.microsoft.com/office/drawing/2014/main" id="{00000000-0008-0000-0200-00009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0</xdr:rowOff>
        </xdr:from>
        <xdr:to>
          <xdr:col>2</xdr:col>
          <xdr:colOff>57150</xdr:colOff>
          <xdr:row>59</xdr:row>
          <xdr:rowOff>9525</xdr:rowOff>
        </xdr:to>
        <xdr:sp macro="" textlink="">
          <xdr:nvSpPr>
            <xdr:cNvPr id="59547" name="Check Box 155" hidden="1">
              <a:extLst>
                <a:ext uri="{63B3BB69-23CF-44E3-9099-C40C66FF867C}">
                  <a14:compatExt spid="_x0000_s59547"/>
                </a:ext>
                <a:ext uri="{FF2B5EF4-FFF2-40B4-BE49-F238E27FC236}">
                  <a16:creationId xmlns:a16="http://schemas.microsoft.com/office/drawing/2014/main" id="{00000000-0008-0000-0200-00009B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2</xdr:col>
          <xdr:colOff>57150</xdr:colOff>
          <xdr:row>60</xdr:row>
          <xdr:rowOff>9525</xdr:rowOff>
        </xdr:to>
        <xdr:sp macro="" textlink="">
          <xdr:nvSpPr>
            <xdr:cNvPr id="59548" name="Check Box 156" hidden="1">
              <a:extLst>
                <a:ext uri="{63B3BB69-23CF-44E3-9099-C40C66FF867C}">
                  <a14:compatExt spid="_x0000_s59548"/>
                </a:ext>
                <a:ext uri="{FF2B5EF4-FFF2-40B4-BE49-F238E27FC236}">
                  <a16:creationId xmlns:a16="http://schemas.microsoft.com/office/drawing/2014/main" id="{00000000-0008-0000-0200-00009C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60</xdr:row>
          <xdr:rowOff>0</xdr:rowOff>
        </xdr:from>
        <xdr:to>
          <xdr:col>2</xdr:col>
          <xdr:colOff>57150</xdr:colOff>
          <xdr:row>61</xdr:row>
          <xdr:rowOff>9525</xdr:rowOff>
        </xdr:to>
        <xdr:sp macro="" textlink="">
          <xdr:nvSpPr>
            <xdr:cNvPr id="59549" name="Check Box 157" hidden="1">
              <a:extLst>
                <a:ext uri="{63B3BB69-23CF-44E3-9099-C40C66FF867C}">
                  <a14:compatExt spid="_x0000_s59549"/>
                </a:ext>
                <a:ext uri="{FF2B5EF4-FFF2-40B4-BE49-F238E27FC236}">
                  <a16:creationId xmlns:a16="http://schemas.microsoft.com/office/drawing/2014/main" id="{00000000-0008-0000-0200-00009D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2</xdr:col>
          <xdr:colOff>57150</xdr:colOff>
          <xdr:row>64</xdr:row>
          <xdr:rowOff>9525</xdr:rowOff>
        </xdr:to>
        <xdr:sp macro="" textlink="">
          <xdr:nvSpPr>
            <xdr:cNvPr id="59550" name="Check Box 158" hidden="1">
              <a:extLst>
                <a:ext uri="{63B3BB69-23CF-44E3-9099-C40C66FF867C}">
                  <a14:compatExt spid="_x0000_s59550"/>
                </a:ext>
                <a:ext uri="{FF2B5EF4-FFF2-40B4-BE49-F238E27FC236}">
                  <a16:creationId xmlns:a16="http://schemas.microsoft.com/office/drawing/2014/main" id="{00000000-0008-0000-0200-00009E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0</xdr:rowOff>
        </xdr:from>
        <xdr:to>
          <xdr:col>2</xdr:col>
          <xdr:colOff>57150</xdr:colOff>
          <xdr:row>65</xdr:row>
          <xdr:rowOff>9525</xdr:rowOff>
        </xdr:to>
        <xdr:sp macro="" textlink="">
          <xdr:nvSpPr>
            <xdr:cNvPr id="59551" name="Check Box 159" hidden="1">
              <a:extLst>
                <a:ext uri="{63B3BB69-23CF-44E3-9099-C40C66FF867C}">
                  <a14:compatExt spid="_x0000_s59551"/>
                </a:ext>
                <a:ext uri="{FF2B5EF4-FFF2-40B4-BE49-F238E27FC236}">
                  <a16:creationId xmlns:a16="http://schemas.microsoft.com/office/drawing/2014/main" id="{00000000-0008-0000-0200-00009F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0</xdr:rowOff>
        </xdr:from>
        <xdr:to>
          <xdr:col>2</xdr:col>
          <xdr:colOff>57150</xdr:colOff>
          <xdr:row>66</xdr:row>
          <xdr:rowOff>9525</xdr:rowOff>
        </xdr:to>
        <xdr:sp macro="" textlink="">
          <xdr:nvSpPr>
            <xdr:cNvPr id="59552" name="Check Box 160" hidden="1">
              <a:extLst>
                <a:ext uri="{63B3BB69-23CF-44E3-9099-C40C66FF867C}">
                  <a14:compatExt spid="_x0000_s59552"/>
                </a:ext>
                <a:ext uri="{FF2B5EF4-FFF2-40B4-BE49-F238E27FC236}">
                  <a16:creationId xmlns:a16="http://schemas.microsoft.com/office/drawing/2014/main" id="{00000000-0008-0000-0200-0000A0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68</xdr:row>
          <xdr:rowOff>0</xdr:rowOff>
        </xdr:from>
        <xdr:to>
          <xdr:col>2</xdr:col>
          <xdr:colOff>57150</xdr:colOff>
          <xdr:row>69</xdr:row>
          <xdr:rowOff>9525</xdr:rowOff>
        </xdr:to>
        <xdr:sp macro="" textlink="">
          <xdr:nvSpPr>
            <xdr:cNvPr id="59553" name="Check Box 161" hidden="1">
              <a:extLst>
                <a:ext uri="{63B3BB69-23CF-44E3-9099-C40C66FF867C}">
                  <a14:compatExt spid="_x0000_s59553"/>
                </a:ext>
                <a:ext uri="{FF2B5EF4-FFF2-40B4-BE49-F238E27FC236}">
                  <a16:creationId xmlns:a16="http://schemas.microsoft.com/office/drawing/2014/main" id="{00000000-0008-0000-0200-0000A1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71</xdr:row>
          <xdr:rowOff>0</xdr:rowOff>
        </xdr:from>
        <xdr:to>
          <xdr:col>2</xdr:col>
          <xdr:colOff>57150</xdr:colOff>
          <xdr:row>72</xdr:row>
          <xdr:rowOff>9525</xdr:rowOff>
        </xdr:to>
        <xdr:sp macro="" textlink="">
          <xdr:nvSpPr>
            <xdr:cNvPr id="59554" name="Check Box 162" hidden="1">
              <a:extLst>
                <a:ext uri="{63B3BB69-23CF-44E3-9099-C40C66FF867C}">
                  <a14:compatExt spid="_x0000_s59554"/>
                </a:ext>
                <a:ext uri="{FF2B5EF4-FFF2-40B4-BE49-F238E27FC236}">
                  <a16:creationId xmlns:a16="http://schemas.microsoft.com/office/drawing/2014/main" id="{00000000-0008-0000-0200-0000A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0</xdr:rowOff>
        </xdr:from>
        <xdr:to>
          <xdr:col>2</xdr:col>
          <xdr:colOff>57150</xdr:colOff>
          <xdr:row>73</xdr:row>
          <xdr:rowOff>9525</xdr:rowOff>
        </xdr:to>
        <xdr:sp macro="" textlink="">
          <xdr:nvSpPr>
            <xdr:cNvPr id="59555" name="Check Box 163" hidden="1">
              <a:extLst>
                <a:ext uri="{63B3BB69-23CF-44E3-9099-C40C66FF867C}">
                  <a14:compatExt spid="_x0000_s59555"/>
                </a:ext>
                <a:ext uri="{FF2B5EF4-FFF2-40B4-BE49-F238E27FC236}">
                  <a16:creationId xmlns:a16="http://schemas.microsoft.com/office/drawing/2014/main" id="{00000000-0008-0000-0200-0000A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57150</xdr:colOff>
          <xdr:row>74</xdr:row>
          <xdr:rowOff>9525</xdr:rowOff>
        </xdr:to>
        <xdr:sp macro="" textlink="">
          <xdr:nvSpPr>
            <xdr:cNvPr id="59556" name="Check Box 164" hidden="1">
              <a:extLst>
                <a:ext uri="{63B3BB69-23CF-44E3-9099-C40C66FF867C}">
                  <a14:compatExt spid="_x0000_s59556"/>
                </a:ext>
                <a:ext uri="{FF2B5EF4-FFF2-40B4-BE49-F238E27FC236}">
                  <a16:creationId xmlns:a16="http://schemas.microsoft.com/office/drawing/2014/main" id="{00000000-0008-0000-0200-0000A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0</xdr:rowOff>
        </xdr:from>
        <xdr:to>
          <xdr:col>2</xdr:col>
          <xdr:colOff>57150</xdr:colOff>
          <xdr:row>75</xdr:row>
          <xdr:rowOff>9525</xdr:rowOff>
        </xdr:to>
        <xdr:sp macro="" textlink="">
          <xdr:nvSpPr>
            <xdr:cNvPr id="59557" name="Check Box 165" hidden="1">
              <a:extLst>
                <a:ext uri="{63B3BB69-23CF-44E3-9099-C40C66FF867C}">
                  <a14:compatExt spid="_x0000_s59557"/>
                </a:ext>
                <a:ext uri="{FF2B5EF4-FFF2-40B4-BE49-F238E27FC236}">
                  <a16:creationId xmlns:a16="http://schemas.microsoft.com/office/drawing/2014/main" id="{00000000-0008-0000-0200-0000A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78</xdr:row>
          <xdr:rowOff>0</xdr:rowOff>
        </xdr:from>
        <xdr:to>
          <xdr:col>2</xdr:col>
          <xdr:colOff>57150</xdr:colOff>
          <xdr:row>79</xdr:row>
          <xdr:rowOff>9525</xdr:rowOff>
        </xdr:to>
        <xdr:sp macro="" textlink="">
          <xdr:nvSpPr>
            <xdr:cNvPr id="59558" name="Check Box 166" hidden="1">
              <a:extLst>
                <a:ext uri="{63B3BB69-23CF-44E3-9099-C40C66FF867C}">
                  <a14:compatExt spid="_x0000_s59558"/>
                </a:ext>
                <a:ext uri="{FF2B5EF4-FFF2-40B4-BE49-F238E27FC236}">
                  <a16:creationId xmlns:a16="http://schemas.microsoft.com/office/drawing/2014/main" id="{00000000-0008-0000-0200-0000A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0</xdr:rowOff>
        </xdr:from>
        <xdr:to>
          <xdr:col>2</xdr:col>
          <xdr:colOff>57150</xdr:colOff>
          <xdr:row>83</xdr:row>
          <xdr:rowOff>9525</xdr:rowOff>
        </xdr:to>
        <xdr:sp macro="" textlink="">
          <xdr:nvSpPr>
            <xdr:cNvPr id="59559" name="Check Box 167" hidden="1">
              <a:extLst>
                <a:ext uri="{63B3BB69-23CF-44E3-9099-C40C66FF867C}">
                  <a14:compatExt spid="_x0000_s59559"/>
                </a:ext>
                <a:ext uri="{FF2B5EF4-FFF2-40B4-BE49-F238E27FC236}">
                  <a16:creationId xmlns:a16="http://schemas.microsoft.com/office/drawing/2014/main" id="{00000000-0008-0000-0200-0000A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83</xdr:row>
          <xdr:rowOff>0</xdr:rowOff>
        </xdr:from>
        <xdr:to>
          <xdr:col>2</xdr:col>
          <xdr:colOff>57150</xdr:colOff>
          <xdr:row>84</xdr:row>
          <xdr:rowOff>9525</xdr:rowOff>
        </xdr:to>
        <xdr:sp macro="" textlink="">
          <xdr:nvSpPr>
            <xdr:cNvPr id="59560" name="Check Box 168" hidden="1">
              <a:extLst>
                <a:ext uri="{63B3BB69-23CF-44E3-9099-C40C66FF867C}">
                  <a14:compatExt spid="_x0000_s59560"/>
                </a:ext>
                <a:ext uri="{FF2B5EF4-FFF2-40B4-BE49-F238E27FC236}">
                  <a16:creationId xmlns:a16="http://schemas.microsoft.com/office/drawing/2014/main" id="{00000000-0008-0000-0200-0000A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84</xdr:row>
          <xdr:rowOff>0</xdr:rowOff>
        </xdr:from>
        <xdr:to>
          <xdr:col>2</xdr:col>
          <xdr:colOff>57150</xdr:colOff>
          <xdr:row>85</xdr:row>
          <xdr:rowOff>9525</xdr:rowOff>
        </xdr:to>
        <xdr:sp macro="" textlink="">
          <xdr:nvSpPr>
            <xdr:cNvPr id="59561" name="Check Box 169" hidden="1">
              <a:extLst>
                <a:ext uri="{63B3BB69-23CF-44E3-9099-C40C66FF867C}">
                  <a14:compatExt spid="_x0000_s59561"/>
                </a:ext>
                <a:ext uri="{FF2B5EF4-FFF2-40B4-BE49-F238E27FC236}">
                  <a16:creationId xmlns:a16="http://schemas.microsoft.com/office/drawing/2014/main" id="{00000000-0008-0000-0200-0000A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0</xdr:rowOff>
        </xdr:from>
        <xdr:to>
          <xdr:col>2</xdr:col>
          <xdr:colOff>57150</xdr:colOff>
          <xdr:row>86</xdr:row>
          <xdr:rowOff>9525</xdr:rowOff>
        </xdr:to>
        <xdr:sp macro="" textlink="">
          <xdr:nvSpPr>
            <xdr:cNvPr id="59562" name="Check Box 170" hidden="1">
              <a:extLst>
                <a:ext uri="{63B3BB69-23CF-44E3-9099-C40C66FF867C}">
                  <a14:compatExt spid="_x0000_s59562"/>
                </a:ext>
                <a:ext uri="{FF2B5EF4-FFF2-40B4-BE49-F238E27FC236}">
                  <a16:creationId xmlns:a16="http://schemas.microsoft.com/office/drawing/2014/main" id="{00000000-0008-0000-0200-0000A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86</xdr:row>
          <xdr:rowOff>0</xdr:rowOff>
        </xdr:from>
        <xdr:to>
          <xdr:col>2</xdr:col>
          <xdr:colOff>57150</xdr:colOff>
          <xdr:row>87</xdr:row>
          <xdr:rowOff>9525</xdr:rowOff>
        </xdr:to>
        <xdr:sp macro="" textlink="">
          <xdr:nvSpPr>
            <xdr:cNvPr id="59563" name="Check Box 171" hidden="1">
              <a:extLst>
                <a:ext uri="{63B3BB69-23CF-44E3-9099-C40C66FF867C}">
                  <a14:compatExt spid="_x0000_s59563"/>
                </a:ext>
                <a:ext uri="{FF2B5EF4-FFF2-40B4-BE49-F238E27FC236}">
                  <a16:creationId xmlns:a16="http://schemas.microsoft.com/office/drawing/2014/main" id="{00000000-0008-0000-0200-0000AB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87</xdr:row>
          <xdr:rowOff>0</xdr:rowOff>
        </xdr:from>
        <xdr:to>
          <xdr:col>2</xdr:col>
          <xdr:colOff>57150</xdr:colOff>
          <xdr:row>88</xdr:row>
          <xdr:rowOff>9525</xdr:rowOff>
        </xdr:to>
        <xdr:sp macro="" textlink="">
          <xdr:nvSpPr>
            <xdr:cNvPr id="59564" name="Check Box 172" hidden="1">
              <a:extLst>
                <a:ext uri="{63B3BB69-23CF-44E3-9099-C40C66FF867C}">
                  <a14:compatExt spid="_x0000_s59564"/>
                </a:ext>
                <a:ext uri="{FF2B5EF4-FFF2-40B4-BE49-F238E27FC236}">
                  <a16:creationId xmlns:a16="http://schemas.microsoft.com/office/drawing/2014/main" id="{00000000-0008-0000-0200-0000AC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2</xdr:col>
          <xdr:colOff>57150</xdr:colOff>
          <xdr:row>89</xdr:row>
          <xdr:rowOff>9525</xdr:rowOff>
        </xdr:to>
        <xdr:sp macro="" textlink="">
          <xdr:nvSpPr>
            <xdr:cNvPr id="59565" name="Check Box 173" hidden="1">
              <a:extLst>
                <a:ext uri="{63B3BB69-23CF-44E3-9099-C40C66FF867C}">
                  <a14:compatExt spid="_x0000_s59565"/>
                </a:ext>
                <a:ext uri="{FF2B5EF4-FFF2-40B4-BE49-F238E27FC236}">
                  <a16:creationId xmlns:a16="http://schemas.microsoft.com/office/drawing/2014/main" id="{00000000-0008-0000-0200-0000AD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89</xdr:row>
          <xdr:rowOff>0</xdr:rowOff>
        </xdr:from>
        <xdr:to>
          <xdr:col>2</xdr:col>
          <xdr:colOff>57150</xdr:colOff>
          <xdr:row>90</xdr:row>
          <xdr:rowOff>9525</xdr:rowOff>
        </xdr:to>
        <xdr:sp macro="" textlink="">
          <xdr:nvSpPr>
            <xdr:cNvPr id="59566" name="Check Box 174" hidden="1">
              <a:extLst>
                <a:ext uri="{63B3BB69-23CF-44E3-9099-C40C66FF867C}">
                  <a14:compatExt spid="_x0000_s59566"/>
                </a:ext>
                <a:ext uri="{FF2B5EF4-FFF2-40B4-BE49-F238E27FC236}">
                  <a16:creationId xmlns:a16="http://schemas.microsoft.com/office/drawing/2014/main" id="{00000000-0008-0000-0200-0000AE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90</xdr:row>
          <xdr:rowOff>0</xdr:rowOff>
        </xdr:from>
        <xdr:to>
          <xdr:col>2</xdr:col>
          <xdr:colOff>57150</xdr:colOff>
          <xdr:row>91</xdr:row>
          <xdr:rowOff>9525</xdr:rowOff>
        </xdr:to>
        <xdr:sp macro="" textlink="">
          <xdr:nvSpPr>
            <xdr:cNvPr id="59567" name="Check Box 175" hidden="1">
              <a:extLst>
                <a:ext uri="{63B3BB69-23CF-44E3-9099-C40C66FF867C}">
                  <a14:compatExt spid="_x0000_s59567"/>
                </a:ext>
                <a:ext uri="{FF2B5EF4-FFF2-40B4-BE49-F238E27FC236}">
                  <a16:creationId xmlns:a16="http://schemas.microsoft.com/office/drawing/2014/main" id="{00000000-0008-0000-0200-0000AF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91</xdr:row>
          <xdr:rowOff>0</xdr:rowOff>
        </xdr:from>
        <xdr:to>
          <xdr:col>2</xdr:col>
          <xdr:colOff>57150</xdr:colOff>
          <xdr:row>92</xdr:row>
          <xdr:rowOff>9525</xdr:rowOff>
        </xdr:to>
        <xdr:sp macro="" textlink="">
          <xdr:nvSpPr>
            <xdr:cNvPr id="59568" name="Check Box 176" hidden="1">
              <a:extLst>
                <a:ext uri="{63B3BB69-23CF-44E3-9099-C40C66FF867C}">
                  <a14:compatExt spid="_x0000_s59568"/>
                </a:ext>
                <a:ext uri="{FF2B5EF4-FFF2-40B4-BE49-F238E27FC236}">
                  <a16:creationId xmlns:a16="http://schemas.microsoft.com/office/drawing/2014/main" id="{00000000-0008-0000-0200-0000B0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92</xdr:row>
          <xdr:rowOff>0</xdr:rowOff>
        </xdr:from>
        <xdr:to>
          <xdr:col>2</xdr:col>
          <xdr:colOff>57150</xdr:colOff>
          <xdr:row>93</xdr:row>
          <xdr:rowOff>9525</xdr:rowOff>
        </xdr:to>
        <xdr:sp macro="" textlink="">
          <xdr:nvSpPr>
            <xdr:cNvPr id="59569" name="Check Box 177" hidden="1">
              <a:extLst>
                <a:ext uri="{63B3BB69-23CF-44E3-9099-C40C66FF867C}">
                  <a14:compatExt spid="_x0000_s59569"/>
                </a:ext>
                <a:ext uri="{FF2B5EF4-FFF2-40B4-BE49-F238E27FC236}">
                  <a16:creationId xmlns:a16="http://schemas.microsoft.com/office/drawing/2014/main" id="{00000000-0008-0000-0200-0000B1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93</xdr:row>
          <xdr:rowOff>0</xdr:rowOff>
        </xdr:from>
        <xdr:to>
          <xdr:col>2</xdr:col>
          <xdr:colOff>57150</xdr:colOff>
          <xdr:row>94</xdr:row>
          <xdr:rowOff>9525</xdr:rowOff>
        </xdr:to>
        <xdr:sp macro="" textlink="">
          <xdr:nvSpPr>
            <xdr:cNvPr id="59570" name="Check Box 178" hidden="1">
              <a:extLst>
                <a:ext uri="{63B3BB69-23CF-44E3-9099-C40C66FF867C}">
                  <a14:compatExt spid="_x0000_s59570"/>
                </a:ext>
                <a:ext uri="{FF2B5EF4-FFF2-40B4-BE49-F238E27FC236}">
                  <a16:creationId xmlns:a16="http://schemas.microsoft.com/office/drawing/2014/main" id="{00000000-0008-0000-0200-0000B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94</xdr:row>
          <xdr:rowOff>0</xdr:rowOff>
        </xdr:from>
        <xdr:to>
          <xdr:col>2</xdr:col>
          <xdr:colOff>57150</xdr:colOff>
          <xdr:row>95</xdr:row>
          <xdr:rowOff>9525</xdr:rowOff>
        </xdr:to>
        <xdr:sp macro="" textlink="">
          <xdr:nvSpPr>
            <xdr:cNvPr id="59571" name="Check Box 179" hidden="1">
              <a:extLst>
                <a:ext uri="{63B3BB69-23CF-44E3-9099-C40C66FF867C}">
                  <a14:compatExt spid="_x0000_s59571"/>
                </a:ext>
                <a:ext uri="{FF2B5EF4-FFF2-40B4-BE49-F238E27FC236}">
                  <a16:creationId xmlns:a16="http://schemas.microsoft.com/office/drawing/2014/main" id="{00000000-0008-0000-0200-0000B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95</xdr:row>
          <xdr:rowOff>0</xdr:rowOff>
        </xdr:from>
        <xdr:to>
          <xdr:col>2</xdr:col>
          <xdr:colOff>57150</xdr:colOff>
          <xdr:row>96</xdr:row>
          <xdr:rowOff>9525</xdr:rowOff>
        </xdr:to>
        <xdr:sp macro="" textlink="">
          <xdr:nvSpPr>
            <xdr:cNvPr id="59572" name="Check Box 180" hidden="1">
              <a:extLst>
                <a:ext uri="{63B3BB69-23CF-44E3-9099-C40C66FF867C}">
                  <a14:compatExt spid="_x0000_s59572"/>
                </a:ext>
                <a:ext uri="{FF2B5EF4-FFF2-40B4-BE49-F238E27FC236}">
                  <a16:creationId xmlns:a16="http://schemas.microsoft.com/office/drawing/2014/main" id="{00000000-0008-0000-0200-0000B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0</xdr:rowOff>
        </xdr:from>
        <xdr:to>
          <xdr:col>2</xdr:col>
          <xdr:colOff>57150</xdr:colOff>
          <xdr:row>97</xdr:row>
          <xdr:rowOff>9525</xdr:rowOff>
        </xdr:to>
        <xdr:sp macro="" textlink="">
          <xdr:nvSpPr>
            <xdr:cNvPr id="59573" name="Check Box 181" hidden="1">
              <a:extLst>
                <a:ext uri="{63B3BB69-23CF-44E3-9099-C40C66FF867C}">
                  <a14:compatExt spid="_x0000_s59573"/>
                </a:ext>
                <a:ext uri="{FF2B5EF4-FFF2-40B4-BE49-F238E27FC236}">
                  <a16:creationId xmlns:a16="http://schemas.microsoft.com/office/drawing/2014/main" id="{00000000-0008-0000-0200-0000B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97</xdr:row>
          <xdr:rowOff>0</xdr:rowOff>
        </xdr:from>
        <xdr:to>
          <xdr:col>2</xdr:col>
          <xdr:colOff>57150</xdr:colOff>
          <xdr:row>98</xdr:row>
          <xdr:rowOff>9525</xdr:rowOff>
        </xdr:to>
        <xdr:sp macro="" textlink="">
          <xdr:nvSpPr>
            <xdr:cNvPr id="59574" name="Check Box 182" hidden="1">
              <a:extLst>
                <a:ext uri="{63B3BB69-23CF-44E3-9099-C40C66FF867C}">
                  <a14:compatExt spid="_x0000_s59574"/>
                </a:ext>
                <a:ext uri="{FF2B5EF4-FFF2-40B4-BE49-F238E27FC236}">
                  <a16:creationId xmlns:a16="http://schemas.microsoft.com/office/drawing/2014/main" id="{00000000-0008-0000-0200-0000B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98</xdr:row>
          <xdr:rowOff>0</xdr:rowOff>
        </xdr:from>
        <xdr:to>
          <xdr:col>2</xdr:col>
          <xdr:colOff>57150</xdr:colOff>
          <xdr:row>99</xdr:row>
          <xdr:rowOff>9525</xdr:rowOff>
        </xdr:to>
        <xdr:sp macro="" textlink="">
          <xdr:nvSpPr>
            <xdr:cNvPr id="59575" name="Check Box 183" hidden="1">
              <a:extLst>
                <a:ext uri="{63B3BB69-23CF-44E3-9099-C40C66FF867C}">
                  <a14:compatExt spid="_x0000_s59575"/>
                </a:ext>
                <a:ext uri="{FF2B5EF4-FFF2-40B4-BE49-F238E27FC236}">
                  <a16:creationId xmlns:a16="http://schemas.microsoft.com/office/drawing/2014/main" id="{00000000-0008-0000-0200-0000B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2</xdr:col>
          <xdr:colOff>57150</xdr:colOff>
          <xdr:row>100</xdr:row>
          <xdr:rowOff>9525</xdr:rowOff>
        </xdr:to>
        <xdr:sp macro="" textlink="">
          <xdr:nvSpPr>
            <xdr:cNvPr id="59576" name="Check Box 184" hidden="1">
              <a:extLst>
                <a:ext uri="{63B3BB69-23CF-44E3-9099-C40C66FF867C}">
                  <a14:compatExt spid="_x0000_s59576"/>
                </a:ext>
                <a:ext uri="{FF2B5EF4-FFF2-40B4-BE49-F238E27FC236}">
                  <a16:creationId xmlns:a16="http://schemas.microsoft.com/office/drawing/2014/main" id="{00000000-0008-0000-0200-0000B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100</xdr:row>
          <xdr:rowOff>0</xdr:rowOff>
        </xdr:from>
        <xdr:to>
          <xdr:col>2</xdr:col>
          <xdr:colOff>57150</xdr:colOff>
          <xdr:row>101</xdr:row>
          <xdr:rowOff>9525</xdr:rowOff>
        </xdr:to>
        <xdr:sp macro="" textlink="">
          <xdr:nvSpPr>
            <xdr:cNvPr id="59577" name="Check Box 185" hidden="1">
              <a:extLst>
                <a:ext uri="{63B3BB69-23CF-44E3-9099-C40C66FF867C}">
                  <a14:compatExt spid="_x0000_s59577"/>
                </a:ext>
                <a:ext uri="{FF2B5EF4-FFF2-40B4-BE49-F238E27FC236}">
                  <a16:creationId xmlns:a16="http://schemas.microsoft.com/office/drawing/2014/main" id="{00000000-0008-0000-0200-0000B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101</xdr:row>
          <xdr:rowOff>0</xdr:rowOff>
        </xdr:from>
        <xdr:to>
          <xdr:col>2</xdr:col>
          <xdr:colOff>57150</xdr:colOff>
          <xdr:row>102</xdr:row>
          <xdr:rowOff>9525</xdr:rowOff>
        </xdr:to>
        <xdr:sp macro="" textlink="">
          <xdr:nvSpPr>
            <xdr:cNvPr id="59578" name="Check Box 186" hidden="1">
              <a:extLst>
                <a:ext uri="{63B3BB69-23CF-44E3-9099-C40C66FF867C}">
                  <a14:compatExt spid="_x0000_s59578"/>
                </a:ext>
                <a:ext uri="{FF2B5EF4-FFF2-40B4-BE49-F238E27FC236}">
                  <a16:creationId xmlns:a16="http://schemas.microsoft.com/office/drawing/2014/main" id="{00000000-0008-0000-0200-0000B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102</xdr:row>
          <xdr:rowOff>0</xdr:rowOff>
        </xdr:from>
        <xdr:to>
          <xdr:col>2</xdr:col>
          <xdr:colOff>57150</xdr:colOff>
          <xdr:row>103</xdr:row>
          <xdr:rowOff>9525</xdr:rowOff>
        </xdr:to>
        <xdr:sp macro="" textlink="">
          <xdr:nvSpPr>
            <xdr:cNvPr id="59579" name="Check Box 187" hidden="1">
              <a:extLst>
                <a:ext uri="{63B3BB69-23CF-44E3-9099-C40C66FF867C}">
                  <a14:compatExt spid="_x0000_s59579"/>
                </a:ext>
                <a:ext uri="{FF2B5EF4-FFF2-40B4-BE49-F238E27FC236}">
                  <a16:creationId xmlns:a16="http://schemas.microsoft.com/office/drawing/2014/main" id="{00000000-0008-0000-0200-0000BB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0</xdr:rowOff>
        </xdr:from>
        <xdr:to>
          <xdr:col>2</xdr:col>
          <xdr:colOff>57150</xdr:colOff>
          <xdr:row>104</xdr:row>
          <xdr:rowOff>9525</xdr:rowOff>
        </xdr:to>
        <xdr:sp macro="" textlink="">
          <xdr:nvSpPr>
            <xdr:cNvPr id="59580" name="Check Box 188" hidden="1">
              <a:extLst>
                <a:ext uri="{63B3BB69-23CF-44E3-9099-C40C66FF867C}">
                  <a14:compatExt spid="_x0000_s59580"/>
                </a:ext>
                <a:ext uri="{FF2B5EF4-FFF2-40B4-BE49-F238E27FC236}">
                  <a16:creationId xmlns:a16="http://schemas.microsoft.com/office/drawing/2014/main" id="{00000000-0008-0000-0200-0000BC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104</xdr:row>
          <xdr:rowOff>0</xdr:rowOff>
        </xdr:from>
        <xdr:to>
          <xdr:col>2</xdr:col>
          <xdr:colOff>57150</xdr:colOff>
          <xdr:row>105</xdr:row>
          <xdr:rowOff>9525</xdr:rowOff>
        </xdr:to>
        <xdr:sp macro="" textlink="">
          <xdr:nvSpPr>
            <xdr:cNvPr id="59581" name="Check Box 189" hidden="1">
              <a:extLst>
                <a:ext uri="{63B3BB69-23CF-44E3-9099-C40C66FF867C}">
                  <a14:compatExt spid="_x0000_s59581"/>
                </a:ext>
                <a:ext uri="{FF2B5EF4-FFF2-40B4-BE49-F238E27FC236}">
                  <a16:creationId xmlns:a16="http://schemas.microsoft.com/office/drawing/2014/main" id="{00000000-0008-0000-0200-0000BD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105</xdr:row>
          <xdr:rowOff>0</xdr:rowOff>
        </xdr:from>
        <xdr:to>
          <xdr:col>2</xdr:col>
          <xdr:colOff>57150</xdr:colOff>
          <xdr:row>106</xdr:row>
          <xdr:rowOff>9525</xdr:rowOff>
        </xdr:to>
        <xdr:sp macro="" textlink="">
          <xdr:nvSpPr>
            <xdr:cNvPr id="59582" name="Check Box 190" hidden="1">
              <a:extLst>
                <a:ext uri="{63B3BB69-23CF-44E3-9099-C40C66FF867C}">
                  <a14:compatExt spid="_x0000_s59582"/>
                </a:ext>
                <a:ext uri="{FF2B5EF4-FFF2-40B4-BE49-F238E27FC236}">
                  <a16:creationId xmlns:a16="http://schemas.microsoft.com/office/drawing/2014/main" id="{00000000-0008-0000-0200-0000BE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106</xdr:row>
          <xdr:rowOff>0</xdr:rowOff>
        </xdr:from>
        <xdr:to>
          <xdr:col>2</xdr:col>
          <xdr:colOff>57150</xdr:colOff>
          <xdr:row>107</xdr:row>
          <xdr:rowOff>9525</xdr:rowOff>
        </xdr:to>
        <xdr:sp macro="" textlink="">
          <xdr:nvSpPr>
            <xdr:cNvPr id="59583" name="Check Box 191" hidden="1">
              <a:extLst>
                <a:ext uri="{63B3BB69-23CF-44E3-9099-C40C66FF867C}">
                  <a14:compatExt spid="_x0000_s59583"/>
                </a:ext>
                <a:ext uri="{FF2B5EF4-FFF2-40B4-BE49-F238E27FC236}">
                  <a16:creationId xmlns:a16="http://schemas.microsoft.com/office/drawing/2014/main" id="{00000000-0008-0000-0200-0000BF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107</xdr:row>
          <xdr:rowOff>0</xdr:rowOff>
        </xdr:from>
        <xdr:to>
          <xdr:col>2</xdr:col>
          <xdr:colOff>57150</xdr:colOff>
          <xdr:row>108</xdr:row>
          <xdr:rowOff>9525</xdr:rowOff>
        </xdr:to>
        <xdr:sp macro="" textlink="">
          <xdr:nvSpPr>
            <xdr:cNvPr id="59584" name="Check Box 192" hidden="1">
              <a:extLst>
                <a:ext uri="{63B3BB69-23CF-44E3-9099-C40C66FF867C}">
                  <a14:compatExt spid="_x0000_s59584"/>
                </a:ext>
                <a:ext uri="{FF2B5EF4-FFF2-40B4-BE49-F238E27FC236}">
                  <a16:creationId xmlns:a16="http://schemas.microsoft.com/office/drawing/2014/main" id="{00000000-0008-0000-0200-0000C0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0</xdr:rowOff>
        </xdr:from>
        <xdr:to>
          <xdr:col>2</xdr:col>
          <xdr:colOff>57150</xdr:colOff>
          <xdr:row>109</xdr:row>
          <xdr:rowOff>9525</xdr:rowOff>
        </xdr:to>
        <xdr:sp macro="" textlink="">
          <xdr:nvSpPr>
            <xdr:cNvPr id="59585" name="Check Box 193" hidden="1">
              <a:extLst>
                <a:ext uri="{63B3BB69-23CF-44E3-9099-C40C66FF867C}">
                  <a14:compatExt spid="_x0000_s59585"/>
                </a:ext>
                <a:ext uri="{FF2B5EF4-FFF2-40B4-BE49-F238E27FC236}">
                  <a16:creationId xmlns:a16="http://schemas.microsoft.com/office/drawing/2014/main" id="{00000000-0008-0000-0200-0000C1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57150</xdr:colOff>
          <xdr:row>110</xdr:row>
          <xdr:rowOff>9525</xdr:rowOff>
        </xdr:to>
        <xdr:sp macro="" textlink="">
          <xdr:nvSpPr>
            <xdr:cNvPr id="59586" name="Check Box 194" hidden="1">
              <a:extLst>
                <a:ext uri="{63B3BB69-23CF-44E3-9099-C40C66FF867C}">
                  <a14:compatExt spid="_x0000_s59586"/>
                </a:ext>
                <a:ext uri="{FF2B5EF4-FFF2-40B4-BE49-F238E27FC236}">
                  <a16:creationId xmlns:a16="http://schemas.microsoft.com/office/drawing/2014/main" id="{00000000-0008-0000-0200-0000C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110</xdr:row>
          <xdr:rowOff>0</xdr:rowOff>
        </xdr:from>
        <xdr:to>
          <xdr:col>2</xdr:col>
          <xdr:colOff>57150</xdr:colOff>
          <xdr:row>111</xdr:row>
          <xdr:rowOff>9525</xdr:rowOff>
        </xdr:to>
        <xdr:sp macro="" textlink="">
          <xdr:nvSpPr>
            <xdr:cNvPr id="59587" name="Check Box 195" hidden="1">
              <a:extLst>
                <a:ext uri="{63B3BB69-23CF-44E3-9099-C40C66FF867C}">
                  <a14:compatExt spid="_x0000_s59587"/>
                </a:ext>
                <a:ext uri="{FF2B5EF4-FFF2-40B4-BE49-F238E27FC236}">
                  <a16:creationId xmlns:a16="http://schemas.microsoft.com/office/drawing/2014/main" id="{00000000-0008-0000-0200-0000C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111</xdr:row>
          <xdr:rowOff>0</xdr:rowOff>
        </xdr:from>
        <xdr:to>
          <xdr:col>2</xdr:col>
          <xdr:colOff>57150</xdr:colOff>
          <xdr:row>112</xdr:row>
          <xdr:rowOff>9525</xdr:rowOff>
        </xdr:to>
        <xdr:sp macro="" textlink="">
          <xdr:nvSpPr>
            <xdr:cNvPr id="59588" name="Check Box 196" hidden="1">
              <a:extLst>
                <a:ext uri="{63B3BB69-23CF-44E3-9099-C40C66FF867C}">
                  <a14:compatExt spid="_x0000_s59588"/>
                </a:ext>
                <a:ext uri="{FF2B5EF4-FFF2-40B4-BE49-F238E27FC236}">
                  <a16:creationId xmlns:a16="http://schemas.microsoft.com/office/drawing/2014/main" id="{00000000-0008-0000-0200-0000C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112</xdr:row>
          <xdr:rowOff>0</xdr:rowOff>
        </xdr:from>
        <xdr:to>
          <xdr:col>2</xdr:col>
          <xdr:colOff>57150</xdr:colOff>
          <xdr:row>113</xdr:row>
          <xdr:rowOff>9525</xdr:rowOff>
        </xdr:to>
        <xdr:sp macro="" textlink="">
          <xdr:nvSpPr>
            <xdr:cNvPr id="59589" name="Check Box 197" hidden="1">
              <a:extLst>
                <a:ext uri="{63B3BB69-23CF-44E3-9099-C40C66FF867C}">
                  <a14:compatExt spid="_x0000_s59589"/>
                </a:ext>
                <a:ext uri="{FF2B5EF4-FFF2-40B4-BE49-F238E27FC236}">
                  <a16:creationId xmlns:a16="http://schemas.microsoft.com/office/drawing/2014/main" id="{00000000-0008-0000-0200-0000C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113</xdr:row>
          <xdr:rowOff>0</xdr:rowOff>
        </xdr:from>
        <xdr:to>
          <xdr:col>2</xdr:col>
          <xdr:colOff>57150</xdr:colOff>
          <xdr:row>114</xdr:row>
          <xdr:rowOff>9525</xdr:rowOff>
        </xdr:to>
        <xdr:sp macro="" textlink="">
          <xdr:nvSpPr>
            <xdr:cNvPr id="59590" name="Check Box 198" hidden="1">
              <a:extLst>
                <a:ext uri="{63B3BB69-23CF-44E3-9099-C40C66FF867C}">
                  <a14:compatExt spid="_x0000_s59590"/>
                </a:ext>
                <a:ext uri="{FF2B5EF4-FFF2-40B4-BE49-F238E27FC236}">
                  <a16:creationId xmlns:a16="http://schemas.microsoft.com/office/drawing/2014/main" id="{00000000-0008-0000-0200-0000C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114</xdr:row>
          <xdr:rowOff>0</xdr:rowOff>
        </xdr:from>
        <xdr:to>
          <xdr:col>2</xdr:col>
          <xdr:colOff>57150</xdr:colOff>
          <xdr:row>115</xdr:row>
          <xdr:rowOff>9525</xdr:rowOff>
        </xdr:to>
        <xdr:sp macro="" textlink="">
          <xdr:nvSpPr>
            <xdr:cNvPr id="59591" name="Check Box 199" hidden="1">
              <a:extLst>
                <a:ext uri="{63B3BB69-23CF-44E3-9099-C40C66FF867C}">
                  <a14:compatExt spid="_x0000_s59591"/>
                </a:ext>
                <a:ext uri="{FF2B5EF4-FFF2-40B4-BE49-F238E27FC236}">
                  <a16:creationId xmlns:a16="http://schemas.microsoft.com/office/drawing/2014/main" id="{00000000-0008-0000-0200-0000C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115</xdr:row>
          <xdr:rowOff>0</xdr:rowOff>
        </xdr:from>
        <xdr:to>
          <xdr:col>2</xdr:col>
          <xdr:colOff>57150</xdr:colOff>
          <xdr:row>116</xdr:row>
          <xdr:rowOff>9525</xdr:rowOff>
        </xdr:to>
        <xdr:sp macro="" textlink="">
          <xdr:nvSpPr>
            <xdr:cNvPr id="59592" name="Check Box 200" hidden="1">
              <a:extLst>
                <a:ext uri="{63B3BB69-23CF-44E3-9099-C40C66FF867C}">
                  <a14:compatExt spid="_x0000_s59592"/>
                </a:ext>
                <a:ext uri="{FF2B5EF4-FFF2-40B4-BE49-F238E27FC236}">
                  <a16:creationId xmlns:a16="http://schemas.microsoft.com/office/drawing/2014/main" id="{00000000-0008-0000-0200-0000C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116</xdr:row>
          <xdr:rowOff>0</xdr:rowOff>
        </xdr:from>
        <xdr:to>
          <xdr:col>2</xdr:col>
          <xdr:colOff>57150</xdr:colOff>
          <xdr:row>117</xdr:row>
          <xdr:rowOff>9525</xdr:rowOff>
        </xdr:to>
        <xdr:sp macro="" textlink="">
          <xdr:nvSpPr>
            <xdr:cNvPr id="59593" name="Check Box 201" hidden="1">
              <a:extLst>
                <a:ext uri="{63B3BB69-23CF-44E3-9099-C40C66FF867C}">
                  <a14:compatExt spid="_x0000_s59593"/>
                </a:ext>
                <a:ext uri="{FF2B5EF4-FFF2-40B4-BE49-F238E27FC236}">
                  <a16:creationId xmlns:a16="http://schemas.microsoft.com/office/drawing/2014/main" id="{00000000-0008-0000-0200-0000C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117</xdr:row>
          <xdr:rowOff>0</xdr:rowOff>
        </xdr:from>
        <xdr:to>
          <xdr:col>2</xdr:col>
          <xdr:colOff>57150</xdr:colOff>
          <xdr:row>118</xdr:row>
          <xdr:rowOff>9525</xdr:rowOff>
        </xdr:to>
        <xdr:sp macro="" textlink="">
          <xdr:nvSpPr>
            <xdr:cNvPr id="59594" name="Check Box 202" hidden="1">
              <a:extLst>
                <a:ext uri="{63B3BB69-23CF-44E3-9099-C40C66FF867C}">
                  <a14:compatExt spid="_x0000_s59594"/>
                </a:ext>
                <a:ext uri="{FF2B5EF4-FFF2-40B4-BE49-F238E27FC236}">
                  <a16:creationId xmlns:a16="http://schemas.microsoft.com/office/drawing/2014/main" id="{00000000-0008-0000-0200-0000C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118</xdr:row>
          <xdr:rowOff>0</xdr:rowOff>
        </xdr:from>
        <xdr:to>
          <xdr:col>2</xdr:col>
          <xdr:colOff>57150</xdr:colOff>
          <xdr:row>119</xdr:row>
          <xdr:rowOff>9525</xdr:rowOff>
        </xdr:to>
        <xdr:sp macro="" textlink="">
          <xdr:nvSpPr>
            <xdr:cNvPr id="59595" name="Check Box 203" hidden="1">
              <a:extLst>
                <a:ext uri="{63B3BB69-23CF-44E3-9099-C40C66FF867C}">
                  <a14:compatExt spid="_x0000_s59595"/>
                </a:ext>
                <a:ext uri="{FF2B5EF4-FFF2-40B4-BE49-F238E27FC236}">
                  <a16:creationId xmlns:a16="http://schemas.microsoft.com/office/drawing/2014/main" id="{00000000-0008-0000-0200-0000CB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119</xdr:row>
          <xdr:rowOff>0</xdr:rowOff>
        </xdr:from>
        <xdr:to>
          <xdr:col>2</xdr:col>
          <xdr:colOff>57150</xdr:colOff>
          <xdr:row>120</xdr:row>
          <xdr:rowOff>9525</xdr:rowOff>
        </xdr:to>
        <xdr:sp macro="" textlink="">
          <xdr:nvSpPr>
            <xdr:cNvPr id="59596" name="Check Box 204" hidden="1">
              <a:extLst>
                <a:ext uri="{63B3BB69-23CF-44E3-9099-C40C66FF867C}">
                  <a14:compatExt spid="_x0000_s59596"/>
                </a:ext>
                <a:ext uri="{FF2B5EF4-FFF2-40B4-BE49-F238E27FC236}">
                  <a16:creationId xmlns:a16="http://schemas.microsoft.com/office/drawing/2014/main" id="{00000000-0008-0000-0200-0000CC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120</xdr:row>
          <xdr:rowOff>0</xdr:rowOff>
        </xdr:from>
        <xdr:to>
          <xdr:col>2</xdr:col>
          <xdr:colOff>57150</xdr:colOff>
          <xdr:row>121</xdr:row>
          <xdr:rowOff>9525</xdr:rowOff>
        </xdr:to>
        <xdr:sp macro="" textlink="">
          <xdr:nvSpPr>
            <xdr:cNvPr id="59597" name="Check Box 205" hidden="1">
              <a:extLst>
                <a:ext uri="{63B3BB69-23CF-44E3-9099-C40C66FF867C}">
                  <a14:compatExt spid="_x0000_s59597"/>
                </a:ext>
                <a:ext uri="{FF2B5EF4-FFF2-40B4-BE49-F238E27FC236}">
                  <a16:creationId xmlns:a16="http://schemas.microsoft.com/office/drawing/2014/main" id="{00000000-0008-0000-0200-0000CD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121</xdr:row>
          <xdr:rowOff>0</xdr:rowOff>
        </xdr:from>
        <xdr:to>
          <xdr:col>2</xdr:col>
          <xdr:colOff>57150</xdr:colOff>
          <xdr:row>122</xdr:row>
          <xdr:rowOff>9525</xdr:rowOff>
        </xdr:to>
        <xdr:sp macro="" textlink="">
          <xdr:nvSpPr>
            <xdr:cNvPr id="59598" name="Check Box 206" hidden="1">
              <a:extLst>
                <a:ext uri="{63B3BB69-23CF-44E3-9099-C40C66FF867C}">
                  <a14:compatExt spid="_x0000_s59598"/>
                </a:ext>
                <a:ext uri="{FF2B5EF4-FFF2-40B4-BE49-F238E27FC236}">
                  <a16:creationId xmlns:a16="http://schemas.microsoft.com/office/drawing/2014/main" id="{00000000-0008-0000-0200-0000CE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122</xdr:row>
          <xdr:rowOff>0</xdr:rowOff>
        </xdr:from>
        <xdr:to>
          <xdr:col>2</xdr:col>
          <xdr:colOff>57150</xdr:colOff>
          <xdr:row>123</xdr:row>
          <xdr:rowOff>9525</xdr:rowOff>
        </xdr:to>
        <xdr:sp macro="" textlink="">
          <xdr:nvSpPr>
            <xdr:cNvPr id="59599" name="Check Box 207" hidden="1">
              <a:extLst>
                <a:ext uri="{63B3BB69-23CF-44E3-9099-C40C66FF867C}">
                  <a14:compatExt spid="_x0000_s59599"/>
                </a:ext>
                <a:ext uri="{FF2B5EF4-FFF2-40B4-BE49-F238E27FC236}">
                  <a16:creationId xmlns:a16="http://schemas.microsoft.com/office/drawing/2014/main" id="{00000000-0008-0000-0200-0000CF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123</xdr:row>
          <xdr:rowOff>0</xdr:rowOff>
        </xdr:from>
        <xdr:to>
          <xdr:col>2</xdr:col>
          <xdr:colOff>57150</xdr:colOff>
          <xdr:row>124</xdr:row>
          <xdr:rowOff>9525</xdr:rowOff>
        </xdr:to>
        <xdr:sp macro="" textlink="">
          <xdr:nvSpPr>
            <xdr:cNvPr id="59600" name="Check Box 208" hidden="1">
              <a:extLst>
                <a:ext uri="{63B3BB69-23CF-44E3-9099-C40C66FF867C}">
                  <a14:compatExt spid="_x0000_s59600"/>
                </a:ext>
                <a:ext uri="{FF2B5EF4-FFF2-40B4-BE49-F238E27FC236}">
                  <a16:creationId xmlns:a16="http://schemas.microsoft.com/office/drawing/2014/main" id="{00000000-0008-0000-0200-0000D0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124</xdr:row>
          <xdr:rowOff>0</xdr:rowOff>
        </xdr:from>
        <xdr:to>
          <xdr:col>2</xdr:col>
          <xdr:colOff>57150</xdr:colOff>
          <xdr:row>125</xdr:row>
          <xdr:rowOff>9525</xdr:rowOff>
        </xdr:to>
        <xdr:sp macro="" textlink="">
          <xdr:nvSpPr>
            <xdr:cNvPr id="59601" name="Check Box 209" hidden="1">
              <a:extLst>
                <a:ext uri="{63B3BB69-23CF-44E3-9099-C40C66FF867C}">
                  <a14:compatExt spid="_x0000_s59601"/>
                </a:ext>
                <a:ext uri="{FF2B5EF4-FFF2-40B4-BE49-F238E27FC236}">
                  <a16:creationId xmlns:a16="http://schemas.microsoft.com/office/drawing/2014/main" id="{00000000-0008-0000-0200-0000D1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125</xdr:row>
          <xdr:rowOff>0</xdr:rowOff>
        </xdr:from>
        <xdr:to>
          <xdr:col>2</xdr:col>
          <xdr:colOff>57150</xdr:colOff>
          <xdr:row>126</xdr:row>
          <xdr:rowOff>9525</xdr:rowOff>
        </xdr:to>
        <xdr:sp macro="" textlink="">
          <xdr:nvSpPr>
            <xdr:cNvPr id="59602" name="Check Box 210" hidden="1">
              <a:extLst>
                <a:ext uri="{63B3BB69-23CF-44E3-9099-C40C66FF867C}">
                  <a14:compatExt spid="_x0000_s59602"/>
                </a:ext>
                <a:ext uri="{FF2B5EF4-FFF2-40B4-BE49-F238E27FC236}">
                  <a16:creationId xmlns:a16="http://schemas.microsoft.com/office/drawing/2014/main" id="{00000000-0008-0000-0200-0000D2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126</xdr:row>
          <xdr:rowOff>0</xdr:rowOff>
        </xdr:from>
        <xdr:to>
          <xdr:col>2</xdr:col>
          <xdr:colOff>57150</xdr:colOff>
          <xdr:row>127</xdr:row>
          <xdr:rowOff>9525</xdr:rowOff>
        </xdr:to>
        <xdr:sp macro="" textlink="">
          <xdr:nvSpPr>
            <xdr:cNvPr id="59603" name="Check Box 211" hidden="1">
              <a:extLst>
                <a:ext uri="{63B3BB69-23CF-44E3-9099-C40C66FF867C}">
                  <a14:compatExt spid="_x0000_s59603"/>
                </a:ext>
                <a:ext uri="{FF2B5EF4-FFF2-40B4-BE49-F238E27FC236}">
                  <a16:creationId xmlns:a16="http://schemas.microsoft.com/office/drawing/2014/main" id="{00000000-0008-0000-0200-0000D3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127</xdr:row>
          <xdr:rowOff>0</xdr:rowOff>
        </xdr:from>
        <xdr:to>
          <xdr:col>2</xdr:col>
          <xdr:colOff>57150</xdr:colOff>
          <xdr:row>128</xdr:row>
          <xdr:rowOff>9525</xdr:rowOff>
        </xdr:to>
        <xdr:sp macro="" textlink="">
          <xdr:nvSpPr>
            <xdr:cNvPr id="59604" name="Check Box 212" hidden="1">
              <a:extLst>
                <a:ext uri="{63B3BB69-23CF-44E3-9099-C40C66FF867C}">
                  <a14:compatExt spid="_x0000_s59604"/>
                </a:ext>
                <a:ext uri="{FF2B5EF4-FFF2-40B4-BE49-F238E27FC236}">
                  <a16:creationId xmlns:a16="http://schemas.microsoft.com/office/drawing/2014/main" id="{00000000-0008-0000-0200-0000D4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128</xdr:row>
          <xdr:rowOff>0</xdr:rowOff>
        </xdr:from>
        <xdr:to>
          <xdr:col>2</xdr:col>
          <xdr:colOff>57150</xdr:colOff>
          <xdr:row>129</xdr:row>
          <xdr:rowOff>9525</xdr:rowOff>
        </xdr:to>
        <xdr:sp macro="" textlink="">
          <xdr:nvSpPr>
            <xdr:cNvPr id="59605" name="Check Box 213" hidden="1">
              <a:extLst>
                <a:ext uri="{63B3BB69-23CF-44E3-9099-C40C66FF867C}">
                  <a14:compatExt spid="_x0000_s59605"/>
                </a:ext>
                <a:ext uri="{FF2B5EF4-FFF2-40B4-BE49-F238E27FC236}">
                  <a16:creationId xmlns:a16="http://schemas.microsoft.com/office/drawing/2014/main" id="{00000000-0008-0000-0200-0000D5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129</xdr:row>
          <xdr:rowOff>0</xdr:rowOff>
        </xdr:from>
        <xdr:to>
          <xdr:col>2</xdr:col>
          <xdr:colOff>57150</xdr:colOff>
          <xdr:row>130</xdr:row>
          <xdr:rowOff>9525</xdr:rowOff>
        </xdr:to>
        <xdr:sp macro="" textlink="">
          <xdr:nvSpPr>
            <xdr:cNvPr id="59606" name="Check Box 214" hidden="1">
              <a:extLst>
                <a:ext uri="{63B3BB69-23CF-44E3-9099-C40C66FF867C}">
                  <a14:compatExt spid="_x0000_s59606"/>
                </a:ext>
                <a:ext uri="{FF2B5EF4-FFF2-40B4-BE49-F238E27FC236}">
                  <a16:creationId xmlns:a16="http://schemas.microsoft.com/office/drawing/2014/main" id="{00000000-0008-0000-0200-0000D6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130</xdr:row>
          <xdr:rowOff>0</xdr:rowOff>
        </xdr:from>
        <xdr:to>
          <xdr:col>2</xdr:col>
          <xdr:colOff>57150</xdr:colOff>
          <xdr:row>131</xdr:row>
          <xdr:rowOff>9525</xdr:rowOff>
        </xdr:to>
        <xdr:sp macro="" textlink="">
          <xdr:nvSpPr>
            <xdr:cNvPr id="59607" name="Check Box 215" hidden="1">
              <a:extLst>
                <a:ext uri="{63B3BB69-23CF-44E3-9099-C40C66FF867C}">
                  <a14:compatExt spid="_x0000_s59607"/>
                </a:ext>
                <a:ext uri="{FF2B5EF4-FFF2-40B4-BE49-F238E27FC236}">
                  <a16:creationId xmlns:a16="http://schemas.microsoft.com/office/drawing/2014/main" id="{00000000-0008-0000-0200-0000D7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131</xdr:row>
          <xdr:rowOff>0</xdr:rowOff>
        </xdr:from>
        <xdr:to>
          <xdr:col>2</xdr:col>
          <xdr:colOff>57150</xdr:colOff>
          <xdr:row>132</xdr:row>
          <xdr:rowOff>9525</xdr:rowOff>
        </xdr:to>
        <xdr:sp macro="" textlink="">
          <xdr:nvSpPr>
            <xdr:cNvPr id="59608" name="Check Box 216" hidden="1">
              <a:extLst>
                <a:ext uri="{63B3BB69-23CF-44E3-9099-C40C66FF867C}">
                  <a14:compatExt spid="_x0000_s59608"/>
                </a:ext>
                <a:ext uri="{FF2B5EF4-FFF2-40B4-BE49-F238E27FC236}">
                  <a16:creationId xmlns:a16="http://schemas.microsoft.com/office/drawing/2014/main" id="{00000000-0008-0000-0200-0000D8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132</xdr:row>
          <xdr:rowOff>0</xdr:rowOff>
        </xdr:from>
        <xdr:to>
          <xdr:col>2</xdr:col>
          <xdr:colOff>57150</xdr:colOff>
          <xdr:row>133</xdr:row>
          <xdr:rowOff>9525</xdr:rowOff>
        </xdr:to>
        <xdr:sp macro="" textlink="">
          <xdr:nvSpPr>
            <xdr:cNvPr id="59609" name="Check Box 217" hidden="1">
              <a:extLst>
                <a:ext uri="{63B3BB69-23CF-44E3-9099-C40C66FF867C}">
                  <a14:compatExt spid="_x0000_s59609"/>
                </a:ext>
                <a:ext uri="{FF2B5EF4-FFF2-40B4-BE49-F238E27FC236}">
                  <a16:creationId xmlns:a16="http://schemas.microsoft.com/office/drawing/2014/main" id="{00000000-0008-0000-0200-0000D9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135</xdr:row>
          <xdr:rowOff>0</xdr:rowOff>
        </xdr:from>
        <xdr:to>
          <xdr:col>2</xdr:col>
          <xdr:colOff>57150</xdr:colOff>
          <xdr:row>136</xdr:row>
          <xdr:rowOff>0</xdr:rowOff>
        </xdr:to>
        <xdr:sp macro="" textlink="">
          <xdr:nvSpPr>
            <xdr:cNvPr id="59610" name="Check Box 218" hidden="1">
              <a:extLst>
                <a:ext uri="{63B3BB69-23CF-44E3-9099-C40C66FF867C}">
                  <a14:compatExt spid="_x0000_s59610"/>
                </a:ext>
                <a:ext uri="{FF2B5EF4-FFF2-40B4-BE49-F238E27FC236}">
                  <a16:creationId xmlns:a16="http://schemas.microsoft.com/office/drawing/2014/main" id="{00000000-0008-0000-0200-0000DAE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19</xdr:col>
      <xdr:colOff>9524</xdr:colOff>
      <xdr:row>17</xdr:row>
      <xdr:rowOff>228601</xdr:rowOff>
    </xdr:from>
    <xdr:to>
      <xdr:col>28</xdr:col>
      <xdr:colOff>209549</xdr:colOff>
      <xdr:row>22</xdr:row>
      <xdr:rowOff>228600</xdr:rowOff>
    </xdr:to>
    <xdr:sp macro="" textlink="">
      <xdr:nvSpPr>
        <xdr:cNvPr id="2" name="Rectangle 1">
          <a:extLst>
            <a:ext uri="{FF2B5EF4-FFF2-40B4-BE49-F238E27FC236}">
              <a16:creationId xmlns:a16="http://schemas.microsoft.com/office/drawing/2014/main" id="{CA51DD12-19B9-4434-904A-F7C13441A04B}"/>
            </a:ext>
          </a:extLst>
        </xdr:cNvPr>
        <xdr:cNvSpPr>
          <a:spLocks noChangeArrowheads="1"/>
        </xdr:cNvSpPr>
      </xdr:nvSpPr>
      <xdr:spPr bwMode="auto">
        <a:xfrm>
          <a:off x="4714874" y="4533901"/>
          <a:ext cx="2428875" cy="1190624"/>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19</xdr:col>
      <xdr:colOff>19050</xdr:colOff>
      <xdr:row>12</xdr:row>
      <xdr:rowOff>0</xdr:rowOff>
    </xdr:from>
    <xdr:to>
      <xdr:col>28</xdr:col>
      <xdr:colOff>228600</xdr:colOff>
      <xdr:row>16</xdr:row>
      <xdr:rowOff>238125</xdr:rowOff>
    </xdr:to>
    <xdr:sp macro="" textlink="">
      <xdr:nvSpPr>
        <xdr:cNvPr id="3" name="Rectangle 2">
          <a:extLst>
            <a:ext uri="{FF2B5EF4-FFF2-40B4-BE49-F238E27FC236}">
              <a16:creationId xmlns:a16="http://schemas.microsoft.com/office/drawing/2014/main" id="{170DDA42-D66C-46C5-9688-C970057DFA31}"/>
            </a:ext>
          </a:extLst>
        </xdr:cNvPr>
        <xdr:cNvSpPr>
          <a:spLocks noChangeArrowheads="1"/>
        </xdr:cNvSpPr>
      </xdr:nvSpPr>
      <xdr:spPr bwMode="auto">
        <a:xfrm>
          <a:off x="4724400" y="3105150"/>
          <a:ext cx="2438400" cy="119062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25</xdr:col>
      <xdr:colOff>152400</xdr:colOff>
      <xdr:row>0</xdr:row>
      <xdr:rowOff>66676</xdr:rowOff>
    </xdr:from>
    <xdr:to>
      <xdr:col>28</xdr:col>
      <xdr:colOff>47625</xdr:colOff>
      <xdr:row>0</xdr:row>
      <xdr:rowOff>381000</xdr:rowOff>
    </xdr:to>
    <xdr:sp macro="" textlink="">
      <xdr:nvSpPr>
        <xdr:cNvPr id="4" name="文字方塊 2">
          <a:extLst>
            <a:ext uri="{FF2B5EF4-FFF2-40B4-BE49-F238E27FC236}">
              <a16:creationId xmlns:a16="http://schemas.microsoft.com/office/drawing/2014/main" id="{A2D67E4F-D71B-49A0-89EA-EF58287ACF73}"/>
            </a:ext>
          </a:extLst>
        </xdr:cNvPr>
        <xdr:cNvSpPr txBox="1">
          <a:spLocks noChangeArrowheads="1"/>
        </xdr:cNvSpPr>
      </xdr:nvSpPr>
      <xdr:spPr bwMode="auto">
        <a:xfrm>
          <a:off x="6343650" y="66676"/>
          <a:ext cx="638175" cy="314324"/>
        </a:xfrm>
        <a:prstGeom prst="rect">
          <a:avLst/>
        </a:prstGeom>
        <a:solidFill>
          <a:srgbClr val="FFFFFF"/>
        </a:solidFill>
        <a:ln w="25400">
          <a:solidFill>
            <a:srgbClr val="FF6600"/>
          </a:solidFill>
          <a:miter lim="800000"/>
          <a:headEnd/>
          <a:tailEnd/>
        </a:ln>
      </xdr:spPr>
      <xdr:txBody>
        <a:bodyPr wrap="none" lIns="91440" tIns="45720" rIns="91440" bIns="45720" anchor="t" upright="1">
          <a:noAutofit/>
        </a:bodyPr>
        <a:lstStyle/>
        <a:p>
          <a:pPr algn="l" rtl="0">
            <a:defRPr sz="1000"/>
          </a:pPr>
          <a:r>
            <a:rPr lang="zh-TW" altLang="en-US" sz="1100" b="1" i="0" u="none" strike="noStrike" baseline="0">
              <a:solidFill>
                <a:srgbClr val="000000"/>
              </a:solidFill>
              <a:latin typeface="微軟正黑體"/>
              <a:ea typeface="微軟正黑體"/>
            </a:rPr>
            <a:t>附件一</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38100</xdr:colOff>
      <xdr:row>13</xdr:row>
      <xdr:rowOff>238125</xdr:rowOff>
    </xdr:from>
    <xdr:to>
      <xdr:col>28</xdr:col>
      <xdr:colOff>219075</xdr:colOff>
      <xdr:row>18</xdr:row>
      <xdr:rowOff>219075</xdr:rowOff>
    </xdr:to>
    <xdr:sp macro="" textlink="">
      <xdr:nvSpPr>
        <xdr:cNvPr id="2" name="Rectangle 1">
          <a:extLst>
            <a:ext uri="{FF2B5EF4-FFF2-40B4-BE49-F238E27FC236}">
              <a16:creationId xmlns:a16="http://schemas.microsoft.com/office/drawing/2014/main" id="{F5BCCC43-8264-4ACB-AC79-F58B8313030A}"/>
            </a:ext>
          </a:extLst>
        </xdr:cNvPr>
        <xdr:cNvSpPr>
          <a:spLocks noChangeArrowheads="1"/>
        </xdr:cNvSpPr>
      </xdr:nvSpPr>
      <xdr:spPr bwMode="auto">
        <a:xfrm>
          <a:off x="4743450" y="3457575"/>
          <a:ext cx="2409825" cy="1181100"/>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twoCellAnchor>
    <xdr:from>
      <xdr:col>19</xdr:col>
      <xdr:colOff>38100</xdr:colOff>
      <xdr:row>20</xdr:row>
      <xdr:rowOff>19050</xdr:rowOff>
    </xdr:from>
    <xdr:to>
      <xdr:col>28</xdr:col>
      <xdr:colOff>209550</xdr:colOff>
      <xdr:row>24</xdr:row>
      <xdr:rowOff>228600</xdr:rowOff>
    </xdr:to>
    <xdr:sp macro="" textlink="">
      <xdr:nvSpPr>
        <xdr:cNvPr id="3" name="Rectangle 2">
          <a:extLst>
            <a:ext uri="{FF2B5EF4-FFF2-40B4-BE49-F238E27FC236}">
              <a16:creationId xmlns:a16="http://schemas.microsoft.com/office/drawing/2014/main" id="{098BA97A-5947-4E22-A96C-9FCD3E5E6D93}"/>
            </a:ext>
          </a:extLst>
        </xdr:cNvPr>
        <xdr:cNvSpPr>
          <a:spLocks noChangeArrowheads="1"/>
        </xdr:cNvSpPr>
      </xdr:nvSpPr>
      <xdr:spPr bwMode="auto">
        <a:xfrm>
          <a:off x="4743450" y="4924425"/>
          <a:ext cx="2400300" cy="117157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oneCellAnchor>
    <xdr:from>
      <xdr:col>25</xdr:col>
      <xdr:colOff>219075</xdr:colOff>
      <xdr:row>0</xdr:row>
      <xdr:rowOff>123825</xdr:rowOff>
    </xdr:from>
    <xdr:ext cx="607859" cy="336311"/>
    <xdr:sp macro="" textlink="">
      <xdr:nvSpPr>
        <xdr:cNvPr id="4" name="文字方塊 2">
          <a:extLst>
            <a:ext uri="{FF2B5EF4-FFF2-40B4-BE49-F238E27FC236}">
              <a16:creationId xmlns:a16="http://schemas.microsoft.com/office/drawing/2014/main" id="{8243C5A6-92D9-4197-8A65-3DFDBB7C3AFE}"/>
            </a:ext>
          </a:extLst>
        </xdr:cNvPr>
        <xdr:cNvSpPr txBox="1">
          <a:spLocks noChangeArrowheads="1"/>
        </xdr:cNvSpPr>
      </xdr:nvSpPr>
      <xdr:spPr bwMode="auto">
        <a:xfrm>
          <a:off x="6410325" y="123825"/>
          <a:ext cx="607859" cy="336311"/>
        </a:xfrm>
        <a:prstGeom prst="rect">
          <a:avLst/>
        </a:prstGeom>
        <a:solidFill>
          <a:srgbClr val="FFFFFF"/>
        </a:solidFill>
        <a:ln w="25400">
          <a:solidFill>
            <a:srgbClr val="FF6600"/>
          </a:solidFill>
          <a:miter lim="800000"/>
          <a:headEnd/>
          <a:tailEnd/>
        </a:ln>
      </xdr:spPr>
      <xdr:txBody>
        <a:bodyPr wrap="none" lIns="91440" tIns="45720" rIns="91440" bIns="45720" anchor="t" upright="1">
          <a:spAutoFit/>
        </a:bodyPr>
        <a:lstStyle/>
        <a:p>
          <a:pPr algn="l" rtl="0">
            <a:defRPr sz="1000"/>
          </a:pPr>
          <a:r>
            <a:rPr lang="zh-TW" altLang="en-US" sz="1100" b="1" i="0" u="none" strike="noStrike" baseline="0">
              <a:solidFill>
                <a:srgbClr val="000000"/>
              </a:solidFill>
              <a:latin typeface="微軟正黑體"/>
              <a:ea typeface="微軟正黑體"/>
            </a:rPr>
            <a:t>附件二</a:t>
          </a:r>
        </a:p>
      </xdr:txBody>
    </xdr:sp>
    <xdr:clientData/>
  </xdr:one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800100</xdr:colOff>
          <xdr:row>8</xdr:row>
          <xdr:rowOff>114300</xdr:rowOff>
        </xdr:from>
        <xdr:to>
          <xdr:col>3</xdr:col>
          <xdr:colOff>1704975</xdr:colOff>
          <xdr:row>10</xdr:row>
          <xdr:rowOff>95250</xdr:rowOff>
        </xdr:to>
        <xdr:sp macro="" textlink="">
          <xdr:nvSpPr>
            <xdr:cNvPr id="39937" name="Button 1" hidden="1">
              <a:extLst>
                <a:ext uri="{63B3BB69-23CF-44E3-9099-C40C66FF867C}">
                  <a14:compatExt spid="_x0000_s39937"/>
                </a:ext>
                <a:ext uri="{FF2B5EF4-FFF2-40B4-BE49-F238E27FC236}">
                  <a16:creationId xmlns:a16="http://schemas.microsoft.com/office/drawing/2014/main" id="{00000000-0008-0000-0700-000001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微軟正黑體"/>
                  <a:ea typeface="微軟正黑體"/>
                </a:rPr>
                <a:t>版次更新</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u-sheng_chang\Desktop\&#33258;&#21205;&#21270;\AOS\&#30003;&#35531;&#26360;\&#28204;&#35430;&#38917;&#30446;&#30003;&#35531;&#26360;\&#25511;&#21046;&#32068;2.xlsm" TargetMode="External"/><Relationship Id="rId1" Type="http://schemas.openxmlformats.org/officeDocument/2006/relationships/externalLinkPath" Target="file:///C:\Users\fu-sheng_chang\Desktop\&#33258;&#21205;&#21270;\AOS\&#30003;&#35531;&#26360;\&#28204;&#35430;&#38917;&#30446;&#30003;&#35531;&#26360;\&#25511;&#21046;&#32068;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主頁 Main Page"/>
      <sheetName val="彙整資料"/>
      <sheetName val="台工測試項目 Test(s) Required"/>
      <sheetName val="台檢測試項目 Test(s) Required"/>
      <sheetName val="申請書更新"/>
      <sheetName val="附件一、付款切結書"/>
      <sheetName val="附件二、委託檢測聲明書"/>
      <sheetName val="安心資訊平台聲明書(事後申請)"/>
      <sheetName val="郵寄地址-中文"/>
      <sheetName val="控制組2"/>
    </sheetNames>
    <definedNames>
      <definedName name="MergeCellsAndFormat"/>
      <definedName name="Module14.ApplyConditionalFormattingBasedOnARAndATColumns"/>
      <definedName name="Module14.ApplyConditionalFormattingBasedOnARATAndEmptyCells"/>
      <definedName name="Module14.ExtractAndPastePrices"/>
      <definedName name="Module14.新增核取方塊"/>
      <definedName name="設定顏色規則依據指定右邊儲存格"/>
    </definedNames>
    <sheetDataSet>
      <sheetData sheetId="0"/>
      <sheetData sheetId="1">
        <row r="2">
          <cell r="B2" t="str">
            <v/>
          </cell>
        </row>
      </sheetData>
      <sheetData sheetId="2">
        <row r="3">
          <cell r="AY3" t="str">
            <v/>
          </cell>
        </row>
      </sheetData>
      <sheetData sheetId="3">
        <row r="3">
          <cell r="AY3" t="str">
            <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9" Type="http://schemas.openxmlformats.org/officeDocument/2006/relationships/ctrlProp" Target="../ctrlProps/ctrlProp33.xml"/><Relationship Id="rId21" Type="http://schemas.openxmlformats.org/officeDocument/2006/relationships/ctrlProp" Target="../ctrlProps/ctrlProp15.xml"/><Relationship Id="rId34" Type="http://schemas.openxmlformats.org/officeDocument/2006/relationships/ctrlProp" Target="../ctrlProps/ctrlProp28.xml"/><Relationship Id="rId42" Type="http://schemas.openxmlformats.org/officeDocument/2006/relationships/ctrlProp" Target="../ctrlProps/ctrlProp36.xml"/><Relationship Id="rId47" Type="http://schemas.openxmlformats.org/officeDocument/2006/relationships/comments" Target="../comments1.xml"/><Relationship Id="rId7" Type="http://schemas.openxmlformats.org/officeDocument/2006/relationships/ctrlProp" Target="../ctrlProps/ctrlProp1.xml"/><Relationship Id="rId2" Type="http://schemas.openxmlformats.org/officeDocument/2006/relationships/hyperlink" Target="https://msn.sgs.com/?c=H12A0" TargetMode="External"/><Relationship Id="rId16" Type="http://schemas.openxmlformats.org/officeDocument/2006/relationships/ctrlProp" Target="../ctrlProps/ctrlProp10.xml"/><Relationship Id="rId29" Type="http://schemas.openxmlformats.org/officeDocument/2006/relationships/ctrlProp" Target="../ctrlProps/ctrlProp23.xml"/><Relationship Id="rId1" Type="http://schemas.openxmlformats.org/officeDocument/2006/relationships/hyperlink" Target="https://msn.sgs.com/?c=H12A0" TargetMode="External"/><Relationship Id="rId6" Type="http://schemas.openxmlformats.org/officeDocument/2006/relationships/vmlDrawing" Target="../drawings/vmlDrawing2.v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 Type="http://schemas.openxmlformats.org/officeDocument/2006/relationships/vmlDrawing" Target="../drawings/vmlDrawing1.v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4" Type="http://schemas.openxmlformats.org/officeDocument/2006/relationships/ctrlProp" Target="../ctrlProps/ctrlProp38.xml"/><Relationship Id="rId4" Type="http://schemas.openxmlformats.org/officeDocument/2006/relationships/drawing" Target="../drawings/drawing1.xml"/><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8" Type="http://schemas.openxmlformats.org/officeDocument/2006/relationships/ctrlProp" Target="../ctrlProps/ctrlProp2.xml"/><Relationship Id="rId3" Type="http://schemas.openxmlformats.org/officeDocument/2006/relationships/printerSettings" Target="../printerSettings/printerSettings1.bin"/><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20" Type="http://schemas.openxmlformats.org/officeDocument/2006/relationships/ctrlProp" Target="../ctrlProps/ctrlProp14.xml"/><Relationship Id="rId41"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62.xml"/><Relationship Id="rId21" Type="http://schemas.openxmlformats.org/officeDocument/2006/relationships/ctrlProp" Target="../ctrlProps/ctrlProp57.xml"/><Relationship Id="rId42" Type="http://schemas.openxmlformats.org/officeDocument/2006/relationships/ctrlProp" Target="../ctrlProps/ctrlProp78.xml"/><Relationship Id="rId47" Type="http://schemas.openxmlformats.org/officeDocument/2006/relationships/ctrlProp" Target="../ctrlProps/ctrlProp83.xml"/><Relationship Id="rId63" Type="http://schemas.openxmlformats.org/officeDocument/2006/relationships/ctrlProp" Target="../ctrlProps/ctrlProp99.xml"/><Relationship Id="rId68" Type="http://schemas.openxmlformats.org/officeDocument/2006/relationships/ctrlProp" Target="../ctrlProps/ctrlProp104.xml"/><Relationship Id="rId84" Type="http://schemas.openxmlformats.org/officeDocument/2006/relationships/ctrlProp" Target="../ctrlProps/ctrlProp120.xml"/><Relationship Id="rId16" Type="http://schemas.openxmlformats.org/officeDocument/2006/relationships/ctrlProp" Target="../ctrlProps/ctrlProp52.xml"/><Relationship Id="rId11" Type="http://schemas.openxmlformats.org/officeDocument/2006/relationships/ctrlProp" Target="../ctrlProps/ctrlProp47.xml"/><Relationship Id="rId32" Type="http://schemas.openxmlformats.org/officeDocument/2006/relationships/ctrlProp" Target="../ctrlProps/ctrlProp68.xml"/><Relationship Id="rId37" Type="http://schemas.openxmlformats.org/officeDocument/2006/relationships/ctrlProp" Target="../ctrlProps/ctrlProp73.xml"/><Relationship Id="rId53" Type="http://schemas.openxmlformats.org/officeDocument/2006/relationships/ctrlProp" Target="../ctrlProps/ctrlProp89.xml"/><Relationship Id="rId58" Type="http://schemas.openxmlformats.org/officeDocument/2006/relationships/ctrlProp" Target="../ctrlProps/ctrlProp94.xml"/><Relationship Id="rId74" Type="http://schemas.openxmlformats.org/officeDocument/2006/relationships/ctrlProp" Target="../ctrlProps/ctrlProp110.xml"/><Relationship Id="rId79" Type="http://schemas.openxmlformats.org/officeDocument/2006/relationships/ctrlProp" Target="../ctrlProps/ctrlProp115.xml"/><Relationship Id="rId5" Type="http://schemas.openxmlformats.org/officeDocument/2006/relationships/ctrlProp" Target="../ctrlProps/ctrlProp41.xml"/><Relationship Id="rId19" Type="http://schemas.openxmlformats.org/officeDocument/2006/relationships/ctrlProp" Target="../ctrlProps/ctrlProp5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43" Type="http://schemas.openxmlformats.org/officeDocument/2006/relationships/ctrlProp" Target="../ctrlProps/ctrlProp79.xml"/><Relationship Id="rId48" Type="http://schemas.openxmlformats.org/officeDocument/2006/relationships/ctrlProp" Target="../ctrlProps/ctrlProp84.xml"/><Relationship Id="rId56" Type="http://schemas.openxmlformats.org/officeDocument/2006/relationships/ctrlProp" Target="../ctrlProps/ctrlProp92.xml"/><Relationship Id="rId64" Type="http://schemas.openxmlformats.org/officeDocument/2006/relationships/ctrlProp" Target="../ctrlProps/ctrlProp100.xml"/><Relationship Id="rId69" Type="http://schemas.openxmlformats.org/officeDocument/2006/relationships/ctrlProp" Target="../ctrlProps/ctrlProp105.xml"/><Relationship Id="rId77" Type="http://schemas.openxmlformats.org/officeDocument/2006/relationships/ctrlProp" Target="../ctrlProps/ctrlProp113.xml"/><Relationship Id="rId8" Type="http://schemas.openxmlformats.org/officeDocument/2006/relationships/ctrlProp" Target="../ctrlProps/ctrlProp44.xml"/><Relationship Id="rId51" Type="http://schemas.openxmlformats.org/officeDocument/2006/relationships/ctrlProp" Target="../ctrlProps/ctrlProp87.xml"/><Relationship Id="rId72" Type="http://schemas.openxmlformats.org/officeDocument/2006/relationships/ctrlProp" Target="../ctrlProps/ctrlProp108.xml"/><Relationship Id="rId80" Type="http://schemas.openxmlformats.org/officeDocument/2006/relationships/ctrlProp" Target="../ctrlProps/ctrlProp116.xml"/><Relationship Id="rId85" Type="http://schemas.openxmlformats.org/officeDocument/2006/relationships/ctrlProp" Target="../ctrlProps/ctrlProp121.xml"/><Relationship Id="rId3" Type="http://schemas.openxmlformats.org/officeDocument/2006/relationships/vmlDrawing" Target="../drawings/vmlDrawing3.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46" Type="http://schemas.openxmlformats.org/officeDocument/2006/relationships/ctrlProp" Target="../ctrlProps/ctrlProp82.xml"/><Relationship Id="rId59" Type="http://schemas.openxmlformats.org/officeDocument/2006/relationships/ctrlProp" Target="../ctrlProps/ctrlProp95.xml"/><Relationship Id="rId67" Type="http://schemas.openxmlformats.org/officeDocument/2006/relationships/ctrlProp" Target="../ctrlProps/ctrlProp103.xml"/><Relationship Id="rId20" Type="http://schemas.openxmlformats.org/officeDocument/2006/relationships/ctrlProp" Target="../ctrlProps/ctrlProp56.xml"/><Relationship Id="rId41" Type="http://schemas.openxmlformats.org/officeDocument/2006/relationships/ctrlProp" Target="../ctrlProps/ctrlProp77.xml"/><Relationship Id="rId54" Type="http://schemas.openxmlformats.org/officeDocument/2006/relationships/ctrlProp" Target="../ctrlProps/ctrlProp90.xml"/><Relationship Id="rId62" Type="http://schemas.openxmlformats.org/officeDocument/2006/relationships/ctrlProp" Target="../ctrlProps/ctrlProp98.xml"/><Relationship Id="rId70" Type="http://schemas.openxmlformats.org/officeDocument/2006/relationships/ctrlProp" Target="../ctrlProps/ctrlProp106.xml"/><Relationship Id="rId75" Type="http://schemas.openxmlformats.org/officeDocument/2006/relationships/ctrlProp" Target="../ctrlProps/ctrlProp111.xml"/><Relationship Id="rId83" Type="http://schemas.openxmlformats.org/officeDocument/2006/relationships/ctrlProp" Target="../ctrlProps/ctrlProp119.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49" Type="http://schemas.openxmlformats.org/officeDocument/2006/relationships/ctrlProp" Target="../ctrlProps/ctrlProp85.xml"/><Relationship Id="rId57" Type="http://schemas.openxmlformats.org/officeDocument/2006/relationships/ctrlProp" Target="../ctrlProps/ctrlProp93.xml"/><Relationship Id="rId10" Type="http://schemas.openxmlformats.org/officeDocument/2006/relationships/ctrlProp" Target="../ctrlProps/ctrlProp46.xml"/><Relationship Id="rId31" Type="http://schemas.openxmlformats.org/officeDocument/2006/relationships/ctrlProp" Target="../ctrlProps/ctrlProp67.xml"/><Relationship Id="rId44" Type="http://schemas.openxmlformats.org/officeDocument/2006/relationships/ctrlProp" Target="../ctrlProps/ctrlProp80.xml"/><Relationship Id="rId52" Type="http://schemas.openxmlformats.org/officeDocument/2006/relationships/ctrlProp" Target="../ctrlProps/ctrlProp88.xml"/><Relationship Id="rId60" Type="http://schemas.openxmlformats.org/officeDocument/2006/relationships/ctrlProp" Target="../ctrlProps/ctrlProp96.xml"/><Relationship Id="rId65" Type="http://schemas.openxmlformats.org/officeDocument/2006/relationships/ctrlProp" Target="../ctrlProps/ctrlProp101.xml"/><Relationship Id="rId73" Type="http://schemas.openxmlformats.org/officeDocument/2006/relationships/ctrlProp" Target="../ctrlProps/ctrlProp109.xml"/><Relationship Id="rId78" Type="http://schemas.openxmlformats.org/officeDocument/2006/relationships/ctrlProp" Target="../ctrlProps/ctrlProp114.xml"/><Relationship Id="rId81" Type="http://schemas.openxmlformats.org/officeDocument/2006/relationships/ctrlProp" Target="../ctrlProps/ctrlProp117.xml"/><Relationship Id="rId86" Type="http://schemas.openxmlformats.org/officeDocument/2006/relationships/ctrlProp" Target="../ctrlProps/ctrlProp122.xml"/><Relationship Id="rId4" Type="http://schemas.openxmlformats.org/officeDocument/2006/relationships/vmlDrawing" Target="../drawings/vmlDrawing4.vml"/><Relationship Id="rId9" Type="http://schemas.openxmlformats.org/officeDocument/2006/relationships/ctrlProp" Target="../ctrlProps/ctrlProp45.xml"/><Relationship Id="rId13" Type="http://schemas.openxmlformats.org/officeDocument/2006/relationships/ctrlProp" Target="../ctrlProps/ctrlProp49.xml"/><Relationship Id="rId18" Type="http://schemas.openxmlformats.org/officeDocument/2006/relationships/ctrlProp" Target="../ctrlProps/ctrlProp54.xml"/><Relationship Id="rId39" Type="http://schemas.openxmlformats.org/officeDocument/2006/relationships/ctrlProp" Target="../ctrlProps/ctrlProp75.xml"/><Relationship Id="rId34" Type="http://schemas.openxmlformats.org/officeDocument/2006/relationships/ctrlProp" Target="../ctrlProps/ctrlProp70.xml"/><Relationship Id="rId50" Type="http://schemas.openxmlformats.org/officeDocument/2006/relationships/ctrlProp" Target="../ctrlProps/ctrlProp86.xml"/><Relationship Id="rId55" Type="http://schemas.openxmlformats.org/officeDocument/2006/relationships/ctrlProp" Target="../ctrlProps/ctrlProp91.xml"/><Relationship Id="rId76" Type="http://schemas.openxmlformats.org/officeDocument/2006/relationships/ctrlProp" Target="../ctrlProps/ctrlProp112.xml"/><Relationship Id="rId7" Type="http://schemas.openxmlformats.org/officeDocument/2006/relationships/ctrlProp" Target="../ctrlProps/ctrlProp43.xml"/><Relationship Id="rId71" Type="http://schemas.openxmlformats.org/officeDocument/2006/relationships/ctrlProp" Target="../ctrlProps/ctrlProp107.xml"/><Relationship Id="rId2" Type="http://schemas.openxmlformats.org/officeDocument/2006/relationships/drawing" Target="../drawings/drawing2.xml"/><Relationship Id="rId29" Type="http://schemas.openxmlformats.org/officeDocument/2006/relationships/ctrlProp" Target="../ctrlProps/ctrlProp65.xml"/><Relationship Id="rId24" Type="http://schemas.openxmlformats.org/officeDocument/2006/relationships/ctrlProp" Target="../ctrlProps/ctrlProp60.xml"/><Relationship Id="rId40" Type="http://schemas.openxmlformats.org/officeDocument/2006/relationships/ctrlProp" Target="../ctrlProps/ctrlProp76.xml"/><Relationship Id="rId45" Type="http://schemas.openxmlformats.org/officeDocument/2006/relationships/ctrlProp" Target="../ctrlProps/ctrlProp81.xml"/><Relationship Id="rId66" Type="http://schemas.openxmlformats.org/officeDocument/2006/relationships/ctrlProp" Target="../ctrlProps/ctrlProp102.xml"/><Relationship Id="rId61" Type="http://schemas.openxmlformats.org/officeDocument/2006/relationships/ctrlProp" Target="../ctrlProps/ctrlProp97.xml"/><Relationship Id="rId82" Type="http://schemas.openxmlformats.org/officeDocument/2006/relationships/ctrlProp" Target="../ctrlProps/ctrlProp118.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44.xml"/><Relationship Id="rId21" Type="http://schemas.openxmlformats.org/officeDocument/2006/relationships/ctrlProp" Target="../ctrlProps/ctrlProp139.xml"/><Relationship Id="rId42" Type="http://schemas.openxmlformats.org/officeDocument/2006/relationships/ctrlProp" Target="../ctrlProps/ctrlProp160.xml"/><Relationship Id="rId47" Type="http://schemas.openxmlformats.org/officeDocument/2006/relationships/ctrlProp" Target="../ctrlProps/ctrlProp165.xml"/><Relationship Id="rId63" Type="http://schemas.openxmlformats.org/officeDocument/2006/relationships/ctrlProp" Target="../ctrlProps/ctrlProp181.xml"/><Relationship Id="rId68" Type="http://schemas.openxmlformats.org/officeDocument/2006/relationships/ctrlProp" Target="../ctrlProps/ctrlProp186.xml"/><Relationship Id="rId84" Type="http://schemas.openxmlformats.org/officeDocument/2006/relationships/ctrlProp" Target="../ctrlProps/ctrlProp202.xml"/><Relationship Id="rId89" Type="http://schemas.openxmlformats.org/officeDocument/2006/relationships/ctrlProp" Target="../ctrlProps/ctrlProp207.xml"/><Relationship Id="rId16" Type="http://schemas.openxmlformats.org/officeDocument/2006/relationships/ctrlProp" Target="../ctrlProps/ctrlProp134.xml"/><Relationship Id="rId107" Type="http://schemas.openxmlformats.org/officeDocument/2006/relationships/ctrlProp" Target="../ctrlProps/ctrlProp225.xml"/><Relationship Id="rId11" Type="http://schemas.openxmlformats.org/officeDocument/2006/relationships/ctrlProp" Target="../ctrlProps/ctrlProp129.xml"/><Relationship Id="rId32" Type="http://schemas.openxmlformats.org/officeDocument/2006/relationships/ctrlProp" Target="../ctrlProps/ctrlProp150.xml"/><Relationship Id="rId37" Type="http://schemas.openxmlformats.org/officeDocument/2006/relationships/ctrlProp" Target="../ctrlProps/ctrlProp155.xml"/><Relationship Id="rId53" Type="http://schemas.openxmlformats.org/officeDocument/2006/relationships/ctrlProp" Target="../ctrlProps/ctrlProp171.xml"/><Relationship Id="rId58" Type="http://schemas.openxmlformats.org/officeDocument/2006/relationships/ctrlProp" Target="../ctrlProps/ctrlProp176.xml"/><Relationship Id="rId74" Type="http://schemas.openxmlformats.org/officeDocument/2006/relationships/ctrlProp" Target="../ctrlProps/ctrlProp192.xml"/><Relationship Id="rId79" Type="http://schemas.openxmlformats.org/officeDocument/2006/relationships/ctrlProp" Target="../ctrlProps/ctrlProp197.xml"/><Relationship Id="rId102" Type="http://schemas.openxmlformats.org/officeDocument/2006/relationships/ctrlProp" Target="../ctrlProps/ctrlProp220.xml"/><Relationship Id="rId5" Type="http://schemas.openxmlformats.org/officeDocument/2006/relationships/ctrlProp" Target="../ctrlProps/ctrlProp123.xml"/><Relationship Id="rId90" Type="http://schemas.openxmlformats.org/officeDocument/2006/relationships/ctrlProp" Target="../ctrlProps/ctrlProp208.xml"/><Relationship Id="rId95" Type="http://schemas.openxmlformats.org/officeDocument/2006/relationships/ctrlProp" Target="../ctrlProps/ctrlProp213.xml"/><Relationship Id="rId22" Type="http://schemas.openxmlformats.org/officeDocument/2006/relationships/ctrlProp" Target="../ctrlProps/ctrlProp140.xml"/><Relationship Id="rId27" Type="http://schemas.openxmlformats.org/officeDocument/2006/relationships/ctrlProp" Target="../ctrlProps/ctrlProp145.xml"/><Relationship Id="rId43" Type="http://schemas.openxmlformats.org/officeDocument/2006/relationships/ctrlProp" Target="../ctrlProps/ctrlProp161.xml"/><Relationship Id="rId48" Type="http://schemas.openxmlformats.org/officeDocument/2006/relationships/ctrlProp" Target="../ctrlProps/ctrlProp166.xml"/><Relationship Id="rId64" Type="http://schemas.openxmlformats.org/officeDocument/2006/relationships/ctrlProp" Target="../ctrlProps/ctrlProp182.xml"/><Relationship Id="rId69" Type="http://schemas.openxmlformats.org/officeDocument/2006/relationships/ctrlProp" Target="../ctrlProps/ctrlProp187.xml"/><Relationship Id="rId80" Type="http://schemas.openxmlformats.org/officeDocument/2006/relationships/ctrlProp" Target="../ctrlProps/ctrlProp198.xml"/><Relationship Id="rId85" Type="http://schemas.openxmlformats.org/officeDocument/2006/relationships/ctrlProp" Target="../ctrlProps/ctrlProp203.xml"/><Relationship Id="rId12" Type="http://schemas.openxmlformats.org/officeDocument/2006/relationships/ctrlProp" Target="../ctrlProps/ctrlProp130.xml"/><Relationship Id="rId17" Type="http://schemas.openxmlformats.org/officeDocument/2006/relationships/ctrlProp" Target="../ctrlProps/ctrlProp135.xml"/><Relationship Id="rId33" Type="http://schemas.openxmlformats.org/officeDocument/2006/relationships/ctrlProp" Target="../ctrlProps/ctrlProp151.xml"/><Relationship Id="rId38" Type="http://schemas.openxmlformats.org/officeDocument/2006/relationships/ctrlProp" Target="../ctrlProps/ctrlProp156.xml"/><Relationship Id="rId59" Type="http://schemas.openxmlformats.org/officeDocument/2006/relationships/ctrlProp" Target="../ctrlProps/ctrlProp177.xml"/><Relationship Id="rId103" Type="http://schemas.openxmlformats.org/officeDocument/2006/relationships/ctrlProp" Target="../ctrlProps/ctrlProp221.xml"/><Relationship Id="rId108" Type="http://schemas.openxmlformats.org/officeDocument/2006/relationships/ctrlProp" Target="../ctrlProps/ctrlProp226.xml"/><Relationship Id="rId54" Type="http://schemas.openxmlformats.org/officeDocument/2006/relationships/ctrlProp" Target="../ctrlProps/ctrlProp172.xml"/><Relationship Id="rId70" Type="http://schemas.openxmlformats.org/officeDocument/2006/relationships/ctrlProp" Target="../ctrlProps/ctrlProp188.xml"/><Relationship Id="rId75" Type="http://schemas.openxmlformats.org/officeDocument/2006/relationships/ctrlProp" Target="../ctrlProps/ctrlProp193.xml"/><Relationship Id="rId91" Type="http://schemas.openxmlformats.org/officeDocument/2006/relationships/ctrlProp" Target="../ctrlProps/ctrlProp209.xml"/><Relationship Id="rId96" Type="http://schemas.openxmlformats.org/officeDocument/2006/relationships/ctrlProp" Target="../ctrlProps/ctrlProp214.xml"/><Relationship Id="rId1" Type="http://schemas.openxmlformats.org/officeDocument/2006/relationships/printerSettings" Target="../printerSettings/printerSettings3.bin"/><Relationship Id="rId6" Type="http://schemas.openxmlformats.org/officeDocument/2006/relationships/ctrlProp" Target="../ctrlProps/ctrlProp124.xml"/><Relationship Id="rId15" Type="http://schemas.openxmlformats.org/officeDocument/2006/relationships/ctrlProp" Target="../ctrlProps/ctrlProp133.xml"/><Relationship Id="rId23" Type="http://schemas.openxmlformats.org/officeDocument/2006/relationships/ctrlProp" Target="../ctrlProps/ctrlProp141.xml"/><Relationship Id="rId28" Type="http://schemas.openxmlformats.org/officeDocument/2006/relationships/ctrlProp" Target="../ctrlProps/ctrlProp146.xml"/><Relationship Id="rId36" Type="http://schemas.openxmlformats.org/officeDocument/2006/relationships/ctrlProp" Target="../ctrlProps/ctrlProp154.xml"/><Relationship Id="rId49" Type="http://schemas.openxmlformats.org/officeDocument/2006/relationships/ctrlProp" Target="../ctrlProps/ctrlProp167.xml"/><Relationship Id="rId57" Type="http://schemas.openxmlformats.org/officeDocument/2006/relationships/ctrlProp" Target="../ctrlProps/ctrlProp175.xml"/><Relationship Id="rId106" Type="http://schemas.openxmlformats.org/officeDocument/2006/relationships/ctrlProp" Target="../ctrlProps/ctrlProp224.xml"/><Relationship Id="rId10" Type="http://schemas.openxmlformats.org/officeDocument/2006/relationships/ctrlProp" Target="../ctrlProps/ctrlProp128.xml"/><Relationship Id="rId31" Type="http://schemas.openxmlformats.org/officeDocument/2006/relationships/ctrlProp" Target="../ctrlProps/ctrlProp149.xml"/><Relationship Id="rId44" Type="http://schemas.openxmlformats.org/officeDocument/2006/relationships/ctrlProp" Target="../ctrlProps/ctrlProp162.xml"/><Relationship Id="rId52" Type="http://schemas.openxmlformats.org/officeDocument/2006/relationships/ctrlProp" Target="../ctrlProps/ctrlProp170.xml"/><Relationship Id="rId60" Type="http://schemas.openxmlformats.org/officeDocument/2006/relationships/ctrlProp" Target="../ctrlProps/ctrlProp178.xml"/><Relationship Id="rId65" Type="http://schemas.openxmlformats.org/officeDocument/2006/relationships/ctrlProp" Target="../ctrlProps/ctrlProp183.xml"/><Relationship Id="rId73" Type="http://schemas.openxmlformats.org/officeDocument/2006/relationships/ctrlProp" Target="../ctrlProps/ctrlProp191.xml"/><Relationship Id="rId78" Type="http://schemas.openxmlformats.org/officeDocument/2006/relationships/ctrlProp" Target="../ctrlProps/ctrlProp196.xml"/><Relationship Id="rId81" Type="http://schemas.openxmlformats.org/officeDocument/2006/relationships/ctrlProp" Target="../ctrlProps/ctrlProp199.xml"/><Relationship Id="rId86" Type="http://schemas.openxmlformats.org/officeDocument/2006/relationships/ctrlProp" Target="../ctrlProps/ctrlProp204.xml"/><Relationship Id="rId94" Type="http://schemas.openxmlformats.org/officeDocument/2006/relationships/ctrlProp" Target="../ctrlProps/ctrlProp212.xml"/><Relationship Id="rId99" Type="http://schemas.openxmlformats.org/officeDocument/2006/relationships/ctrlProp" Target="../ctrlProps/ctrlProp217.xml"/><Relationship Id="rId101" Type="http://schemas.openxmlformats.org/officeDocument/2006/relationships/ctrlProp" Target="../ctrlProps/ctrlProp219.xml"/><Relationship Id="rId4" Type="http://schemas.openxmlformats.org/officeDocument/2006/relationships/vmlDrawing" Target="../drawings/vmlDrawing6.vml"/><Relationship Id="rId9" Type="http://schemas.openxmlformats.org/officeDocument/2006/relationships/ctrlProp" Target="../ctrlProps/ctrlProp127.xml"/><Relationship Id="rId13" Type="http://schemas.openxmlformats.org/officeDocument/2006/relationships/ctrlProp" Target="../ctrlProps/ctrlProp131.xml"/><Relationship Id="rId18" Type="http://schemas.openxmlformats.org/officeDocument/2006/relationships/ctrlProp" Target="../ctrlProps/ctrlProp136.xml"/><Relationship Id="rId39" Type="http://schemas.openxmlformats.org/officeDocument/2006/relationships/ctrlProp" Target="../ctrlProps/ctrlProp157.xml"/><Relationship Id="rId109" Type="http://schemas.openxmlformats.org/officeDocument/2006/relationships/ctrlProp" Target="../ctrlProps/ctrlProp227.xml"/><Relationship Id="rId34" Type="http://schemas.openxmlformats.org/officeDocument/2006/relationships/ctrlProp" Target="../ctrlProps/ctrlProp152.xml"/><Relationship Id="rId50" Type="http://schemas.openxmlformats.org/officeDocument/2006/relationships/ctrlProp" Target="../ctrlProps/ctrlProp168.xml"/><Relationship Id="rId55" Type="http://schemas.openxmlformats.org/officeDocument/2006/relationships/ctrlProp" Target="../ctrlProps/ctrlProp173.xml"/><Relationship Id="rId76" Type="http://schemas.openxmlformats.org/officeDocument/2006/relationships/ctrlProp" Target="../ctrlProps/ctrlProp194.xml"/><Relationship Id="rId97" Type="http://schemas.openxmlformats.org/officeDocument/2006/relationships/ctrlProp" Target="../ctrlProps/ctrlProp215.xml"/><Relationship Id="rId104" Type="http://schemas.openxmlformats.org/officeDocument/2006/relationships/ctrlProp" Target="../ctrlProps/ctrlProp222.xml"/><Relationship Id="rId7" Type="http://schemas.openxmlformats.org/officeDocument/2006/relationships/ctrlProp" Target="../ctrlProps/ctrlProp125.xml"/><Relationship Id="rId71" Type="http://schemas.openxmlformats.org/officeDocument/2006/relationships/ctrlProp" Target="../ctrlProps/ctrlProp189.xml"/><Relationship Id="rId92" Type="http://schemas.openxmlformats.org/officeDocument/2006/relationships/ctrlProp" Target="../ctrlProps/ctrlProp210.xml"/><Relationship Id="rId2" Type="http://schemas.openxmlformats.org/officeDocument/2006/relationships/drawing" Target="../drawings/drawing3.xml"/><Relationship Id="rId29" Type="http://schemas.openxmlformats.org/officeDocument/2006/relationships/ctrlProp" Target="../ctrlProps/ctrlProp147.xml"/><Relationship Id="rId24" Type="http://schemas.openxmlformats.org/officeDocument/2006/relationships/ctrlProp" Target="../ctrlProps/ctrlProp142.xml"/><Relationship Id="rId40" Type="http://schemas.openxmlformats.org/officeDocument/2006/relationships/ctrlProp" Target="../ctrlProps/ctrlProp158.xml"/><Relationship Id="rId45" Type="http://schemas.openxmlformats.org/officeDocument/2006/relationships/ctrlProp" Target="../ctrlProps/ctrlProp163.xml"/><Relationship Id="rId66" Type="http://schemas.openxmlformats.org/officeDocument/2006/relationships/ctrlProp" Target="../ctrlProps/ctrlProp184.xml"/><Relationship Id="rId87" Type="http://schemas.openxmlformats.org/officeDocument/2006/relationships/ctrlProp" Target="../ctrlProps/ctrlProp205.xml"/><Relationship Id="rId61" Type="http://schemas.openxmlformats.org/officeDocument/2006/relationships/ctrlProp" Target="../ctrlProps/ctrlProp179.xml"/><Relationship Id="rId82" Type="http://schemas.openxmlformats.org/officeDocument/2006/relationships/ctrlProp" Target="../ctrlProps/ctrlProp200.xml"/><Relationship Id="rId19" Type="http://schemas.openxmlformats.org/officeDocument/2006/relationships/ctrlProp" Target="../ctrlProps/ctrlProp137.xml"/><Relationship Id="rId14" Type="http://schemas.openxmlformats.org/officeDocument/2006/relationships/ctrlProp" Target="../ctrlProps/ctrlProp132.xml"/><Relationship Id="rId30" Type="http://schemas.openxmlformats.org/officeDocument/2006/relationships/ctrlProp" Target="../ctrlProps/ctrlProp148.xml"/><Relationship Id="rId35" Type="http://schemas.openxmlformats.org/officeDocument/2006/relationships/ctrlProp" Target="../ctrlProps/ctrlProp153.xml"/><Relationship Id="rId56" Type="http://schemas.openxmlformats.org/officeDocument/2006/relationships/ctrlProp" Target="../ctrlProps/ctrlProp174.xml"/><Relationship Id="rId77" Type="http://schemas.openxmlformats.org/officeDocument/2006/relationships/ctrlProp" Target="../ctrlProps/ctrlProp195.xml"/><Relationship Id="rId100" Type="http://schemas.openxmlformats.org/officeDocument/2006/relationships/ctrlProp" Target="../ctrlProps/ctrlProp218.xml"/><Relationship Id="rId105" Type="http://schemas.openxmlformats.org/officeDocument/2006/relationships/ctrlProp" Target="../ctrlProps/ctrlProp223.xml"/><Relationship Id="rId8" Type="http://schemas.openxmlformats.org/officeDocument/2006/relationships/ctrlProp" Target="../ctrlProps/ctrlProp126.xml"/><Relationship Id="rId51" Type="http://schemas.openxmlformats.org/officeDocument/2006/relationships/ctrlProp" Target="../ctrlProps/ctrlProp169.xml"/><Relationship Id="rId72" Type="http://schemas.openxmlformats.org/officeDocument/2006/relationships/ctrlProp" Target="../ctrlProps/ctrlProp190.xml"/><Relationship Id="rId93" Type="http://schemas.openxmlformats.org/officeDocument/2006/relationships/ctrlProp" Target="../ctrlProps/ctrlProp211.xml"/><Relationship Id="rId98" Type="http://schemas.openxmlformats.org/officeDocument/2006/relationships/ctrlProp" Target="../ctrlProps/ctrlProp216.xml"/><Relationship Id="rId3" Type="http://schemas.openxmlformats.org/officeDocument/2006/relationships/vmlDrawing" Target="../drawings/vmlDrawing5.vml"/><Relationship Id="rId25" Type="http://schemas.openxmlformats.org/officeDocument/2006/relationships/ctrlProp" Target="../ctrlProps/ctrlProp143.xml"/><Relationship Id="rId46" Type="http://schemas.openxmlformats.org/officeDocument/2006/relationships/ctrlProp" Target="../ctrlProps/ctrlProp164.xml"/><Relationship Id="rId67" Type="http://schemas.openxmlformats.org/officeDocument/2006/relationships/ctrlProp" Target="../ctrlProps/ctrlProp185.xml"/><Relationship Id="rId20" Type="http://schemas.openxmlformats.org/officeDocument/2006/relationships/ctrlProp" Target="../ctrlProps/ctrlProp138.xml"/><Relationship Id="rId41" Type="http://schemas.openxmlformats.org/officeDocument/2006/relationships/ctrlProp" Target="../ctrlProps/ctrlProp159.xml"/><Relationship Id="rId62" Type="http://schemas.openxmlformats.org/officeDocument/2006/relationships/ctrlProp" Target="../ctrlProps/ctrlProp180.xml"/><Relationship Id="rId83" Type="http://schemas.openxmlformats.org/officeDocument/2006/relationships/ctrlProp" Target="../ctrlProps/ctrlProp201.xml"/><Relationship Id="rId88" Type="http://schemas.openxmlformats.org/officeDocument/2006/relationships/ctrlProp" Target="../ctrlProps/ctrlProp206.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2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BCEAE-9239-4439-AED9-27AB164D9A8D}">
  <sheetPr codeName="Sheet14">
    <pageSetUpPr fitToPage="1"/>
  </sheetPr>
  <dimension ref="A1:CJ88"/>
  <sheetViews>
    <sheetView tabSelected="1" view="pageBreakPreview" topLeftCell="A3" zoomScale="140" zoomScaleNormal="100" zoomScaleSheetLayoutView="140" workbookViewId="0">
      <selection activeCell="L3" sqref="L3:AJ3"/>
    </sheetView>
  </sheetViews>
  <sheetFormatPr defaultRowHeight="15.75"/>
  <cols>
    <col min="1" max="1" width="6.7109375" style="21" customWidth="1"/>
    <col min="2" max="3" width="3.7109375" style="25" customWidth="1"/>
    <col min="4" max="4" width="2.7109375" style="25" customWidth="1"/>
    <col min="5" max="8" width="4.28515625" style="25" customWidth="1"/>
    <col min="9" max="9" width="2.7109375" style="25" customWidth="1"/>
    <col min="10" max="13" width="4.28515625" style="25" customWidth="1"/>
    <col min="14" max="14" width="2.7109375" style="25" customWidth="1"/>
    <col min="15" max="20" width="4.28515625" style="25" customWidth="1"/>
    <col min="21" max="21" width="2.7109375" style="25" customWidth="1"/>
    <col min="22" max="23" width="4.28515625" style="25" customWidth="1"/>
    <col min="24" max="25" width="4.28515625" style="25" hidden="1" customWidth="1"/>
    <col min="26" max="27" width="4.28515625" style="25" customWidth="1"/>
    <col min="28" max="28" width="4.28515625" style="25" hidden="1" customWidth="1"/>
    <col min="29" max="29" width="2.7109375" style="25" customWidth="1"/>
    <col min="30" max="34" width="4.28515625" style="25" customWidth="1"/>
    <col min="35" max="35" width="4.28515625" style="25" hidden="1" customWidth="1"/>
    <col min="36" max="36" width="1.42578125" style="25" customWidth="1"/>
    <col min="37" max="37" width="12" style="26" customWidth="1"/>
    <col min="38" max="38" width="15.7109375" hidden="1" customWidth="1"/>
    <col min="39" max="39" width="10.85546875" hidden="1" customWidth="1"/>
    <col min="40" max="41" width="9.140625" hidden="1" customWidth="1"/>
    <col min="42" max="42" width="9.140625" style="21" hidden="1" customWidth="1"/>
    <col min="43" max="43" width="10.85546875" style="22" hidden="1" customWidth="1"/>
    <col min="44" max="44" width="99.28515625" style="21" hidden="1" customWidth="1"/>
    <col min="45" max="45" width="9.42578125" customWidth="1"/>
    <col min="54" max="55" width="3.7109375" style="255" hidden="1" customWidth="1"/>
    <col min="56" max="56" width="2.7109375" style="255" hidden="1" customWidth="1"/>
    <col min="57" max="60" width="4.28515625" style="255" hidden="1" customWidth="1"/>
    <col min="61" max="61" width="2.7109375" style="255" hidden="1" customWidth="1"/>
    <col min="62" max="65" width="4.28515625" style="255" hidden="1" customWidth="1"/>
    <col min="66" max="66" width="2.7109375" style="255" hidden="1" customWidth="1"/>
    <col min="67" max="72" width="4.28515625" style="255" hidden="1" customWidth="1"/>
    <col min="73" max="73" width="2.7109375" style="255" hidden="1" customWidth="1"/>
    <col min="74" max="80" width="4.28515625" style="255" hidden="1" customWidth="1"/>
    <col min="81" max="81" width="2.7109375" style="255" hidden="1" customWidth="1"/>
    <col min="82" max="88" width="4.28515625" style="255" hidden="1" customWidth="1"/>
  </cols>
  <sheetData>
    <row r="1" spans="1:88" ht="15.95" customHeight="1" thickTop="1" thickBot="1">
      <c r="B1" s="613" t="s">
        <v>934</v>
      </c>
      <c r="C1" s="614"/>
      <c r="D1" s="614"/>
      <c r="E1" s="614"/>
      <c r="F1" s="614"/>
      <c r="G1" s="614"/>
      <c r="H1" s="614"/>
      <c r="I1" s="614"/>
      <c r="J1" s="614"/>
      <c r="K1" s="614"/>
      <c r="L1" s="614"/>
      <c r="M1" s="614" t="s">
        <v>786</v>
      </c>
      <c r="N1" s="614"/>
      <c r="O1" s="614"/>
      <c r="P1" s="614"/>
      <c r="Q1" s="614"/>
      <c r="R1" s="614"/>
      <c r="S1" s="614"/>
      <c r="T1" s="614"/>
      <c r="U1" s="614"/>
      <c r="V1" s="614"/>
      <c r="W1" s="614"/>
      <c r="X1" s="305"/>
      <c r="Y1" s="305"/>
      <c r="Z1" s="614" t="s">
        <v>787</v>
      </c>
      <c r="AA1" s="614"/>
      <c r="AB1" s="614"/>
      <c r="AC1" s="614"/>
      <c r="AD1" s="614"/>
      <c r="AE1" s="614"/>
      <c r="AF1" s="614"/>
      <c r="AG1" s="614"/>
      <c r="AH1" s="614"/>
      <c r="AI1" s="614"/>
      <c r="AJ1" s="615"/>
      <c r="AL1" s="306"/>
      <c r="BB1" s="98" t="s">
        <v>160</v>
      </c>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100"/>
    </row>
    <row r="2" spans="1:88" ht="18" hidden="1" customHeight="1" thickTop="1" thickBot="1">
      <c r="B2" s="101"/>
      <c r="C2" s="102"/>
      <c r="D2" s="307" t="s">
        <v>147</v>
      </c>
      <c r="E2" s="308"/>
      <c r="F2" s="308"/>
      <c r="G2" s="308"/>
      <c r="H2" s="308"/>
      <c r="I2" s="309"/>
      <c r="J2" s="309"/>
      <c r="K2" s="309"/>
      <c r="L2" s="309"/>
      <c r="M2" s="309"/>
      <c r="N2" s="309"/>
      <c r="O2" s="309"/>
      <c r="P2" s="309"/>
      <c r="Q2" s="309"/>
      <c r="R2" s="309"/>
      <c r="S2" s="309"/>
      <c r="T2" s="309"/>
      <c r="U2" s="310"/>
      <c r="V2" s="308"/>
      <c r="W2" s="308"/>
      <c r="X2" s="308"/>
      <c r="Y2" s="308"/>
      <c r="Z2" s="308"/>
      <c r="AA2" s="309"/>
      <c r="AB2" s="309"/>
      <c r="AC2" s="309"/>
      <c r="AD2" s="309"/>
      <c r="AE2" s="309"/>
      <c r="AF2" s="309"/>
      <c r="AG2" s="309"/>
      <c r="AH2" s="309"/>
      <c r="AI2" s="309"/>
      <c r="AJ2" s="311"/>
      <c r="AL2" s="97"/>
      <c r="AN2" s="14"/>
      <c r="AO2" s="14"/>
      <c r="BB2" s="41"/>
      <c r="BC2" s="43"/>
      <c r="BD2" s="103" t="s">
        <v>146</v>
      </c>
      <c r="BE2" s="104"/>
      <c r="BF2" s="104"/>
      <c r="BG2" s="104"/>
      <c r="BH2" s="104"/>
      <c r="BI2" s="104"/>
      <c r="BJ2" s="104"/>
      <c r="BK2" s="104"/>
      <c r="BL2" s="105"/>
      <c r="BM2" s="106"/>
      <c r="BN2" s="107"/>
      <c r="BO2" s="107"/>
      <c r="BP2" s="107"/>
      <c r="BQ2" s="107"/>
      <c r="BR2" s="107"/>
      <c r="BS2" s="107"/>
      <c r="BT2" s="108"/>
      <c r="BU2" s="109"/>
      <c r="BV2" s="110"/>
      <c r="BW2" s="110"/>
      <c r="BX2" s="110"/>
      <c r="BY2" s="110"/>
      <c r="BZ2" s="110"/>
      <c r="CA2" s="106"/>
      <c r="CB2" s="107"/>
      <c r="CC2" s="107"/>
      <c r="CD2" s="107"/>
      <c r="CE2" s="107"/>
      <c r="CF2" s="107"/>
      <c r="CG2" s="107"/>
      <c r="CH2" s="107"/>
      <c r="CI2" s="107"/>
      <c r="CJ2" s="111"/>
    </row>
    <row r="3" spans="1:88" ht="20.100000000000001" customHeight="1" thickTop="1">
      <c r="B3" s="616" t="s">
        <v>86</v>
      </c>
      <c r="C3" s="486" t="s">
        <v>5</v>
      </c>
      <c r="D3" s="619" t="s">
        <v>810</v>
      </c>
      <c r="E3" s="620"/>
      <c r="F3" s="620"/>
      <c r="G3" s="620"/>
      <c r="H3" s="620"/>
      <c r="I3" s="620"/>
      <c r="J3" s="620"/>
      <c r="K3" s="621"/>
      <c r="L3" s="622"/>
      <c r="M3" s="622"/>
      <c r="N3" s="622"/>
      <c r="O3" s="622"/>
      <c r="P3" s="622"/>
      <c r="Q3" s="622"/>
      <c r="R3" s="622"/>
      <c r="S3" s="622"/>
      <c r="T3" s="622"/>
      <c r="U3" s="622"/>
      <c r="V3" s="622"/>
      <c r="W3" s="622"/>
      <c r="X3" s="622"/>
      <c r="Y3" s="622"/>
      <c r="Z3" s="622"/>
      <c r="AA3" s="622"/>
      <c r="AB3" s="622"/>
      <c r="AC3" s="622"/>
      <c r="AD3" s="622"/>
      <c r="AE3" s="622"/>
      <c r="AF3" s="622"/>
      <c r="AG3" s="622"/>
      <c r="AH3" s="622"/>
      <c r="AI3" s="622"/>
      <c r="AJ3" s="623"/>
      <c r="AK3" s="325" t="str" cm="1">
        <f t="array" aca="1" ref="AK3" ca="1">IF($BU$26,IF(SUMPRODUCT(LEN(L3)-LEN(SUBSTITUTE(LOWER(L3), MID("abcdefghijklmnopqrstuvwxyz", ROW(INDIRECT("1:26")), 1), ""))) &lt;= 2, "←請填寫英文Please fill in English.",""),"")</f>
        <v/>
      </c>
      <c r="AL3" s="325"/>
      <c r="AO3" t="str">
        <f>彙整資料!B2</f>
        <v/>
      </c>
      <c r="BB3" s="39" t="s">
        <v>161</v>
      </c>
      <c r="BC3" s="40" t="s">
        <v>162</v>
      </c>
      <c r="BD3" s="112" t="s">
        <v>163</v>
      </c>
      <c r="BE3" s="113"/>
      <c r="BF3" s="113"/>
      <c r="BG3" s="113"/>
      <c r="BH3" s="113"/>
      <c r="BI3" s="113"/>
      <c r="BJ3" s="113"/>
      <c r="BK3" s="113"/>
      <c r="BL3" s="114"/>
      <c r="BM3" s="115"/>
      <c r="BN3" s="116"/>
      <c r="BO3" s="116"/>
      <c r="BP3" s="116"/>
      <c r="BQ3" s="116"/>
      <c r="BR3" s="116"/>
      <c r="BS3" s="116"/>
      <c r="BT3" s="116"/>
      <c r="BU3" s="116"/>
      <c r="BV3" s="116"/>
      <c r="BW3" s="116"/>
      <c r="BX3" s="116"/>
      <c r="BY3" s="116"/>
      <c r="BZ3" s="116"/>
      <c r="CA3" s="116"/>
      <c r="CB3" s="116"/>
      <c r="CC3" s="116"/>
      <c r="CD3" s="116"/>
      <c r="CE3" s="116"/>
      <c r="CF3" s="116"/>
      <c r="CG3" s="116"/>
      <c r="CH3" s="116"/>
      <c r="CI3" s="116"/>
      <c r="CJ3" s="117"/>
    </row>
    <row r="4" spans="1:88" ht="20.100000000000001" customHeight="1">
      <c r="B4" s="617"/>
      <c r="C4" s="487"/>
      <c r="D4" s="608" t="s">
        <v>148</v>
      </c>
      <c r="E4" s="609"/>
      <c r="F4" s="609"/>
      <c r="G4" s="609"/>
      <c r="H4" s="609"/>
      <c r="I4" s="609"/>
      <c r="J4" s="609"/>
      <c r="K4" s="624"/>
      <c r="L4" s="527"/>
      <c r="M4" s="527"/>
      <c r="N4" s="527"/>
      <c r="O4" s="527"/>
      <c r="P4" s="527"/>
      <c r="Q4" s="527"/>
      <c r="R4" s="527"/>
      <c r="S4" s="527"/>
      <c r="T4" s="527"/>
      <c r="U4" s="527"/>
      <c r="V4" s="527"/>
      <c r="W4" s="527"/>
      <c r="X4" s="527"/>
      <c r="Y4" s="527"/>
      <c r="Z4" s="527"/>
      <c r="AA4" s="527"/>
      <c r="AB4" s="527"/>
      <c r="AC4" s="527"/>
      <c r="AD4" s="527"/>
      <c r="AE4" s="527"/>
      <c r="AF4" s="527"/>
      <c r="AG4" s="527"/>
      <c r="AH4" s="527"/>
      <c r="AI4" s="527"/>
      <c r="AJ4" s="588"/>
      <c r="AK4" s="325" t="str" cm="1">
        <f t="array" aca="1" ref="AK4" ca="1">IF($BU$26,IF(SUMPRODUCT(LEN(L4)-LEN(SUBSTITUTE(LOWER(L4), MID("abcdefghijklmnopqrstuvwxyz", ROW(INDIRECT("1:26")), 1), ""))) &lt;= 2, "←請填寫英文Please fill in English.",""),"")</f>
        <v/>
      </c>
      <c r="AL4" s="325"/>
      <c r="BB4" s="41"/>
      <c r="BC4" s="42"/>
      <c r="BD4" s="118" t="s">
        <v>164</v>
      </c>
      <c r="BE4" s="119"/>
      <c r="BF4" s="119"/>
      <c r="BG4" s="119"/>
      <c r="BH4" s="119"/>
      <c r="BI4" s="119"/>
      <c r="BJ4" s="119"/>
      <c r="BK4" s="119"/>
      <c r="BL4" s="120"/>
      <c r="BM4" s="106"/>
      <c r="BN4" s="107"/>
      <c r="BO4" s="107"/>
      <c r="BP4" s="107"/>
      <c r="BQ4" s="107"/>
      <c r="BR4" s="107"/>
      <c r="BS4" s="107"/>
      <c r="BT4" s="107"/>
      <c r="BU4" s="107"/>
      <c r="BV4" s="107"/>
      <c r="BW4" s="107"/>
      <c r="BX4" s="107"/>
      <c r="BY4" s="107"/>
      <c r="BZ4" s="107"/>
      <c r="CA4" s="107"/>
      <c r="CB4" s="107"/>
      <c r="CC4" s="107"/>
      <c r="CD4" s="107"/>
      <c r="CE4" s="107"/>
      <c r="CF4" s="107"/>
      <c r="CG4" s="107"/>
      <c r="CH4" s="107"/>
      <c r="CI4" s="107"/>
      <c r="CJ4" s="121"/>
    </row>
    <row r="5" spans="1:88" ht="20.100000000000001" customHeight="1">
      <c r="B5" s="617"/>
      <c r="C5" s="487"/>
      <c r="D5" s="608" t="s">
        <v>149</v>
      </c>
      <c r="E5" s="609"/>
      <c r="F5" s="609"/>
      <c r="G5" s="609"/>
      <c r="H5" s="609"/>
      <c r="I5" s="609"/>
      <c r="J5" s="609"/>
      <c r="K5" s="624"/>
      <c r="L5" s="527"/>
      <c r="M5" s="527"/>
      <c r="N5" s="527"/>
      <c r="O5" s="527"/>
      <c r="P5" s="527"/>
      <c r="Q5" s="527"/>
      <c r="R5" s="527"/>
      <c r="S5" s="527"/>
      <c r="T5" s="604"/>
      <c r="U5" s="605" t="s">
        <v>150</v>
      </c>
      <c r="V5" s="606"/>
      <c r="W5" s="607"/>
      <c r="X5" s="340"/>
      <c r="Y5" s="340"/>
      <c r="Z5" s="527"/>
      <c r="AA5" s="527"/>
      <c r="AB5" s="527"/>
      <c r="AC5" s="527"/>
      <c r="AD5" s="527"/>
      <c r="AE5" s="527"/>
      <c r="AF5" s="527"/>
      <c r="AG5" s="527"/>
      <c r="AH5" s="527"/>
      <c r="AI5" s="527"/>
      <c r="AJ5" s="588"/>
      <c r="AK5" s="325"/>
      <c r="AL5" s="325"/>
      <c r="BB5" s="41"/>
      <c r="BC5" s="42"/>
      <c r="BD5" s="122" t="s">
        <v>165</v>
      </c>
      <c r="BE5" s="123"/>
      <c r="BF5" s="123"/>
      <c r="BG5" s="123"/>
      <c r="BH5" s="123"/>
      <c r="BI5" s="123"/>
      <c r="BJ5" s="123"/>
      <c r="BK5" s="123"/>
      <c r="BL5" s="124"/>
      <c r="BM5" s="106"/>
      <c r="BN5" s="107"/>
      <c r="BO5" s="107"/>
      <c r="BP5" s="107"/>
      <c r="BQ5" s="107"/>
      <c r="BR5" s="107"/>
      <c r="BS5" s="107"/>
      <c r="BT5" s="108"/>
      <c r="BU5" s="125" t="s">
        <v>166</v>
      </c>
      <c r="BV5" s="126"/>
      <c r="BW5" s="127"/>
      <c r="BX5" s="126"/>
      <c r="BY5" s="126"/>
      <c r="BZ5" s="107"/>
      <c r="CA5" s="107"/>
      <c r="CB5" s="107"/>
      <c r="CC5" s="107"/>
      <c r="CD5" s="107"/>
      <c r="CE5" s="107"/>
      <c r="CF5" s="107"/>
      <c r="CG5" s="107"/>
      <c r="CH5" s="107"/>
      <c r="CI5" s="107"/>
      <c r="CJ5" s="121"/>
    </row>
    <row r="6" spans="1:88" ht="20.100000000000001" customHeight="1">
      <c r="A6" s="312"/>
      <c r="B6" s="617"/>
      <c r="C6" s="487"/>
      <c r="D6" s="608" t="s">
        <v>775</v>
      </c>
      <c r="E6" s="609"/>
      <c r="F6" s="609"/>
      <c r="G6" s="609"/>
      <c r="H6" s="609"/>
      <c r="I6" s="609"/>
      <c r="J6" s="609"/>
      <c r="K6" s="609"/>
      <c r="L6" s="526"/>
      <c r="M6" s="527"/>
      <c r="N6" s="527"/>
      <c r="O6" s="527"/>
      <c r="P6" s="527"/>
      <c r="Q6" s="527"/>
      <c r="R6" s="527"/>
      <c r="S6" s="527"/>
      <c r="T6" s="527"/>
      <c r="U6" s="527"/>
      <c r="V6" s="527"/>
      <c r="W6" s="527"/>
      <c r="X6" s="527"/>
      <c r="Y6" s="527"/>
      <c r="Z6" s="527"/>
      <c r="AA6" s="527"/>
      <c r="AB6" s="527"/>
      <c r="AC6" s="527"/>
      <c r="AD6" s="527"/>
      <c r="AE6" s="527"/>
      <c r="AF6" s="527"/>
      <c r="AG6" s="527"/>
      <c r="AH6" s="527"/>
      <c r="AI6" s="527"/>
      <c r="AJ6" s="588"/>
      <c r="AK6" s="325" t="str" cm="1">
        <f t="array" aca="1" ref="AK6" ca="1">IF($BU$26,IF(SUMPRODUCT(LEN(L6)-LEN(SUBSTITUTE(LOWER(L6), MID("abcdefghijklmnopqrstuvwxyz", ROW(INDIRECT("1:26")), 1), ""))) &lt;= 2, "←請填寫英文Please fill in English.",""),"")</f>
        <v/>
      </c>
      <c r="AL6" s="325"/>
      <c r="BB6" s="41"/>
      <c r="BC6" s="42"/>
      <c r="BD6" s="118" t="s">
        <v>167</v>
      </c>
      <c r="BE6" s="119"/>
      <c r="BF6" s="119"/>
      <c r="BG6" s="119"/>
      <c r="BH6" s="119"/>
      <c r="BI6" s="119"/>
      <c r="BJ6" s="119"/>
      <c r="BK6" s="119"/>
      <c r="BL6" s="120"/>
      <c r="BM6" s="106"/>
      <c r="BN6" s="107"/>
      <c r="BO6" s="107"/>
      <c r="BP6" s="107"/>
      <c r="BQ6" s="107"/>
      <c r="BR6" s="107"/>
      <c r="BS6" s="107"/>
      <c r="BT6" s="107"/>
      <c r="BU6" s="107"/>
      <c r="BV6" s="107"/>
      <c r="BW6" s="107"/>
      <c r="BX6" s="107"/>
      <c r="BY6" s="107"/>
      <c r="BZ6" s="107"/>
      <c r="CA6" s="107"/>
      <c r="CB6" s="107"/>
      <c r="CC6" s="107"/>
      <c r="CD6" s="107"/>
      <c r="CE6" s="107"/>
      <c r="CF6" s="107"/>
      <c r="CG6" s="107"/>
      <c r="CH6" s="107"/>
      <c r="CI6" s="107"/>
      <c r="CJ6" s="121"/>
    </row>
    <row r="7" spans="1:88" ht="16.5" customHeight="1">
      <c r="A7" s="313"/>
      <c r="B7" s="617"/>
      <c r="C7" s="487"/>
      <c r="D7" s="610" t="s">
        <v>96</v>
      </c>
      <c r="E7" s="611"/>
      <c r="F7" s="611"/>
      <c r="G7" s="611"/>
      <c r="H7" s="611"/>
      <c r="I7" s="611"/>
      <c r="J7" s="611"/>
      <c r="K7" s="611"/>
      <c r="L7" s="611"/>
      <c r="M7" s="611"/>
      <c r="N7" s="611"/>
      <c r="O7" s="611"/>
      <c r="P7" s="611"/>
      <c r="Q7" s="611"/>
      <c r="R7" s="611"/>
      <c r="S7" s="611"/>
      <c r="T7" s="611"/>
      <c r="U7" s="611"/>
      <c r="V7" s="611"/>
      <c r="W7" s="611"/>
      <c r="X7" s="611"/>
      <c r="Y7" s="611"/>
      <c r="Z7" s="611"/>
      <c r="AA7" s="611"/>
      <c r="AB7" s="611"/>
      <c r="AC7" s="611"/>
      <c r="AD7" s="611"/>
      <c r="AE7" s="611"/>
      <c r="AF7" s="611"/>
      <c r="AG7" s="611"/>
      <c r="AH7" s="611"/>
      <c r="AI7" s="611"/>
      <c r="AJ7" s="612"/>
      <c r="AK7" s="325"/>
      <c r="AL7" s="326"/>
      <c r="BB7" s="41"/>
      <c r="BC7" s="42"/>
      <c r="BD7" s="128" t="s">
        <v>168</v>
      </c>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30"/>
    </row>
    <row r="8" spans="1:88" ht="16.5" customHeight="1">
      <c r="B8" s="617"/>
      <c r="C8" s="487"/>
      <c r="D8" s="131"/>
      <c r="E8" s="625" t="s">
        <v>104</v>
      </c>
      <c r="F8" s="626"/>
      <c r="G8" s="626"/>
      <c r="H8" s="626"/>
      <c r="I8" s="626"/>
      <c r="J8" s="626"/>
      <c r="K8" s="626"/>
      <c r="L8" s="626"/>
      <c r="M8" s="627"/>
      <c r="N8" s="132"/>
      <c r="O8" s="628" t="s">
        <v>105</v>
      </c>
      <c r="P8" s="629"/>
      <c r="Q8" s="629"/>
      <c r="R8" s="629"/>
      <c r="S8" s="629"/>
      <c r="T8" s="629"/>
      <c r="U8" s="629"/>
      <c r="V8" s="629"/>
      <c r="W8" s="629"/>
      <c r="X8" s="629"/>
      <c r="Y8" s="629"/>
      <c r="Z8" s="629"/>
      <c r="AA8" s="629"/>
      <c r="AB8" s="629"/>
      <c r="AC8" s="629"/>
      <c r="AD8" s="629"/>
      <c r="AE8" s="629"/>
      <c r="AF8" s="629"/>
      <c r="AG8" s="629"/>
      <c r="AH8" s="629"/>
      <c r="AI8" s="629"/>
      <c r="AJ8" s="630"/>
      <c r="AK8" s="325"/>
      <c r="AL8" s="325"/>
      <c r="BB8" s="41"/>
      <c r="BC8" s="42"/>
      <c r="BD8" s="133" t="b">
        <v>0</v>
      </c>
      <c r="BE8" s="134" t="s">
        <v>169</v>
      </c>
      <c r="BF8" s="135"/>
      <c r="BG8" s="135"/>
      <c r="BH8" s="135"/>
      <c r="BI8" s="135"/>
      <c r="BJ8" s="135"/>
      <c r="BK8" s="135"/>
      <c r="BL8" s="135"/>
      <c r="BM8" s="136"/>
      <c r="BN8" s="137" t="b">
        <v>0</v>
      </c>
      <c r="BO8" s="134" t="s">
        <v>170</v>
      </c>
      <c r="BP8" s="138"/>
      <c r="BQ8" s="138"/>
      <c r="BR8" s="138"/>
      <c r="BS8" s="138"/>
      <c r="BT8" s="138"/>
      <c r="BU8" s="138"/>
      <c r="BV8" s="138"/>
      <c r="BW8" s="138"/>
      <c r="BX8" s="138"/>
      <c r="BY8" s="138"/>
      <c r="BZ8" s="138"/>
      <c r="CA8" s="138"/>
      <c r="CB8" s="138"/>
      <c r="CC8" s="138"/>
      <c r="CD8" s="138"/>
      <c r="CE8" s="138"/>
      <c r="CF8" s="138"/>
      <c r="CG8" s="138"/>
      <c r="CH8" s="138"/>
      <c r="CI8" s="138"/>
      <c r="CJ8" s="139"/>
    </row>
    <row r="9" spans="1:88" ht="20.100000000000001" customHeight="1">
      <c r="A9" s="583" t="str">
        <f>IF(AND(BD16&lt;&gt;TRUE,L17&lt;&gt;L3),"Payment Statement","")</f>
        <v/>
      </c>
      <c r="B9" s="617"/>
      <c r="C9" s="487"/>
      <c r="D9" s="584" t="s">
        <v>879</v>
      </c>
      <c r="E9" s="585"/>
      <c r="F9" s="585"/>
      <c r="G9" s="585"/>
      <c r="H9" s="585"/>
      <c r="I9" s="585"/>
      <c r="J9" s="585"/>
      <c r="K9" s="586"/>
      <c r="L9" s="568"/>
      <c r="M9" s="568"/>
      <c r="N9" s="568"/>
      <c r="O9" s="568"/>
      <c r="P9" s="568"/>
      <c r="Q9" s="568"/>
      <c r="R9" s="568"/>
      <c r="S9" s="568"/>
      <c r="T9" s="568"/>
      <c r="U9" s="568"/>
      <c r="V9" s="568"/>
      <c r="W9" s="568"/>
      <c r="X9" s="568"/>
      <c r="Y9" s="568"/>
      <c r="Z9" s="568"/>
      <c r="AA9" s="568"/>
      <c r="AB9" s="568"/>
      <c r="AC9" s="568"/>
      <c r="AD9" s="568"/>
      <c r="AE9" s="568"/>
      <c r="AF9" s="568"/>
      <c r="AG9" s="568"/>
      <c r="AH9" s="568"/>
      <c r="AI9" s="568"/>
      <c r="AJ9" s="587"/>
      <c r="AK9" s="325" t="str" cm="1">
        <f t="array" aca="1" ref="AK9" ca="1">IF(AND($BU$26,OR($BD$8,$BN$8)&lt;&gt;TRUE),IF(SUMPRODUCT(LEN(L9)-LEN(SUBSTITUTE(LOWER(L9), MID("abcdefghijklmnopqrstuvwxyz", ROW(INDIRECT("1:26")), 1), ""))) &lt;= 2, "←請填寫英文Please fill in English.",""),"")</f>
        <v/>
      </c>
      <c r="AL9" s="325"/>
      <c r="BB9" s="41"/>
      <c r="BC9" s="42"/>
      <c r="BD9" s="140" t="s">
        <v>171</v>
      </c>
      <c r="BE9" s="141"/>
      <c r="BF9" s="141"/>
      <c r="BG9" s="141"/>
      <c r="BH9" s="141"/>
      <c r="BI9" s="141"/>
      <c r="BJ9" s="141"/>
      <c r="BK9" s="142"/>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4"/>
    </row>
    <row r="10" spans="1:88" ht="20.100000000000001" customHeight="1">
      <c r="A10" s="583"/>
      <c r="B10" s="617"/>
      <c r="C10" s="487"/>
      <c r="D10" s="584" t="s">
        <v>880</v>
      </c>
      <c r="E10" s="585"/>
      <c r="F10" s="585"/>
      <c r="G10" s="585"/>
      <c r="H10" s="585"/>
      <c r="I10" s="585"/>
      <c r="J10" s="585"/>
      <c r="K10" s="586"/>
      <c r="L10" s="526"/>
      <c r="M10" s="527"/>
      <c r="N10" s="527"/>
      <c r="O10" s="527"/>
      <c r="P10" s="527"/>
      <c r="Q10" s="527"/>
      <c r="R10" s="527"/>
      <c r="S10" s="527"/>
      <c r="T10" s="527"/>
      <c r="U10" s="527"/>
      <c r="V10" s="527"/>
      <c r="W10" s="527"/>
      <c r="X10" s="527"/>
      <c r="Y10" s="527"/>
      <c r="Z10" s="527"/>
      <c r="AA10" s="527"/>
      <c r="AB10" s="527"/>
      <c r="AC10" s="527"/>
      <c r="AD10" s="527"/>
      <c r="AE10" s="527"/>
      <c r="AF10" s="527"/>
      <c r="AG10" s="527"/>
      <c r="AH10" s="527"/>
      <c r="AI10" s="527"/>
      <c r="AJ10" s="588"/>
      <c r="AK10" s="325" t="str" cm="1">
        <f t="array" aca="1" ref="AK10" ca="1">IF(AND($BU$26,OR($BD$8,$BN$8)&lt;&gt;TRUE),IF(SUMPRODUCT(LEN(L10)-LEN(SUBSTITUTE(LOWER(L10), MID("abcdefghijklmnopqrstuvwxyz", ROW(INDIRECT("1:26")), 1), ""))) &lt;= 2, "←請填寫英文Please fill in English.",""),"")</f>
        <v/>
      </c>
      <c r="AL10" s="325"/>
      <c r="BB10" s="41"/>
      <c r="BC10" s="42"/>
      <c r="BD10" s="140" t="s">
        <v>172</v>
      </c>
      <c r="BE10" s="141"/>
      <c r="BF10" s="141"/>
      <c r="BG10" s="141"/>
      <c r="BH10" s="141"/>
      <c r="BI10" s="141"/>
      <c r="BJ10" s="141"/>
      <c r="BK10" s="142"/>
      <c r="BL10" s="106"/>
      <c r="BM10" s="107"/>
      <c r="BN10" s="107"/>
      <c r="BO10" s="107"/>
      <c r="BP10" s="107"/>
      <c r="BQ10" s="107"/>
      <c r="BR10" s="107"/>
      <c r="BS10" s="107"/>
      <c r="BT10" s="107"/>
      <c r="BU10" s="107"/>
      <c r="BV10" s="107"/>
      <c r="BW10" s="107"/>
      <c r="BX10" s="107"/>
      <c r="BY10" s="107"/>
      <c r="BZ10" s="107"/>
      <c r="CA10" s="107"/>
      <c r="CB10" s="107"/>
      <c r="CC10" s="107"/>
      <c r="CD10" s="107"/>
      <c r="CE10" s="107"/>
      <c r="CF10" s="107"/>
      <c r="CG10" s="107"/>
      <c r="CH10" s="107"/>
      <c r="CI10" s="107"/>
      <c r="CJ10" s="121"/>
    </row>
    <row r="11" spans="1:88" ht="12" customHeight="1">
      <c r="A11" s="583"/>
      <c r="B11" s="617"/>
      <c r="C11" s="487"/>
      <c r="D11" s="589" t="s">
        <v>881</v>
      </c>
      <c r="E11" s="590"/>
      <c r="F11" s="590"/>
      <c r="G11" s="590"/>
      <c r="H11" s="590"/>
      <c r="I11" s="590"/>
      <c r="J11" s="590"/>
      <c r="K11" s="590"/>
      <c r="L11" s="590"/>
      <c r="M11" s="590"/>
      <c r="N11" s="590"/>
      <c r="O11" s="590"/>
      <c r="P11" s="590"/>
      <c r="Q11" s="590"/>
      <c r="R11" s="590"/>
      <c r="S11" s="590"/>
      <c r="T11" s="590"/>
      <c r="U11" s="590"/>
      <c r="V11" s="590"/>
      <c r="W11" s="590"/>
      <c r="X11" s="590"/>
      <c r="Y11" s="590"/>
      <c r="Z11" s="590"/>
      <c r="AA11" s="590"/>
      <c r="AB11" s="590"/>
      <c r="AC11" s="590"/>
      <c r="AD11" s="590"/>
      <c r="AE11" s="590"/>
      <c r="AF11" s="590"/>
      <c r="AG11" s="590"/>
      <c r="AH11" s="590"/>
      <c r="AI11" s="590"/>
      <c r="AJ11" s="591"/>
      <c r="BB11" s="41"/>
      <c r="BC11" s="42"/>
      <c r="BD11" s="145" t="s">
        <v>173</v>
      </c>
      <c r="BE11" s="146"/>
      <c r="BF11" s="146"/>
      <c r="BG11" s="146"/>
      <c r="BH11" s="146"/>
      <c r="BI11" s="146"/>
      <c r="BJ11" s="146"/>
      <c r="BK11" s="146"/>
      <c r="BL11" s="146"/>
      <c r="BM11" s="146"/>
      <c r="BN11" s="146"/>
      <c r="BO11" s="146"/>
      <c r="BP11" s="146"/>
      <c r="BQ11" s="146"/>
      <c r="BR11" s="146"/>
      <c r="BS11" s="146"/>
      <c r="BT11" s="146"/>
      <c r="BU11" s="146"/>
      <c r="BV11" s="146"/>
      <c r="BW11" s="146"/>
      <c r="BX11" s="146"/>
      <c r="BY11" s="146"/>
      <c r="BZ11" s="146"/>
      <c r="CA11" s="146"/>
      <c r="CB11" s="146"/>
      <c r="CC11" s="146"/>
      <c r="CD11" s="146"/>
      <c r="CE11" s="146"/>
      <c r="CF11" s="146"/>
      <c r="CG11" s="146"/>
      <c r="CH11" s="146"/>
      <c r="CI11" s="146"/>
      <c r="CJ11" s="147"/>
    </row>
    <row r="12" spans="1:88" ht="12" customHeight="1" thickBot="1">
      <c r="A12" s="583"/>
      <c r="B12" s="617"/>
      <c r="C12" s="487"/>
      <c r="D12" s="592" t="s">
        <v>882</v>
      </c>
      <c r="E12" s="593"/>
      <c r="F12" s="593"/>
      <c r="G12" s="593"/>
      <c r="H12" s="593"/>
      <c r="I12" s="593"/>
      <c r="J12" s="593"/>
      <c r="K12" s="593"/>
      <c r="L12" s="593"/>
      <c r="M12" s="593"/>
      <c r="N12" s="593"/>
      <c r="O12" s="593"/>
      <c r="P12" s="593"/>
      <c r="Q12" s="593"/>
      <c r="R12" s="593"/>
      <c r="S12" s="593"/>
      <c r="T12" s="593"/>
      <c r="U12" s="593"/>
      <c r="V12" s="593"/>
      <c r="W12" s="593"/>
      <c r="X12" s="593"/>
      <c r="Y12" s="593"/>
      <c r="Z12" s="593"/>
      <c r="AA12" s="593"/>
      <c r="AB12" s="593"/>
      <c r="AC12" s="593"/>
      <c r="AD12" s="593"/>
      <c r="AE12" s="593"/>
      <c r="AF12" s="593"/>
      <c r="AG12" s="593"/>
      <c r="AH12" s="593"/>
      <c r="AI12" s="593"/>
      <c r="AJ12" s="594"/>
      <c r="BB12" s="41"/>
      <c r="BC12" s="42"/>
      <c r="BD12" s="148" t="s">
        <v>174</v>
      </c>
      <c r="BE12" s="149"/>
      <c r="BF12" s="149"/>
      <c r="BG12" s="149"/>
      <c r="BH12" s="149"/>
      <c r="BI12" s="149"/>
      <c r="BJ12" s="149"/>
      <c r="BK12" s="149"/>
      <c r="BL12" s="149"/>
      <c r="BM12" s="149"/>
      <c r="BN12" s="149"/>
      <c r="BO12" s="149"/>
      <c r="BP12" s="149"/>
      <c r="BQ12" s="149"/>
      <c r="BR12" s="149"/>
      <c r="BS12" s="149"/>
      <c r="BT12" s="149"/>
      <c r="BU12" s="149"/>
      <c r="BV12" s="149"/>
      <c r="BW12" s="149"/>
      <c r="BX12" s="149"/>
      <c r="BY12" s="149"/>
      <c r="BZ12" s="149"/>
      <c r="CA12" s="149"/>
      <c r="CB12" s="149"/>
      <c r="CC12" s="149"/>
      <c r="CD12" s="149"/>
      <c r="CE12" s="149"/>
      <c r="CF12" s="149"/>
      <c r="CG12" s="149"/>
      <c r="CH12" s="149"/>
      <c r="CI12" s="149"/>
      <c r="CJ12" s="150"/>
    </row>
    <row r="13" spans="1:88" ht="20.100000000000001" customHeight="1">
      <c r="A13" s="583"/>
      <c r="B13" s="617"/>
      <c r="C13" s="408"/>
      <c r="D13" s="563" t="s">
        <v>865</v>
      </c>
      <c r="E13" s="564"/>
      <c r="F13" s="564"/>
      <c r="G13" s="564"/>
      <c r="H13" s="564"/>
      <c r="I13" s="564"/>
      <c r="J13" s="564"/>
      <c r="K13" s="564"/>
      <c r="L13" s="526"/>
      <c r="M13" s="527"/>
      <c r="N13" s="527"/>
      <c r="O13" s="527"/>
      <c r="P13" s="527"/>
      <c r="Q13" s="527"/>
      <c r="R13" s="527"/>
      <c r="S13" s="527"/>
      <c r="T13" s="527"/>
      <c r="U13" s="527"/>
      <c r="V13" s="527"/>
      <c r="W13" s="527"/>
      <c r="X13" s="527"/>
      <c r="Y13" s="527"/>
      <c r="Z13" s="527"/>
      <c r="AA13" s="527"/>
      <c r="AB13" s="527"/>
      <c r="AC13" s="527"/>
      <c r="AD13" s="527"/>
      <c r="AE13" s="527"/>
      <c r="AF13" s="527"/>
      <c r="AG13" s="527"/>
      <c r="AH13" s="527"/>
      <c r="AI13" s="527"/>
      <c r="AJ13" s="528"/>
      <c r="BB13" s="41"/>
      <c r="BC13" s="43"/>
      <c r="BD13" s="151" t="s">
        <v>175</v>
      </c>
      <c r="BE13" s="152"/>
      <c r="BF13" s="152"/>
      <c r="BG13" s="152"/>
      <c r="BH13" s="152"/>
      <c r="BI13" s="115"/>
      <c r="BJ13" s="116"/>
      <c r="BK13" s="116"/>
      <c r="BL13" s="116"/>
      <c r="BM13" s="116"/>
      <c r="BN13" s="116"/>
      <c r="BO13" s="116" t="s">
        <v>166</v>
      </c>
      <c r="BP13" s="116"/>
      <c r="BQ13" s="116"/>
      <c r="BR13" s="116"/>
      <c r="BS13" s="116" t="s">
        <v>176</v>
      </c>
      <c r="BT13" s="153"/>
      <c r="BU13" s="154"/>
      <c r="BV13" s="152"/>
      <c r="BW13" s="155"/>
      <c r="BX13" s="152"/>
      <c r="BY13" s="152"/>
      <c r="BZ13" s="116"/>
      <c r="CA13" s="116"/>
      <c r="CB13" s="116"/>
      <c r="CC13" s="116"/>
      <c r="CD13" s="116" t="s">
        <v>177</v>
      </c>
      <c r="CE13" s="116"/>
      <c r="CF13" s="116"/>
      <c r="CG13" s="116"/>
      <c r="CH13" s="116"/>
      <c r="CI13" s="116"/>
      <c r="CJ13" s="156"/>
    </row>
    <row r="14" spans="1:88" ht="20.100000000000001" customHeight="1">
      <c r="A14" s="583"/>
      <c r="B14" s="617"/>
      <c r="C14" s="408"/>
      <c r="D14" s="565" t="s">
        <v>866</v>
      </c>
      <c r="E14" s="566"/>
      <c r="F14" s="566"/>
      <c r="G14" s="566"/>
      <c r="H14" s="566"/>
      <c r="I14" s="567"/>
      <c r="J14" s="568"/>
      <c r="K14" s="568"/>
      <c r="L14" s="568"/>
      <c r="M14" s="568"/>
      <c r="N14" s="568"/>
      <c r="O14" s="569" t="s">
        <v>867</v>
      </c>
      <c r="P14" s="570"/>
      <c r="Q14" s="567"/>
      <c r="R14" s="571"/>
      <c r="S14" s="572" t="s">
        <v>868</v>
      </c>
      <c r="T14" s="573"/>
      <c r="U14" s="570"/>
      <c r="V14" s="567"/>
      <c r="W14" s="568"/>
      <c r="X14" s="568"/>
      <c r="Y14" s="568"/>
      <c r="Z14" s="568"/>
      <c r="AA14" s="568"/>
      <c r="AB14" s="568"/>
      <c r="AC14" s="571"/>
      <c r="AD14" s="573" t="s">
        <v>869</v>
      </c>
      <c r="AE14" s="573"/>
      <c r="AF14" s="567"/>
      <c r="AG14" s="568"/>
      <c r="AH14" s="568"/>
      <c r="AI14" s="568"/>
      <c r="AJ14" s="574"/>
      <c r="BB14" s="41"/>
      <c r="BC14" s="43"/>
      <c r="BD14" s="157" t="s">
        <v>146</v>
      </c>
      <c r="BE14" s="110"/>
      <c r="BF14" s="110"/>
      <c r="BG14" s="110"/>
      <c r="BH14" s="110"/>
      <c r="BI14" s="106"/>
      <c r="BJ14" s="107"/>
      <c r="BK14" s="107"/>
      <c r="BL14" s="107"/>
      <c r="BM14" s="107"/>
      <c r="BN14" s="107"/>
      <c r="BO14" s="107"/>
      <c r="BP14" s="107"/>
      <c r="BQ14" s="107"/>
      <c r="BR14" s="107"/>
      <c r="BS14" s="107"/>
      <c r="BT14" s="108"/>
      <c r="BU14" s="109"/>
      <c r="BV14" s="110"/>
      <c r="BW14" s="110"/>
      <c r="BX14" s="110"/>
      <c r="BY14" s="110"/>
      <c r="BZ14" s="158"/>
      <c r="CA14" s="107"/>
      <c r="CB14" s="107"/>
      <c r="CC14" s="107"/>
      <c r="CD14" s="107"/>
      <c r="CE14" s="107"/>
      <c r="CF14" s="107"/>
      <c r="CG14" s="107"/>
      <c r="CH14" s="107"/>
      <c r="CI14" s="107"/>
      <c r="CJ14" s="111"/>
    </row>
    <row r="15" spans="1:88" ht="20.100000000000001" customHeight="1" thickBot="1">
      <c r="A15" s="583"/>
      <c r="B15" s="618"/>
      <c r="C15" s="409"/>
      <c r="D15" s="549" t="s">
        <v>870</v>
      </c>
      <c r="E15" s="550"/>
      <c r="F15" s="550"/>
      <c r="G15" s="550"/>
      <c r="H15" s="550"/>
      <c r="I15" s="551"/>
      <c r="J15" s="552"/>
      <c r="K15" s="552"/>
      <c r="L15" s="552"/>
      <c r="M15" s="552"/>
      <c r="N15" s="552"/>
      <c r="O15" s="552"/>
      <c r="P15" s="552"/>
      <c r="Q15" s="552"/>
      <c r="R15" s="553"/>
      <c r="S15" s="582" t="s">
        <v>871</v>
      </c>
      <c r="T15" s="555"/>
      <c r="U15" s="555"/>
      <c r="V15" s="555"/>
      <c r="W15" s="555"/>
      <c r="X15" s="555"/>
      <c r="Y15" s="555"/>
      <c r="Z15" s="555"/>
      <c r="AA15" s="556"/>
      <c r="AB15" s="557"/>
      <c r="AC15" s="557"/>
      <c r="AD15" s="557"/>
      <c r="AE15" s="557"/>
      <c r="AF15" s="557"/>
      <c r="AG15" s="557"/>
      <c r="AH15" s="557"/>
      <c r="AI15" s="557"/>
      <c r="AJ15" s="558"/>
      <c r="AM15" s="14"/>
      <c r="AP15" s="38"/>
      <c r="BB15" s="44"/>
      <c r="BC15" s="45"/>
      <c r="BD15" s="159" t="s">
        <v>178</v>
      </c>
      <c r="BE15" s="160"/>
      <c r="BF15" s="160"/>
      <c r="BG15" s="160"/>
      <c r="BH15" s="160"/>
      <c r="BI15" s="161"/>
      <c r="BJ15" s="162"/>
      <c r="BK15" s="162"/>
      <c r="BL15" s="162"/>
      <c r="BM15" s="162"/>
      <c r="BN15" s="162"/>
      <c r="BO15" s="162"/>
      <c r="BP15" s="162"/>
      <c r="BQ15" s="162"/>
      <c r="BR15" s="162"/>
      <c r="BS15" s="162" t="s">
        <v>179</v>
      </c>
      <c r="BT15" s="163"/>
      <c r="BU15" s="164"/>
      <c r="BV15" s="165"/>
      <c r="BW15" s="165"/>
      <c r="BX15" s="165"/>
      <c r="BY15" s="165"/>
      <c r="BZ15" s="165"/>
      <c r="CA15" s="165"/>
      <c r="CB15" s="165"/>
      <c r="CC15" s="165"/>
      <c r="CD15" s="165"/>
      <c r="CE15" s="161"/>
      <c r="CF15" s="162"/>
      <c r="CG15" s="162"/>
      <c r="CH15" s="162"/>
      <c r="CI15" s="162"/>
      <c r="CJ15" s="166"/>
    </row>
    <row r="16" spans="1:88" ht="16.5" customHeight="1" thickTop="1">
      <c r="A16" s="595" t="str">
        <f>IF(AND(BD16&lt;&gt;TRUE,L17&lt;&gt;L3),"付款切結書連結","")</f>
        <v/>
      </c>
      <c r="B16" s="447" t="s">
        <v>87</v>
      </c>
      <c r="C16" s="407" t="s">
        <v>0</v>
      </c>
      <c r="D16" s="315" t="b">
        <f>$BD$16</f>
        <v>0</v>
      </c>
      <c r="E16" s="598" t="s">
        <v>104</v>
      </c>
      <c r="F16" s="599"/>
      <c r="G16" s="599"/>
      <c r="H16" s="599"/>
      <c r="I16" s="599"/>
      <c r="J16" s="599"/>
      <c r="K16" s="599"/>
      <c r="L16" s="599"/>
      <c r="M16" s="600"/>
      <c r="N16" s="601" t="s">
        <v>883</v>
      </c>
      <c r="O16" s="602"/>
      <c r="P16" s="602"/>
      <c r="Q16" s="602"/>
      <c r="R16" s="602"/>
      <c r="S16" s="602"/>
      <c r="T16" s="602"/>
      <c r="U16" s="602"/>
      <c r="V16" s="602"/>
      <c r="W16" s="602"/>
      <c r="X16" s="602"/>
      <c r="Y16" s="602"/>
      <c r="Z16" s="602"/>
      <c r="AA16" s="602"/>
      <c r="AB16" s="602"/>
      <c r="AC16" s="602"/>
      <c r="AD16" s="602"/>
      <c r="AE16" s="602"/>
      <c r="AF16" s="602"/>
      <c r="AG16" s="602"/>
      <c r="AH16" s="602"/>
      <c r="AI16" s="602"/>
      <c r="AJ16" s="603"/>
      <c r="AL16" s="327"/>
      <c r="BB16" s="39" t="s">
        <v>180</v>
      </c>
      <c r="BC16" s="46" t="s">
        <v>181</v>
      </c>
      <c r="BD16" s="167" t="b">
        <v>0</v>
      </c>
      <c r="BE16" s="168" t="s">
        <v>169</v>
      </c>
      <c r="BF16" s="169"/>
      <c r="BG16" s="169"/>
      <c r="BH16" s="169"/>
      <c r="BI16" s="169"/>
      <c r="BJ16" s="169"/>
      <c r="BK16" s="169"/>
      <c r="BL16" s="169"/>
      <c r="BM16" s="170"/>
      <c r="BN16" s="171" t="s">
        <v>182</v>
      </c>
      <c r="BO16" s="172"/>
      <c r="BP16" s="172"/>
      <c r="BQ16" s="172"/>
      <c r="BR16" s="172"/>
      <c r="BS16" s="172"/>
      <c r="BT16" s="172"/>
      <c r="BU16" s="172"/>
      <c r="BV16" s="172"/>
      <c r="BW16" s="172"/>
      <c r="BX16" s="172"/>
      <c r="BY16" s="172"/>
      <c r="BZ16" s="172"/>
      <c r="CA16" s="172"/>
      <c r="CB16" s="172"/>
      <c r="CC16" s="172"/>
      <c r="CD16" s="172"/>
      <c r="CE16" s="172"/>
      <c r="CF16" s="172"/>
      <c r="CG16" s="172"/>
      <c r="CH16" s="172"/>
      <c r="CI16" s="173"/>
      <c r="CJ16" s="174"/>
    </row>
    <row r="17" spans="1:88" ht="20.100000000000001" customHeight="1">
      <c r="A17" s="595"/>
      <c r="B17" s="405"/>
      <c r="C17" s="408"/>
      <c r="D17" s="563" t="s">
        <v>872</v>
      </c>
      <c r="E17" s="564"/>
      <c r="F17" s="564"/>
      <c r="G17" s="564"/>
      <c r="H17" s="564"/>
      <c r="I17" s="564"/>
      <c r="J17" s="564"/>
      <c r="K17" s="564"/>
      <c r="L17" s="526"/>
      <c r="M17" s="527"/>
      <c r="N17" s="527"/>
      <c r="O17" s="527"/>
      <c r="P17" s="527"/>
      <c r="Q17" s="527"/>
      <c r="R17" s="527"/>
      <c r="S17" s="527"/>
      <c r="T17" s="527"/>
      <c r="U17" s="527"/>
      <c r="V17" s="527"/>
      <c r="W17" s="527"/>
      <c r="X17" s="527"/>
      <c r="Y17" s="527"/>
      <c r="Z17" s="527"/>
      <c r="AA17" s="527"/>
      <c r="AB17" s="527"/>
      <c r="AC17" s="527"/>
      <c r="AD17" s="527"/>
      <c r="AE17" s="527"/>
      <c r="AF17" s="527"/>
      <c r="AG17" s="527"/>
      <c r="AH17" s="527"/>
      <c r="AI17" s="527"/>
      <c r="AJ17" s="528"/>
      <c r="AK17" s="325" t="str" cm="1">
        <f t="array" aca="1" ref="AK17" ca="1">IF(AND($BU$26,$BN$8),IF(SUMPRODUCT(LEN(L17)-LEN(SUBSTITUTE(LOWER(L17), MID("abcdefghijklmnopqrstuvwxyz", ROW(INDIRECT("1:26")), 1), ""))) &lt;= 2, "←請填寫英文Please fill in English.",""),"")</f>
        <v/>
      </c>
      <c r="BB17" s="47"/>
      <c r="BC17" s="43"/>
      <c r="BD17" s="103" t="s">
        <v>183</v>
      </c>
      <c r="BE17" s="104"/>
      <c r="BF17" s="104"/>
      <c r="BG17" s="104"/>
      <c r="BH17" s="104"/>
      <c r="BI17" s="104"/>
      <c r="BJ17" s="104"/>
      <c r="BK17" s="104"/>
      <c r="BL17" s="105"/>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11"/>
    </row>
    <row r="18" spans="1:88" ht="20.100000000000001" customHeight="1">
      <c r="A18" s="595"/>
      <c r="B18" s="405"/>
      <c r="C18" s="408"/>
      <c r="D18" s="563" t="s">
        <v>873</v>
      </c>
      <c r="E18" s="564"/>
      <c r="F18" s="564"/>
      <c r="G18" s="564"/>
      <c r="H18" s="564"/>
      <c r="I18" s="564"/>
      <c r="J18" s="564"/>
      <c r="K18" s="564"/>
      <c r="L18" s="526"/>
      <c r="M18" s="527"/>
      <c r="N18" s="527"/>
      <c r="O18" s="527"/>
      <c r="P18" s="527"/>
      <c r="Q18" s="527"/>
      <c r="R18" s="527"/>
      <c r="S18" s="527"/>
      <c r="T18" s="527"/>
      <c r="U18" s="527"/>
      <c r="V18" s="527"/>
      <c r="W18" s="527"/>
      <c r="X18" s="527"/>
      <c r="Y18" s="527"/>
      <c r="Z18" s="527"/>
      <c r="AA18" s="527"/>
      <c r="AB18" s="527"/>
      <c r="AC18" s="527"/>
      <c r="AD18" s="527"/>
      <c r="AE18" s="527"/>
      <c r="AF18" s="527"/>
      <c r="AG18" s="527"/>
      <c r="AH18" s="527"/>
      <c r="AI18" s="527"/>
      <c r="AJ18" s="528"/>
      <c r="AL18" s="14"/>
      <c r="AO18" s="14"/>
      <c r="BB18" s="47"/>
      <c r="BC18" s="43"/>
      <c r="BD18" s="175" t="s">
        <v>184</v>
      </c>
      <c r="BE18" s="135"/>
      <c r="BF18" s="135"/>
      <c r="BG18" s="135"/>
      <c r="BH18" s="135"/>
      <c r="BI18" s="135"/>
      <c r="BJ18" s="135"/>
      <c r="BK18" s="135"/>
      <c r="BL18" s="136"/>
      <c r="BM18" s="143"/>
      <c r="BN18" s="143"/>
      <c r="BO18" s="143"/>
      <c r="BP18" s="143"/>
      <c r="BQ18" s="143"/>
      <c r="BR18" s="143"/>
      <c r="BS18" s="143"/>
      <c r="BT18" s="143"/>
      <c r="BU18" s="143"/>
      <c r="BV18" s="143"/>
      <c r="BW18" s="143"/>
      <c r="BX18" s="143"/>
      <c r="BY18" s="143"/>
      <c r="BZ18" s="143"/>
      <c r="CA18" s="143"/>
      <c r="CB18" s="143"/>
      <c r="CC18" s="143"/>
      <c r="CD18" s="143"/>
      <c r="CE18" s="143"/>
      <c r="CF18" s="143"/>
      <c r="CG18" s="143"/>
      <c r="CH18" s="143"/>
      <c r="CI18" s="143"/>
      <c r="CJ18" s="176"/>
    </row>
    <row r="19" spans="1:88" ht="20.100000000000001" customHeight="1">
      <c r="A19" s="595"/>
      <c r="B19" s="405"/>
      <c r="C19" s="408"/>
      <c r="D19" s="563" t="s">
        <v>914</v>
      </c>
      <c r="E19" s="564"/>
      <c r="F19" s="564"/>
      <c r="G19" s="564"/>
      <c r="H19" s="564"/>
      <c r="I19" s="564"/>
      <c r="J19" s="564"/>
      <c r="K19" s="564"/>
      <c r="L19" s="359"/>
      <c r="M19" s="575" t="s">
        <v>915</v>
      </c>
      <c r="N19" s="576"/>
      <c r="O19" s="576"/>
      <c r="P19" s="576"/>
      <c r="Q19" s="576"/>
      <c r="R19" s="577"/>
      <c r="S19" s="360"/>
      <c r="T19" s="575" t="s">
        <v>916</v>
      </c>
      <c r="U19" s="578"/>
      <c r="V19" s="578"/>
      <c r="W19" s="578"/>
      <c r="X19" s="578"/>
      <c r="Y19" s="578"/>
      <c r="Z19" s="578"/>
      <c r="AA19" s="578"/>
      <c r="AB19" s="361"/>
      <c r="AC19" s="579" t="str">
        <f>IF(OR(BL19,BS19),IF(AND(BL19,BS19),"(擇一Choose one)",IF(BS19,IF(BD16,"","填寫地址 Fill in address."),IF(BD16,IF(I15="","填寫電子郵件 Fill in E-mail.",""),"填寫電子郵件 Fill in E-mail."))),"PleaseNote")</f>
        <v>PleaseNote</v>
      </c>
      <c r="AD19" s="580"/>
      <c r="AE19" s="580"/>
      <c r="AF19" s="580"/>
      <c r="AG19" s="580"/>
      <c r="AH19" s="580"/>
      <c r="AI19" s="580"/>
      <c r="AJ19" s="581"/>
      <c r="AL19" s="14"/>
      <c r="AO19" s="14"/>
      <c r="BB19" s="47"/>
      <c r="BC19" s="43"/>
      <c r="BD19" s="175" t="b">
        <v>0</v>
      </c>
      <c r="BE19" s="135"/>
      <c r="BF19" s="135"/>
      <c r="BG19" s="135"/>
      <c r="BH19" s="135"/>
      <c r="BI19" s="135"/>
      <c r="BJ19" s="135"/>
      <c r="BK19" s="135"/>
      <c r="BL19" s="136" t="b">
        <v>0</v>
      </c>
      <c r="BM19" s="143"/>
      <c r="BN19" s="143"/>
      <c r="BO19" s="143"/>
      <c r="BP19" s="143"/>
      <c r="BQ19" s="143"/>
      <c r="BR19" s="143"/>
      <c r="BS19" s="143" t="b">
        <v>0</v>
      </c>
      <c r="BT19" s="143"/>
      <c r="BU19" s="143"/>
      <c r="BV19" s="143"/>
      <c r="BW19" s="143"/>
      <c r="BX19" s="143"/>
      <c r="BY19" s="143"/>
      <c r="BZ19" s="143"/>
      <c r="CA19" s="143"/>
      <c r="CB19" s="143"/>
      <c r="CC19" s="143"/>
      <c r="CD19" s="143"/>
      <c r="CE19" s="143"/>
      <c r="CF19" s="143"/>
      <c r="CG19" s="143"/>
      <c r="CH19" s="143"/>
      <c r="CI19" s="143"/>
      <c r="CJ19" s="176"/>
    </row>
    <row r="20" spans="1:88" ht="20.100000000000001" customHeight="1">
      <c r="A20" s="595"/>
      <c r="B20" s="596"/>
      <c r="C20" s="408"/>
      <c r="D20" s="563" t="s">
        <v>874</v>
      </c>
      <c r="E20" s="564"/>
      <c r="F20" s="564"/>
      <c r="G20" s="564"/>
      <c r="H20" s="564"/>
      <c r="I20" s="564"/>
      <c r="J20" s="564"/>
      <c r="K20" s="564"/>
      <c r="L20" s="526"/>
      <c r="M20" s="527"/>
      <c r="N20" s="527"/>
      <c r="O20" s="527"/>
      <c r="P20" s="527"/>
      <c r="Q20" s="527"/>
      <c r="R20" s="527"/>
      <c r="S20" s="527"/>
      <c r="T20" s="527"/>
      <c r="U20" s="527"/>
      <c r="V20" s="527"/>
      <c r="W20" s="527"/>
      <c r="X20" s="527"/>
      <c r="Y20" s="527"/>
      <c r="Z20" s="527"/>
      <c r="AA20" s="527"/>
      <c r="AB20" s="527"/>
      <c r="AC20" s="527"/>
      <c r="AD20" s="527"/>
      <c r="AE20" s="527"/>
      <c r="AF20" s="527"/>
      <c r="AG20" s="527"/>
      <c r="AH20" s="527"/>
      <c r="AI20" s="527"/>
      <c r="AJ20" s="528"/>
      <c r="AK20" s="325" t="str" cm="1">
        <f t="array" aca="1" ref="AK20" ca="1">IF(AND($BU$26,$BN$8),IF(SUMPRODUCT(LEN(L20)-LEN(SUBSTITUTE(LOWER(L20), MID("abcdefghijklmnopqrstuvwxyz", ROW(INDIRECT("1:26")), 1), ""))) &lt;= 2, "←請填寫英文Please fill in English.",""),"")</f>
        <v/>
      </c>
      <c r="AL20" s="14"/>
      <c r="BB20" s="41"/>
      <c r="BC20" s="43"/>
      <c r="BD20" s="103" t="s">
        <v>185</v>
      </c>
      <c r="BE20" s="104"/>
      <c r="BF20" s="104"/>
      <c r="BG20" s="104"/>
      <c r="BH20" s="104"/>
      <c r="BI20" s="104"/>
      <c r="BJ20" s="104"/>
      <c r="BK20" s="104"/>
      <c r="BL20" s="105"/>
      <c r="BM20" s="107"/>
      <c r="BN20" s="107"/>
      <c r="BO20" s="107"/>
      <c r="BP20" s="107"/>
      <c r="BQ20" s="107"/>
      <c r="BR20" s="107"/>
      <c r="BS20" s="107"/>
      <c r="BT20" s="107"/>
      <c r="BU20" s="107"/>
      <c r="BV20" s="107"/>
      <c r="BW20" s="107"/>
      <c r="BX20" s="107"/>
      <c r="BY20" s="107"/>
      <c r="BZ20" s="107"/>
      <c r="CA20" s="107"/>
      <c r="CB20" s="107"/>
      <c r="CC20" s="107"/>
      <c r="CD20" s="107"/>
      <c r="CE20" s="107"/>
      <c r="CF20" s="107"/>
      <c r="CG20" s="107"/>
      <c r="CH20" s="107"/>
      <c r="CI20" s="107"/>
      <c r="CJ20" s="111"/>
    </row>
    <row r="21" spans="1:88" ht="20.100000000000001" customHeight="1">
      <c r="A21" s="595"/>
      <c r="B21" s="596"/>
      <c r="C21" s="408"/>
      <c r="D21" s="565" t="s">
        <v>875</v>
      </c>
      <c r="E21" s="566"/>
      <c r="F21" s="566"/>
      <c r="G21" s="566"/>
      <c r="H21" s="566"/>
      <c r="I21" s="567"/>
      <c r="J21" s="568"/>
      <c r="K21" s="568"/>
      <c r="L21" s="568"/>
      <c r="M21" s="568"/>
      <c r="N21" s="568"/>
      <c r="O21" s="569" t="s">
        <v>867</v>
      </c>
      <c r="P21" s="570"/>
      <c r="Q21" s="567"/>
      <c r="R21" s="571"/>
      <c r="S21" s="572" t="s">
        <v>868</v>
      </c>
      <c r="T21" s="573"/>
      <c r="U21" s="570"/>
      <c r="V21" s="567"/>
      <c r="W21" s="568"/>
      <c r="X21" s="568"/>
      <c r="Y21" s="568"/>
      <c r="Z21" s="568"/>
      <c r="AA21" s="568"/>
      <c r="AB21" s="568"/>
      <c r="AC21" s="571"/>
      <c r="AD21" s="573" t="s">
        <v>869</v>
      </c>
      <c r="AE21" s="573"/>
      <c r="AF21" s="567"/>
      <c r="AG21" s="568"/>
      <c r="AH21" s="568"/>
      <c r="AI21" s="568"/>
      <c r="AJ21" s="574"/>
      <c r="AN21" s="14"/>
      <c r="AO21" s="14"/>
      <c r="BB21" s="41"/>
      <c r="BC21" s="43"/>
      <c r="BD21" s="103" t="s">
        <v>175</v>
      </c>
      <c r="BE21" s="104"/>
      <c r="BF21" s="104"/>
      <c r="BG21" s="104"/>
      <c r="BH21" s="104"/>
      <c r="BI21" s="104"/>
      <c r="BJ21" s="104"/>
      <c r="BK21" s="104"/>
      <c r="BL21" s="104"/>
      <c r="BM21" s="106"/>
      <c r="BN21" s="107"/>
      <c r="BO21" s="107" t="s">
        <v>166</v>
      </c>
      <c r="BP21" s="107"/>
      <c r="BQ21" s="107"/>
      <c r="BR21" s="107"/>
      <c r="BS21" s="107" t="s">
        <v>176</v>
      </c>
      <c r="BT21" s="107"/>
      <c r="BU21" s="109"/>
      <c r="BV21" s="110"/>
      <c r="BW21" s="158"/>
      <c r="BX21" s="177"/>
      <c r="BY21" s="177"/>
      <c r="BZ21" s="107"/>
      <c r="CA21" s="107"/>
      <c r="CB21" s="107"/>
      <c r="CC21" s="107"/>
      <c r="CD21" s="107" t="s">
        <v>177</v>
      </c>
      <c r="CE21" s="107"/>
      <c r="CF21" s="107"/>
      <c r="CG21" s="107"/>
      <c r="CH21" s="107"/>
      <c r="CI21" s="107"/>
      <c r="CJ21" s="111"/>
    </row>
    <row r="22" spans="1:88" ht="20.100000000000001" customHeight="1" thickBot="1">
      <c r="A22" s="595"/>
      <c r="B22" s="597"/>
      <c r="C22" s="409"/>
      <c r="D22" s="549" t="s">
        <v>870</v>
      </c>
      <c r="E22" s="550"/>
      <c r="F22" s="550"/>
      <c r="G22" s="550"/>
      <c r="H22" s="550"/>
      <c r="I22" s="551"/>
      <c r="J22" s="552"/>
      <c r="K22" s="552"/>
      <c r="L22" s="552"/>
      <c r="M22" s="552"/>
      <c r="N22" s="552"/>
      <c r="O22" s="552"/>
      <c r="P22" s="552"/>
      <c r="Q22" s="552"/>
      <c r="R22" s="553"/>
      <c r="S22" s="554" t="s">
        <v>876</v>
      </c>
      <c r="T22" s="555"/>
      <c r="U22" s="555"/>
      <c r="V22" s="555"/>
      <c r="W22" s="555"/>
      <c r="X22" s="555"/>
      <c r="Y22" s="555"/>
      <c r="Z22" s="555"/>
      <c r="AA22" s="556"/>
      <c r="AB22" s="557"/>
      <c r="AC22" s="557"/>
      <c r="AD22" s="557"/>
      <c r="AE22" s="557"/>
      <c r="AF22" s="557"/>
      <c r="AG22" s="557"/>
      <c r="AH22" s="557"/>
      <c r="AI22" s="557"/>
      <c r="AJ22" s="558"/>
      <c r="BB22" s="41"/>
      <c r="BC22" s="43"/>
      <c r="BD22" s="178" t="s">
        <v>178</v>
      </c>
      <c r="BE22" s="179"/>
      <c r="BF22" s="179"/>
      <c r="BG22" s="179"/>
      <c r="BH22" s="179"/>
      <c r="BI22" s="179"/>
      <c r="BJ22" s="179"/>
      <c r="BK22" s="179"/>
      <c r="BL22" s="180"/>
      <c r="BM22" s="161"/>
      <c r="BN22" s="162"/>
      <c r="BO22" s="162"/>
      <c r="BP22" s="162"/>
      <c r="BQ22" s="162"/>
      <c r="BR22" s="162"/>
      <c r="BS22" s="162" t="s">
        <v>186</v>
      </c>
      <c r="BT22" s="163"/>
      <c r="BU22" s="164"/>
      <c r="BV22" s="165"/>
      <c r="BW22" s="165"/>
      <c r="BX22" s="165"/>
      <c r="BY22" s="165"/>
      <c r="BZ22" s="165"/>
      <c r="CA22" s="165"/>
      <c r="CB22" s="165"/>
      <c r="CC22" s="165"/>
      <c r="CD22" s="181"/>
      <c r="CE22" s="162"/>
      <c r="CF22" s="162"/>
      <c r="CG22" s="162"/>
      <c r="CH22" s="162"/>
      <c r="CI22" s="162"/>
      <c r="CJ22" s="166"/>
    </row>
    <row r="23" spans="1:88" ht="29.1" customHeight="1" thickTop="1">
      <c r="A23" s="497" t="s">
        <v>788</v>
      </c>
      <c r="B23" s="447" t="s">
        <v>88</v>
      </c>
      <c r="C23" s="407" t="s">
        <v>1</v>
      </c>
      <c r="D23" s="559" t="s">
        <v>151</v>
      </c>
      <c r="E23" s="560"/>
      <c r="F23" s="560"/>
      <c r="G23" s="560"/>
      <c r="H23" s="560"/>
      <c r="I23" s="316"/>
      <c r="J23" s="561" t="s">
        <v>884</v>
      </c>
      <c r="K23" s="561"/>
      <c r="L23" s="561"/>
      <c r="M23" s="561"/>
      <c r="N23" s="316"/>
      <c r="O23" s="562" t="s">
        <v>885</v>
      </c>
      <c r="P23" s="562"/>
      <c r="Q23" s="562"/>
      <c r="R23" s="562"/>
      <c r="S23" s="562"/>
      <c r="T23" s="562"/>
      <c r="U23" s="316"/>
      <c r="V23" s="539" t="s">
        <v>886</v>
      </c>
      <c r="W23" s="540"/>
      <c r="X23" s="540"/>
      <c r="Y23" s="540"/>
      <c r="Z23" s="540"/>
      <c r="AA23" s="540"/>
      <c r="AB23" s="540"/>
      <c r="AC23" s="541"/>
      <c r="AD23" s="542" t="s">
        <v>142</v>
      </c>
      <c r="AE23" s="542"/>
      <c r="AF23" s="542"/>
      <c r="AG23" s="542"/>
      <c r="AH23" s="542"/>
      <c r="AI23" s="542"/>
      <c r="AJ23" s="543"/>
      <c r="BB23" s="39" t="s">
        <v>187</v>
      </c>
      <c r="BC23" s="40" t="s">
        <v>188</v>
      </c>
      <c r="BD23" s="182" t="s">
        <v>189</v>
      </c>
      <c r="BE23" s="183"/>
      <c r="BF23" s="183"/>
      <c r="BG23" s="183"/>
      <c r="BH23" s="183"/>
      <c r="BI23" s="184" t="b">
        <v>0</v>
      </c>
      <c r="BJ23" s="183" t="s">
        <v>190</v>
      </c>
      <c r="BK23" s="183"/>
      <c r="BL23" s="183"/>
      <c r="BM23" s="183"/>
      <c r="BN23" s="184" t="b">
        <v>0</v>
      </c>
      <c r="BO23" s="183" t="s">
        <v>191</v>
      </c>
      <c r="BP23" s="183"/>
      <c r="BQ23" s="183"/>
      <c r="BR23" s="183"/>
      <c r="BS23" s="183"/>
      <c r="BT23" s="183"/>
      <c r="BU23" s="184" t="b">
        <v>0</v>
      </c>
      <c r="BV23" s="185" t="s">
        <v>192</v>
      </c>
      <c r="BW23" s="186"/>
      <c r="BX23" s="186"/>
      <c r="BY23" s="186"/>
      <c r="BZ23" s="186"/>
      <c r="CA23" s="186"/>
      <c r="CB23" s="186"/>
      <c r="CC23" s="187"/>
      <c r="CD23" s="188" t="s">
        <v>193</v>
      </c>
      <c r="CE23" s="188"/>
      <c r="CF23" s="188"/>
      <c r="CG23" s="188"/>
      <c r="CH23" s="188"/>
      <c r="CI23" s="188"/>
      <c r="CJ23" s="189"/>
    </row>
    <row r="24" spans="1:88" ht="10.5" customHeight="1">
      <c r="A24" s="497"/>
      <c r="B24" s="405"/>
      <c r="C24" s="408"/>
      <c r="D24" s="544" t="s">
        <v>887</v>
      </c>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c r="AJ24" s="546"/>
      <c r="BB24" s="47"/>
      <c r="BC24" s="42"/>
      <c r="BD24" s="190" t="s">
        <v>194</v>
      </c>
      <c r="BE24" s="191"/>
      <c r="BF24" s="191"/>
      <c r="BG24" s="191"/>
      <c r="BH24" s="191"/>
      <c r="BI24" s="191"/>
      <c r="BJ24" s="191"/>
      <c r="BK24" s="191"/>
      <c r="BL24" s="191"/>
      <c r="BM24" s="191"/>
      <c r="BN24" s="191"/>
      <c r="BO24" s="191"/>
      <c r="BP24" s="191"/>
      <c r="BQ24" s="191"/>
      <c r="BR24" s="191"/>
      <c r="BS24" s="191"/>
      <c r="BT24" s="191"/>
      <c r="BU24" s="191"/>
      <c r="BV24" s="191"/>
      <c r="BW24" s="191"/>
      <c r="BX24" s="191"/>
      <c r="BY24" s="191"/>
      <c r="BZ24" s="191"/>
      <c r="CA24" s="191"/>
      <c r="CB24" s="191"/>
      <c r="CC24" s="191"/>
      <c r="CD24" s="191"/>
      <c r="CE24" s="191"/>
      <c r="CF24" s="191"/>
      <c r="CG24" s="191"/>
      <c r="CH24" s="191"/>
      <c r="CI24" s="191"/>
      <c r="CJ24" s="192"/>
    </row>
    <row r="25" spans="1:88" ht="17.100000000000001" customHeight="1">
      <c r="A25" s="497"/>
      <c r="B25" s="405"/>
      <c r="C25" s="408"/>
      <c r="D25" s="510" t="s">
        <v>888</v>
      </c>
      <c r="E25" s="511"/>
      <c r="F25" s="511"/>
      <c r="G25" s="511"/>
      <c r="H25" s="511"/>
      <c r="I25" s="511"/>
      <c r="J25" s="511"/>
      <c r="K25" s="511"/>
      <c r="L25" s="511"/>
      <c r="M25" s="511"/>
      <c r="N25" s="132"/>
      <c r="O25" s="547" t="s">
        <v>89</v>
      </c>
      <c r="P25" s="547"/>
      <c r="Q25" s="547"/>
      <c r="R25" s="547"/>
      <c r="S25" s="547"/>
      <c r="T25" s="547"/>
      <c r="U25" s="132"/>
      <c r="V25" s="547" t="s">
        <v>90</v>
      </c>
      <c r="W25" s="547"/>
      <c r="X25" s="547"/>
      <c r="Y25" s="547"/>
      <c r="Z25" s="547"/>
      <c r="AA25" s="547"/>
      <c r="AB25" s="364"/>
      <c r="AC25" s="132"/>
      <c r="AD25" s="547" t="s">
        <v>91</v>
      </c>
      <c r="AE25" s="547"/>
      <c r="AF25" s="547"/>
      <c r="AG25" s="547"/>
      <c r="AH25" s="547"/>
      <c r="AI25" s="547"/>
      <c r="AJ25" s="548"/>
      <c r="AL25" s="328"/>
      <c r="BB25" s="47"/>
      <c r="BC25" s="42"/>
      <c r="BD25" s="193" t="s">
        <v>195</v>
      </c>
      <c r="BE25" s="194"/>
      <c r="BF25" s="194"/>
      <c r="BG25" s="194"/>
      <c r="BH25" s="194"/>
      <c r="BI25" s="194"/>
      <c r="BJ25" s="194"/>
      <c r="BK25" s="194"/>
      <c r="BL25" s="194"/>
      <c r="BM25" s="194"/>
      <c r="BN25" s="137" t="b">
        <v>0</v>
      </c>
      <c r="BO25" s="195" t="s">
        <v>196</v>
      </c>
      <c r="BP25" s="195"/>
      <c r="BQ25" s="195"/>
      <c r="BR25" s="195"/>
      <c r="BS25" s="195"/>
      <c r="BT25" s="195"/>
      <c r="BU25" s="137" t="b">
        <v>0</v>
      </c>
      <c r="BV25" s="195" t="s">
        <v>197</v>
      </c>
      <c r="BW25" s="195"/>
      <c r="BX25" s="195"/>
      <c r="BY25" s="195"/>
      <c r="BZ25" s="195"/>
      <c r="CA25" s="195"/>
      <c r="CB25" s="194"/>
      <c r="CC25" s="137" t="b">
        <v>0</v>
      </c>
      <c r="CD25" s="195" t="s">
        <v>198</v>
      </c>
      <c r="CE25" s="195"/>
      <c r="CF25" s="195"/>
      <c r="CG25" s="195"/>
      <c r="CH25" s="195"/>
      <c r="CI25" s="195"/>
      <c r="CJ25" s="196"/>
    </row>
    <row r="26" spans="1:88" ht="17.100000000000001" customHeight="1">
      <c r="A26" s="497"/>
      <c r="B26" s="405"/>
      <c r="C26" s="408"/>
      <c r="D26" s="510" t="s">
        <v>917</v>
      </c>
      <c r="E26" s="511"/>
      <c r="F26" s="511"/>
      <c r="G26" s="511"/>
      <c r="H26" s="511"/>
      <c r="I26" s="511"/>
      <c r="J26" s="511"/>
      <c r="K26" s="511"/>
      <c r="L26" s="511"/>
      <c r="M26" s="511"/>
      <c r="N26" s="132"/>
      <c r="O26" s="529" t="s">
        <v>2</v>
      </c>
      <c r="P26" s="529"/>
      <c r="Q26" s="529"/>
      <c r="R26" s="529"/>
      <c r="S26" s="529"/>
      <c r="T26" s="529"/>
      <c r="U26" s="132"/>
      <c r="V26" s="512" t="s">
        <v>3</v>
      </c>
      <c r="W26" s="513"/>
      <c r="X26" s="513"/>
      <c r="Y26" s="513"/>
      <c r="Z26" s="514"/>
      <c r="AA26" s="530" t="s">
        <v>143</v>
      </c>
      <c r="AB26" s="531"/>
      <c r="AC26" s="531"/>
      <c r="AD26" s="531"/>
      <c r="AE26" s="531"/>
      <c r="AF26" s="531"/>
      <c r="AG26" s="531"/>
      <c r="AH26" s="531"/>
      <c r="AI26" s="531"/>
      <c r="AJ26" s="532"/>
      <c r="AK26" s="325" t="str">
        <f ca="1">IF(OR(COUNTIF(AK3:AK25,"*English*")&gt;0,COUNTIF(AK29:AK43,"*English*")&gt;0),"申請資訊請填寫英文","")</f>
        <v/>
      </c>
      <c r="AL26" s="331"/>
      <c r="BB26" s="47"/>
      <c r="BC26" s="42"/>
      <c r="BD26" s="197" t="s">
        <v>199</v>
      </c>
      <c r="BE26" s="194"/>
      <c r="BF26" s="194"/>
      <c r="BG26" s="194"/>
      <c r="BH26" s="194"/>
      <c r="BI26" s="194"/>
      <c r="BJ26" s="194"/>
      <c r="BK26" s="194"/>
      <c r="BL26" s="194"/>
      <c r="BM26" s="194"/>
      <c r="BN26" s="137" t="b">
        <v>0</v>
      </c>
      <c r="BO26" s="194" t="s">
        <v>200</v>
      </c>
      <c r="BP26" s="194"/>
      <c r="BQ26" s="194"/>
      <c r="BR26" s="194"/>
      <c r="BS26" s="194"/>
      <c r="BT26" s="194"/>
      <c r="BU26" s="137" t="b">
        <v>0</v>
      </c>
      <c r="BV26" s="198" t="s">
        <v>201</v>
      </c>
      <c r="BW26" s="104"/>
      <c r="BX26" s="104"/>
      <c r="BY26" s="104"/>
      <c r="BZ26" s="105"/>
      <c r="CA26" s="199" t="s">
        <v>202</v>
      </c>
      <c r="CB26" s="200"/>
      <c r="CC26" s="200"/>
      <c r="CD26" s="200"/>
      <c r="CE26" s="200"/>
      <c r="CF26" s="200"/>
      <c r="CG26" s="200"/>
      <c r="CH26" s="200"/>
      <c r="CI26" s="200"/>
      <c r="CJ26" s="201"/>
    </row>
    <row r="27" spans="1:88" ht="15.75" hidden="1" customHeight="1">
      <c r="A27" s="497"/>
      <c r="B27" s="405"/>
      <c r="C27" s="408"/>
      <c r="D27" s="533" t="s">
        <v>144</v>
      </c>
      <c r="E27" s="533"/>
      <c r="F27" s="533"/>
      <c r="G27" s="533"/>
      <c r="H27" s="533"/>
      <c r="I27" s="533"/>
      <c r="J27" s="533"/>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c r="AI27" s="533"/>
      <c r="AJ27" s="534"/>
      <c r="BB27" s="47"/>
      <c r="BC27" s="42"/>
      <c r="BD27" s="202" t="s">
        <v>203</v>
      </c>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4"/>
    </row>
    <row r="28" spans="1:88" ht="17.100000000000001" customHeight="1">
      <c r="A28" s="497"/>
      <c r="B28" s="405"/>
      <c r="C28" s="408"/>
      <c r="D28" s="510" t="s">
        <v>889</v>
      </c>
      <c r="E28" s="511"/>
      <c r="F28" s="511"/>
      <c r="G28" s="511"/>
      <c r="H28" s="511"/>
      <c r="I28" s="511"/>
      <c r="J28" s="511"/>
      <c r="K28" s="511"/>
      <c r="L28" s="511"/>
      <c r="M28" s="511"/>
      <c r="N28" s="132"/>
      <c r="O28" s="535" t="s">
        <v>837</v>
      </c>
      <c r="P28" s="529"/>
      <c r="Q28" s="529"/>
      <c r="R28" s="529"/>
      <c r="S28" s="529"/>
      <c r="T28" s="529"/>
      <c r="U28" s="536" t="str">
        <f>IF(OR(AND(BU26,BN26),BN28),"需額外加收取費用 It will be charged.","")</f>
        <v/>
      </c>
      <c r="V28" s="537"/>
      <c r="W28" s="537"/>
      <c r="X28" s="537"/>
      <c r="Y28" s="537"/>
      <c r="Z28" s="537"/>
      <c r="AA28" s="537"/>
      <c r="AB28" s="537"/>
      <c r="AC28" s="537"/>
      <c r="AD28" s="537"/>
      <c r="AE28" s="537"/>
      <c r="AF28" s="537"/>
      <c r="AG28" s="537"/>
      <c r="AH28" s="537"/>
      <c r="AI28" s="537"/>
      <c r="AJ28" s="538"/>
      <c r="AK28" s="325" t="str">
        <f ca="1">IF(OR(COUNTIF(AK3:AK25,"*English*")&gt;0,COUNTIF(AK29:AK43,"*English*")&gt;0),"Please fill in the information in English.","")</f>
        <v/>
      </c>
      <c r="BB28" s="47"/>
      <c r="BC28" s="42"/>
      <c r="BD28" s="197" t="s">
        <v>204</v>
      </c>
      <c r="BE28" s="194"/>
      <c r="BF28" s="194"/>
      <c r="BG28" s="194"/>
      <c r="BH28" s="194"/>
      <c r="BI28" s="194"/>
      <c r="BJ28" s="194"/>
      <c r="BK28" s="194"/>
      <c r="BL28" s="194"/>
      <c r="BM28" s="194"/>
      <c r="BN28" s="137" t="b">
        <v>0</v>
      </c>
      <c r="BO28" s="194" t="s">
        <v>200</v>
      </c>
      <c r="BP28" s="194"/>
      <c r="BQ28" s="194"/>
      <c r="BR28" s="194"/>
      <c r="BS28" s="194"/>
      <c r="BT28" s="194"/>
      <c r="BU28" s="137"/>
      <c r="BV28" s="198"/>
      <c r="BW28" s="104"/>
      <c r="BX28" s="104"/>
      <c r="BY28" s="104"/>
      <c r="BZ28" s="105"/>
      <c r="CA28" s="199"/>
      <c r="CB28" s="200"/>
      <c r="CC28" s="200"/>
      <c r="CD28" s="200"/>
      <c r="CE28" s="200"/>
      <c r="CF28" s="200"/>
      <c r="CG28" s="200"/>
      <c r="CH28" s="200"/>
      <c r="CI28" s="200"/>
      <c r="CJ28" s="201"/>
    </row>
    <row r="29" spans="1:88" ht="17.100000000000001" customHeight="1">
      <c r="A29" s="497"/>
      <c r="B29" s="405"/>
      <c r="C29" s="408"/>
      <c r="D29" s="510" t="s">
        <v>890</v>
      </c>
      <c r="E29" s="511"/>
      <c r="F29" s="511"/>
      <c r="G29" s="511"/>
      <c r="H29" s="511"/>
      <c r="I29" s="511"/>
      <c r="J29" s="511"/>
      <c r="K29" s="511"/>
      <c r="L29" s="511"/>
      <c r="M29" s="511"/>
      <c r="N29" s="132"/>
      <c r="O29" s="512" t="s">
        <v>4</v>
      </c>
      <c r="P29" s="513"/>
      <c r="Q29" s="513"/>
      <c r="R29" s="513"/>
      <c r="S29" s="513"/>
      <c r="T29" s="514"/>
      <c r="U29" s="132"/>
      <c r="V29" s="515" t="s">
        <v>145</v>
      </c>
      <c r="W29" s="513"/>
      <c r="X29" s="513"/>
      <c r="Y29" s="513"/>
      <c r="Z29" s="513"/>
      <c r="AA29" s="513"/>
      <c r="AB29" s="513"/>
      <c r="AC29" s="513"/>
      <c r="AD29" s="513"/>
      <c r="AE29" s="513"/>
      <c r="AF29" s="513"/>
      <c r="AG29" s="513"/>
      <c r="AH29" s="513"/>
      <c r="AI29" s="513"/>
      <c r="AJ29" s="516"/>
      <c r="BB29" s="47"/>
      <c r="BC29" s="42"/>
      <c r="BD29" s="193" t="s">
        <v>205</v>
      </c>
      <c r="BE29" s="194"/>
      <c r="BF29" s="194"/>
      <c r="BG29" s="194"/>
      <c r="BH29" s="194"/>
      <c r="BI29" s="194"/>
      <c r="BJ29" s="194"/>
      <c r="BK29" s="194"/>
      <c r="BL29" s="194"/>
      <c r="BM29" s="194"/>
      <c r="BN29" s="137" t="b">
        <v>0</v>
      </c>
      <c r="BO29" s="194" t="s">
        <v>206</v>
      </c>
      <c r="BP29" s="194"/>
      <c r="BQ29" s="194"/>
      <c r="BR29" s="194"/>
      <c r="BS29" s="194"/>
      <c r="BT29" s="194"/>
      <c r="BU29" s="194" t="b">
        <v>0</v>
      </c>
      <c r="BV29" s="194" t="s">
        <v>207</v>
      </c>
      <c r="BW29" s="194"/>
      <c r="BX29" s="194"/>
      <c r="BY29" s="194"/>
      <c r="BZ29" s="194"/>
      <c r="CA29" s="194"/>
      <c r="CB29" s="194"/>
      <c r="CC29" s="194"/>
      <c r="CD29" s="194"/>
      <c r="CE29" s="194"/>
      <c r="CF29" s="194"/>
      <c r="CG29" s="194"/>
      <c r="CH29" s="194"/>
      <c r="CI29" s="194"/>
      <c r="CJ29" s="205"/>
    </row>
    <row r="30" spans="1:88" ht="17.100000000000001" customHeight="1">
      <c r="A30" s="497"/>
      <c r="B30" s="405"/>
      <c r="C30" s="408"/>
      <c r="D30" s="517" t="s">
        <v>891</v>
      </c>
      <c r="E30" s="517"/>
      <c r="F30" s="517"/>
      <c r="G30" s="517"/>
      <c r="H30" s="517"/>
      <c r="I30" s="517"/>
      <c r="J30" s="517"/>
      <c r="K30" s="517"/>
      <c r="L30" s="517"/>
      <c r="M30" s="518"/>
      <c r="N30" s="206"/>
      <c r="O30" s="521" t="s">
        <v>49</v>
      </c>
      <c r="P30" s="522"/>
      <c r="Q30" s="522"/>
      <c r="R30" s="522"/>
      <c r="S30" s="522"/>
      <c r="T30" s="522"/>
      <c r="U30" s="522"/>
      <c r="V30" s="522"/>
      <c r="W30" s="522"/>
      <c r="X30" s="522"/>
      <c r="Y30" s="522"/>
      <c r="Z30" s="523"/>
      <c r="AA30" s="132"/>
      <c r="AB30" s="364"/>
      <c r="AC30" s="515" t="s">
        <v>761</v>
      </c>
      <c r="AD30" s="524"/>
      <c r="AE30" s="524"/>
      <c r="AF30" s="524"/>
      <c r="AG30" s="524"/>
      <c r="AH30" s="524"/>
      <c r="AI30" s="524"/>
      <c r="AJ30" s="525"/>
      <c r="BB30" s="47"/>
      <c r="BC30" s="42"/>
      <c r="BD30" s="193" t="s">
        <v>208</v>
      </c>
      <c r="BE30" s="194"/>
      <c r="BF30" s="194"/>
      <c r="BG30" s="194"/>
      <c r="BH30" s="194"/>
      <c r="BI30" s="194"/>
      <c r="BJ30" s="194"/>
      <c r="BK30" s="194"/>
      <c r="BL30" s="194"/>
      <c r="BM30" s="194"/>
      <c r="BN30" s="137" t="b">
        <v>0</v>
      </c>
      <c r="BO30" s="207" t="s">
        <v>209</v>
      </c>
      <c r="BP30" s="207"/>
      <c r="BQ30" s="207"/>
      <c r="BR30" s="207"/>
      <c r="BS30" s="207"/>
      <c r="BT30" s="207"/>
      <c r="BU30" s="207"/>
      <c r="BV30" s="207"/>
      <c r="BW30" s="207"/>
      <c r="BX30" s="207"/>
      <c r="BY30" s="207"/>
      <c r="BZ30" s="137" t="b">
        <v>0</v>
      </c>
      <c r="CA30" s="194" t="b">
        <v>0</v>
      </c>
      <c r="CB30" s="194"/>
      <c r="CC30" s="194"/>
      <c r="CD30" s="194"/>
      <c r="CE30" s="194"/>
      <c r="CF30" s="194"/>
      <c r="CG30" s="194"/>
      <c r="CH30" s="194"/>
      <c r="CI30" s="194"/>
      <c r="CJ30" s="205"/>
    </row>
    <row r="31" spans="1:88" ht="17.100000000000001" customHeight="1">
      <c r="A31" s="497"/>
      <c r="B31" s="405"/>
      <c r="C31" s="408"/>
      <c r="D31" s="519"/>
      <c r="E31" s="519"/>
      <c r="F31" s="519"/>
      <c r="G31" s="519"/>
      <c r="H31" s="519"/>
      <c r="I31" s="519"/>
      <c r="J31" s="519"/>
      <c r="K31" s="519"/>
      <c r="L31" s="519"/>
      <c r="M31" s="520"/>
      <c r="N31" s="526"/>
      <c r="O31" s="527"/>
      <c r="P31" s="527"/>
      <c r="Q31" s="527"/>
      <c r="R31" s="527"/>
      <c r="S31" s="527"/>
      <c r="T31" s="527"/>
      <c r="U31" s="527"/>
      <c r="V31" s="527"/>
      <c r="W31" s="527"/>
      <c r="X31" s="527"/>
      <c r="Y31" s="527"/>
      <c r="Z31" s="527"/>
      <c r="AA31" s="527"/>
      <c r="AB31" s="527"/>
      <c r="AC31" s="527"/>
      <c r="AD31" s="527"/>
      <c r="AE31" s="527"/>
      <c r="AF31" s="527"/>
      <c r="AG31" s="527"/>
      <c r="AH31" s="527"/>
      <c r="AI31" s="527"/>
      <c r="AJ31" s="528"/>
      <c r="BB31" s="47"/>
      <c r="BC31" s="42"/>
      <c r="BD31" s="193"/>
      <c r="BE31" s="194"/>
      <c r="BF31" s="194"/>
      <c r="BG31" s="208"/>
      <c r="BH31" s="208"/>
      <c r="BI31" s="209"/>
      <c r="BJ31" s="209"/>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10"/>
    </row>
    <row r="32" spans="1:88" ht="37.5" customHeight="1" thickBot="1">
      <c r="A32" s="497"/>
      <c r="B32" s="406"/>
      <c r="C32" s="409"/>
      <c r="D32" s="481" t="s">
        <v>892</v>
      </c>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3"/>
      <c r="BB32" s="48"/>
      <c r="BC32" s="49"/>
      <c r="BD32" s="211" t="s">
        <v>210</v>
      </c>
      <c r="BE32" s="212"/>
      <c r="BF32" s="212"/>
      <c r="BG32" s="212"/>
      <c r="BH32" s="212"/>
      <c r="BI32" s="212"/>
      <c r="BJ32" s="212"/>
      <c r="BK32" s="212"/>
      <c r="BL32" s="212"/>
      <c r="BM32" s="212"/>
      <c r="BN32" s="212"/>
      <c r="BO32" s="212"/>
      <c r="BP32" s="212"/>
      <c r="BQ32" s="212"/>
      <c r="BR32" s="212"/>
      <c r="BS32" s="212"/>
      <c r="BT32" s="212"/>
      <c r="BU32" s="212"/>
      <c r="BV32" s="212"/>
      <c r="BW32" s="212"/>
      <c r="BX32" s="212"/>
      <c r="BY32" s="212"/>
      <c r="BZ32" s="212"/>
      <c r="CA32" s="212"/>
      <c r="CB32" s="212"/>
      <c r="CC32" s="212"/>
      <c r="CD32" s="212"/>
      <c r="CE32" s="212"/>
      <c r="CF32" s="212"/>
      <c r="CG32" s="212"/>
      <c r="CH32" s="212"/>
      <c r="CI32" s="212"/>
      <c r="CJ32" s="213"/>
    </row>
    <row r="33" spans="1:88" ht="15.75" customHeight="1" thickTop="1">
      <c r="A33" s="484" t="str">
        <f>IF(J35&lt;&gt;L3,"Statemen of Authorization","")</f>
        <v/>
      </c>
      <c r="B33" s="485" t="s">
        <v>134</v>
      </c>
      <c r="C33" s="486" t="s">
        <v>135</v>
      </c>
      <c r="D33" s="488">
        <v>1</v>
      </c>
      <c r="E33" s="489" t="s">
        <v>6</v>
      </c>
      <c r="F33" s="490"/>
      <c r="G33" s="490"/>
      <c r="H33" s="490"/>
      <c r="I33" s="490"/>
      <c r="J33" s="491"/>
      <c r="K33" s="491"/>
      <c r="L33" s="491"/>
      <c r="M33" s="491"/>
      <c r="N33" s="491"/>
      <c r="O33" s="491"/>
      <c r="P33" s="491"/>
      <c r="Q33" s="491"/>
      <c r="R33" s="491"/>
      <c r="S33" s="491"/>
      <c r="T33" s="492"/>
      <c r="U33" s="493" t="s">
        <v>152</v>
      </c>
      <c r="V33" s="490"/>
      <c r="W33" s="490"/>
      <c r="X33" s="490"/>
      <c r="Y33" s="490"/>
      <c r="Z33" s="490"/>
      <c r="AA33" s="490"/>
      <c r="AB33" s="214"/>
      <c r="AC33" s="215"/>
      <c r="AD33" s="494" t="s">
        <v>47</v>
      </c>
      <c r="AE33" s="495"/>
      <c r="AF33" s="495"/>
      <c r="AG33" s="495"/>
      <c r="AH33" s="495"/>
      <c r="AI33" s="495"/>
      <c r="AJ33" s="496"/>
      <c r="AK33" s="332" t="str" cm="1">
        <f t="array" aca="1" ref="AK33" ca="1">IF($BU$26,IF(SUMPRODUCT(LEN(J33)-LEN(SUBSTITUTE(LOWER(J33), MID("abcdefghijklmnopqrstuvwxyz", ROW(INDIRECT("1:26")), 1), ""))) &lt;= 2, "←產品名稱填寫英文", ""),"")</f>
        <v/>
      </c>
      <c r="BB33" s="50" t="s">
        <v>211</v>
      </c>
      <c r="BC33" s="42" t="s">
        <v>212</v>
      </c>
      <c r="BD33" s="216">
        <v>1</v>
      </c>
      <c r="BE33" s="217" t="s">
        <v>213</v>
      </c>
      <c r="BF33" s="218"/>
      <c r="BG33" s="218"/>
      <c r="BH33" s="218"/>
      <c r="BI33" s="218"/>
      <c r="BJ33" s="219"/>
      <c r="BK33" s="219"/>
      <c r="BL33" s="219"/>
      <c r="BM33" s="219"/>
      <c r="BN33" s="219"/>
      <c r="BO33" s="219"/>
      <c r="BP33" s="219"/>
      <c r="BQ33" s="219"/>
      <c r="BR33" s="219"/>
      <c r="BS33" s="219"/>
      <c r="BT33" s="115"/>
      <c r="BU33" s="220" t="s">
        <v>214</v>
      </c>
      <c r="BV33" s="218"/>
      <c r="BW33" s="218"/>
      <c r="BX33" s="218"/>
      <c r="BY33" s="218"/>
      <c r="BZ33" s="218"/>
      <c r="CA33" s="218"/>
      <c r="CB33" s="218"/>
      <c r="CC33" s="221" t="b">
        <v>0</v>
      </c>
      <c r="CD33" s="222" t="s">
        <v>215</v>
      </c>
      <c r="CE33" s="223"/>
      <c r="CF33" s="223"/>
      <c r="CG33" s="223"/>
      <c r="CH33" s="223"/>
      <c r="CI33" s="223"/>
      <c r="CJ33" s="224"/>
    </row>
    <row r="34" spans="1:88" ht="15.75" customHeight="1">
      <c r="A34" s="484"/>
      <c r="B34" s="405"/>
      <c r="C34" s="487"/>
      <c r="D34" s="472"/>
      <c r="E34" s="455"/>
      <c r="F34" s="455"/>
      <c r="G34" s="455"/>
      <c r="H34" s="455"/>
      <c r="I34" s="455"/>
      <c r="J34" s="474"/>
      <c r="K34" s="474"/>
      <c r="L34" s="474"/>
      <c r="M34" s="474"/>
      <c r="N34" s="474"/>
      <c r="O34" s="474"/>
      <c r="P34" s="474"/>
      <c r="Q34" s="474"/>
      <c r="R34" s="474"/>
      <c r="S34" s="474"/>
      <c r="T34" s="475"/>
      <c r="U34" s="477"/>
      <c r="V34" s="455"/>
      <c r="W34" s="455"/>
      <c r="X34" s="455"/>
      <c r="Y34" s="455"/>
      <c r="Z34" s="455"/>
      <c r="AA34" s="455"/>
      <c r="AB34" s="341"/>
      <c r="AC34" s="225"/>
      <c r="AD34" s="479" t="s">
        <v>48</v>
      </c>
      <c r="AE34" s="479"/>
      <c r="AF34" s="479"/>
      <c r="AG34" s="479"/>
      <c r="AH34" s="479"/>
      <c r="AI34" s="479"/>
      <c r="AJ34" s="480"/>
      <c r="AK34" s="332" t="str" cm="1">
        <f t="array" aca="1" ref="AK34" ca="1">IF($BU$26,IF(SUMPRODUCT(LEN(J33)-LEN(SUBSTITUTE(LOWER(J33), MID("abcdefghijklmnopqrstuvwxyz", ROW(INDIRECT("1:26")), 1), ""))) &lt;= 2, "← Name should be filled in English.", ""),"")</f>
        <v/>
      </c>
      <c r="BB34" s="47"/>
      <c r="BC34" s="42"/>
      <c r="BD34" s="226"/>
      <c r="BE34" s="227"/>
      <c r="BF34" s="227"/>
      <c r="BG34" s="227"/>
      <c r="BH34" s="227"/>
      <c r="BI34" s="227"/>
      <c r="BJ34" s="208"/>
      <c r="BK34" s="208"/>
      <c r="BL34" s="208"/>
      <c r="BM34" s="208"/>
      <c r="BN34" s="208"/>
      <c r="BO34" s="208"/>
      <c r="BP34" s="208"/>
      <c r="BQ34" s="208"/>
      <c r="BR34" s="208"/>
      <c r="BS34" s="208"/>
      <c r="BT34" s="106"/>
      <c r="BU34" s="228"/>
      <c r="BV34" s="227"/>
      <c r="BW34" s="227"/>
      <c r="BX34" s="227"/>
      <c r="BY34" s="227"/>
      <c r="BZ34" s="227"/>
      <c r="CA34" s="227"/>
      <c r="CB34" s="227"/>
      <c r="CC34" s="229" t="b">
        <v>0</v>
      </c>
      <c r="CD34" s="194" t="s">
        <v>216</v>
      </c>
      <c r="CE34" s="194"/>
      <c r="CF34" s="194"/>
      <c r="CG34" s="194"/>
      <c r="CH34" s="194"/>
      <c r="CI34" s="194"/>
      <c r="CJ34" s="230"/>
    </row>
    <row r="35" spans="1:88" ht="15.75" customHeight="1">
      <c r="A35" s="484"/>
      <c r="B35" s="405"/>
      <c r="C35" s="487"/>
      <c r="D35" s="472">
        <v>2</v>
      </c>
      <c r="E35" s="473" t="s">
        <v>918</v>
      </c>
      <c r="F35" s="455"/>
      <c r="G35" s="455"/>
      <c r="H35" s="455"/>
      <c r="I35" s="455"/>
      <c r="J35" s="474"/>
      <c r="K35" s="474"/>
      <c r="L35" s="474"/>
      <c r="M35" s="474"/>
      <c r="N35" s="474"/>
      <c r="O35" s="474"/>
      <c r="P35" s="474"/>
      <c r="Q35" s="474"/>
      <c r="R35" s="474"/>
      <c r="S35" s="474"/>
      <c r="T35" s="475"/>
      <c r="U35" s="476" t="s">
        <v>153</v>
      </c>
      <c r="V35" s="455"/>
      <c r="W35" s="455"/>
      <c r="X35" s="455"/>
      <c r="Y35" s="455"/>
      <c r="Z35" s="455"/>
      <c r="AA35" s="455"/>
      <c r="AB35" s="341"/>
      <c r="AC35" s="225"/>
      <c r="AD35" s="478" t="s">
        <v>907</v>
      </c>
      <c r="AE35" s="479"/>
      <c r="AF35" s="479"/>
      <c r="AG35" s="479"/>
      <c r="AH35" s="479"/>
      <c r="AI35" s="479"/>
      <c r="AJ35" s="480"/>
      <c r="AK35" s="325" t="str" cm="1">
        <f t="array" aca="1" ref="AK35" ca="1">IF($BU$26,IF(SUMPRODUCT(LEN(J35)-LEN(SUBSTITUTE(LOWER(J35), MID("abcdefghijklmnopqrstuvwxyz", ROW(INDIRECT("1:26")), 1), ""))) &lt;= 2, "←廠商資訊填寫英文 ", ""),"")</f>
        <v/>
      </c>
      <c r="BB35" s="47"/>
      <c r="BC35" s="42"/>
      <c r="BD35" s="226">
        <v>2</v>
      </c>
      <c r="BE35" s="231" t="s">
        <v>217</v>
      </c>
      <c r="BF35" s="227"/>
      <c r="BG35" s="227"/>
      <c r="BH35" s="227"/>
      <c r="BI35" s="227"/>
      <c r="BJ35" s="208"/>
      <c r="BK35" s="208"/>
      <c r="BL35" s="208"/>
      <c r="BM35" s="208"/>
      <c r="BN35" s="208"/>
      <c r="BO35" s="208"/>
      <c r="BP35" s="208"/>
      <c r="BQ35" s="208"/>
      <c r="BR35" s="208"/>
      <c r="BS35" s="208"/>
      <c r="BT35" s="106"/>
      <c r="BU35" s="228" t="s">
        <v>218</v>
      </c>
      <c r="BV35" s="227"/>
      <c r="BW35" s="227"/>
      <c r="BX35" s="227"/>
      <c r="BY35" s="227"/>
      <c r="BZ35" s="227"/>
      <c r="CA35" s="227"/>
      <c r="CB35" s="227"/>
      <c r="CC35" s="229" t="b">
        <v>0</v>
      </c>
      <c r="CD35" s="194" t="s">
        <v>219</v>
      </c>
      <c r="CE35" s="194"/>
      <c r="CF35" s="194"/>
      <c r="CG35" s="194"/>
      <c r="CH35" s="194"/>
      <c r="CI35" s="194"/>
      <c r="CJ35" s="230"/>
    </row>
    <row r="36" spans="1:88" ht="15.75" customHeight="1">
      <c r="A36" s="484"/>
      <c r="B36" s="405"/>
      <c r="C36" s="487"/>
      <c r="D36" s="472"/>
      <c r="E36" s="455"/>
      <c r="F36" s="455"/>
      <c r="G36" s="455"/>
      <c r="H36" s="455"/>
      <c r="I36" s="455"/>
      <c r="J36" s="474"/>
      <c r="K36" s="474"/>
      <c r="L36" s="474"/>
      <c r="M36" s="474"/>
      <c r="N36" s="474"/>
      <c r="O36" s="474"/>
      <c r="P36" s="474"/>
      <c r="Q36" s="474"/>
      <c r="R36" s="474"/>
      <c r="S36" s="474"/>
      <c r="T36" s="475"/>
      <c r="U36" s="477"/>
      <c r="V36" s="455"/>
      <c r="W36" s="455"/>
      <c r="X36" s="455"/>
      <c r="Y36" s="455"/>
      <c r="Z36" s="455"/>
      <c r="AA36" s="455"/>
      <c r="AB36" s="341"/>
      <c r="AC36" s="225"/>
      <c r="AD36" s="479" t="s">
        <v>92</v>
      </c>
      <c r="AE36" s="479"/>
      <c r="AF36" s="479"/>
      <c r="AG36" s="479"/>
      <c r="AH36" s="479"/>
      <c r="AI36" s="479"/>
      <c r="AJ36" s="480"/>
      <c r="AK36" s="325" t="str" cm="1">
        <f t="array" aca="1" ref="AK36" ca="1">IF($BU$26,IF(SUMPRODUCT(LEN(J35)-LEN(SUBSTITUTE(LOWER(J35), MID("abcdefghijklmnopqrstuvwxyz", ROW(INDIRECT("1:26")), 1), ""))) &lt;= 2, "←Supplier/Manufacturer should be filled in English.", ""),"")</f>
        <v/>
      </c>
      <c r="BB36" s="47"/>
      <c r="BC36" s="42"/>
      <c r="BD36" s="226"/>
      <c r="BE36" s="227"/>
      <c r="BF36" s="227"/>
      <c r="BG36" s="227"/>
      <c r="BH36" s="227"/>
      <c r="BI36" s="227"/>
      <c r="BJ36" s="208"/>
      <c r="BK36" s="208"/>
      <c r="BL36" s="208"/>
      <c r="BM36" s="208"/>
      <c r="BN36" s="208"/>
      <c r="BO36" s="208"/>
      <c r="BP36" s="208"/>
      <c r="BQ36" s="208"/>
      <c r="BR36" s="208"/>
      <c r="BS36" s="208"/>
      <c r="BT36" s="106"/>
      <c r="BU36" s="228"/>
      <c r="BV36" s="227"/>
      <c r="BW36" s="227"/>
      <c r="BX36" s="227"/>
      <c r="BY36" s="227"/>
      <c r="BZ36" s="227"/>
      <c r="CA36" s="227"/>
      <c r="CB36" s="227"/>
      <c r="CC36" s="229" t="b">
        <v>0</v>
      </c>
      <c r="CD36" s="194" t="s">
        <v>220</v>
      </c>
      <c r="CE36" s="194"/>
      <c r="CF36" s="194"/>
      <c r="CG36" s="194"/>
      <c r="CH36" s="194"/>
      <c r="CI36" s="194"/>
      <c r="CJ36" s="230"/>
    </row>
    <row r="37" spans="1:88" ht="15.75" customHeight="1">
      <c r="A37" s="507" t="str">
        <f>IF(J35&lt;&gt;L3,"委託檢測聲明書連結","")</f>
        <v/>
      </c>
      <c r="B37" s="405"/>
      <c r="C37" s="487"/>
      <c r="D37" s="472"/>
      <c r="E37" s="455"/>
      <c r="F37" s="455"/>
      <c r="G37" s="455"/>
      <c r="H37" s="455"/>
      <c r="I37" s="455"/>
      <c r="J37" s="474"/>
      <c r="K37" s="474"/>
      <c r="L37" s="474"/>
      <c r="M37" s="474"/>
      <c r="N37" s="474"/>
      <c r="O37" s="474"/>
      <c r="P37" s="474"/>
      <c r="Q37" s="474"/>
      <c r="R37" s="474"/>
      <c r="S37" s="474"/>
      <c r="T37" s="475"/>
      <c r="U37" s="477"/>
      <c r="V37" s="455"/>
      <c r="W37" s="455"/>
      <c r="X37" s="455"/>
      <c r="Y37" s="455"/>
      <c r="Z37" s="455"/>
      <c r="AA37" s="455"/>
      <c r="AB37" s="341"/>
      <c r="AC37" s="225"/>
      <c r="AD37" s="479" t="s">
        <v>93</v>
      </c>
      <c r="AE37" s="479"/>
      <c r="AF37" s="479"/>
      <c r="AG37" s="479"/>
      <c r="AH37" s="479"/>
      <c r="AI37" s="479"/>
      <c r="AJ37" s="480"/>
      <c r="BB37" s="47"/>
      <c r="BC37" s="42"/>
      <c r="BD37" s="226"/>
      <c r="BE37" s="227"/>
      <c r="BF37" s="227"/>
      <c r="BG37" s="227"/>
      <c r="BH37" s="227"/>
      <c r="BI37" s="227"/>
      <c r="BJ37" s="208"/>
      <c r="BK37" s="208"/>
      <c r="BL37" s="208"/>
      <c r="BM37" s="208"/>
      <c r="BN37" s="208"/>
      <c r="BO37" s="208"/>
      <c r="BP37" s="208"/>
      <c r="BQ37" s="208"/>
      <c r="BR37" s="208"/>
      <c r="BS37" s="208"/>
      <c r="BT37" s="106"/>
      <c r="BU37" s="228"/>
      <c r="BV37" s="227"/>
      <c r="BW37" s="227"/>
      <c r="BX37" s="227"/>
      <c r="BY37" s="227"/>
      <c r="BZ37" s="227"/>
      <c r="CA37" s="227"/>
      <c r="CB37" s="227"/>
      <c r="CC37" s="229" t="b">
        <v>0</v>
      </c>
      <c r="CD37" s="194" t="s">
        <v>221</v>
      </c>
      <c r="CE37" s="194"/>
      <c r="CF37" s="194"/>
      <c r="CG37" s="194"/>
      <c r="CH37" s="194"/>
      <c r="CI37" s="194"/>
      <c r="CJ37" s="230"/>
    </row>
    <row r="38" spans="1:88" ht="15.75" customHeight="1">
      <c r="A38" s="507"/>
      <c r="B38" s="405"/>
      <c r="C38" s="487"/>
      <c r="D38" s="365">
        <v>3</v>
      </c>
      <c r="E38" s="465" t="s">
        <v>155</v>
      </c>
      <c r="F38" s="466"/>
      <c r="G38" s="466"/>
      <c r="H38" s="466"/>
      <c r="I38" s="466"/>
      <c r="J38" s="467"/>
      <c r="K38" s="467"/>
      <c r="L38" s="467"/>
      <c r="M38" s="467"/>
      <c r="N38" s="467"/>
      <c r="O38" s="467"/>
      <c r="P38" s="467"/>
      <c r="Q38" s="467"/>
      <c r="R38" s="467"/>
      <c r="S38" s="467"/>
      <c r="T38" s="471"/>
      <c r="U38" s="476" t="s">
        <v>154</v>
      </c>
      <c r="V38" s="455"/>
      <c r="W38" s="455"/>
      <c r="X38" s="455"/>
      <c r="Y38" s="455"/>
      <c r="Z38" s="455"/>
      <c r="AA38" s="455"/>
      <c r="AB38" s="341"/>
      <c r="AC38" s="467"/>
      <c r="AD38" s="467"/>
      <c r="AE38" s="469" t="s">
        <v>85</v>
      </c>
      <c r="AF38" s="469"/>
      <c r="AG38" s="469"/>
      <c r="AH38" s="469"/>
      <c r="AI38" s="469"/>
      <c r="AJ38" s="470"/>
      <c r="AM38" s="2"/>
      <c r="BB38" s="47"/>
      <c r="BC38" s="42"/>
      <c r="BD38" s="37">
        <v>3</v>
      </c>
      <c r="BE38" s="227" t="s">
        <v>222</v>
      </c>
      <c r="BF38" s="227"/>
      <c r="BG38" s="227"/>
      <c r="BH38" s="227"/>
      <c r="BI38" s="227"/>
      <c r="BJ38" s="208"/>
      <c r="BK38" s="208"/>
      <c r="BL38" s="208"/>
      <c r="BM38" s="208"/>
      <c r="BN38" s="208"/>
      <c r="BO38" s="208"/>
      <c r="BP38" s="208"/>
      <c r="BQ38" s="208"/>
      <c r="BR38" s="208"/>
      <c r="BS38" s="208"/>
      <c r="BT38" s="106"/>
      <c r="BU38" s="228" t="s">
        <v>223</v>
      </c>
      <c r="BV38" s="227"/>
      <c r="BW38" s="227"/>
      <c r="BX38" s="227"/>
      <c r="BY38" s="227"/>
      <c r="BZ38" s="227"/>
      <c r="CA38" s="227"/>
      <c r="CB38" s="227"/>
      <c r="CC38" s="208"/>
      <c r="CD38" s="208"/>
      <c r="CE38" s="195" t="s">
        <v>224</v>
      </c>
      <c r="CF38" s="195"/>
      <c r="CG38" s="195"/>
      <c r="CH38" s="195"/>
      <c r="CI38" s="195"/>
      <c r="CJ38" s="232"/>
    </row>
    <row r="39" spans="1:88" ht="15.75" customHeight="1">
      <c r="A39" s="507"/>
      <c r="B39" s="405"/>
      <c r="C39" s="487"/>
      <c r="D39" s="365">
        <v>4</v>
      </c>
      <c r="E39" s="465" t="s">
        <v>156</v>
      </c>
      <c r="F39" s="466"/>
      <c r="G39" s="466"/>
      <c r="H39" s="466"/>
      <c r="I39" s="466"/>
      <c r="J39" s="467"/>
      <c r="K39" s="467"/>
      <c r="L39" s="467"/>
      <c r="M39" s="467"/>
      <c r="N39" s="467"/>
      <c r="O39" s="467"/>
      <c r="P39" s="467"/>
      <c r="Q39" s="467"/>
      <c r="R39" s="467"/>
      <c r="S39" s="467"/>
      <c r="T39" s="471"/>
      <c r="U39" s="477"/>
      <c r="V39" s="455"/>
      <c r="W39" s="455"/>
      <c r="X39" s="455"/>
      <c r="Y39" s="455"/>
      <c r="Z39" s="455"/>
      <c r="AA39" s="455"/>
      <c r="AB39" s="341"/>
      <c r="AC39" s="467"/>
      <c r="AD39" s="467"/>
      <c r="AE39" s="469" t="s">
        <v>94</v>
      </c>
      <c r="AF39" s="469" t="s">
        <v>84</v>
      </c>
      <c r="AG39" s="469"/>
      <c r="AH39" s="469"/>
      <c r="AI39" s="469"/>
      <c r="AJ39" s="470"/>
      <c r="BB39" s="47"/>
      <c r="BC39" s="42"/>
      <c r="BD39" s="37">
        <v>4</v>
      </c>
      <c r="BE39" s="227" t="s">
        <v>225</v>
      </c>
      <c r="BF39" s="227"/>
      <c r="BG39" s="227"/>
      <c r="BH39" s="227"/>
      <c r="BI39" s="227"/>
      <c r="BJ39" s="208"/>
      <c r="BK39" s="208"/>
      <c r="BL39" s="208"/>
      <c r="BM39" s="208"/>
      <c r="BN39" s="208"/>
      <c r="BO39" s="208"/>
      <c r="BP39" s="208"/>
      <c r="BQ39" s="208"/>
      <c r="BR39" s="208"/>
      <c r="BS39" s="208"/>
      <c r="BT39" s="106"/>
      <c r="BU39" s="228"/>
      <c r="BV39" s="227"/>
      <c r="BW39" s="227"/>
      <c r="BX39" s="227"/>
      <c r="BY39" s="227"/>
      <c r="BZ39" s="227"/>
      <c r="CA39" s="227"/>
      <c r="CB39" s="227"/>
      <c r="CC39" s="208"/>
      <c r="CD39" s="208"/>
      <c r="CE39" s="195" t="s">
        <v>226</v>
      </c>
      <c r="CF39" s="195" t="s">
        <v>227</v>
      </c>
      <c r="CG39" s="195"/>
      <c r="CH39" s="195"/>
      <c r="CI39" s="195"/>
      <c r="CJ39" s="232"/>
    </row>
    <row r="40" spans="1:88" ht="15.75" customHeight="1">
      <c r="A40" s="507"/>
      <c r="B40" s="405"/>
      <c r="C40" s="487"/>
      <c r="D40" s="365">
        <v>5</v>
      </c>
      <c r="E40" s="465" t="s">
        <v>157</v>
      </c>
      <c r="F40" s="466"/>
      <c r="G40" s="466"/>
      <c r="H40" s="466"/>
      <c r="I40" s="466"/>
      <c r="J40" s="467"/>
      <c r="K40" s="467"/>
      <c r="L40" s="467"/>
      <c r="M40" s="467"/>
      <c r="N40" s="467"/>
      <c r="O40" s="467"/>
      <c r="P40" s="467"/>
      <c r="Q40" s="467"/>
      <c r="R40" s="467"/>
      <c r="S40" s="467"/>
      <c r="T40" s="471"/>
      <c r="U40" s="477"/>
      <c r="V40" s="455"/>
      <c r="W40" s="455"/>
      <c r="X40" s="455"/>
      <c r="Y40" s="455"/>
      <c r="Z40" s="455"/>
      <c r="AA40" s="455"/>
      <c r="AB40" s="341"/>
      <c r="AC40" s="498" t="s">
        <v>913</v>
      </c>
      <c r="AD40" s="498"/>
      <c r="AE40" s="498"/>
      <c r="AF40" s="498"/>
      <c r="AG40" s="498"/>
      <c r="AH40" s="498"/>
      <c r="AI40" s="498"/>
      <c r="AJ40" s="499"/>
      <c r="BB40" s="47"/>
      <c r="BC40" s="42"/>
      <c r="BD40" s="37">
        <v>5</v>
      </c>
      <c r="BE40" s="227" t="s">
        <v>228</v>
      </c>
      <c r="BF40" s="227"/>
      <c r="BG40" s="227"/>
      <c r="BH40" s="227"/>
      <c r="BI40" s="227"/>
      <c r="BJ40" s="208"/>
      <c r="BK40" s="208"/>
      <c r="BL40" s="208"/>
      <c r="BM40" s="208"/>
      <c r="BN40" s="208"/>
      <c r="BO40" s="208"/>
      <c r="BP40" s="208"/>
      <c r="BQ40" s="208"/>
      <c r="BR40" s="208"/>
      <c r="BS40" s="208"/>
      <c r="BT40" s="106"/>
      <c r="BU40" s="228"/>
      <c r="BV40" s="227"/>
      <c r="BW40" s="227"/>
      <c r="BX40" s="227"/>
      <c r="BY40" s="227"/>
      <c r="BZ40" s="227"/>
      <c r="CA40" s="227"/>
      <c r="CB40" s="227"/>
      <c r="CC40" s="233" t="s">
        <v>229</v>
      </c>
      <c r="CD40" s="233"/>
      <c r="CE40" s="233"/>
      <c r="CF40" s="233"/>
      <c r="CG40" s="233"/>
      <c r="CH40" s="233"/>
      <c r="CI40" s="233"/>
      <c r="CJ40" s="234"/>
    </row>
    <row r="41" spans="1:88" ht="15.75" customHeight="1" thickBot="1">
      <c r="A41" s="507"/>
      <c r="B41" s="405"/>
      <c r="C41" s="487"/>
      <c r="D41" s="362">
        <v>6</v>
      </c>
      <c r="E41" s="502" t="s">
        <v>158</v>
      </c>
      <c r="F41" s="503"/>
      <c r="G41" s="503"/>
      <c r="H41" s="503"/>
      <c r="I41" s="503"/>
      <c r="J41" s="504"/>
      <c r="K41" s="505"/>
      <c r="L41" s="505"/>
      <c r="M41" s="505"/>
      <c r="N41" s="505"/>
      <c r="O41" s="505"/>
      <c r="P41" s="505"/>
      <c r="Q41" s="505"/>
      <c r="R41" s="505"/>
      <c r="S41" s="505"/>
      <c r="T41" s="506"/>
      <c r="U41" s="508"/>
      <c r="V41" s="509"/>
      <c r="W41" s="509"/>
      <c r="X41" s="509"/>
      <c r="Y41" s="509"/>
      <c r="Z41" s="509"/>
      <c r="AA41" s="509"/>
      <c r="AB41" s="235"/>
      <c r="AC41" s="500"/>
      <c r="AD41" s="500"/>
      <c r="AE41" s="500"/>
      <c r="AF41" s="500"/>
      <c r="AG41" s="500"/>
      <c r="AH41" s="500"/>
      <c r="AI41" s="500"/>
      <c r="AJ41" s="501"/>
      <c r="BB41" s="47"/>
      <c r="BC41" s="42"/>
      <c r="BD41" s="37">
        <v>6</v>
      </c>
      <c r="BE41" s="227" t="s">
        <v>230</v>
      </c>
      <c r="BF41" s="227"/>
      <c r="BG41" s="227"/>
      <c r="BH41" s="227"/>
      <c r="BI41" s="227"/>
      <c r="BJ41" s="208"/>
      <c r="BK41" s="208"/>
      <c r="BL41" s="208"/>
      <c r="BM41" s="208"/>
      <c r="BN41" s="208"/>
      <c r="BO41" s="208"/>
      <c r="BP41" s="208"/>
      <c r="BQ41" s="208"/>
      <c r="BR41" s="208"/>
      <c r="BS41" s="208"/>
      <c r="BT41" s="106"/>
      <c r="BU41" s="236"/>
      <c r="BV41" s="237"/>
      <c r="BW41" s="237"/>
      <c r="BX41" s="237"/>
      <c r="BY41" s="237"/>
      <c r="BZ41" s="237"/>
      <c r="CA41" s="237"/>
      <c r="CB41" s="237"/>
      <c r="CC41" s="238"/>
      <c r="CD41" s="238"/>
      <c r="CE41" s="238"/>
      <c r="CF41" s="238"/>
      <c r="CG41" s="238"/>
      <c r="CH41" s="238"/>
      <c r="CI41" s="238"/>
      <c r="CJ41" s="239"/>
    </row>
    <row r="42" spans="1:88" ht="24.75" customHeight="1">
      <c r="B42" s="405"/>
      <c r="C42" s="408"/>
      <c r="D42" s="451">
        <v>7</v>
      </c>
      <c r="E42" s="453" t="s">
        <v>895</v>
      </c>
      <c r="F42" s="454"/>
      <c r="G42" s="454"/>
      <c r="H42" s="454"/>
      <c r="I42" s="454"/>
      <c r="J42" s="363"/>
      <c r="K42" s="456" t="s">
        <v>904</v>
      </c>
      <c r="L42" s="457"/>
      <c r="M42" s="457"/>
      <c r="N42" s="457"/>
      <c r="O42" s="457"/>
      <c r="P42" s="457"/>
      <c r="Q42" s="457"/>
      <c r="R42" s="457"/>
      <c r="S42" s="457"/>
      <c r="T42" s="457"/>
      <c r="U42" s="458" t="s">
        <v>863</v>
      </c>
      <c r="V42" s="459"/>
      <c r="W42" s="459"/>
      <c r="X42" s="459"/>
      <c r="Y42" s="459"/>
      <c r="Z42" s="459"/>
      <c r="AA42" s="459"/>
      <c r="AB42" s="459"/>
      <c r="AC42" s="459"/>
      <c r="AD42" s="459"/>
      <c r="AE42" s="459"/>
      <c r="AF42" s="459"/>
      <c r="AG42" s="459"/>
      <c r="AH42" s="459"/>
      <c r="AI42" s="459"/>
      <c r="AJ42" s="460"/>
      <c r="BB42" s="47"/>
      <c r="BC42" s="42"/>
      <c r="BD42" s="226">
        <v>7</v>
      </c>
      <c r="BE42" s="227" t="s">
        <v>231</v>
      </c>
      <c r="BF42" s="227"/>
      <c r="BG42" s="227"/>
      <c r="BH42" s="227"/>
      <c r="BI42" s="227"/>
      <c r="BJ42" s="240" t="b">
        <v>0</v>
      </c>
      <c r="BK42" s="227" t="s">
        <v>232</v>
      </c>
      <c r="BL42" s="194"/>
      <c r="BM42" s="194"/>
      <c r="BN42" s="194"/>
      <c r="BO42" s="194"/>
      <c r="BP42" s="194"/>
      <c r="BQ42" s="194"/>
      <c r="BR42" s="194"/>
      <c r="BS42" s="194"/>
      <c r="BT42" s="194"/>
      <c r="BU42" s="241" t="s">
        <v>233</v>
      </c>
      <c r="BV42" s="242"/>
      <c r="BW42" s="242"/>
      <c r="BX42" s="242"/>
      <c r="BY42" s="242"/>
      <c r="BZ42" s="242"/>
      <c r="CA42" s="242"/>
      <c r="CB42" s="242"/>
      <c r="CC42" s="242"/>
      <c r="CD42" s="242"/>
      <c r="CE42" s="242"/>
      <c r="CF42" s="242"/>
      <c r="CG42" s="242"/>
      <c r="CH42" s="242"/>
      <c r="CI42" s="242"/>
      <c r="CJ42" s="243"/>
    </row>
    <row r="43" spans="1:88" ht="24.75" customHeight="1">
      <c r="B43" s="405"/>
      <c r="C43" s="408"/>
      <c r="D43" s="452"/>
      <c r="E43" s="455"/>
      <c r="F43" s="455"/>
      <c r="G43" s="455"/>
      <c r="H43" s="455"/>
      <c r="I43" s="455"/>
      <c r="J43" s="244"/>
      <c r="K43" s="463" t="s">
        <v>905</v>
      </c>
      <c r="L43" s="464"/>
      <c r="M43" s="464"/>
      <c r="N43" s="464"/>
      <c r="O43" s="464"/>
      <c r="P43" s="464"/>
      <c r="Q43" s="464"/>
      <c r="R43" s="464"/>
      <c r="S43" s="464"/>
      <c r="T43" s="464"/>
      <c r="U43" s="461"/>
      <c r="V43" s="461"/>
      <c r="W43" s="461"/>
      <c r="X43" s="461"/>
      <c r="Y43" s="461"/>
      <c r="Z43" s="461"/>
      <c r="AA43" s="461"/>
      <c r="AB43" s="461"/>
      <c r="AC43" s="461"/>
      <c r="AD43" s="461"/>
      <c r="AE43" s="461"/>
      <c r="AF43" s="461"/>
      <c r="AG43" s="461"/>
      <c r="AH43" s="461"/>
      <c r="AI43" s="461"/>
      <c r="AJ43" s="462"/>
      <c r="BB43" s="47"/>
      <c r="BC43" s="42"/>
      <c r="BD43" s="226"/>
      <c r="BE43" s="227"/>
      <c r="BF43" s="227"/>
      <c r="BG43" s="227"/>
      <c r="BH43" s="227"/>
      <c r="BI43" s="227"/>
      <c r="BJ43" s="245" t="b">
        <v>0</v>
      </c>
      <c r="BK43" s="227" t="s">
        <v>234</v>
      </c>
      <c r="BL43" s="194"/>
      <c r="BM43" s="194"/>
      <c r="BN43" s="194"/>
      <c r="BO43" s="194"/>
      <c r="BP43" s="194"/>
      <c r="BQ43" s="194"/>
      <c r="BR43" s="194"/>
      <c r="BS43" s="194"/>
      <c r="BT43" s="194"/>
      <c r="BU43" s="227"/>
      <c r="BV43" s="227"/>
      <c r="BW43" s="227"/>
      <c r="BX43" s="227"/>
      <c r="BY43" s="227"/>
      <c r="BZ43" s="227"/>
      <c r="CA43" s="227"/>
      <c r="CB43" s="227"/>
      <c r="CC43" s="227"/>
      <c r="CD43" s="227"/>
      <c r="CE43" s="227"/>
      <c r="CF43" s="227"/>
      <c r="CG43" s="227"/>
      <c r="CH43" s="227"/>
      <c r="CI43" s="227"/>
      <c r="CJ43" s="246"/>
    </row>
    <row r="44" spans="1:88">
      <c r="A44" s="333"/>
      <c r="B44" s="405"/>
      <c r="C44" s="408"/>
      <c r="D44" s="366">
        <v>8</v>
      </c>
      <c r="E44" s="465" t="s">
        <v>159</v>
      </c>
      <c r="F44" s="466"/>
      <c r="G44" s="466"/>
      <c r="H44" s="466"/>
      <c r="I44" s="466"/>
      <c r="J44" s="467"/>
      <c r="K44" s="467"/>
      <c r="L44" s="467"/>
      <c r="M44" s="467"/>
      <c r="N44" s="467"/>
      <c r="O44" s="467"/>
      <c r="P44" s="467"/>
      <c r="Q44" s="467"/>
      <c r="R44" s="467"/>
      <c r="S44" s="467"/>
      <c r="T44" s="467"/>
      <c r="U44" s="467"/>
      <c r="V44" s="467"/>
      <c r="W44" s="467"/>
      <c r="X44" s="467"/>
      <c r="Y44" s="467"/>
      <c r="Z44" s="467"/>
      <c r="AA44" s="467"/>
      <c r="AB44" s="467"/>
      <c r="AC44" s="467"/>
      <c r="AD44" s="467"/>
      <c r="AE44" s="467"/>
      <c r="AF44" s="467"/>
      <c r="AG44" s="467"/>
      <c r="AH44" s="467"/>
      <c r="AI44" s="467"/>
      <c r="AJ44" s="468"/>
      <c r="BB44" s="47"/>
      <c r="BC44" s="42"/>
      <c r="BD44" s="37">
        <v>8</v>
      </c>
      <c r="BE44" s="227" t="s">
        <v>235</v>
      </c>
      <c r="BF44" s="227"/>
      <c r="BG44" s="227"/>
      <c r="BH44" s="227"/>
      <c r="BI44" s="227"/>
      <c r="BJ44" s="208"/>
      <c r="BK44" s="208"/>
      <c r="BL44" s="208"/>
      <c r="BM44" s="208"/>
      <c r="BN44" s="208"/>
      <c r="BO44" s="208"/>
      <c r="BP44" s="208"/>
      <c r="BQ44" s="208"/>
      <c r="BR44" s="208"/>
      <c r="BS44" s="208"/>
      <c r="BT44" s="208"/>
      <c r="BU44" s="208"/>
      <c r="BV44" s="208"/>
      <c r="BW44" s="208"/>
      <c r="BX44" s="208"/>
      <c r="BY44" s="208"/>
      <c r="BZ44" s="208"/>
      <c r="CA44" s="208"/>
      <c r="CB44" s="208"/>
      <c r="CC44" s="208"/>
      <c r="CD44" s="208"/>
      <c r="CE44" s="208"/>
      <c r="CF44" s="208"/>
      <c r="CG44" s="208"/>
      <c r="CH44" s="208"/>
      <c r="CI44" s="208"/>
      <c r="CJ44" s="247"/>
    </row>
    <row r="45" spans="1:88" ht="20.25" customHeight="1">
      <c r="A45" s="314"/>
      <c r="B45" s="405"/>
      <c r="C45" s="408"/>
      <c r="D45" s="441" t="s">
        <v>893</v>
      </c>
      <c r="E45" s="442"/>
      <c r="F45" s="442"/>
      <c r="G45" s="442"/>
      <c r="H45" s="442"/>
      <c r="I45" s="442"/>
      <c r="J45" s="442"/>
      <c r="K45" s="442"/>
      <c r="L45" s="442"/>
      <c r="M45" s="442"/>
      <c r="N45" s="442"/>
      <c r="O45" s="442"/>
      <c r="P45" s="442"/>
      <c r="Q45" s="442"/>
      <c r="R45" s="442"/>
      <c r="S45" s="442"/>
      <c r="T45" s="442"/>
      <c r="U45" s="442"/>
      <c r="V45" s="442"/>
      <c r="W45" s="442"/>
      <c r="X45" s="442"/>
      <c r="Y45" s="442"/>
      <c r="Z45" s="442"/>
      <c r="AA45" s="442"/>
      <c r="AB45" s="442"/>
      <c r="AC45" s="442"/>
      <c r="AD45" s="442"/>
      <c r="AE45" s="442"/>
      <c r="AF45" s="442"/>
      <c r="AG45" s="442"/>
      <c r="AH45" s="442"/>
      <c r="AI45" s="442"/>
      <c r="AJ45" s="443"/>
      <c r="AL45" s="327"/>
      <c r="BB45" s="47"/>
      <c r="BC45" s="42"/>
      <c r="BD45" s="248" t="s">
        <v>236</v>
      </c>
      <c r="BE45" s="249"/>
      <c r="BF45" s="249"/>
      <c r="BG45" s="249"/>
      <c r="BH45" s="249"/>
      <c r="BI45" s="249"/>
      <c r="BJ45" s="249"/>
      <c r="BK45" s="249"/>
      <c r="BL45" s="249"/>
      <c r="BM45" s="249"/>
      <c r="BN45" s="249"/>
      <c r="BO45" s="249"/>
      <c r="BP45" s="249"/>
      <c r="BQ45" s="249"/>
      <c r="BR45" s="249"/>
      <c r="BS45" s="249"/>
      <c r="BT45" s="249"/>
      <c r="BU45" s="249"/>
      <c r="BV45" s="249"/>
      <c r="BW45" s="249"/>
      <c r="BX45" s="249"/>
      <c r="BY45" s="249"/>
      <c r="BZ45" s="249"/>
      <c r="CA45" s="249"/>
      <c r="CB45" s="249"/>
      <c r="CC45" s="249"/>
      <c r="CD45" s="249"/>
      <c r="CE45" s="249"/>
      <c r="CF45" s="249"/>
      <c r="CG45" s="51"/>
      <c r="CH45" s="51"/>
      <c r="CI45" s="51"/>
      <c r="CJ45" s="52"/>
    </row>
    <row r="46" spans="1:88" ht="31.5" customHeight="1" thickBot="1">
      <c r="B46" s="406"/>
      <c r="C46" s="409"/>
      <c r="D46" s="444" t="s">
        <v>894</v>
      </c>
      <c r="E46" s="445"/>
      <c r="F46" s="445"/>
      <c r="G46" s="445"/>
      <c r="H46" s="445"/>
      <c r="I46" s="445"/>
      <c r="J46" s="445"/>
      <c r="K46" s="445"/>
      <c r="L46" s="445"/>
      <c r="M46" s="445"/>
      <c r="N46" s="445"/>
      <c r="O46" s="445"/>
      <c r="P46" s="445"/>
      <c r="Q46" s="445"/>
      <c r="R46" s="445"/>
      <c r="S46" s="445"/>
      <c r="T46" s="445"/>
      <c r="U46" s="445"/>
      <c r="V46" s="445"/>
      <c r="W46" s="445"/>
      <c r="X46" s="445"/>
      <c r="Y46" s="445"/>
      <c r="Z46" s="445"/>
      <c r="AA46" s="445"/>
      <c r="AB46" s="445"/>
      <c r="AC46" s="445"/>
      <c r="AD46" s="445"/>
      <c r="AE46" s="445"/>
      <c r="AF46" s="445"/>
      <c r="AG46" s="445"/>
      <c r="AH46" s="445"/>
      <c r="AI46" s="445"/>
      <c r="AJ46" s="446"/>
      <c r="BB46" s="48"/>
      <c r="BC46" s="49"/>
      <c r="BD46" s="250" t="s">
        <v>237</v>
      </c>
      <c r="BE46" s="251"/>
      <c r="BF46" s="251"/>
      <c r="BG46" s="251"/>
      <c r="BH46" s="251"/>
      <c r="BI46" s="251"/>
      <c r="BJ46" s="251"/>
      <c r="BK46" s="251"/>
      <c r="BL46" s="251"/>
      <c r="BM46" s="251"/>
      <c r="BN46" s="251"/>
      <c r="BO46" s="251"/>
      <c r="BP46" s="251"/>
      <c r="BQ46" s="251"/>
      <c r="BR46" s="251"/>
      <c r="BS46" s="251"/>
      <c r="BT46" s="251"/>
      <c r="BU46" s="251"/>
      <c r="BV46" s="251"/>
      <c r="BW46" s="251"/>
      <c r="BX46" s="251"/>
      <c r="BY46" s="251"/>
      <c r="BZ46" s="251"/>
      <c r="CA46" s="251"/>
      <c r="CB46" s="251"/>
      <c r="CC46" s="251"/>
      <c r="CD46" s="251"/>
      <c r="CE46" s="251"/>
      <c r="CF46" s="251"/>
      <c r="CG46" s="251"/>
      <c r="CH46" s="251"/>
      <c r="CI46" s="251"/>
      <c r="CJ46" s="252"/>
    </row>
    <row r="47" spans="1:88" ht="14.25" customHeight="1" thickTop="1">
      <c r="A47" s="317"/>
      <c r="B47" s="447" t="s">
        <v>95</v>
      </c>
      <c r="C47" s="407" t="s">
        <v>762</v>
      </c>
      <c r="D47" s="448" t="s">
        <v>763</v>
      </c>
      <c r="E47" s="448"/>
      <c r="F47" s="448"/>
      <c r="G47" s="448"/>
      <c r="H47" s="448"/>
      <c r="I47" s="448"/>
      <c r="J47" s="448"/>
      <c r="K47" s="448"/>
      <c r="L47" s="448"/>
      <c r="M47" s="448"/>
      <c r="N47" s="448"/>
      <c r="O47" s="448"/>
      <c r="P47" s="448"/>
      <c r="Q47" s="448"/>
      <c r="R47" s="448"/>
      <c r="S47" s="448"/>
      <c r="T47" s="448"/>
      <c r="U47" s="448"/>
      <c r="V47" s="448"/>
      <c r="W47" s="448"/>
      <c r="X47" s="448"/>
      <c r="Y47" s="448"/>
      <c r="Z47" s="448"/>
      <c r="AA47" s="448"/>
      <c r="AB47" s="448"/>
      <c r="AC47" s="448"/>
      <c r="AD47" s="448"/>
      <c r="AE47" s="448"/>
      <c r="AF47" s="448"/>
      <c r="AG47" s="448"/>
      <c r="AH47" s="448"/>
      <c r="AI47" s="448"/>
      <c r="AJ47" s="449"/>
      <c r="AL47" s="450"/>
      <c r="BB47" s="53" t="s">
        <v>238</v>
      </c>
      <c r="BC47" s="43" t="s">
        <v>239</v>
      </c>
      <c r="BD47" s="253" t="s">
        <v>240</v>
      </c>
      <c r="BE47" s="253"/>
      <c r="BF47" s="253"/>
      <c r="BG47" s="253"/>
      <c r="BH47" s="253"/>
      <c r="BI47" s="253"/>
      <c r="BJ47" s="253"/>
      <c r="BK47" s="253"/>
      <c r="BL47" s="253"/>
      <c r="BM47" s="253"/>
      <c r="BN47" s="253"/>
      <c r="BO47" s="253"/>
      <c r="BP47" s="253"/>
      <c r="BQ47" s="253"/>
      <c r="BR47" s="253"/>
      <c r="BS47" s="253"/>
      <c r="BT47" s="253"/>
      <c r="BU47" s="253"/>
      <c r="BV47" s="253"/>
      <c r="BW47" s="253"/>
      <c r="BX47" s="253"/>
      <c r="BY47" s="253"/>
      <c r="BZ47" s="253"/>
      <c r="CA47" s="253"/>
      <c r="CB47" s="253"/>
      <c r="CC47" s="253"/>
      <c r="CD47" s="253"/>
      <c r="CE47" s="253"/>
      <c r="CF47" s="253"/>
      <c r="CG47" s="253"/>
      <c r="CH47" s="253"/>
      <c r="CI47" s="253"/>
      <c r="CJ47" s="253"/>
    </row>
    <row r="48" spans="1:88" ht="54" customHeight="1">
      <c r="A48" s="431"/>
      <c r="B48" s="405"/>
      <c r="C48" s="408"/>
      <c r="D48" s="432" t="s">
        <v>836</v>
      </c>
      <c r="E48" s="432"/>
      <c r="F48" s="432"/>
      <c r="G48" s="432"/>
      <c r="H48" s="432"/>
      <c r="I48" s="432"/>
      <c r="J48" s="432"/>
      <c r="K48" s="432"/>
      <c r="L48" s="432"/>
      <c r="M48" s="432"/>
      <c r="N48" s="432"/>
      <c r="O48" s="432"/>
      <c r="P48" s="432"/>
      <c r="Q48" s="432"/>
      <c r="R48" s="432"/>
      <c r="S48" s="432"/>
      <c r="T48" s="432"/>
      <c r="U48" s="432"/>
      <c r="V48" s="432"/>
      <c r="W48" s="432"/>
      <c r="X48" s="432"/>
      <c r="Y48" s="432"/>
      <c r="Z48" s="432"/>
      <c r="AA48" s="432"/>
      <c r="AB48" s="432"/>
      <c r="AC48" s="432"/>
      <c r="AD48" s="432"/>
      <c r="AE48" s="432"/>
      <c r="AF48" s="432"/>
      <c r="AG48" s="432"/>
      <c r="AH48" s="432"/>
      <c r="AI48" s="432"/>
      <c r="AJ48" s="433"/>
      <c r="AK48" s="329"/>
      <c r="AL48" s="450"/>
      <c r="AQ48" s="23"/>
      <c r="BB48" s="53"/>
      <c r="BC48" s="43"/>
      <c r="BD48" s="54" t="s">
        <v>241</v>
      </c>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6"/>
    </row>
    <row r="49" spans="1:88" ht="54" customHeight="1">
      <c r="A49" s="431"/>
      <c r="B49" s="405"/>
      <c r="C49" s="408"/>
      <c r="D49" s="432"/>
      <c r="E49" s="432"/>
      <c r="F49" s="432"/>
      <c r="G49" s="432"/>
      <c r="H49" s="432"/>
      <c r="I49" s="432"/>
      <c r="J49" s="432"/>
      <c r="K49" s="432"/>
      <c r="L49" s="432"/>
      <c r="M49" s="432"/>
      <c r="N49" s="432"/>
      <c r="O49" s="432"/>
      <c r="P49" s="432"/>
      <c r="Q49" s="432"/>
      <c r="R49" s="432"/>
      <c r="S49" s="432"/>
      <c r="T49" s="432"/>
      <c r="U49" s="432"/>
      <c r="V49" s="432"/>
      <c r="W49" s="432"/>
      <c r="X49" s="432"/>
      <c r="Y49" s="432"/>
      <c r="Z49" s="432"/>
      <c r="AA49" s="432"/>
      <c r="AB49" s="432"/>
      <c r="AC49" s="432"/>
      <c r="AD49" s="432"/>
      <c r="AE49" s="432"/>
      <c r="AF49" s="432"/>
      <c r="AG49" s="432"/>
      <c r="AH49" s="432"/>
      <c r="AI49" s="432"/>
      <c r="AJ49" s="433"/>
      <c r="AL49" s="450"/>
      <c r="BB49" s="53"/>
      <c r="BC49" s="43"/>
      <c r="BD49" s="54"/>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6"/>
    </row>
    <row r="50" spans="1:88" ht="54" customHeight="1">
      <c r="A50" s="431"/>
      <c r="B50" s="405"/>
      <c r="C50" s="408"/>
      <c r="D50" s="432"/>
      <c r="E50" s="432"/>
      <c r="F50" s="432"/>
      <c r="G50" s="432"/>
      <c r="H50" s="432"/>
      <c r="I50" s="432"/>
      <c r="J50" s="432"/>
      <c r="K50" s="432"/>
      <c r="L50" s="432"/>
      <c r="M50" s="432"/>
      <c r="N50" s="432"/>
      <c r="O50" s="432"/>
      <c r="P50" s="432"/>
      <c r="Q50" s="432"/>
      <c r="R50" s="432"/>
      <c r="S50" s="432"/>
      <c r="T50" s="432"/>
      <c r="U50" s="432"/>
      <c r="V50" s="432"/>
      <c r="W50" s="432"/>
      <c r="X50" s="432"/>
      <c r="Y50" s="432"/>
      <c r="Z50" s="432"/>
      <c r="AA50" s="432"/>
      <c r="AB50" s="432"/>
      <c r="AC50" s="432"/>
      <c r="AD50" s="432"/>
      <c r="AE50" s="432"/>
      <c r="AF50" s="432"/>
      <c r="AG50" s="432"/>
      <c r="AH50" s="432"/>
      <c r="AI50" s="432"/>
      <c r="AJ50" s="433"/>
      <c r="AL50" s="450"/>
      <c r="BB50" s="53"/>
      <c r="BC50" s="43"/>
      <c r="BD50" s="54"/>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6"/>
    </row>
    <row r="51" spans="1:88" ht="206.25" customHeight="1">
      <c r="A51" s="431"/>
      <c r="B51" s="405"/>
      <c r="C51" s="408"/>
      <c r="D51" s="434" t="str">
        <f>IF(AO3="","",AO3)</f>
        <v/>
      </c>
      <c r="E51" s="434"/>
      <c r="F51" s="434"/>
      <c r="G51" s="434"/>
      <c r="H51" s="434"/>
      <c r="I51" s="434"/>
      <c r="J51" s="434"/>
      <c r="K51" s="434"/>
      <c r="L51" s="434"/>
      <c r="M51" s="434"/>
      <c r="N51" s="434"/>
      <c r="O51" s="434"/>
      <c r="P51" s="434"/>
      <c r="Q51" s="434"/>
      <c r="R51" s="434"/>
      <c r="S51" s="434"/>
      <c r="T51" s="434"/>
      <c r="U51" s="434"/>
      <c r="V51" s="434"/>
      <c r="W51" s="434"/>
      <c r="X51" s="434"/>
      <c r="Y51" s="434"/>
      <c r="Z51" s="434"/>
      <c r="AA51" s="434"/>
      <c r="AB51" s="434"/>
      <c r="AC51" s="434"/>
      <c r="AD51" s="434"/>
      <c r="AE51" s="434"/>
      <c r="AF51" s="434"/>
      <c r="AG51" s="434"/>
      <c r="AH51" s="434"/>
      <c r="AI51" s="434"/>
      <c r="AJ51" s="435"/>
      <c r="AL51" s="450"/>
      <c r="BB51" s="53"/>
      <c r="BC51" s="43"/>
      <c r="BD51" s="57"/>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9"/>
    </row>
    <row r="52" spans="1:88" ht="206.25" customHeight="1">
      <c r="A52" s="431"/>
      <c r="B52" s="405"/>
      <c r="C52" s="408"/>
      <c r="D52" s="434"/>
      <c r="E52" s="434"/>
      <c r="F52" s="434"/>
      <c r="G52" s="434"/>
      <c r="H52" s="434"/>
      <c r="I52" s="434"/>
      <c r="J52" s="434"/>
      <c r="K52" s="434"/>
      <c r="L52" s="434"/>
      <c r="M52" s="434"/>
      <c r="N52" s="434"/>
      <c r="O52" s="434"/>
      <c r="P52" s="434"/>
      <c r="Q52" s="434"/>
      <c r="R52" s="434"/>
      <c r="S52" s="434"/>
      <c r="T52" s="434"/>
      <c r="U52" s="434"/>
      <c r="V52" s="434"/>
      <c r="W52" s="434"/>
      <c r="X52" s="434"/>
      <c r="Y52" s="434"/>
      <c r="Z52" s="434"/>
      <c r="AA52" s="434"/>
      <c r="AB52" s="434"/>
      <c r="AC52" s="434"/>
      <c r="AD52" s="434"/>
      <c r="AE52" s="434"/>
      <c r="AF52" s="434"/>
      <c r="AG52" s="434"/>
      <c r="AH52" s="434"/>
      <c r="AI52" s="434"/>
      <c r="AJ52" s="435"/>
      <c r="AL52" s="450"/>
      <c r="BB52" s="53"/>
      <c r="BC52" s="43"/>
      <c r="BD52" s="57"/>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9"/>
    </row>
    <row r="53" spans="1:88" ht="206.25" customHeight="1" thickBot="1">
      <c r="A53" s="431"/>
      <c r="B53" s="406"/>
      <c r="C53" s="409"/>
      <c r="D53" s="436"/>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7"/>
      <c r="AL53" s="450"/>
      <c r="BB53" s="60"/>
      <c r="BC53" s="61"/>
      <c r="BD53" s="62"/>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4"/>
    </row>
    <row r="54" spans="1:88" ht="12" customHeight="1">
      <c r="B54" s="438" t="s">
        <v>789</v>
      </c>
      <c r="C54" s="439"/>
      <c r="D54" s="439"/>
      <c r="E54" s="439"/>
      <c r="F54" s="439"/>
      <c r="G54" s="439"/>
      <c r="H54" s="439"/>
      <c r="I54" s="439"/>
      <c r="J54" s="439"/>
      <c r="K54" s="439"/>
      <c r="L54" s="439"/>
      <c r="M54" s="439"/>
      <c r="N54" s="439"/>
      <c r="O54" s="439"/>
      <c r="P54" s="439"/>
      <c r="Q54" s="439"/>
      <c r="R54" s="439"/>
      <c r="S54" s="439"/>
      <c r="T54" s="439"/>
      <c r="U54" s="439"/>
      <c r="V54" s="439"/>
      <c r="W54" s="439"/>
      <c r="X54" s="439"/>
      <c r="Y54" s="439"/>
      <c r="Z54" s="439"/>
      <c r="AA54" s="439"/>
      <c r="AB54" s="439"/>
      <c r="AC54" s="439"/>
      <c r="AD54" s="439"/>
      <c r="AE54" s="439"/>
      <c r="AF54" s="439"/>
      <c r="AG54" s="439"/>
      <c r="AH54" s="439"/>
      <c r="AI54" s="439"/>
      <c r="AJ54" s="440"/>
      <c r="BB54" s="254" t="s">
        <v>242</v>
      </c>
      <c r="BC54" s="254"/>
      <c r="BD54" s="254"/>
      <c r="BE54" s="254"/>
      <c r="BF54" s="254"/>
      <c r="BG54" s="254"/>
      <c r="BH54" s="254"/>
      <c r="BI54" s="254"/>
      <c r="BJ54" s="254"/>
      <c r="BK54" s="254"/>
      <c r="BL54" s="254"/>
      <c r="BM54" s="254"/>
      <c r="BN54" s="254"/>
      <c r="BO54" s="254"/>
      <c r="BP54" s="254"/>
      <c r="BQ54" s="254"/>
      <c r="BR54" s="254"/>
      <c r="BS54" s="254"/>
      <c r="BT54" s="254"/>
      <c r="BU54" s="254"/>
      <c r="BV54" s="254"/>
      <c r="BW54" s="254"/>
      <c r="BX54" s="254"/>
      <c r="BY54" s="254"/>
      <c r="BZ54" s="254"/>
      <c r="CA54" s="254"/>
      <c r="CB54" s="254"/>
      <c r="CC54" s="254"/>
      <c r="CD54" s="254"/>
      <c r="CE54" s="254"/>
      <c r="CF54" s="254"/>
      <c r="CG54" s="254"/>
      <c r="CH54" s="254"/>
      <c r="CI54" s="254"/>
      <c r="CJ54" s="254"/>
    </row>
    <row r="55" spans="1:88" ht="19.5" customHeight="1">
      <c r="B55" s="318">
        <v>1</v>
      </c>
      <c r="C55" s="401" t="s">
        <v>935</v>
      </c>
      <c r="D55" s="402"/>
      <c r="E55" s="402"/>
      <c r="F55" s="402"/>
      <c r="G55" s="402"/>
      <c r="H55" s="40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2"/>
      <c r="AI55" s="402"/>
      <c r="AJ55" s="403"/>
      <c r="AQ55" s="24"/>
      <c r="AR55" s="330" t="str">
        <f>C55</f>
        <v>本申請廠商/試驗委託者申請上述之檢驗，同意所有試驗依SGS所訂之通用服務條款(https://www.sgs.com.tw/terms-of-service)履行。The applicant/sponsor applies for the above-metioned inspection and agrees that all tests should be conducted in accordance with the 「GENERAL CONDITIONS OF SERVICE」stipulated by SGS  (http://www.sgs.com.tw/Terms-and-Conditions).</v>
      </c>
      <c r="BB55" s="65">
        <v>1</v>
      </c>
      <c r="BC55" s="66" t="s">
        <v>243</v>
      </c>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row>
    <row r="56" spans="1:88" ht="11.1" customHeight="1">
      <c r="B56" s="318">
        <v>2</v>
      </c>
      <c r="C56" s="402" t="s">
        <v>106</v>
      </c>
      <c r="D56" s="402"/>
      <c r="E56" s="402"/>
      <c r="F56" s="402"/>
      <c r="G56" s="402"/>
      <c r="H56" s="402"/>
      <c r="I56" s="402"/>
      <c r="J56" s="402"/>
      <c r="K56" s="402"/>
      <c r="L56" s="402"/>
      <c r="M56" s="402"/>
      <c r="N56" s="402"/>
      <c r="O56" s="402"/>
      <c r="P56" s="402"/>
      <c r="Q56" s="402"/>
      <c r="R56" s="402"/>
      <c r="S56" s="402"/>
      <c r="T56" s="402"/>
      <c r="U56" s="402"/>
      <c r="V56" s="402"/>
      <c r="W56" s="402"/>
      <c r="X56" s="402"/>
      <c r="Y56" s="402"/>
      <c r="Z56" s="402"/>
      <c r="AA56" s="402"/>
      <c r="AB56" s="402"/>
      <c r="AC56" s="402"/>
      <c r="AD56" s="402"/>
      <c r="AE56" s="402"/>
      <c r="AF56" s="402"/>
      <c r="AG56" s="402"/>
      <c r="AH56" s="402"/>
      <c r="AI56" s="402"/>
      <c r="AJ56" s="403"/>
      <c r="AQ56" s="24"/>
      <c r="AR56" s="330" t="str">
        <f t="shared" ref="AR56:AR77" si="0">C56</f>
        <v>如未附報價單，以SGS定價為主。If no quotation is attached, the SGS pricing shall prevail.</v>
      </c>
      <c r="BB56" s="65">
        <v>2</v>
      </c>
      <c r="BC56" s="66" t="s">
        <v>244</v>
      </c>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row>
    <row r="57" spans="1:88" ht="19.5" customHeight="1">
      <c r="B57" s="318">
        <v>3</v>
      </c>
      <c r="C57" s="402" t="s">
        <v>107</v>
      </c>
      <c r="D57" s="402"/>
      <c r="E57" s="402"/>
      <c r="F57" s="402"/>
      <c r="G57" s="402"/>
      <c r="H57" s="402"/>
      <c r="I57" s="402"/>
      <c r="J57" s="402"/>
      <c r="K57" s="402"/>
      <c r="L57" s="402"/>
      <c r="M57" s="402"/>
      <c r="N57" s="402"/>
      <c r="O57" s="402"/>
      <c r="P57" s="402"/>
      <c r="Q57" s="402"/>
      <c r="R57" s="402"/>
      <c r="S57" s="402"/>
      <c r="T57" s="402"/>
      <c r="U57" s="402"/>
      <c r="V57" s="402"/>
      <c r="W57" s="402"/>
      <c r="X57" s="402"/>
      <c r="Y57" s="402"/>
      <c r="Z57" s="402"/>
      <c r="AA57" s="402"/>
      <c r="AB57" s="402"/>
      <c r="AC57" s="402"/>
      <c r="AD57" s="402"/>
      <c r="AE57" s="402"/>
      <c r="AF57" s="402"/>
      <c r="AG57" s="402"/>
      <c r="AH57" s="402"/>
      <c r="AI57" s="402"/>
      <c r="AJ57" s="403"/>
      <c r="AQ57" s="24"/>
      <c r="AR57" s="330" t="str">
        <f t="shared" si="0"/>
        <v>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v>
      </c>
      <c r="BB57" s="65">
        <v>3</v>
      </c>
      <c r="BC57" s="66" t="s">
        <v>245</v>
      </c>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row>
    <row r="58" spans="1:88" ht="12.75" customHeight="1">
      <c r="B58" s="318">
        <v>4</v>
      </c>
      <c r="C58" s="402" t="s">
        <v>108</v>
      </c>
      <c r="D58" s="402"/>
      <c r="E58" s="402"/>
      <c r="F58" s="402"/>
      <c r="G58" s="402"/>
      <c r="H58" s="402"/>
      <c r="I58" s="402"/>
      <c r="J58" s="402"/>
      <c r="K58" s="402"/>
      <c r="L58" s="402"/>
      <c r="M58" s="402"/>
      <c r="N58" s="402"/>
      <c r="O58" s="402"/>
      <c r="P58" s="402"/>
      <c r="Q58" s="402"/>
      <c r="R58" s="402"/>
      <c r="S58" s="402"/>
      <c r="T58" s="402"/>
      <c r="U58" s="402"/>
      <c r="V58" s="402"/>
      <c r="W58" s="402"/>
      <c r="X58" s="402"/>
      <c r="Y58" s="402"/>
      <c r="Z58" s="402"/>
      <c r="AA58" s="402"/>
      <c r="AB58" s="402"/>
      <c r="AC58" s="402"/>
      <c r="AD58" s="402"/>
      <c r="AE58" s="402"/>
      <c r="AF58" s="402"/>
      <c r="AG58" s="402"/>
      <c r="AH58" s="402"/>
      <c r="AI58" s="402"/>
      <c r="AJ58" s="403"/>
      <c r="AQ58" s="24"/>
      <c r="AR58" s="330" t="str">
        <f t="shared" si="0"/>
        <v>微生物參照衛生福利部公告方法檢驗；微生物不接受急件、特急件。Microorganism testing refers to International Standard or Official methods. Express and Urgent services are not available for microorganism testing.</v>
      </c>
      <c r="BB58" s="65">
        <v>4</v>
      </c>
      <c r="BC58" s="66" t="s">
        <v>246</v>
      </c>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row>
    <row r="59" spans="1:88" ht="54.75" customHeight="1">
      <c r="B59" s="318">
        <v>5</v>
      </c>
      <c r="C59" s="401" t="s">
        <v>109</v>
      </c>
      <c r="D59" s="402"/>
      <c r="E59" s="402"/>
      <c r="F59" s="402"/>
      <c r="G59" s="402"/>
      <c r="H59" s="402"/>
      <c r="I59" s="402"/>
      <c r="J59" s="402"/>
      <c r="K59" s="402"/>
      <c r="L59" s="402"/>
      <c r="M59" s="402"/>
      <c r="N59" s="402"/>
      <c r="O59" s="402"/>
      <c r="P59" s="402"/>
      <c r="Q59" s="402"/>
      <c r="R59" s="402"/>
      <c r="S59" s="402"/>
      <c r="T59" s="402"/>
      <c r="U59" s="402"/>
      <c r="V59" s="402"/>
      <c r="W59" s="402"/>
      <c r="X59" s="402"/>
      <c r="Y59" s="402"/>
      <c r="Z59" s="402"/>
      <c r="AA59" s="402"/>
      <c r="AB59" s="402"/>
      <c r="AC59" s="402"/>
      <c r="AD59" s="402"/>
      <c r="AE59" s="402"/>
      <c r="AF59" s="402"/>
      <c r="AG59" s="402"/>
      <c r="AH59" s="402"/>
      <c r="AI59" s="402"/>
      <c r="AJ59" s="403"/>
      <c r="AQ59" s="24"/>
      <c r="AR59" s="330" t="str">
        <f t="shared" si="0"/>
        <v>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v>
      </c>
      <c r="BB59" s="65">
        <v>5</v>
      </c>
      <c r="BC59" s="66" t="s">
        <v>247</v>
      </c>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row>
    <row r="60" spans="1:88" ht="19.5" customHeight="1">
      <c r="B60" s="318">
        <v>6</v>
      </c>
      <c r="C60" s="402" t="s">
        <v>110</v>
      </c>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402"/>
      <c r="AF60" s="402"/>
      <c r="AG60" s="402"/>
      <c r="AH60" s="402"/>
      <c r="AI60" s="402"/>
      <c r="AJ60" s="403"/>
      <c r="AQ60" s="24"/>
      <c r="AR60" s="330" t="str">
        <f t="shared" si="0"/>
        <v>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v>
      </c>
      <c r="BB60" s="65">
        <v>6</v>
      </c>
      <c r="BC60" s="66" t="s">
        <v>248</v>
      </c>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row>
    <row r="61" spans="1:88" ht="19.5" customHeight="1">
      <c r="B61" s="318">
        <v>7</v>
      </c>
      <c r="C61" s="401" t="s">
        <v>111</v>
      </c>
      <c r="D61" s="402"/>
      <c r="E61" s="402"/>
      <c r="F61" s="402"/>
      <c r="G61" s="402"/>
      <c r="H61" s="402"/>
      <c r="I61" s="402"/>
      <c r="J61" s="402"/>
      <c r="K61" s="402"/>
      <c r="L61" s="402"/>
      <c r="M61" s="402"/>
      <c r="N61" s="402"/>
      <c r="O61" s="402"/>
      <c r="P61" s="402"/>
      <c r="Q61" s="402"/>
      <c r="R61" s="402"/>
      <c r="S61" s="402"/>
      <c r="T61" s="402"/>
      <c r="U61" s="402"/>
      <c r="V61" s="402"/>
      <c r="W61" s="402"/>
      <c r="X61" s="402"/>
      <c r="Y61" s="402"/>
      <c r="Z61" s="402"/>
      <c r="AA61" s="402"/>
      <c r="AB61" s="402"/>
      <c r="AC61" s="402"/>
      <c r="AD61" s="402"/>
      <c r="AE61" s="402"/>
      <c r="AF61" s="402"/>
      <c r="AG61" s="402"/>
      <c r="AH61" s="402"/>
      <c r="AI61" s="402"/>
      <c r="AJ61" s="403"/>
      <c r="AQ61" s="24"/>
      <c r="AR61" s="330" t="str">
        <f t="shared" si="0"/>
        <v>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v>
      </c>
      <c r="BB61" s="65">
        <v>7</v>
      </c>
      <c r="BC61" s="66" t="s">
        <v>249</v>
      </c>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row>
    <row r="62" spans="1:88" ht="29.25" customHeight="1">
      <c r="B62" s="318">
        <v>8</v>
      </c>
      <c r="C62" s="402" t="s">
        <v>112</v>
      </c>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3"/>
      <c r="AQ62" s="24"/>
      <c r="AR62" s="330" t="str">
        <f t="shared" si="0"/>
        <v>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v>
      </c>
      <c r="BB62" s="65">
        <v>8</v>
      </c>
      <c r="BC62" s="66" t="s">
        <v>250</v>
      </c>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row>
    <row r="63" spans="1:88" ht="29.25" customHeight="1">
      <c r="B63" s="318">
        <v>9</v>
      </c>
      <c r="C63" s="401" t="s">
        <v>113</v>
      </c>
      <c r="D63" s="402"/>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402"/>
      <c r="AF63" s="402"/>
      <c r="AG63" s="402"/>
      <c r="AH63" s="402"/>
      <c r="AI63" s="402"/>
      <c r="AJ63" s="403"/>
      <c r="AQ63" s="24"/>
      <c r="AR63" s="330" t="str">
        <f t="shared" si="0"/>
        <v>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v>
      </c>
      <c r="BB63" s="65">
        <v>9</v>
      </c>
      <c r="BC63" s="66" t="s">
        <v>251</v>
      </c>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row>
    <row r="64" spans="1:88" ht="24.75">
      <c r="B64" s="318">
        <v>10</v>
      </c>
      <c r="C64" s="402" t="s">
        <v>114</v>
      </c>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402"/>
      <c r="AI64" s="402"/>
      <c r="AJ64" s="403"/>
      <c r="AQ64" s="24"/>
      <c r="AR64" s="330" t="str">
        <f t="shared" si="0"/>
        <v>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v>
      </c>
      <c r="BB64" s="65">
        <v>10</v>
      </c>
      <c r="BC64" s="66" t="s">
        <v>252</v>
      </c>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row>
    <row r="65" spans="2:88" ht="27" customHeight="1">
      <c r="B65" s="318">
        <v>11</v>
      </c>
      <c r="C65" s="402" t="s">
        <v>115</v>
      </c>
      <c r="D65" s="402"/>
      <c r="E65" s="402"/>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3"/>
      <c r="AQ65" s="24"/>
      <c r="AR65" s="330" t="str">
        <f t="shared" si="0"/>
        <v>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v>
      </c>
      <c r="BB65" s="65">
        <v>11</v>
      </c>
      <c r="BC65" s="66" t="s">
        <v>253</v>
      </c>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row>
    <row r="66" spans="2:88" ht="27" customHeight="1">
      <c r="B66" s="318">
        <v>12</v>
      </c>
      <c r="C66" s="402" t="s">
        <v>116</v>
      </c>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3"/>
      <c r="AQ66" s="24"/>
      <c r="AR66" s="330" t="str">
        <f t="shared" si="0"/>
        <v>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v>
      </c>
      <c r="BB66" s="65">
        <v>12</v>
      </c>
      <c r="BC66" s="66" t="s">
        <v>254</v>
      </c>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row>
    <row r="67" spans="2:88" ht="11.25" customHeight="1">
      <c r="B67" s="318">
        <v>13</v>
      </c>
      <c r="C67" s="402" t="s">
        <v>117</v>
      </c>
      <c r="D67" s="402"/>
      <c r="E67" s="402"/>
      <c r="F67" s="402"/>
      <c r="G67" s="402"/>
      <c r="H67" s="402"/>
      <c r="I67" s="402"/>
      <c r="J67" s="402"/>
      <c r="K67" s="402"/>
      <c r="L67" s="402"/>
      <c r="M67" s="402"/>
      <c r="N67" s="402"/>
      <c r="O67" s="402"/>
      <c r="P67" s="402"/>
      <c r="Q67" s="402"/>
      <c r="R67" s="402"/>
      <c r="S67" s="402"/>
      <c r="T67" s="402"/>
      <c r="U67" s="402"/>
      <c r="V67" s="402"/>
      <c r="W67" s="402"/>
      <c r="X67" s="402"/>
      <c r="Y67" s="402"/>
      <c r="Z67" s="402"/>
      <c r="AA67" s="402"/>
      <c r="AB67" s="402"/>
      <c r="AC67" s="402"/>
      <c r="AD67" s="402"/>
      <c r="AE67" s="402"/>
      <c r="AF67" s="402"/>
      <c r="AG67" s="402"/>
      <c r="AH67" s="402"/>
      <c r="AI67" s="402"/>
      <c r="AJ67" s="403"/>
      <c r="AQ67" s="24"/>
      <c r="AR67" s="330" t="str">
        <f t="shared" si="0"/>
        <v xml:space="preserve">本實驗室不於報告中提供符合性聲明與量測不確定度。We do not provide a compliance statement and uncertainty in the report. </v>
      </c>
      <c r="BB67" s="65">
        <v>13</v>
      </c>
      <c r="BC67" s="66" t="s">
        <v>255</v>
      </c>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row>
    <row r="68" spans="2:88" ht="18" customHeight="1">
      <c r="B68" s="318">
        <v>14</v>
      </c>
      <c r="C68" s="401" t="s">
        <v>911</v>
      </c>
      <c r="D68" s="402"/>
      <c r="E68" s="402"/>
      <c r="F68" s="402"/>
      <c r="G68" s="402"/>
      <c r="H68" s="402"/>
      <c r="I68" s="402"/>
      <c r="J68" s="402"/>
      <c r="K68" s="402"/>
      <c r="L68" s="402"/>
      <c r="M68" s="402"/>
      <c r="N68" s="402"/>
      <c r="O68" s="402"/>
      <c r="P68" s="402"/>
      <c r="Q68" s="402"/>
      <c r="R68" s="402"/>
      <c r="S68" s="402"/>
      <c r="T68" s="402"/>
      <c r="U68" s="402"/>
      <c r="V68" s="402"/>
      <c r="W68" s="402"/>
      <c r="X68" s="402"/>
      <c r="Y68" s="402"/>
      <c r="Z68" s="402"/>
      <c r="AA68" s="402"/>
      <c r="AB68" s="402"/>
      <c r="AC68" s="402"/>
      <c r="AD68" s="402"/>
      <c r="AE68" s="402"/>
      <c r="AF68" s="402"/>
      <c r="AG68" s="402"/>
      <c r="AH68" s="402"/>
      <c r="AI68" s="402"/>
      <c r="AJ68" s="403"/>
      <c r="AQ68" s="24"/>
      <c r="AR68" s="330" t="str">
        <f t="shared" si="0"/>
        <v>本報告書的測試結果僅針對所收取申請廠商／試驗委託者的樣品／試驗物質／對照物質負責，不代表亦不涵蓋該廠商其他產品範疇。The results shown in this test report refer only to the sample/ test article/control article tested in the condition it was received from applicant/sponsor, and do not represent or extend to other product categories of the manufacturer.</v>
      </c>
      <c r="BB68" s="65">
        <v>14</v>
      </c>
      <c r="BC68" s="66" t="s">
        <v>256</v>
      </c>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row>
    <row r="69" spans="2:88" ht="18" customHeight="1">
      <c r="B69" s="318">
        <v>15</v>
      </c>
      <c r="C69" s="402" t="s">
        <v>118</v>
      </c>
      <c r="D69" s="402"/>
      <c r="E69" s="402"/>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c r="AD69" s="402"/>
      <c r="AE69" s="402"/>
      <c r="AF69" s="402"/>
      <c r="AG69" s="402"/>
      <c r="AH69" s="402"/>
      <c r="AI69" s="402"/>
      <c r="AJ69" s="403"/>
      <c r="AQ69" s="24"/>
      <c r="AR69" s="330" t="str">
        <f t="shared" si="0"/>
        <v>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v>
      </c>
      <c r="BB69" s="65">
        <v>15</v>
      </c>
      <c r="BC69" s="66" t="s">
        <v>257</v>
      </c>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row>
    <row r="70" spans="2:88" ht="29.25" customHeight="1">
      <c r="B70" s="318">
        <v>16</v>
      </c>
      <c r="C70" s="402" t="s">
        <v>119</v>
      </c>
      <c r="D70" s="402"/>
      <c r="E70" s="402"/>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2"/>
      <c r="AE70" s="402"/>
      <c r="AF70" s="402"/>
      <c r="AG70" s="402"/>
      <c r="AH70" s="402"/>
      <c r="AI70" s="402"/>
      <c r="AJ70" s="403"/>
      <c r="AQ70" s="24"/>
      <c r="AR70" s="330" t="str">
        <f t="shared" si="0"/>
        <v>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v>
      </c>
      <c r="BB70" s="65">
        <v>16</v>
      </c>
      <c r="BC70" s="66" t="s">
        <v>258</v>
      </c>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row>
    <row r="71" spans="2:88" ht="36" customHeight="1">
      <c r="B71" s="318">
        <v>17</v>
      </c>
      <c r="C71" s="402" t="s">
        <v>120</v>
      </c>
      <c r="D71" s="402"/>
      <c r="E71" s="402"/>
      <c r="F71" s="402"/>
      <c r="G71" s="402"/>
      <c r="H71" s="402"/>
      <c r="I71" s="402"/>
      <c r="J71" s="402"/>
      <c r="K71" s="402"/>
      <c r="L71" s="402"/>
      <c r="M71" s="402"/>
      <c r="N71" s="402"/>
      <c r="O71" s="402"/>
      <c r="P71" s="402"/>
      <c r="Q71" s="402"/>
      <c r="R71" s="402"/>
      <c r="S71" s="402"/>
      <c r="T71" s="402"/>
      <c r="U71" s="402"/>
      <c r="V71" s="402"/>
      <c r="W71" s="402"/>
      <c r="X71" s="402"/>
      <c r="Y71" s="402"/>
      <c r="Z71" s="402"/>
      <c r="AA71" s="402"/>
      <c r="AB71" s="402"/>
      <c r="AC71" s="402"/>
      <c r="AD71" s="402"/>
      <c r="AE71" s="402"/>
      <c r="AF71" s="402"/>
      <c r="AG71" s="402"/>
      <c r="AH71" s="402"/>
      <c r="AI71" s="402"/>
      <c r="AJ71" s="403"/>
      <c r="AQ71" s="24"/>
      <c r="AR71" s="330" t="str">
        <f t="shared" si="0"/>
        <v>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v>
      </c>
      <c r="BB71" s="65">
        <v>17</v>
      </c>
      <c r="BC71" s="66" t="s">
        <v>259</v>
      </c>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row>
    <row r="72" spans="2:88" ht="21" customHeight="1">
      <c r="B72" s="318">
        <v>18</v>
      </c>
      <c r="C72" s="401" t="s">
        <v>121</v>
      </c>
      <c r="D72" s="402"/>
      <c r="E72" s="402"/>
      <c r="F72" s="402"/>
      <c r="G72" s="402"/>
      <c r="H72" s="402"/>
      <c r="I72" s="402"/>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403"/>
      <c r="AQ72" s="24"/>
      <c r="AR72" s="330" t="str">
        <f t="shared" si="0"/>
        <v>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v>
      </c>
      <c r="BB72" s="65">
        <v>18</v>
      </c>
      <c r="BC72" s="66" t="s">
        <v>260</v>
      </c>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row>
    <row r="73" spans="2:88" ht="29.25" customHeight="1">
      <c r="B73" s="318">
        <v>19</v>
      </c>
      <c r="C73" s="402" t="s">
        <v>122</v>
      </c>
      <c r="D73" s="402"/>
      <c r="E73" s="402"/>
      <c r="F73" s="402"/>
      <c r="G73" s="402"/>
      <c r="H73" s="402"/>
      <c r="I73" s="402"/>
      <c r="J73" s="402"/>
      <c r="K73" s="402"/>
      <c r="L73" s="402"/>
      <c r="M73" s="402"/>
      <c r="N73" s="402"/>
      <c r="O73" s="402"/>
      <c r="P73" s="402"/>
      <c r="Q73" s="402"/>
      <c r="R73" s="402"/>
      <c r="S73" s="402"/>
      <c r="T73" s="402"/>
      <c r="U73" s="402"/>
      <c r="V73" s="402"/>
      <c r="W73" s="402"/>
      <c r="X73" s="402"/>
      <c r="Y73" s="402"/>
      <c r="Z73" s="402"/>
      <c r="AA73" s="402"/>
      <c r="AB73" s="402"/>
      <c r="AC73" s="402"/>
      <c r="AD73" s="402"/>
      <c r="AE73" s="402"/>
      <c r="AF73" s="402"/>
      <c r="AG73" s="402"/>
      <c r="AH73" s="402"/>
      <c r="AI73" s="402"/>
      <c r="AJ73" s="403"/>
      <c r="AQ73" s="24"/>
      <c r="AR73" s="330" t="str">
        <f t="shared" si="0"/>
        <v>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v>
      </c>
      <c r="BB73" s="65">
        <v>19</v>
      </c>
      <c r="BC73" s="66" t="s">
        <v>261</v>
      </c>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row>
    <row r="74" spans="2:88" ht="26.25" customHeight="1">
      <c r="B74" s="318">
        <v>20</v>
      </c>
      <c r="C74" s="428" t="s">
        <v>97</v>
      </c>
      <c r="D74" s="428"/>
      <c r="E74" s="428"/>
      <c r="F74" s="428"/>
      <c r="G74" s="428"/>
      <c r="H74" s="428"/>
      <c r="I74" s="428"/>
      <c r="J74" s="428"/>
      <c r="K74" s="428"/>
      <c r="L74" s="428"/>
      <c r="M74" s="428"/>
      <c r="N74" s="428"/>
      <c r="O74" s="428"/>
      <c r="P74" s="428"/>
      <c r="Q74" s="428"/>
      <c r="R74" s="428"/>
      <c r="S74" s="428"/>
      <c r="T74" s="428"/>
      <c r="U74" s="428"/>
      <c r="V74" s="428"/>
      <c r="W74" s="428"/>
      <c r="X74" s="428"/>
      <c r="Y74" s="428"/>
      <c r="Z74" s="428"/>
      <c r="AA74" s="428"/>
      <c r="AB74" s="428"/>
      <c r="AC74" s="428"/>
      <c r="AD74" s="428"/>
      <c r="AE74" s="428"/>
      <c r="AF74" s="428"/>
      <c r="AG74" s="429"/>
      <c r="AH74" s="429"/>
      <c r="AI74" s="429"/>
      <c r="AJ74" s="430"/>
      <c r="AQ74" s="24"/>
      <c r="AR74" s="330" t="str">
        <f t="shared" si="0"/>
        <v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v>
      </c>
      <c r="BB74" s="65">
        <v>20</v>
      </c>
      <c r="BC74" s="67" t="s">
        <v>262</v>
      </c>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6"/>
      <c r="CH74" s="66"/>
      <c r="CI74" s="66"/>
      <c r="CJ74" s="66"/>
    </row>
    <row r="75" spans="2:88" ht="17.25" customHeight="1">
      <c r="B75" s="318">
        <v>21</v>
      </c>
      <c r="C75" s="401" t="s">
        <v>877</v>
      </c>
      <c r="D75" s="402"/>
      <c r="E75" s="402"/>
      <c r="F75" s="402"/>
      <c r="G75" s="402"/>
      <c r="H75" s="402"/>
      <c r="I75" s="402"/>
      <c r="J75" s="402"/>
      <c r="K75" s="402"/>
      <c r="L75" s="402"/>
      <c r="M75" s="402"/>
      <c r="N75" s="402"/>
      <c r="O75" s="402"/>
      <c r="P75" s="402"/>
      <c r="Q75" s="402"/>
      <c r="R75" s="402"/>
      <c r="S75" s="402"/>
      <c r="T75" s="402"/>
      <c r="U75" s="402"/>
      <c r="V75" s="402"/>
      <c r="W75" s="402"/>
      <c r="X75" s="402"/>
      <c r="Y75" s="402"/>
      <c r="Z75" s="402"/>
      <c r="AA75" s="402"/>
      <c r="AB75" s="402"/>
      <c r="AC75" s="402"/>
      <c r="AD75" s="402"/>
      <c r="AE75" s="402"/>
      <c r="AF75" s="402"/>
      <c r="AG75" s="402"/>
      <c r="AH75" s="402"/>
      <c r="AI75" s="402"/>
      <c r="AJ75" s="403"/>
      <c r="AQ75" s="24"/>
      <c r="AR75" s="330" t="str">
        <f t="shared" si="0"/>
        <v>申請廠商/試驗委託者同意申請書內之說明事項及送測資訊，並對所提供之的資訊自行負責並承擔。 The applicant/sponsor agrees to the explanations and testing information in the application form, and is responsible for the information provided.</v>
      </c>
      <c r="BB75" s="65">
        <v>21</v>
      </c>
      <c r="BC75" s="66" t="s">
        <v>263</v>
      </c>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row>
    <row r="76" spans="2:88" ht="19.5" customHeight="1">
      <c r="B76" s="318">
        <v>22</v>
      </c>
      <c r="C76" s="401" t="s">
        <v>912</v>
      </c>
      <c r="D76" s="402"/>
      <c r="E76" s="402"/>
      <c r="F76" s="402"/>
      <c r="G76" s="402"/>
      <c r="H76" s="402"/>
      <c r="I76" s="402"/>
      <c r="J76" s="402"/>
      <c r="K76" s="402"/>
      <c r="L76" s="402"/>
      <c r="M76" s="402"/>
      <c r="N76" s="402"/>
      <c r="O76" s="402"/>
      <c r="P76" s="402"/>
      <c r="Q76" s="402"/>
      <c r="R76" s="402"/>
      <c r="S76" s="402"/>
      <c r="T76" s="402"/>
      <c r="U76" s="402"/>
      <c r="V76" s="402"/>
      <c r="W76" s="402"/>
      <c r="X76" s="402"/>
      <c r="Y76" s="402"/>
      <c r="Z76" s="402"/>
      <c r="AA76" s="402"/>
      <c r="AB76" s="402"/>
      <c r="AC76" s="402"/>
      <c r="AD76" s="402"/>
      <c r="AE76" s="402"/>
      <c r="AF76" s="402"/>
      <c r="AG76" s="402"/>
      <c r="AH76" s="402"/>
      <c r="AI76" s="402"/>
      <c r="AJ76" s="403"/>
      <c r="AQ76" s="24"/>
      <c r="AR76" s="330" t="str">
        <f t="shared" si="0"/>
        <v>本申請書視同合約書。本申請書經「申請廠商/試驗委託者 (聯絡人)」及「本實驗室」雙方人員簽名或蓋章確認後，視同本合約即刻生效。This application form is considered as a formal contract. After this application from has been signed or stamped, and confirmed by the " applicant/sponsor (Contact Person) " and “SGS Taiwan ", it is deemed that the contract will take effect immediately.</v>
      </c>
      <c r="BB76" s="65">
        <v>22</v>
      </c>
      <c r="BC76" s="66" t="s">
        <v>264</v>
      </c>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row>
    <row r="77" spans="2:88" ht="19.5" customHeight="1">
      <c r="B77" s="318">
        <v>23</v>
      </c>
      <c r="C77" s="402" t="s">
        <v>123</v>
      </c>
      <c r="D77" s="402"/>
      <c r="E77" s="402"/>
      <c r="F77" s="402"/>
      <c r="G77" s="402"/>
      <c r="H77" s="402"/>
      <c r="I77" s="402"/>
      <c r="J77" s="402"/>
      <c r="K77" s="402"/>
      <c r="L77" s="402"/>
      <c r="M77" s="402"/>
      <c r="N77" s="402"/>
      <c r="O77" s="402"/>
      <c r="P77" s="402"/>
      <c r="Q77" s="402"/>
      <c r="R77" s="402"/>
      <c r="S77" s="402"/>
      <c r="T77" s="402"/>
      <c r="U77" s="402"/>
      <c r="V77" s="402"/>
      <c r="W77" s="402"/>
      <c r="X77" s="402"/>
      <c r="Y77" s="402"/>
      <c r="Z77" s="402"/>
      <c r="AA77" s="402"/>
      <c r="AB77" s="402"/>
      <c r="AC77" s="402"/>
      <c r="AD77" s="402"/>
      <c r="AE77" s="402"/>
      <c r="AF77" s="402"/>
      <c r="AG77" s="402"/>
      <c r="AH77" s="402"/>
      <c r="AI77" s="402"/>
      <c r="AJ77" s="403"/>
      <c r="AQ77" s="24"/>
      <c r="AR77" s="330" t="str">
        <f t="shared" si="0"/>
        <v>SGS擁有變更及保留本申請書服務內容之主動權利，SGS亦同時保有是否承接案件之主動權利。SGS has the initiative right to change or retain the service content of this application., and SGS also has the initiative right to accept the case.</v>
      </c>
      <c r="BB77" s="65">
        <v>23</v>
      </c>
      <c r="BC77" s="66" t="s">
        <v>265</v>
      </c>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row>
    <row r="78" spans="2:88" ht="3.75" customHeight="1" thickBot="1">
      <c r="B78" s="319"/>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1"/>
    </row>
    <row r="79" spans="2:88" ht="15.75" customHeight="1">
      <c r="B79" s="404" t="s">
        <v>878</v>
      </c>
      <c r="C79" s="407" t="s">
        <v>44</v>
      </c>
      <c r="D79" s="410" t="s">
        <v>908</v>
      </c>
      <c r="E79" s="411"/>
      <c r="F79" s="411"/>
      <c r="G79" s="411"/>
      <c r="H79" s="411"/>
      <c r="I79" s="411"/>
      <c r="J79" s="411"/>
      <c r="K79" s="411"/>
      <c r="L79" s="411"/>
      <c r="M79" s="411"/>
      <c r="N79" s="411"/>
      <c r="O79" s="412"/>
      <c r="P79" s="416"/>
      <c r="Q79" s="417"/>
      <c r="R79" s="417"/>
      <c r="S79" s="417"/>
      <c r="T79" s="417"/>
      <c r="U79" s="417"/>
      <c r="V79" s="417"/>
      <c r="W79" s="417"/>
      <c r="X79" s="417"/>
      <c r="Y79" s="417"/>
      <c r="Z79" s="417"/>
      <c r="AA79" s="417"/>
      <c r="AB79" s="417"/>
      <c r="AC79" s="417"/>
      <c r="AD79" s="417"/>
      <c r="AE79" s="417"/>
      <c r="AF79" s="417"/>
      <c r="AG79" s="417"/>
      <c r="AH79" s="417"/>
      <c r="AI79" s="417"/>
      <c r="AJ79" s="418"/>
      <c r="BB79" s="68" t="s">
        <v>266</v>
      </c>
      <c r="BC79" s="69" t="s">
        <v>267</v>
      </c>
      <c r="BD79" s="256" t="s">
        <v>268</v>
      </c>
      <c r="BE79" s="257"/>
      <c r="BF79" s="257"/>
      <c r="BG79" s="257"/>
      <c r="BH79" s="257"/>
      <c r="BI79" s="257"/>
      <c r="BJ79" s="257"/>
      <c r="BK79" s="257"/>
      <c r="BL79" s="257"/>
      <c r="BM79" s="257"/>
      <c r="BN79" s="257"/>
      <c r="BO79" s="258"/>
      <c r="BP79" s="259"/>
      <c r="BQ79" s="260"/>
      <c r="BR79" s="260"/>
      <c r="BS79" s="260"/>
      <c r="BT79" s="260"/>
      <c r="BU79" s="260"/>
      <c r="BV79" s="260"/>
      <c r="BW79" s="260"/>
      <c r="BX79" s="260"/>
      <c r="BY79" s="260"/>
      <c r="BZ79" s="260"/>
      <c r="CA79" s="260"/>
      <c r="CB79" s="260"/>
      <c r="CC79" s="260"/>
      <c r="CD79" s="260"/>
      <c r="CE79" s="260"/>
      <c r="CF79" s="260"/>
      <c r="CG79" s="260"/>
      <c r="CH79" s="260"/>
      <c r="CI79" s="260"/>
      <c r="CJ79" s="260"/>
    </row>
    <row r="80" spans="2:88" ht="37.5" customHeight="1">
      <c r="B80" s="405"/>
      <c r="C80" s="408"/>
      <c r="D80" s="413"/>
      <c r="E80" s="414"/>
      <c r="F80" s="414"/>
      <c r="G80" s="414"/>
      <c r="H80" s="414"/>
      <c r="I80" s="414"/>
      <c r="J80" s="414"/>
      <c r="K80" s="414"/>
      <c r="L80" s="414"/>
      <c r="M80" s="414"/>
      <c r="N80" s="414"/>
      <c r="O80" s="415"/>
      <c r="P80" s="419"/>
      <c r="Q80" s="420"/>
      <c r="R80" s="420"/>
      <c r="S80" s="420"/>
      <c r="T80" s="420"/>
      <c r="U80" s="420"/>
      <c r="V80" s="420"/>
      <c r="W80" s="420"/>
      <c r="X80" s="420"/>
      <c r="Y80" s="420"/>
      <c r="Z80" s="420"/>
      <c r="AA80" s="420"/>
      <c r="AB80" s="420"/>
      <c r="AC80" s="420"/>
      <c r="AD80" s="420"/>
      <c r="AE80" s="420"/>
      <c r="AF80" s="420"/>
      <c r="AG80" s="420"/>
      <c r="AH80" s="420"/>
      <c r="AI80" s="420"/>
      <c r="AJ80" s="421"/>
      <c r="BB80" s="53"/>
      <c r="BC80" s="43"/>
      <c r="BD80" s="261"/>
      <c r="BE80" s="262"/>
      <c r="BF80" s="262"/>
      <c r="BG80" s="262"/>
      <c r="BH80" s="262"/>
      <c r="BI80" s="262"/>
      <c r="BJ80" s="262"/>
      <c r="BK80" s="262"/>
      <c r="BL80" s="262"/>
      <c r="BM80" s="262"/>
      <c r="BN80" s="262"/>
      <c r="BO80" s="263"/>
      <c r="BP80" s="264"/>
      <c r="BQ80" s="265"/>
      <c r="BR80" s="265"/>
      <c r="BS80" s="265"/>
      <c r="BT80" s="265"/>
      <c r="BU80" s="265"/>
      <c r="BV80" s="265"/>
      <c r="BW80" s="265"/>
      <c r="BX80" s="265"/>
      <c r="BY80" s="265"/>
      <c r="BZ80" s="265"/>
      <c r="CA80" s="265"/>
      <c r="CB80" s="265"/>
      <c r="CC80" s="265"/>
      <c r="CD80" s="265"/>
      <c r="CE80" s="265"/>
      <c r="CF80" s="265"/>
      <c r="CG80" s="265"/>
      <c r="CH80" s="265"/>
      <c r="CI80" s="265"/>
      <c r="CJ80" s="265"/>
    </row>
    <row r="81" spans="2:88" ht="16.5" thickBot="1">
      <c r="B81" s="406"/>
      <c r="C81" s="409"/>
      <c r="D81" s="422" t="s">
        <v>909</v>
      </c>
      <c r="E81" s="423"/>
      <c r="F81" s="423"/>
      <c r="G81" s="423"/>
      <c r="H81" s="423"/>
      <c r="I81" s="423"/>
      <c r="J81" s="423"/>
      <c r="K81" s="423"/>
      <c r="L81" s="423"/>
      <c r="M81" s="423"/>
      <c r="N81" s="423"/>
      <c r="O81" s="424"/>
      <c r="P81" s="425"/>
      <c r="Q81" s="426"/>
      <c r="R81" s="426"/>
      <c r="S81" s="426"/>
      <c r="T81" s="426"/>
      <c r="U81" s="426"/>
      <c r="V81" s="426"/>
      <c r="W81" s="426"/>
      <c r="X81" s="426"/>
      <c r="Y81" s="426"/>
      <c r="Z81" s="426"/>
      <c r="AA81" s="426"/>
      <c r="AB81" s="426"/>
      <c r="AC81" s="426"/>
      <c r="AD81" s="426"/>
      <c r="AE81" s="426"/>
      <c r="AF81" s="426"/>
      <c r="AG81" s="426"/>
      <c r="AH81" s="426"/>
      <c r="AI81" s="426"/>
      <c r="AJ81" s="427"/>
      <c r="BB81" s="70"/>
      <c r="BC81" s="45"/>
      <c r="BD81" s="266" t="s">
        <v>269</v>
      </c>
      <c r="BE81" s="267"/>
      <c r="BF81" s="267"/>
      <c r="BG81" s="267"/>
      <c r="BH81" s="267"/>
      <c r="BI81" s="267"/>
      <c r="BJ81" s="267"/>
      <c r="BK81" s="267"/>
      <c r="BL81" s="267"/>
      <c r="BM81" s="267"/>
      <c r="BN81" s="267"/>
      <c r="BO81" s="268"/>
      <c r="BP81" s="269"/>
      <c r="BQ81" s="270"/>
      <c r="BR81" s="270"/>
      <c r="BS81" s="270"/>
      <c r="BT81" s="270"/>
      <c r="BU81" s="270"/>
      <c r="BV81" s="270"/>
      <c r="BW81" s="270"/>
      <c r="BX81" s="270"/>
      <c r="BY81" s="270"/>
      <c r="BZ81" s="270"/>
      <c r="CA81" s="270"/>
      <c r="CB81" s="270"/>
      <c r="CC81" s="270"/>
      <c r="CD81" s="270"/>
      <c r="CE81" s="270"/>
      <c r="CF81" s="270"/>
      <c r="CG81" s="270"/>
      <c r="CH81" s="270"/>
      <c r="CI81" s="270"/>
      <c r="CJ81" s="270"/>
    </row>
    <row r="82" spans="2:88" ht="16.5" customHeight="1" thickTop="1">
      <c r="B82" s="384" t="s">
        <v>764</v>
      </c>
      <c r="C82" s="387" t="s">
        <v>765</v>
      </c>
      <c r="D82" s="390" t="s">
        <v>766</v>
      </c>
      <c r="E82" s="391"/>
      <c r="F82" s="391"/>
      <c r="G82" s="391"/>
      <c r="H82" s="391"/>
      <c r="I82" s="391"/>
      <c r="J82" s="391"/>
      <c r="K82" s="391"/>
      <c r="L82" s="391"/>
      <c r="M82" s="391"/>
      <c r="N82" s="391"/>
      <c r="O82" s="391"/>
      <c r="P82" s="391"/>
      <c r="Q82" s="391"/>
      <c r="R82" s="391"/>
      <c r="S82" s="391"/>
      <c r="T82" s="391"/>
      <c r="U82" s="391"/>
      <c r="V82" s="391"/>
      <c r="W82" s="391"/>
      <c r="X82" s="391"/>
      <c r="Y82" s="391"/>
      <c r="Z82" s="391"/>
      <c r="AA82" s="391"/>
      <c r="AB82" s="391"/>
      <c r="AC82" s="391"/>
      <c r="AD82" s="391"/>
      <c r="AE82" s="391"/>
      <c r="AF82" s="391"/>
      <c r="AG82" s="391"/>
      <c r="AH82" s="391"/>
      <c r="AI82" s="391"/>
      <c r="AJ82" s="392"/>
      <c r="BB82" s="71" t="s">
        <v>270</v>
      </c>
      <c r="BC82" s="72" t="s">
        <v>271</v>
      </c>
      <c r="BD82" s="271" t="s">
        <v>272</v>
      </c>
      <c r="BE82" s="272"/>
      <c r="BF82" s="272"/>
      <c r="BG82" s="272"/>
      <c r="BH82" s="272"/>
      <c r="BI82" s="272"/>
      <c r="BJ82" s="272"/>
      <c r="BK82" s="272"/>
      <c r="BL82" s="272"/>
      <c r="BM82" s="272"/>
      <c r="BN82" s="272"/>
      <c r="BO82" s="272"/>
      <c r="BP82" s="272"/>
      <c r="BQ82" s="272"/>
      <c r="BR82" s="272"/>
      <c r="BS82" s="272"/>
      <c r="BT82" s="272"/>
      <c r="BU82" s="272"/>
      <c r="BV82" s="272"/>
      <c r="BW82" s="272"/>
      <c r="BX82" s="272"/>
      <c r="BY82" s="272"/>
      <c r="BZ82" s="272"/>
      <c r="CA82" s="272"/>
      <c r="CB82" s="272"/>
      <c r="CC82" s="272"/>
      <c r="CD82" s="272"/>
      <c r="CE82" s="272"/>
      <c r="CF82" s="272"/>
      <c r="CG82" s="272"/>
      <c r="CH82" s="272"/>
      <c r="CI82" s="272"/>
      <c r="CJ82" s="273"/>
    </row>
    <row r="83" spans="2:88">
      <c r="B83" s="385"/>
      <c r="C83" s="388"/>
      <c r="D83" s="274"/>
      <c r="E83" s="393" t="s">
        <v>767</v>
      </c>
      <c r="F83" s="394"/>
      <c r="G83" s="274"/>
      <c r="H83" s="395" t="s">
        <v>768</v>
      </c>
      <c r="I83" s="396"/>
      <c r="J83" s="396"/>
      <c r="K83" s="396"/>
      <c r="L83" s="396"/>
      <c r="M83" s="396"/>
      <c r="N83" s="396"/>
      <c r="O83" s="396"/>
      <c r="P83" s="396"/>
      <c r="Q83" s="396"/>
      <c r="R83" s="396"/>
      <c r="S83" s="396"/>
      <c r="T83" s="396"/>
      <c r="U83" s="396"/>
      <c r="V83" s="396"/>
      <c r="W83" s="397"/>
      <c r="X83" s="398"/>
      <c r="Y83" s="398"/>
      <c r="Z83" s="398"/>
      <c r="AA83" s="398"/>
      <c r="AB83" s="398"/>
      <c r="AC83" s="398"/>
      <c r="AD83" s="398"/>
      <c r="AE83" s="398"/>
      <c r="AF83" s="398"/>
      <c r="AG83" s="398"/>
      <c r="AH83" s="398"/>
      <c r="AI83" s="398"/>
      <c r="AJ83" s="399"/>
      <c r="BB83" s="71"/>
      <c r="BC83" s="72"/>
      <c r="BD83" s="275" t="b">
        <v>0</v>
      </c>
      <c r="BE83" s="198" t="s">
        <v>273</v>
      </c>
      <c r="BF83" s="105"/>
      <c r="BG83" s="276" t="b">
        <v>0</v>
      </c>
      <c r="BH83" s="198" t="s">
        <v>274</v>
      </c>
      <c r="BI83" s="104"/>
      <c r="BJ83" s="104"/>
      <c r="BK83" s="104"/>
      <c r="BL83" s="104"/>
      <c r="BM83" s="104"/>
      <c r="BN83" s="104"/>
      <c r="BO83" s="104"/>
      <c r="BP83" s="104"/>
      <c r="BQ83" s="104"/>
      <c r="BR83" s="104"/>
      <c r="BS83" s="104"/>
      <c r="BT83" s="104"/>
      <c r="BU83" s="104"/>
      <c r="BV83" s="104"/>
      <c r="BW83" s="277"/>
      <c r="BX83" s="278"/>
      <c r="BY83" s="278"/>
      <c r="BZ83" s="278"/>
      <c r="CA83" s="278"/>
      <c r="CB83" s="278"/>
      <c r="CC83" s="278"/>
      <c r="CD83" s="278"/>
      <c r="CE83" s="278"/>
      <c r="CF83" s="278"/>
      <c r="CG83" s="278"/>
      <c r="CH83" s="278"/>
      <c r="CI83" s="278"/>
      <c r="CJ83" s="279"/>
    </row>
    <row r="84" spans="2:88">
      <c r="B84" s="385"/>
      <c r="C84" s="388"/>
      <c r="D84" s="280"/>
      <c r="E84" s="1" t="s">
        <v>769</v>
      </c>
      <c r="F84" s="371"/>
      <c r="G84" s="371"/>
      <c r="H84" s="371"/>
      <c r="I84" s="371"/>
      <c r="J84" s="371"/>
      <c r="K84" s="371"/>
      <c r="L84" s="371"/>
      <c r="M84" s="400"/>
      <c r="N84" s="281"/>
      <c r="O84" s="1" t="s">
        <v>770</v>
      </c>
      <c r="P84" s="371"/>
      <c r="Q84" s="371"/>
      <c r="R84" s="371"/>
      <c r="S84" s="371"/>
      <c r="T84" s="400"/>
      <c r="U84" s="282"/>
      <c r="V84" s="282"/>
      <c r="W84" s="282"/>
      <c r="X84" s="282"/>
      <c r="Y84" s="282"/>
      <c r="Z84" s="282"/>
      <c r="AA84" s="282"/>
      <c r="AB84" s="282"/>
      <c r="AC84" s="282"/>
      <c r="AD84" s="282"/>
      <c r="AE84" s="282"/>
      <c r="AF84" s="282"/>
      <c r="AG84" s="282"/>
      <c r="AH84" s="282"/>
      <c r="AI84" s="282"/>
      <c r="AJ84" s="322"/>
      <c r="BB84" s="71"/>
      <c r="BC84" s="72"/>
      <c r="BD84" s="283" t="b">
        <v>0</v>
      </c>
      <c r="BE84" s="284" t="s">
        <v>275</v>
      </c>
      <c r="BF84" s="135"/>
      <c r="BG84" s="135"/>
      <c r="BH84" s="135"/>
      <c r="BI84" s="135"/>
      <c r="BJ84" s="135"/>
      <c r="BK84" s="135"/>
      <c r="BL84" s="135"/>
      <c r="BM84" s="136"/>
      <c r="BN84" s="285" t="b">
        <v>0</v>
      </c>
      <c r="BO84" s="284" t="s">
        <v>276</v>
      </c>
      <c r="BP84" s="135"/>
      <c r="BQ84" s="135"/>
      <c r="BR84" s="135"/>
      <c r="BS84" s="135"/>
      <c r="BT84" s="136"/>
      <c r="BU84" s="286"/>
      <c r="BV84" s="286"/>
      <c r="BW84" s="286"/>
      <c r="BX84" s="286"/>
      <c r="BY84" s="286"/>
      <c r="BZ84" s="286"/>
      <c r="CA84" s="286"/>
      <c r="CB84" s="286"/>
      <c r="CC84" s="286"/>
      <c r="CD84" s="286"/>
      <c r="CE84" s="286"/>
      <c r="CF84" s="286"/>
      <c r="CG84" s="286"/>
      <c r="CH84" s="286"/>
      <c r="CI84" s="286"/>
      <c r="CJ84" s="287"/>
    </row>
    <row r="85" spans="2:88">
      <c r="B85" s="385"/>
      <c r="C85" s="388"/>
      <c r="D85" s="288"/>
      <c r="E85" s="1" t="s">
        <v>771</v>
      </c>
      <c r="F85" s="371"/>
      <c r="G85" s="371"/>
      <c r="H85" s="371"/>
      <c r="I85" s="371"/>
      <c r="J85" s="371"/>
      <c r="K85" s="371"/>
      <c r="L85" s="371"/>
      <c r="M85" s="371"/>
      <c r="N85" s="371"/>
      <c r="O85" s="371"/>
      <c r="P85" s="371"/>
      <c r="Q85" s="371"/>
      <c r="R85" s="371"/>
      <c r="S85" s="371"/>
      <c r="T85" s="289"/>
      <c r="U85" s="288"/>
      <c r="V85" s="1" t="s">
        <v>772</v>
      </c>
      <c r="W85" s="371"/>
      <c r="X85" s="371"/>
      <c r="Y85" s="371"/>
      <c r="Z85" s="371"/>
      <c r="AA85" s="371"/>
      <c r="AB85" s="371"/>
      <c r="AC85" s="371"/>
      <c r="AD85" s="371"/>
      <c r="AE85" s="371"/>
      <c r="AF85" s="371"/>
      <c r="AG85" s="371"/>
      <c r="AH85" s="371"/>
      <c r="AI85" s="371"/>
      <c r="AJ85" s="372"/>
      <c r="BB85" s="71"/>
      <c r="BC85" s="72"/>
      <c r="BD85" s="290" t="b">
        <v>0</v>
      </c>
      <c r="BE85" s="284" t="s">
        <v>277</v>
      </c>
      <c r="BF85" s="135"/>
      <c r="BG85" s="135"/>
      <c r="BH85" s="135"/>
      <c r="BI85" s="135"/>
      <c r="BJ85" s="135"/>
      <c r="BK85" s="135"/>
      <c r="BL85" s="135"/>
      <c r="BM85" s="135"/>
      <c r="BN85" s="135"/>
      <c r="BO85" s="135"/>
      <c r="BP85" s="135"/>
      <c r="BQ85" s="135"/>
      <c r="BR85" s="135"/>
      <c r="BS85" s="135"/>
      <c r="BT85" s="105"/>
      <c r="BU85" s="291" t="b">
        <v>0</v>
      </c>
      <c r="BV85" s="284" t="s">
        <v>278</v>
      </c>
      <c r="BW85" s="135"/>
      <c r="BX85" s="135"/>
      <c r="BY85" s="135"/>
      <c r="BZ85" s="135"/>
      <c r="CA85" s="135"/>
      <c r="CB85" s="135"/>
      <c r="CC85" s="135"/>
      <c r="CD85" s="135"/>
      <c r="CE85" s="135"/>
      <c r="CF85" s="135"/>
      <c r="CG85" s="135"/>
      <c r="CH85" s="135"/>
      <c r="CI85" s="135"/>
      <c r="CJ85" s="136"/>
    </row>
    <row r="86" spans="2:88">
      <c r="B86" s="385"/>
      <c r="C86" s="388"/>
      <c r="D86" s="288"/>
      <c r="E86" s="1" t="s">
        <v>773</v>
      </c>
      <c r="F86" s="371"/>
      <c r="G86" s="371"/>
      <c r="H86" s="371"/>
      <c r="I86" s="371"/>
      <c r="J86" s="371"/>
      <c r="K86" s="371"/>
      <c r="L86" s="371"/>
      <c r="M86" s="371"/>
      <c r="N86" s="371"/>
      <c r="O86" s="371"/>
      <c r="P86" s="371"/>
      <c r="Q86" s="371"/>
      <c r="R86" s="371"/>
      <c r="S86" s="371"/>
      <c r="T86" s="371"/>
      <c r="U86" s="371"/>
      <c r="V86" s="371"/>
      <c r="W86" s="371"/>
      <c r="X86" s="371"/>
      <c r="Y86" s="371"/>
      <c r="Z86" s="371"/>
      <c r="AA86" s="371"/>
      <c r="AB86" s="371"/>
      <c r="AC86" s="371"/>
      <c r="AD86" s="371"/>
      <c r="AE86" s="371"/>
      <c r="AF86" s="371"/>
      <c r="AG86" s="371"/>
      <c r="AH86" s="371"/>
      <c r="AI86" s="371"/>
      <c r="AJ86" s="372"/>
      <c r="BB86" s="71"/>
      <c r="BC86" s="72"/>
      <c r="BD86" s="290" t="b">
        <v>0</v>
      </c>
      <c r="BE86" s="292" t="s">
        <v>279</v>
      </c>
      <c r="BF86" s="293"/>
      <c r="BG86" s="293"/>
      <c r="BH86" s="293"/>
      <c r="BI86" s="293"/>
      <c r="BJ86" s="293"/>
      <c r="BK86" s="293"/>
      <c r="BL86" s="293"/>
      <c r="BM86" s="293"/>
      <c r="BN86" s="293"/>
      <c r="BO86" s="293"/>
      <c r="BP86" s="293"/>
      <c r="BQ86" s="293"/>
      <c r="BR86" s="293"/>
      <c r="BS86" s="293"/>
      <c r="BT86" s="293"/>
      <c r="BU86" s="293"/>
      <c r="BV86" s="293"/>
      <c r="BW86" s="293"/>
      <c r="BX86" s="293"/>
      <c r="BY86" s="293"/>
      <c r="BZ86" s="293"/>
      <c r="CA86" s="293"/>
      <c r="CB86" s="293"/>
      <c r="CC86" s="293"/>
      <c r="CD86" s="293"/>
      <c r="CE86" s="293"/>
      <c r="CF86" s="293"/>
      <c r="CG86" s="293"/>
      <c r="CH86" s="293"/>
      <c r="CI86" s="293"/>
      <c r="CJ86" s="294"/>
    </row>
    <row r="87" spans="2:88">
      <c r="B87" s="386"/>
      <c r="C87" s="389"/>
      <c r="D87" s="323"/>
      <c r="E87" s="373" t="s">
        <v>774</v>
      </c>
      <c r="F87" s="374"/>
      <c r="G87" s="375"/>
      <c r="H87" s="376"/>
      <c r="I87" s="377"/>
      <c r="J87" s="377"/>
      <c r="K87" s="377"/>
      <c r="L87" s="377"/>
      <c r="M87" s="377"/>
      <c r="N87" s="377"/>
      <c r="O87" s="377"/>
      <c r="P87" s="377"/>
      <c r="Q87" s="377"/>
      <c r="R87" s="377"/>
      <c r="S87" s="377"/>
      <c r="T87" s="377"/>
      <c r="U87" s="377"/>
      <c r="V87" s="377"/>
      <c r="W87" s="377"/>
      <c r="X87" s="377"/>
      <c r="Y87" s="377"/>
      <c r="Z87" s="377"/>
      <c r="AA87" s="377"/>
      <c r="AB87" s="377"/>
      <c r="AC87" s="377"/>
      <c r="AD87" s="377"/>
      <c r="AE87" s="377"/>
      <c r="AF87" s="377"/>
      <c r="AG87" s="377"/>
      <c r="AH87" s="377"/>
      <c r="AI87" s="377"/>
      <c r="AJ87" s="378"/>
      <c r="BB87" s="73"/>
      <c r="BC87" s="74"/>
      <c r="BD87" s="295" t="b">
        <v>0</v>
      </c>
      <c r="BE87" s="296" t="s">
        <v>280</v>
      </c>
      <c r="BF87" s="297"/>
      <c r="BG87" s="298"/>
      <c r="BH87" s="299"/>
      <c r="BI87" s="299"/>
      <c r="BJ87" s="299"/>
      <c r="BK87" s="299"/>
      <c r="BL87" s="299"/>
      <c r="BM87" s="299"/>
      <c r="BN87" s="299"/>
      <c r="BO87" s="299"/>
      <c r="BP87" s="299"/>
      <c r="BQ87" s="299"/>
      <c r="BR87" s="299"/>
      <c r="BS87" s="299"/>
      <c r="BT87" s="299"/>
      <c r="BU87" s="299"/>
      <c r="BV87" s="299"/>
      <c r="BW87" s="299"/>
      <c r="BX87" s="299"/>
      <c r="BY87" s="299"/>
      <c r="BZ87" s="299"/>
      <c r="CA87" s="299"/>
      <c r="CB87" s="299"/>
      <c r="CC87" s="299"/>
      <c r="CD87" s="299"/>
      <c r="CE87" s="299"/>
      <c r="CF87" s="299"/>
      <c r="CG87" s="299"/>
      <c r="CH87" s="299"/>
      <c r="CI87" s="299"/>
      <c r="CJ87" s="300"/>
    </row>
    <row r="88" spans="2:88" ht="27.75" customHeight="1">
      <c r="B88" s="379" t="s">
        <v>910</v>
      </c>
      <c r="C88" s="379"/>
      <c r="D88" s="379"/>
      <c r="E88" s="379"/>
      <c r="F88" s="379"/>
      <c r="G88" s="380"/>
      <c r="H88" s="380"/>
      <c r="I88" s="380"/>
      <c r="J88" s="380"/>
      <c r="K88" s="380"/>
      <c r="L88" s="380"/>
      <c r="M88" s="380"/>
      <c r="N88" s="381" t="s">
        <v>7</v>
      </c>
      <c r="O88" s="381"/>
      <c r="P88" s="381"/>
      <c r="Q88" s="382"/>
      <c r="R88" s="382"/>
      <c r="S88" s="382"/>
      <c r="T88" s="382"/>
      <c r="U88" s="382"/>
      <c r="V88" s="382"/>
      <c r="W88" s="382"/>
      <c r="X88" s="339"/>
      <c r="Y88" s="339"/>
      <c r="Z88" s="382" t="s">
        <v>83</v>
      </c>
      <c r="AA88" s="382"/>
      <c r="AB88" s="382"/>
      <c r="AC88" s="382"/>
      <c r="AD88" s="383"/>
      <c r="AE88" s="383"/>
      <c r="AF88" s="383"/>
      <c r="AG88" s="383"/>
      <c r="AH88" s="383"/>
      <c r="AI88" s="383"/>
      <c r="AJ88" s="383"/>
      <c r="BB88" s="301" t="s">
        <v>281</v>
      </c>
      <c r="BC88" s="301"/>
      <c r="BD88" s="301"/>
      <c r="BE88" s="301"/>
      <c r="BF88" s="301"/>
      <c r="BG88" s="302" t="s">
        <v>282</v>
      </c>
      <c r="BH88" s="303"/>
      <c r="BI88" s="303"/>
      <c r="BJ88" s="303"/>
      <c r="BK88" s="303"/>
      <c r="BL88" s="303"/>
      <c r="BM88" s="303"/>
      <c r="BN88" s="302" t="s">
        <v>283</v>
      </c>
      <c r="BO88" s="303"/>
      <c r="BP88" s="304"/>
      <c r="BQ88" s="302"/>
      <c r="BR88" s="303"/>
      <c r="BS88" s="303"/>
      <c r="BT88" s="303"/>
      <c r="BU88" s="303"/>
      <c r="BV88" s="303"/>
      <c r="BW88" s="303"/>
      <c r="BX88" s="303"/>
      <c r="BY88" s="303"/>
      <c r="BZ88" s="303"/>
      <c r="CA88" s="304"/>
      <c r="CB88" s="303"/>
      <c r="CC88" s="303" t="s">
        <v>284</v>
      </c>
      <c r="CD88" s="303"/>
      <c r="CE88" s="304"/>
      <c r="CF88" s="303"/>
      <c r="CG88" s="303"/>
      <c r="CH88" s="303"/>
      <c r="CI88" s="303"/>
      <c r="CJ88" s="303"/>
    </row>
  </sheetData>
  <sheetProtection algorithmName="SHA-512" hashValue="+ezNzOzhdL8mlME+CUMiVh/maYdXH5KHSjJ00PDv6btWA5GdlrtF03j4gtyYb7CE/Rwhf5JPcqaZrYDQXec8CQ==" saltValue="ogrNtnl0WGtKl7Pj/qsXJg==" spinCount="100000" sheet="1" formatRows="0" selectLockedCells="1"/>
  <mergeCells count="192">
    <mergeCell ref="L5:T5"/>
    <mergeCell ref="U5:W5"/>
    <mergeCell ref="Z5:AJ5"/>
    <mergeCell ref="D6:K6"/>
    <mergeCell ref="L6:AJ6"/>
    <mergeCell ref="D7:AJ7"/>
    <mergeCell ref="B1:L1"/>
    <mergeCell ref="M1:W1"/>
    <mergeCell ref="Z1:AJ1"/>
    <mergeCell ref="B3:B15"/>
    <mergeCell ref="C3:C15"/>
    <mergeCell ref="D3:K3"/>
    <mergeCell ref="L3:AJ3"/>
    <mergeCell ref="D4:K4"/>
    <mergeCell ref="L4:AJ4"/>
    <mergeCell ref="D5:K5"/>
    <mergeCell ref="E8:M8"/>
    <mergeCell ref="O8:AJ8"/>
    <mergeCell ref="A9:A15"/>
    <mergeCell ref="D9:K9"/>
    <mergeCell ref="L9:AJ9"/>
    <mergeCell ref="D10:K10"/>
    <mergeCell ref="L10:AJ10"/>
    <mergeCell ref="D11:AJ11"/>
    <mergeCell ref="D12:AJ12"/>
    <mergeCell ref="D13:K13"/>
    <mergeCell ref="A16:A22"/>
    <mergeCell ref="B16:B22"/>
    <mergeCell ref="C16:C22"/>
    <mergeCell ref="E16:M16"/>
    <mergeCell ref="N16:AJ16"/>
    <mergeCell ref="D17:K17"/>
    <mergeCell ref="L13:AJ13"/>
    <mergeCell ref="D14:H14"/>
    <mergeCell ref="I14:N14"/>
    <mergeCell ref="O14:P14"/>
    <mergeCell ref="Q14:R14"/>
    <mergeCell ref="S14:U14"/>
    <mergeCell ref="V14:AC14"/>
    <mergeCell ref="AD14:AE14"/>
    <mergeCell ref="AF14:AJ14"/>
    <mergeCell ref="L17:AJ17"/>
    <mergeCell ref="D18:K18"/>
    <mergeCell ref="L18:AJ18"/>
    <mergeCell ref="D19:K19"/>
    <mergeCell ref="M19:R19"/>
    <mergeCell ref="T19:AA19"/>
    <mergeCell ref="AC19:AJ19"/>
    <mergeCell ref="D15:H15"/>
    <mergeCell ref="I15:R15"/>
    <mergeCell ref="S15:Z15"/>
    <mergeCell ref="AA15:AJ15"/>
    <mergeCell ref="D20:K20"/>
    <mergeCell ref="L20:AJ20"/>
    <mergeCell ref="D21:H21"/>
    <mergeCell ref="I21:N21"/>
    <mergeCell ref="O21:P21"/>
    <mergeCell ref="Q21:R21"/>
    <mergeCell ref="S21:U21"/>
    <mergeCell ref="V21:AC21"/>
    <mergeCell ref="AD21:AE21"/>
    <mergeCell ref="AF21:AJ21"/>
    <mergeCell ref="V23:AC23"/>
    <mergeCell ref="AD23:AJ23"/>
    <mergeCell ref="D24:AJ24"/>
    <mergeCell ref="D25:M25"/>
    <mergeCell ref="O25:T25"/>
    <mergeCell ref="V25:AA25"/>
    <mergeCell ref="AD25:AJ25"/>
    <mergeCell ref="D22:H22"/>
    <mergeCell ref="I22:R22"/>
    <mergeCell ref="S22:Z22"/>
    <mergeCell ref="AA22:AJ22"/>
    <mergeCell ref="D23:H23"/>
    <mergeCell ref="J23:M23"/>
    <mergeCell ref="O23:T23"/>
    <mergeCell ref="D29:M29"/>
    <mergeCell ref="O29:T29"/>
    <mergeCell ref="V29:AJ29"/>
    <mergeCell ref="D30:M31"/>
    <mergeCell ref="O30:Z30"/>
    <mergeCell ref="AC30:AJ30"/>
    <mergeCell ref="N31:AJ31"/>
    <mergeCell ref="D26:M26"/>
    <mergeCell ref="O26:T26"/>
    <mergeCell ref="V26:Z26"/>
    <mergeCell ref="AA26:AJ26"/>
    <mergeCell ref="D27:AJ27"/>
    <mergeCell ref="D28:M28"/>
    <mergeCell ref="O28:T28"/>
    <mergeCell ref="U28:AJ28"/>
    <mergeCell ref="D32:AJ32"/>
    <mergeCell ref="A33:A36"/>
    <mergeCell ref="B33:B46"/>
    <mergeCell ref="C33:C46"/>
    <mergeCell ref="D33:D34"/>
    <mergeCell ref="E33:I34"/>
    <mergeCell ref="J33:T34"/>
    <mergeCell ref="U33:AA34"/>
    <mergeCell ref="AD33:AJ33"/>
    <mergeCell ref="AD34:AJ34"/>
    <mergeCell ref="A23:A32"/>
    <mergeCell ref="B23:B32"/>
    <mergeCell ref="C23:C32"/>
    <mergeCell ref="AE39:AJ39"/>
    <mergeCell ref="E40:I40"/>
    <mergeCell ref="J40:T40"/>
    <mergeCell ref="AC40:AJ41"/>
    <mergeCell ref="E41:I41"/>
    <mergeCell ref="J41:T41"/>
    <mergeCell ref="A37:A41"/>
    <mergeCell ref="AD37:AJ37"/>
    <mergeCell ref="E38:I38"/>
    <mergeCell ref="J38:T38"/>
    <mergeCell ref="U38:AA41"/>
    <mergeCell ref="AC38:AD38"/>
    <mergeCell ref="AE38:AJ38"/>
    <mergeCell ref="E39:I39"/>
    <mergeCell ref="J39:T39"/>
    <mergeCell ref="AC39:AD39"/>
    <mergeCell ref="D35:D37"/>
    <mergeCell ref="E35:I37"/>
    <mergeCell ref="J35:T37"/>
    <mergeCell ref="U35:AA37"/>
    <mergeCell ref="AD35:AJ35"/>
    <mergeCell ref="AD36:AJ36"/>
    <mergeCell ref="D45:AJ45"/>
    <mergeCell ref="D46:AJ46"/>
    <mergeCell ref="B47:B53"/>
    <mergeCell ref="C47:C53"/>
    <mergeCell ref="D47:AJ47"/>
    <mergeCell ref="AL47:AL53"/>
    <mergeCell ref="D42:D43"/>
    <mergeCell ref="E42:I43"/>
    <mergeCell ref="K42:T42"/>
    <mergeCell ref="U42:AJ43"/>
    <mergeCell ref="K43:T43"/>
    <mergeCell ref="E44:I44"/>
    <mergeCell ref="J44:AJ44"/>
    <mergeCell ref="C57:AJ57"/>
    <mergeCell ref="C58:AJ58"/>
    <mergeCell ref="C59:AJ59"/>
    <mergeCell ref="C60:AJ60"/>
    <mergeCell ref="C61:AJ61"/>
    <mergeCell ref="C62:AJ62"/>
    <mergeCell ref="A48:A53"/>
    <mergeCell ref="D48:AJ50"/>
    <mergeCell ref="D51:AJ53"/>
    <mergeCell ref="B54:AJ54"/>
    <mergeCell ref="C55:AJ55"/>
    <mergeCell ref="C56:AJ56"/>
    <mergeCell ref="C69:AJ69"/>
    <mergeCell ref="C70:AJ70"/>
    <mergeCell ref="C71:AJ71"/>
    <mergeCell ref="C72:AJ72"/>
    <mergeCell ref="C73:AJ73"/>
    <mergeCell ref="C74:AF74"/>
    <mergeCell ref="AG74:AJ74"/>
    <mergeCell ref="C63:AJ63"/>
    <mergeCell ref="C64:AJ64"/>
    <mergeCell ref="C65:AJ65"/>
    <mergeCell ref="C66:AJ66"/>
    <mergeCell ref="C67:AJ67"/>
    <mergeCell ref="C68:AJ68"/>
    <mergeCell ref="C75:AJ75"/>
    <mergeCell ref="C76:AJ76"/>
    <mergeCell ref="C77:AJ77"/>
    <mergeCell ref="B79:B81"/>
    <mergeCell ref="C79:C81"/>
    <mergeCell ref="D79:O80"/>
    <mergeCell ref="P79:AJ80"/>
    <mergeCell ref="D81:O81"/>
    <mergeCell ref="P81:AJ81"/>
    <mergeCell ref="E86:AJ86"/>
    <mergeCell ref="E87:G87"/>
    <mergeCell ref="H87:AJ87"/>
    <mergeCell ref="B88:F88"/>
    <mergeCell ref="G88:M88"/>
    <mergeCell ref="N88:P88"/>
    <mergeCell ref="Q88:W88"/>
    <mergeCell ref="Z88:AC88"/>
    <mergeCell ref="AD88:AJ88"/>
    <mergeCell ref="B82:B87"/>
    <mergeCell ref="C82:C87"/>
    <mergeCell ref="D82:AJ82"/>
    <mergeCell ref="E83:F83"/>
    <mergeCell ref="H83:V83"/>
    <mergeCell ref="W83:AJ83"/>
    <mergeCell ref="E84:M84"/>
    <mergeCell ref="O84:T84"/>
    <mergeCell ref="E85:S85"/>
    <mergeCell ref="V85:AJ85"/>
  </mergeCells>
  <phoneticPr fontId="10" type="noConversion"/>
  <conditionalFormatting sqref="D9:AJ10">
    <cfRule type="expression" dxfId="909" priority="15">
      <formula>OR($BD$8=TRUE,$BN$8=TRUE)</formula>
    </cfRule>
  </conditionalFormatting>
  <conditionalFormatting sqref="D17:AJ18 D20:AJ22">
    <cfRule type="expression" dxfId="908" priority="16">
      <formula>$BD$16=TRUE</formula>
    </cfRule>
  </conditionalFormatting>
  <conditionalFormatting sqref="D48:AJ50">
    <cfRule type="cellIs" dxfId="907" priority="53" operator="equal">
      <formula>" "</formula>
    </cfRule>
  </conditionalFormatting>
  <conditionalFormatting sqref="D51:AJ53">
    <cfRule type="containsBlanks" dxfId="906" priority="54">
      <formula>LEN(TRIM(D51))=0</formula>
    </cfRule>
  </conditionalFormatting>
  <conditionalFormatting sqref="E8">
    <cfRule type="expression" dxfId="905" priority="18" stopIfTrue="1">
      <formula>BD8=TRUE</formula>
    </cfRule>
  </conditionalFormatting>
  <conditionalFormatting sqref="E16">
    <cfRule type="expression" dxfId="904" priority="42" stopIfTrue="1">
      <formula>BD16=TRUE</formula>
    </cfRule>
  </conditionalFormatting>
  <conditionalFormatting sqref="E83:E87">
    <cfRule type="expression" dxfId="903" priority="45" stopIfTrue="1">
      <formula>BD83=TRUE</formula>
    </cfRule>
  </conditionalFormatting>
  <conditionalFormatting sqref="H83">
    <cfRule type="expression" dxfId="902" priority="50" stopIfTrue="1">
      <formula>BG83=TRUE</formula>
    </cfRule>
  </conditionalFormatting>
  <conditionalFormatting sqref="H87">
    <cfRule type="expression" dxfId="901" priority="28">
      <formula>AND($D87=TRUE, $H$87&lt;&gt;"")</formula>
    </cfRule>
    <cfRule type="expression" dxfId="900" priority="27">
      <formula>AND($D87=TRUE, $H$87="")</formula>
    </cfRule>
  </conditionalFormatting>
  <conditionalFormatting sqref="I15:R15">
    <cfRule type="expression" dxfId="899" priority="1">
      <formula>IF(BD16,IF(BL19,I15="",FALSE),FALSE)</formula>
    </cfRule>
  </conditionalFormatting>
  <conditionalFormatting sqref="I22:R22">
    <cfRule type="expression" dxfId="898" priority="3">
      <formula>IF(BL19,IF(BD16,FALSE,I22=""),FALSE)</formula>
    </cfRule>
  </conditionalFormatting>
  <conditionalFormatting sqref="J23">
    <cfRule type="expression" dxfId="897" priority="30" stopIfTrue="1">
      <formula>BI23=TRUE</formula>
    </cfRule>
  </conditionalFormatting>
  <conditionalFormatting sqref="J35 J33 L3:L6 L9:L10 J39:J41">
    <cfRule type="containsBlanks" dxfId="896" priority="56">
      <formula>LEN(TRIM(J3))=0</formula>
    </cfRule>
  </conditionalFormatting>
  <conditionalFormatting sqref="J33:T34">
    <cfRule type="expression" dxfId="895" priority="21">
      <formula>IF(AND($BU$26=TRUE,L33&lt;&gt;""), IF(SUMPRODUCT(LEN(L33)-LEN(SUBSTITUTE(LOWER(L33), MID("abcdefghijklmnopqrstuvwxyz", ROW(INDIRECT("1:26")), 1), ""))) &lt;= 2, TRUE, FALSE), FALSE)</formula>
    </cfRule>
  </conditionalFormatting>
  <conditionalFormatting sqref="J35:T37">
    <cfRule type="expression" dxfId="894" priority="22">
      <formula>AND(OR($BU$26=TRUE, $BU$28=TRUE), LENB(J35)-LEN(J35)&gt;0)</formula>
    </cfRule>
  </conditionalFormatting>
  <conditionalFormatting sqref="K42:K43">
    <cfRule type="expression" dxfId="893" priority="43" stopIfTrue="1">
      <formula>BJ42=TRUE</formula>
    </cfRule>
  </conditionalFormatting>
  <conditionalFormatting sqref="L17 L20">
    <cfRule type="expression" dxfId="892" priority="6">
      <formula>IF(AND($BU$26=TRUE,$BN$8), IF(SUMPRODUCT(LEN(L17)-LEN(SUBSTITUTE(LOWER(L17), MID("abcdefghijklmnopqrstuvwxyz", ROW(INDIRECT("1:26")), 1), ""))) &lt;= 2, TRUE, FALSE), FALSE)</formula>
    </cfRule>
  </conditionalFormatting>
  <conditionalFormatting sqref="L3:AJ3">
    <cfRule type="expression" dxfId="891" priority="14">
      <formula>IF(AND($BU$26=TRUE,$L$3&lt;&gt;""), IF(SUMPRODUCT(LEN(L3)-LEN(SUBSTITUTE(LOWER(L3), MID("abcdefghijklmnopqrstuvwxyz", ROW(INDIRECT("1:26")), 1), ""))) &lt;= 2, TRUE, FALSE), FALSE)</formula>
    </cfRule>
  </conditionalFormatting>
  <conditionalFormatting sqref="L9:AJ10 L4:AJ4 L6:AJ6 J33 J35">
    <cfRule type="expression" dxfId="890" priority="17">
      <formula>IF(AND($BU$26=TRUE,J4&lt;&gt;""), IF(SUMPRODUCT(LEN(J4)-LEN(SUBSTITUTE(LOWER(J4), MID("abcdefghijklmnopqrstuvwxyz", ROW(INDIRECT("1:26")), 1), ""))) &lt;= 2, TRUE, FALSE), FALSE)</formula>
    </cfRule>
  </conditionalFormatting>
  <conditionalFormatting sqref="L20:AJ20">
    <cfRule type="expression" dxfId="889" priority="2">
      <formula>IF(BS19,IF(BD16,FALSE,L20=""),FALSE)</formula>
    </cfRule>
  </conditionalFormatting>
  <conditionalFormatting sqref="M19">
    <cfRule type="expression" dxfId="888" priority="5" stopIfTrue="1">
      <formula>BL19=TRUE</formula>
    </cfRule>
  </conditionalFormatting>
  <conditionalFormatting sqref="N31">
    <cfRule type="expression" dxfId="887" priority="26">
      <formula>AND($U$29=TRUE,$N$30&lt;&gt;TRUE,$AA$30&lt;&gt;TRUE,$N$31="")</formula>
    </cfRule>
    <cfRule type="expression" dxfId="886" priority="23">
      <formula>AND($BU$29,AND($BN$30=FALSE,$CA$30=FALSE,$N$31=""))</formula>
    </cfRule>
  </conditionalFormatting>
  <conditionalFormatting sqref="O8">
    <cfRule type="expression" dxfId="885" priority="19" stopIfTrue="1">
      <formula>BN8=TRUE</formula>
    </cfRule>
  </conditionalFormatting>
  <conditionalFormatting sqref="O23">
    <cfRule type="expression" dxfId="884" priority="29" stopIfTrue="1">
      <formula>BN23=TRUE</formula>
    </cfRule>
  </conditionalFormatting>
  <conditionalFormatting sqref="O25:O26">
    <cfRule type="expression" dxfId="883" priority="32" stopIfTrue="1">
      <formula>BN25=TRUE</formula>
    </cfRule>
  </conditionalFormatting>
  <conditionalFormatting sqref="O28">
    <cfRule type="expression" dxfId="882" priority="34" stopIfTrue="1">
      <formula>BN28=TRUE</formula>
    </cfRule>
  </conditionalFormatting>
  <conditionalFormatting sqref="O29">
    <cfRule type="expression" dxfId="881" priority="20">
      <formula>BN29=TRUE</formula>
    </cfRule>
  </conditionalFormatting>
  <conditionalFormatting sqref="O30">
    <cfRule type="expression" dxfId="880" priority="36">
      <formula>BN30=TRUE</formula>
    </cfRule>
  </conditionalFormatting>
  <conditionalFormatting sqref="O84">
    <cfRule type="expression" dxfId="879" priority="51" stopIfTrue="1">
      <formula>BN84=TRUE</formula>
    </cfRule>
  </conditionalFormatting>
  <conditionalFormatting sqref="O30:Z30">
    <cfRule type="expression" dxfId="878" priority="25">
      <formula>AND($BU$29,AND($BN$30=FALSE,$CA$30=FALSE,$N$31=""))</formula>
    </cfRule>
  </conditionalFormatting>
  <conditionalFormatting sqref="T19">
    <cfRule type="expression" dxfId="877" priority="4" stopIfTrue="1">
      <formula>BS19=TRUE</formula>
    </cfRule>
  </conditionalFormatting>
  <conditionalFormatting sqref="U28:AJ28">
    <cfRule type="expression" dxfId="876" priority="55">
      <formula>$U$28&lt;&gt;""</formula>
    </cfRule>
  </conditionalFormatting>
  <conditionalFormatting sqref="V23">
    <cfRule type="expression" dxfId="875" priority="31" stopIfTrue="1">
      <formula>BU23=TRUE</formula>
    </cfRule>
  </conditionalFormatting>
  <conditionalFormatting sqref="V25:V26">
    <cfRule type="expression" dxfId="874" priority="38" stopIfTrue="1">
      <formula>BU25=TRUE</formula>
    </cfRule>
  </conditionalFormatting>
  <conditionalFormatting sqref="V29 O29">
    <cfRule type="expression" dxfId="873" priority="37">
      <formula>AND($BN$28,AND($BN$29=FALSE,$BU$29=FALSE))</formula>
    </cfRule>
  </conditionalFormatting>
  <conditionalFormatting sqref="V29">
    <cfRule type="expression" dxfId="872" priority="35">
      <formula>BU29=TRUE</formula>
    </cfRule>
  </conditionalFormatting>
  <conditionalFormatting sqref="V85">
    <cfRule type="expression" dxfId="871" priority="52" stopIfTrue="1">
      <formula>BU85=TRUE</formula>
    </cfRule>
  </conditionalFormatting>
  <conditionalFormatting sqref="AC19">
    <cfRule type="notContainsBlanks" dxfId="870" priority="58">
      <formula>LEN(TRIM(AC19))&gt;0</formula>
    </cfRule>
  </conditionalFormatting>
  <conditionalFormatting sqref="AC30">
    <cfRule type="expression" dxfId="869" priority="41">
      <formula>CA30=TRUE</formula>
    </cfRule>
    <cfRule type="expression" dxfId="868" priority="24">
      <formula>AND($BU$29,AND($BN$30=FALSE,$CA$30=FALSE,$N$31=""))</formula>
    </cfRule>
  </conditionalFormatting>
  <conditionalFormatting sqref="AC38:AC39">
    <cfRule type="containsBlanks" dxfId="867" priority="57">
      <formula>LEN(TRIM(AC38))=0</formula>
    </cfRule>
  </conditionalFormatting>
  <conditionalFormatting sqref="AD25">
    <cfRule type="expression" dxfId="866" priority="40" stopIfTrue="1">
      <formula>CC25=TRUE</formula>
    </cfRule>
  </conditionalFormatting>
  <conditionalFormatting sqref="AD33:AD37">
    <cfRule type="expression" dxfId="865" priority="9" stopIfTrue="1">
      <formula>CC33=TRUE</formula>
    </cfRule>
  </conditionalFormatting>
  <conditionalFormatting sqref="AD33:AJ34">
    <cfRule type="expression" dxfId="864" priority="8">
      <formula>IF(OR($CC$33,$CC$34)=FALSE,TRUE,FALSE)</formula>
    </cfRule>
  </conditionalFormatting>
  <conditionalFormatting sqref="AD35:AJ37">
    <cfRule type="expression" dxfId="863" priority="7">
      <formula>IF(OR($CC$35:$CC$37)=TRUE,FALSE,TRUE)</formula>
    </cfRule>
  </conditionalFormatting>
  <dataValidations count="10">
    <dataValidation type="custom" errorStyle="warning" allowBlank="1" showInputMessage="1" showErrorMessage="1" errorTitle="Information" error="因為您需要英文的報告，請在報告抬頭地址中輸入英文資訊！Since you need an English report, please enter the information in English in Sponsor's Address！" sqref="L10:AJ10" xr:uid="{3409A9FF-A3E6-4847-864F-EDAAC6B75A7D}">
      <formula1>IF($BU$26=TRUE, IF(SUMPRODUCT(LEN(L10)-LEN(SUBSTITUTE(LOWER(L10), MID("abcdefghijklmnopqrstuvwxyz", ROW(INDIRECT("1:26")), 1), ""))) &lt;= 2, FALSE, TRUE), TRUE)</formula1>
    </dataValidation>
    <dataValidation type="custom" errorStyle="warning" allowBlank="1" showInputMessage="1" showErrorMessage="1" errorTitle="Information" error="因為您需要英文的報告，請在報告抬頭廠商中輸入英文資訊！Since you need an English report, please enter the information in English in Sponsor's Name！" sqref="L9:AJ9" xr:uid="{5BF0E7A0-28C3-4E9D-A4A0-A9CF30DC0325}">
      <formula1>IF($BU$26=TRUE, IF(SUMPRODUCT(LEN(L9)-LEN(SUBSTITUTE(LOWER(L9), MID("abcdefghijklmnopqrstuvwxyz", ROW(INDIRECT("1:26")), 1), ""))) &lt;= 2, FALSE, TRUE), TRUE)</formula1>
    </dataValidation>
    <dataValidation type="custom" errorStyle="warning" allowBlank="1" showInputMessage="1" showErrorMessage="1" errorTitle="Information" error="因為您需要英文的報告，請在廠商資訊中輸入英文資訊！Since you need an English report, please enter the Supplier/Manufacturer information in English！" sqref="J35:T37" xr:uid="{C51DDA64-2E1F-4FD9-ABD4-FE74BF1225BC}">
      <formula1>IF($BU$26=TRUE, IF(SUMPRODUCT(LEN(J35)-LEN(SUBSTITUTE(LOWER(J35), MID("abcdefghijklmnopqrstuvwxyz", ROW(INDIRECT("1:26")), 1), ""))) &lt;= 2, FALSE, TRUE), TRUE)</formula1>
    </dataValidation>
    <dataValidation type="custom" errorStyle="warning" allowBlank="1" showInputMessage="1" showErrorMessage="1" errorTitle="Information" error="因為您需要英文的報告，請在產品名稱中輸入英文資訊！Since you need an English report, please enter the information in English in Sample Name！" sqref="J33:T34" xr:uid="{6BD7A262-2519-49B9-B08C-FEAE3C0BF2F3}">
      <formula1>IF($BU$26=TRUE, IF(SUMPRODUCT(LEN(J33)-LEN(SUBSTITUTE(LOWER(J33), MID("abcdefghijklmnopqrstuvwxyz", ROW(INDIRECT("1:26")), 1), ""))) &lt;= 2, FALSE, TRUE), TRUE)</formula1>
    </dataValidation>
    <dataValidation type="custom" allowBlank="1" showInputMessage="1" showErrorMessage="1" errorTitle="123" sqref="U26" xr:uid="{7473F6D1-D17C-40C6-9F5B-64BEA8AFEB4D}">
      <formula1>IF(OR($BU$26=TRUE, $BU$28=TRUE), "驗證失敗", "驗證成功")</formula1>
    </dataValidation>
    <dataValidation errorStyle="information" operator="greaterThan" allowBlank="1" showInputMessage="1" showErrorMessage="1" errorTitle="注意!" error="選擇多項目時，記得手動調整表格高度，以完整顯示所選項目。_x000a_Please remember to manually adjust the table height to fully display the selected items." sqref="D51:AJ53" xr:uid="{80DEABD5-C931-48B5-B9BC-242D9E55BB8B}"/>
    <dataValidation errorStyle="warning" operator="greaterThan" allowBlank="1" showInputMessage="1" showErrorMessage="1" errorTitle="注意!" error="選擇多項目時，記得手動調整表格高度，以完整顯示所選項目。_x000a_Please remember to manually adjust the table height to fully display the selected items." sqref="D48:AJ50" xr:uid="{D1423D38-6374-40BC-BFB0-143BF8BF9F89}"/>
    <dataValidation type="custom" errorStyle="warning" allowBlank="1" showInputMessage="1" showErrorMessage="1" errorTitle="Information" error="因為您需要英文的報告，請在申請廠商中輸入英文資訊！Since you need an English report, please enter the information in English in APPL！" sqref="L3:AJ3" xr:uid="{FC9456AD-DE1E-4B30-B555-E27158023DB5}">
      <formula1>IF($BU$26=TRUE, IF(SUMPRODUCT(LEN(L3)-LEN(SUBSTITUTE(LOWER(L3), MID("abcdefghijklmnopqrstuvwxyz", ROW(INDIRECT("1:26")), 1), ""))) &lt;= 2, FALSE, TRUE), TRUE)</formula1>
    </dataValidation>
    <dataValidation type="custom" errorStyle="warning" allowBlank="1" showErrorMessage="1" errorTitle="Information" error="因為您需要英文的報告，請在申請廠商地址中輸入英文資訊！Since you need an English report, please enter the information in English in APPL. Address！" sqref="L4:AJ4" xr:uid="{351C6510-03A2-477C-BA75-45206E446371}">
      <formula1>IF($BU$26=TRUE, IF(SUMPRODUCT(LEN(L4)-LEN(SUBSTITUTE(LOWER(L4), MID("abcdefghijklmnopqrstuvwxyz", ROW(INDIRECT("1:26")), 1), ""))) &lt;= 2, FALSE, TRUE), TRUE)</formula1>
    </dataValidation>
    <dataValidation type="custom" errorStyle="warning" allowBlank="1" showInputMessage="1" showErrorMessage="1" error="因為您需要英文的報告，請在申請廠商聯絡人中輸入英文資訊！_x000a_Since you need an English report, please enter the information in English in Contact Person!" promptTitle="注意事項 Information" prompt="此內容將出現於報告上，可填寫公司或部門名稱。_x000a_This content will be displayed in the report and can be used to fill in the company or department name." sqref="L6:AJ6" xr:uid="{3F939CFA-C050-4D6F-9C0D-515069AE55C1}">
      <formula1>IF($BU$26=TRUE, IF(SUMPRODUCT(LEN(L6)-LEN(SUBSTITUTE(LOWER(L6), MID("abcdefghijklmnopqrstuvwxyz", ROW(INDIRECT("1:26")), 1), ""))) &lt;= 2, FALSE, TRUE), TRUE)</formula1>
    </dataValidation>
  </dataValidations>
  <hyperlinks>
    <hyperlink ref="C74:AF74" r:id="rId1"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3C70A929-DD66-4F45-8EDE-D7AB01FA544A}"/>
    <hyperlink ref="BC74:CF74" r:id="rId2"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34D57DFC-64E4-47CC-B23D-89D18BEA8916}"/>
    <hyperlink ref="A16" location="附件一、付款切結書!Print_Area" display="付款切結書連結" xr:uid="{FC23A9DF-2B0A-4AE3-B2A4-27CB2BEA1A44}"/>
    <hyperlink ref="A23:A26" location="'安心資訊平台聲明書(事後申請)'!Print_Area" display="'安心資訊平台聲明書(事後申請)'!Print_Area" xr:uid="{68B2198A-B76E-4D27-A69D-0EA00C12C4D7}"/>
    <hyperlink ref="A9" location="附件一、付款切結書!A1" display="payment statement" xr:uid="{6A60CE93-EFC1-4567-B71C-C77991231BC1}"/>
    <hyperlink ref="A33" location="附件二、委託檢測聲明書!A1" display="Statemen of authorization" xr:uid="{3FE3D55F-124E-4CAE-A92B-E2F743FB7808}"/>
    <hyperlink ref="A37" location="附件二、委託檢測聲明書!Print_Area" display="委託檢測聲明書連結" xr:uid="{656D7D5B-B0CC-41C8-8431-0D9C4C94C721}"/>
  </hyperlinks>
  <printOptions horizontalCentered="1"/>
  <pageMargins left="0.11811023622047245" right="0.11811023622047245" top="0.98425196850393704" bottom="0.78740157480314965" header="0.23622047244094491" footer="0.47244094488188981"/>
  <pageSetup paperSize="9" scale="91" fitToHeight="3" orientation="portrait" r:id="rId3"/>
  <headerFooter>
    <oddHeader>&amp;L&amp;G&amp;C&amp;"微軟正黑體,粗體"台灣檢驗科技股份有限公司-健康產業服務
SGS Taiwan Ltd. - Health Industry Services
超微量工業安全實驗室委託試驗申請書- 化粧品
Ultra Trace and Industrial Safety Hygiene Laboratory Application Form - Cosmetics</oddHeader>
    <oddFooter>&amp;L&amp;"微軟正黑體,標準"&amp;9超微量工業安全實驗室委託試驗申請書- 通用 Ultra Trace and Industrial Safety Hygiene Laboratory Application Form - General
報告號碼Report No.:&amp;C&amp;"微軟正黑體,標準"&amp;9Page &amp;P of &amp;N&amp;R&amp;"微軟正黑體,標準"&amp;9版次Version：5.6    發行日期Issued Date：2026.10.01</oddFooter>
  </headerFooter>
  <rowBreaks count="1" manualBreakCount="1">
    <brk id="46" min="1" max="35"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205825" r:id="rId7" name="Button 1">
              <controlPr defaultSize="0" print="0" autoFill="0" autoPict="0" macro="[1]!MergeCellsAndFormat">
                <anchor moveWithCells="1" sizeWithCells="1">
                  <from>
                    <xdr:col>38</xdr:col>
                    <xdr:colOff>142875</xdr:colOff>
                    <xdr:row>12</xdr:row>
                    <xdr:rowOff>76200</xdr:rowOff>
                  </from>
                  <to>
                    <xdr:col>39</xdr:col>
                    <xdr:colOff>19050</xdr:colOff>
                    <xdr:row>14</xdr:row>
                    <xdr:rowOff>28575</xdr:rowOff>
                  </to>
                </anchor>
              </controlPr>
            </control>
          </mc:Choice>
        </mc:AlternateContent>
        <mc:AlternateContent xmlns:mc="http://schemas.openxmlformats.org/markup-compatibility/2006">
          <mc:Choice Requires="x14">
            <control shapeId="205826" r:id="rId8" name="Button 2">
              <controlPr defaultSize="0" print="0" autoFill="0" autoPict="0" macro="[1]!Module14.ApplyConditionalFormattingBasedOnARAndATColumns">
                <anchor moveWithCells="1" sizeWithCells="1">
                  <from>
                    <xdr:col>38</xdr:col>
                    <xdr:colOff>133350</xdr:colOff>
                    <xdr:row>7</xdr:row>
                    <xdr:rowOff>171450</xdr:rowOff>
                  </from>
                  <to>
                    <xdr:col>39</xdr:col>
                    <xdr:colOff>9525</xdr:colOff>
                    <xdr:row>8</xdr:row>
                    <xdr:rowOff>123825</xdr:rowOff>
                  </to>
                </anchor>
              </controlPr>
            </control>
          </mc:Choice>
        </mc:AlternateContent>
        <mc:AlternateContent xmlns:mc="http://schemas.openxmlformats.org/markup-compatibility/2006">
          <mc:Choice Requires="x14">
            <control shapeId="205827" r:id="rId9" name="Button 3">
              <controlPr defaultSize="0" print="0" autoFill="0" autoPict="0" macro="[1]!Module14.ApplyConditionalFormattingBasedOnARATAndEmptyCells">
                <anchor moveWithCells="1" sizeWithCells="1">
                  <from>
                    <xdr:col>38</xdr:col>
                    <xdr:colOff>142875</xdr:colOff>
                    <xdr:row>9</xdr:row>
                    <xdr:rowOff>219075</xdr:rowOff>
                  </from>
                  <to>
                    <xdr:col>39</xdr:col>
                    <xdr:colOff>19050</xdr:colOff>
                    <xdr:row>10</xdr:row>
                    <xdr:rowOff>190500</xdr:rowOff>
                  </to>
                </anchor>
              </controlPr>
            </control>
          </mc:Choice>
        </mc:AlternateContent>
        <mc:AlternateContent xmlns:mc="http://schemas.openxmlformats.org/markup-compatibility/2006">
          <mc:Choice Requires="x14">
            <control shapeId="205828" r:id="rId10" name="Button 4">
              <controlPr defaultSize="0" print="0" autoFill="0" autoPict="0" macro="[1]!設定顏色規則依據指定右邊儲存格">
                <anchor moveWithCells="1" sizeWithCells="1">
                  <from>
                    <xdr:col>38</xdr:col>
                    <xdr:colOff>133350</xdr:colOff>
                    <xdr:row>8</xdr:row>
                    <xdr:rowOff>171450</xdr:rowOff>
                  </from>
                  <to>
                    <xdr:col>38</xdr:col>
                    <xdr:colOff>723900</xdr:colOff>
                    <xdr:row>9</xdr:row>
                    <xdr:rowOff>161925</xdr:rowOff>
                  </to>
                </anchor>
              </controlPr>
            </control>
          </mc:Choice>
        </mc:AlternateContent>
        <mc:AlternateContent xmlns:mc="http://schemas.openxmlformats.org/markup-compatibility/2006">
          <mc:Choice Requires="x14">
            <control shapeId="205829" r:id="rId11" name="Button 5">
              <controlPr defaultSize="0" print="0" autoFill="0" autoPict="0" macro="[1]!Module14.新增核取方塊">
                <anchor moveWithCells="1" sizeWithCells="1">
                  <from>
                    <xdr:col>38</xdr:col>
                    <xdr:colOff>123825</xdr:colOff>
                    <xdr:row>6</xdr:row>
                    <xdr:rowOff>114300</xdr:rowOff>
                  </from>
                  <to>
                    <xdr:col>39</xdr:col>
                    <xdr:colOff>0</xdr:colOff>
                    <xdr:row>7</xdr:row>
                    <xdr:rowOff>133350</xdr:rowOff>
                  </to>
                </anchor>
              </controlPr>
            </control>
          </mc:Choice>
        </mc:AlternateContent>
        <mc:AlternateContent xmlns:mc="http://schemas.openxmlformats.org/markup-compatibility/2006">
          <mc:Choice Requires="x14">
            <control shapeId="205830" r:id="rId12" name="Button 6">
              <controlPr defaultSize="0" print="0" autoFill="0" autoPict="0" macro="[1]!Module14.ExtractAndPastePrices">
                <anchor moveWithCells="1" sizeWithCells="1">
                  <from>
                    <xdr:col>38</xdr:col>
                    <xdr:colOff>142875</xdr:colOff>
                    <xdr:row>11</xdr:row>
                    <xdr:rowOff>47625</xdr:rowOff>
                  </from>
                  <to>
                    <xdr:col>39</xdr:col>
                    <xdr:colOff>19050</xdr:colOff>
                    <xdr:row>12</xdr:row>
                    <xdr:rowOff>38100</xdr:rowOff>
                  </to>
                </anchor>
              </controlPr>
            </control>
          </mc:Choice>
        </mc:AlternateContent>
        <mc:AlternateContent xmlns:mc="http://schemas.openxmlformats.org/markup-compatibility/2006">
          <mc:Choice Requires="x14">
            <control shapeId="205831" r:id="rId13" name="Check Box 7">
              <controlPr defaultSize="0" autoFill="0" autoLine="0" autoPict="0">
                <anchor moveWithCells="1">
                  <from>
                    <xdr:col>3</xdr:col>
                    <xdr:colOff>0</xdr:colOff>
                    <xdr:row>7</xdr:row>
                    <xdr:rowOff>0</xdr:rowOff>
                  </from>
                  <to>
                    <xdr:col>4</xdr:col>
                    <xdr:colOff>47625</xdr:colOff>
                    <xdr:row>8</xdr:row>
                    <xdr:rowOff>19050</xdr:rowOff>
                  </to>
                </anchor>
              </controlPr>
            </control>
          </mc:Choice>
        </mc:AlternateContent>
        <mc:AlternateContent xmlns:mc="http://schemas.openxmlformats.org/markup-compatibility/2006">
          <mc:Choice Requires="x14">
            <control shapeId="205832" r:id="rId14" name="Check Box 8">
              <controlPr defaultSize="0" autoFill="0" autoLine="0" autoPict="0">
                <anchor moveWithCells="1">
                  <from>
                    <xdr:col>13</xdr:col>
                    <xdr:colOff>0</xdr:colOff>
                    <xdr:row>25</xdr:row>
                    <xdr:rowOff>0</xdr:rowOff>
                  </from>
                  <to>
                    <xdr:col>14</xdr:col>
                    <xdr:colOff>47625</xdr:colOff>
                    <xdr:row>27</xdr:row>
                    <xdr:rowOff>19050</xdr:rowOff>
                  </to>
                </anchor>
              </controlPr>
            </control>
          </mc:Choice>
        </mc:AlternateContent>
        <mc:AlternateContent xmlns:mc="http://schemas.openxmlformats.org/markup-compatibility/2006">
          <mc:Choice Requires="x14">
            <control shapeId="205833" r:id="rId15" name="Check Box 9">
              <controlPr defaultSize="0" autoFill="0" autoLine="0" autoPict="0">
                <anchor moveWithCells="1">
                  <from>
                    <xdr:col>13</xdr:col>
                    <xdr:colOff>0</xdr:colOff>
                    <xdr:row>27</xdr:row>
                    <xdr:rowOff>0</xdr:rowOff>
                  </from>
                  <to>
                    <xdr:col>14</xdr:col>
                    <xdr:colOff>47625</xdr:colOff>
                    <xdr:row>28</xdr:row>
                    <xdr:rowOff>19050</xdr:rowOff>
                  </to>
                </anchor>
              </controlPr>
            </control>
          </mc:Choice>
        </mc:AlternateContent>
        <mc:AlternateContent xmlns:mc="http://schemas.openxmlformats.org/markup-compatibility/2006">
          <mc:Choice Requires="x14">
            <control shapeId="205834" r:id="rId16" name="Check Box 10">
              <controlPr defaultSize="0" autoFill="0" autoLine="0" autoPict="0">
                <anchor moveWithCells="1">
                  <from>
                    <xdr:col>13</xdr:col>
                    <xdr:colOff>0</xdr:colOff>
                    <xdr:row>28</xdr:row>
                    <xdr:rowOff>0</xdr:rowOff>
                  </from>
                  <to>
                    <xdr:col>14</xdr:col>
                    <xdr:colOff>47625</xdr:colOff>
                    <xdr:row>29</xdr:row>
                    <xdr:rowOff>19050</xdr:rowOff>
                  </to>
                </anchor>
              </controlPr>
            </control>
          </mc:Choice>
        </mc:AlternateContent>
        <mc:AlternateContent xmlns:mc="http://schemas.openxmlformats.org/markup-compatibility/2006">
          <mc:Choice Requires="x14">
            <control shapeId="205835" r:id="rId17" name="Check Box 11">
              <controlPr defaultSize="0" autoFill="0" autoLine="0" autoPict="0">
                <anchor moveWithCells="1">
                  <from>
                    <xdr:col>13</xdr:col>
                    <xdr:colOff>0</xdr:colOff>
                    <xdr:row>29</xdr:row>
                    <xdr:rowOff>0</xdr:rowOff>
                  </from>
                  <to>
                    <xdr:col>14</xdr:col>
                    <xdr:colOff>47625</xdr:colOff>
                    <xdr:row>30</xdr:row>
                    <xdr:rowOff>19050</xdr:rowOff>
                  </to>
                </anchor>
              </controlPr>
            </control>
          </mc:Choice>
        </mc:AlternateContent>
        <mc:AlternateContent xmlns:mc="http://schemas.openxmlformats.org/markup-compatibility/2006">
          <mc:Choice Requires="x14">
            <control shapeId="205836" r:id="rId18" name="Check Box 12">
              <controlPr defaultSize="0" autoFill="0" autoLine="0" autoPict="0">
                <anchor moveWithCells="1">
                  <from>
                    <xdr:col>20</xdr:col>
                    <xdr:colOff>0</xdr:colOff>
                    <xdr:row>28</xdr:row>
                    <xdr:rowOff>0</xdr:rowOff>
                  </from>
                  <to>
                    <xdr:col>21</xdr:col>
                    <xdr:colOff>47625</xdr:colOff>
                    <xdr:row>29</xdr:row>
                    <xdr:rowOff>19050</xdr:rowOff>
                  </to>
                </anchor>
              </controlPr>
            </control>
          </mc:Choice>
        </mc:AlternateContent>
        <mc:AlternateContent xmlns:mc="http://schemas.openxmlformats.org/markup-compatibility/2006">
          <mc:Choice Requires="x14">
            <control shapeId="205837" r:id="rId19" name="Check Box 13">
              <controlPr defaultSize="0" autoFill="0" autoLine="0" autoPict="0">
                <anchor moveWithCells="1">
                  <from>
                    <xdr:col>20</xdr:col>
                    <xdr:colOff>0</xdr:colOff>
                    <xdr:row>25</xdr:row>
                    <xdr:rowOff>0</xdr:rowOff>
                  </from>
                  <to>
                    <xdr:col>21</xdr:col>
                    <xdr:colOff>47625</xdr:colOff>
                    <xdr:row>27</xdr:row>
                    <xdr:rowOff>19050</xdr:rowOff>
                  </to>
                </anchor>
              </controlPr>
            </control>
          </mc:Choice>
        </mc:AlternateContent>
        <mc:AlternateContent xmlns:mc="http://schemas.openxmlformats.org/markup-compatibility/2006">
          <mc:Choice Requires="x14">
            <control shapeId="205838" r:id="rId20" name="Check Box 14">
              <controlPr defaultSize="0" autoFill="0" autoLine="0" autoPict="0">
                <anchor moveWithCells="1">
                  <from>
                    <xdr:col>20</xdr:col>
                    <xdr:colOff>0</xdr:colOff>
                    <xdr:row>24</xdr:row>
                    <xdr:rowOff>0</xdr:rowOff>
                  </from>
                  <to>
                    <xdr:col>21</xdr:col>
                    <xdr:colOff>47625</xdr:colOff>
                    <xdr:row>25</xdr:row>
                    <xdr:rowOff>19050</xdr:rowOff>
                  </to>
                </anchor>
              </controlPr>
            </control>
          </mc:Choice>
        </mc:AlternateContent>
        <mc:AlternateContent xmlns:mc="http://schemas.openxmlformats.org/markup-compatibility/2006">
          <mc:Choice Requires="x14">
            <control shapeId="205839" r:id="rId21" name="Check Box 15">
              <controlPr defaultSize="0" autoFill="0" autoLine="0" autoPict="0">
                <anchor moveWithCells="1">
                  <from>
                    <xdr:col>26</xdr:col>
                    <xdr:colOff>0</xdr:colOff>
                    <xdr:row>29</xdr:row>
                    <xdr:rowOff>0</xdr:rowOff>
                  </from>
                  <to>
                    <xdr:col>27</xdr:col>
                    <xdr:colOff>0</xdr:colOff>
                    <xdr:row>30</xdr:row>
                    <xdr:rowOff>19050</xdr:rowOff>
                  </to>
                </anchor>
              </controlPr>
            </control>
          </mc:Choice>
        </mc:AlternateContent>
        <mc:AlternateContent xmlns:mc="http://schemas.openxmlformats.org/markup-compatibility/2006">
          <mc:Choice Requires="x14">
            <control shapeId="205840" r:id="rId22" name="Check Box 16">
              <controlPr defaultSize="0" autoFill="0" autoLine="0" autoPict="0">
                <anchor moveWithCells="1">
                  <from>
                    <xdr:col>28</xdr:col>
                    <xdr:colOff>0</xdr:colOff>
                    <xdr:row>24</xdr:row>
                    <xdr:rowOff>0</xdr:rowOff>
                  </from>
                  <to>
                    <xdr:col>29</xdr:col>
                    <xdr:colOff>47625</xdr:colOff>
                    <xdr:row>25</xdr:row>
                    <xdr:rowOff>19050</xdr:rowOff>
                  </to>
                </anchor>
              </controlPr>
            </control>
          </mc:Choice>
        </mc:AlternateContent>
        <mc:AlternateContent xmlns:mc="http://schemas.openxmlformats.org/markup-compatibility/2006">
          <mc:Choice Requires="x14">
            <control shapeId="205841" r:id="rId23" name="Check Box 17">
              <controlPr defaultSize="0" autoFill="0" autoLine="0" autoPict="0">
                <anchor moveWithCells="1">
                  <from>
                    <xdr:col>28</xdr:col>
                    <xdr:colOff>0</xdr:colOff>
                    <xdr:row>32</xdr:row>
                    <xdr:rowOff>0</xdr:rowOff>
                  </from>
                  <to>
                    <xdr:col>29</xdr:col>
                    <xdr:colOff>47625</xdr:colOff>
                    <xdr:row>33</xdr:row>
                    <xdr:rowOff>19050</xdr:rowOff>
                  </to>
                </anchor>
              </controlPr>
            </control>
          </mc:Choice>
        </mc:AlternateContent>
        <mc:AlternateContent xmlns:mc="http://schemas.openxmlformats.org/markup-compatibility/2006">
          <mc:Choice Requires="x14">
            <control shapeId="205842" r:id="rId24" name="Check Box 18">
              <controlPr defaultSize="0" autoFill="0" autoLine="0" autoPict="0">
                <anchor moveWithCells="1">
                  <from>
                    <xdr:col>28</xdr:col>
                    <xdr:colOff>0</xdr:colOff>
                    <xdr:row>33</xdr:row>
                    <xdr:rowOff>0</xdr:rowOff>
                  </from>
                  <to>
                    <xdr:col>29</xdr:col>
                    <xdr:colOff>47625</xdr:colOff>
                    <xdr:row>34</xdr:row>
                    <xdr:rowOff>19050</xdr:rowOff>
                  </to>
                </anchor>
              </controlPr>
            </control>
          </mc:Choice>
        </mc:AlternateContent>
        <mc:AlternateContent xmlns:mc="http://schemas.openxmlformats.org/markup-compatibility/2006">
          <mc:Choice Requires="x14">
            <control shapeId="205843" r:id="rId25" name="Check Box 19">
              <controlPr defaultSize="0" autoFill="0" autoLine="0" autoPict="0">
                <anchor moveWithCells="1">
                  <from>
                    <xdr:col>28</xdr:col>
                    <xdr:colOff>0</xdr:colOff>
                    <xdr:row>34</xdr:row>
                    <xdr:rowOff>0</xdr:rowOff>
                  </from>
                  <to>
                    <xdr:col>29</xdr:col>
                    <xdr:colOff>47625</xdr:colOff>
                    <xdr:row>35</xdr:row>
                    <xdr:rowOff>19050</xdr:rowOff>
                  </to>
                </anchor>
              </controlPr>
            </control>
          </mc:Choice>
        </mc:AlternateContent>
        <mc:AlternateContent xmlns:mc="http://schemas.openxmlformats.org/markup-compatibility/2006">
          <mc:Choice Requires="x14">
            <control shapeId="205844" r:id="rId26" name="Check Box 20">
              <controlPr defaultSize="0" autoFill="0" autoLine="0" autoPict="0">
                <anchor moveWithCells="1">
                  <from>
                    <xdr:col>28</xdr:col>
                    <xdr:colOff>0</xdr:colOff>
                    <xdr:row>35</xdr:row>
                    <xdr:rowOff>0</xdr:rowOff>
                  </from>
                  <to>
                    <xdr:col>29</xdr:col>
                    <xdr:colOff>47625</xdr:colOff>
                    <xdr:row>36</xdr:row>
                    <xdr:rowOff>19050</xdr:rowOff>
                  </to>
                </anchor>
              </controlPr>
            </control>
          </mc:Choice>
        </mc:AlternateContent>
        <mc:AlternateContent xmlns:mc="http://schemas.openxmlformats.org/markup-compatibility/2006">
          <mc:Choice Requires="x14">
            <control shapeId="205845" r:id="rId27" name="Check Box 21">
              <controlPr defaultSize="0" autoFill="0" autoLine="0" autoPict="0">
                <anchor moveWithCells="1">
                  <from>
                    <xdr:col>28</xdr:col>
                    <xdr:colOff>0</xdr:colOff>
                    <xdr:row>36</xdr:row>
                    <xdr:rowOff>0</xdr:rowOff>
                  </from>
                  <to>
                    <xdr:col>29</xdr:col>
                    <xdr:colOff>47625</xdr:colOff>
                    <xdr:row>37</xdr:row>
                    <xdr:rowOff>28575</xdr:rowOff>
                  </to>
                </anchor>
              </controlPr>
            </control>
          </mc:Choice>
        </mc:AlternateContent>
        <mc:AlternateContent xmlns:mc="http://schemas.openxmlformats.org/markup-compatibility/2006">
          <mc:Choice Requires="x14">
            <control shapeId="205846" r:id="rId28" name="Check Box 22">
              <controlPr defaultSize="0" autoFill="0" autoLine="0" autoPict="0">
                <anchor moveWithCells="1">
                  <from>
                    <xdr:col>9</xdr:col>
                    <xdr:colOff>0</xdr:colOff>
                    <xdr:row>40</xdr:row>
                    <xdr:rowOff>266700</xdr:rowOff>
                  </from>
                  <to>
                    <xdr:col>10</xdr:col>
                    <xdr:colOff>0</xdr:colOff>
                    <xdr:row>41</xdr:row>
                    <xdr:rowOff>219075</xdr:rowOff>
                  </to>
                </anchor>
              </controlPr>
            </control>
          </mc:Choice>
        </mc:AlternateContent>
        <mc:AlternateContent xmlns:mc="http://schemas.openxmlformats.org/markup-compatibility/2006">
          <mc:Choice Requires="x14">
            <control shapeId="205847" r:id="rId29" name="Check Box 23">
              <controlPr defaultSize="0" autoFill="0" autoLine="0" autoPict="0">
                <anchor moveWithCells="1">
                  <from>
                    <xdr:col>9</xdr:col>
                    <xdr:colOff>0</xdr:colOff>
                    <xdr:row>42</xdr:row>
                    <xdr:rowOff>0</xdr:rowOff>
                  </from>
                  <to>
                    <xdr:col>10</xdr:col>
                    <xdr:colOff>0</xdr:colOff>
                    <xdr:row>43</xdr:row>
                    <xdr:rowOff>28575</xdr:rowOff>
                  </to>
                </anchor>
              </controlPr>
            </control>
          </mc:Choice>
        </mc:AlternateContent>
        <mc:AlternateContent xmlns:mc="http://schemas.openxmlformats.org/markup-compatibility/2006">
          <mc:Choice Requires="x14">
            <control shapeId="205848" r:id="rId30" name="Check Box 24">
              <controlPr defaultSize="0" autoFill="0" autoLine="0" autoPict="0">
                <anchor moveWithCells="1">
                  <from>
                    <xdr:col>8</xdr:col>
                    <xdr:colOff>0</xdr:colOff>
                    <xdr:row>22</xdr:row>
                    <xdr:rowOff>0</xdr:rowOff>
                  </from>
                  <to>
                    <xdr:col>9</xdr:col>
                    <xdr:colOff>47625</xdr:colOff>
                    <xdr:row>23</xdr:row>
                    <xdr:rowOff>28575</xdr:rowOff>
                  </to>
                </anchor>
              </controlPr>
            </control>
          </mc:Choice>
        </mc:AlternateContent>
        <mc:AlternateContent xmlns:mc="http://schemas.openxmlformats.org/markup-compatibility/2006">
          <mc:Choice Requires="x14">
            <control shapeId="205849" r:id="rId31" name="Check Box 25">
              <controlPr defaultSize="0" autoFill="0" autoLine="0" autoPict="0">
                <anchor moveWithCells="1">
                  <from>
                    <xdr:col>13</xdr:col>
                    <xdr:colOff>0</xdr:colOff>
                    <xdr:row>22</xdr:row>
                    <xdr:rowOff>0</xdr:rowOff>
                  </from>
                  <to>
                    <xdr:col>14</xdr:col>
                    <xdr:colOff>47625</xdr:colOff>
                    <xdr:row>23</xdr:row>
                    <xdr:rowOff>28575</xdr:rowOff>
                  </to>
                </anchor>
              </controlPr>
            </control>
          </mc:Choice>
        </mc:AlternateContent>
        <mc:AlternateContent xmlns:mc="http://schemas.openxmlformats.org/markup-compatibility/2006">
          <mc:Choice Requires="x14">
            <control shapeId="205850" r:id="rId32" name="Check Box 26">
              <controlPr defaultSize="0" autoFill="0" autoLine="0" autoPict="0">
                <anchor moveWithCells="1">
                  <from>
                    <xdr:col>20</xdr:col>
                    <xdr:colOff>0</xdr:colOff>
                    <xdr:row>22</xdr:row>
                    <xdr:rowOff>0</xdr:rowOff>
                  </from>
                  <to>
                    <xdr:col>21</xdr:col>
                    <xdr:colOff>47625</xdr:colOff>
                    <xdr:row>23</xdr:row>
                    <xdr:rowOff>28575</xdr:rowOff>
                  </to>
                </anchor>
              </controlPr>
            </control>
          </mc:Choice>
        </mc:AlternateContent>
        <mc:AlternateContent xmlns:mc="http://schemas.openxmlformats.org/markup-compatibility/2006">
          <mc:Choice Requires="x14">
            <control shapeId="205851" r:id="rId33" name="Check Box 27">
              <controlPr defaultSize="0" autoFill="0" autoLine="0" autoPict="0">
                <anchor moveWithCells="1">
                  <from>
                    <xdr:col>13</xdr:col>
                    <xdr:colOff>0</xdr:colOff>
                    <xdr:row>24</xdr:row>
                    <xdr:rowOff>0</xdr:rowOff>
                  </from>
                  <to>
                    <xdr:col>14</xdr:col>
                    <xdr:colOff>47625</xdr:colOff>
                    <xdr:row>25</xdr:row>
                    <xdr:rowOff>19050</xdr:rowOff>
                  </to>
                </anchor>
              </controlPr>
            </control>
          </mc:Choice>
        </mc:AlternateContent>
        <mc:AlternateContent xmlns:mc="http://schemas.openxmlformats.org/markup-compatibility/2006">
          <mc:Choice Requires="x14">
            <control shapeId="205852" r:id="rId34" name="Check Box 28">
              <controlPr defaultSize="0" autoFill="0" autoLine="0" autoPict="0">
                <anchor moveWithCells="1">
                  <from>
                    <xdr:col>3</xdr:col>
                    <xdr:colOff>0</xdr:colOff>
                    <xdr:row>82</xdr:row>
                    <xdr:rowOff>0</xdr:rowOff>
                  </from>
                  <to>
                    <xdr:col>4</xdr:col>
                    <xdr:colOff>47625</xdr:colOff>
                    <xdr:row>83</xdr:row>
                    <xdr:rowOff>19050</xdr:rowOff>
                  </to>
                </anchor>
              </controlPr>
            </control>
          </mc:Choice>
        </mc:AlternateContent>
        <mc:AlternateContent xmlns:mc="http://schemas.openxmlformats.org/markup-compatibility/2006">
          <mc:Choice Requires="x14">
            <control shapeId="205853" r:id="rId35" name="Check Box 29">
              <controlPr defaultSize="0" autoFill="0" autoLine="0" autoPict="0">
                <anchor moveWithCells="1">
                  <from>
                    <xdr:col>3</xdr:col>
                    <xdr:colOff>0</xdr:colOff>
                    <xdr:row>83</xdr:row>
                    <xdr:rowOff>0</xdr:rowOff>
                  </from>
                  <to>
                    <xdr:col>4</xdr:col>
                    <xdr:colOff>47625</xdr:colOff>
                    <xdr:row>84</xdr:row>
                    <xdr:rowOff>19050</xdr:rowOff>
                  </to>
                </anchor>
              </controlPr>
            </control>
          </mc:Choice>
        </mc:AlternateContent>
        <mc:AlternateContent xmlns:mc="http://schemas.openxmlformats.org/markup-compatibility/2006">
          <mc:Choice Requires="x14">
            <control shapeId="205854" r:id="rId36" name="Check Box 30">
              <controlPr defaultSize="0" autoFill="0" autoLine="0" autoPict="0">
                <anchor moveWithCells="1">
                  <from>
                    <xdr:col>3</xdr:col>
                    <xdr:colOff>0</xdr:colOff>
                    <xdr:row>84</xdr:row>
                    <xdr:rowOff>0</xdr:rowOff>
                  </from>
                  <to>
                    <xdr:col>4</xdr:col>
                    <xdr:colOff>47625</xdr:colOff>
                    <xdr:row>85</xdr:row>
                    <xdr:rowOff>19050</xdr:rowOff>
                  </to>
                </anchor>
              </controlPr>
            </control>
          </mc:Choice>
        </mc:AlternateContent>
        <mc:AlternateContent xmlns:mc="http://schemas.openxmlformats.org/markup-compatibility/2006">
          <mc:Choice Requires="x14">
            <control shapeId="205855" r:id="rId37" name="Check Box 31">
              <controlPr defaultSize="0" autoFill="0" autoLine="0" autoPict="0">
                <anchor moveWithCells="1">
                  <from>
                    <xdr:col>3</xdr:col>
                    <xdr:colOff>0</xdr:colOff>
                    <xdr:row>85</xdr:row>
                    <xdr:rowOff>0</xdr:rowOff>
                  </from>
                  <to>
                    <xdr:col>4</xdr:col>
                    <xdr:colOff>47625</xdr:colOff>
                    <xdr:row>86</xdr:row>
                    <xdr:rowOff>19050</xdr:rowOff>
                  </to>
                </anchor>
              </controlPr>
            </control>
          </mc:Choice>
        </mc:AlternateContent>
        <mc:AlternateContent xmlns:mc="http://schemas.openxmlformats.org/markup-compatibility/2006">
          <mc:Choice Requires="x14">
            <control shapeId="205856" r:id="rId38" name="Check Box 32">
              <controlPr defaultSize="0" autoFill="0" autoLine="0" autoPict="0">
                <anchor moveWithCells="1">
                  <from>
                    <xdr:col>3</xdr:col>
                    <xdr:colOff>0</xdr:colOff>
                    <xdr:row>86</xdr:row>
                    <xdr:rowOff>0</xdr:rowOff>
                  </from>
                  <to>
                    <xdr:col>4</xdr:col>
                    <xdr:colOff>47625</xdr:colOff>
                    <xdr:row>87</xdr:row>
                    <xdr:rowOff>19050</xdr:rowOff>
                  </to>
                </anchor>
              </controlPr>
            </control>
          </mc:Choice>
        </mc:AlternateContent>
        <mc:AlternateContent xmlns:mc="http://schemas.openxmlformats.org/markup-compatibility/2006">
          <mc:Choice Requires="x14">
            <control shapeId="205857" r:id="rId39" name="Check Box 33">
              <controlPr defaultSize="0" autoFill="0" autoLine="0" autoPict="0">
                <anchor moveWithCells="1">
                  <from>
                    <xdr:col>6</xdr:col>
                    <xdr:colOff>0</xdr:colOff>
                    <xdr:row>82</xdr:row>
                    <xdr:rowOff>0</xdr:rowOff>
                  </from>
                  <to>
                    <xdr:col>7</xdr:col>
                    <xdr:colOff>0</xdr:colOff>
                    <xdr:row>83</xdr:row>
                    <xdr:rowOff>19050</xdr:rowOff>
                  </to>
                </anchor>
              </controlPr>
            </control>
          </mc:Choice>
        </mc:AlternateContent>
        <mc:AlternateContent xmlns:mc="http://schemas.openxmlformats.org/markup-compatibility/2006">
          <mc:Choice Requires="x14">
            <control shapeId="205858" r:id="rId40" name="Check Box 34">
              <controlPr defaultSize="0" autoFill="0" autoLine="0" autoPict="0">
                <anchor moveWithCells="1">
                  <from>
                    <xdr:col>13</xdr:col>
                    <xdr:colOff>0</xdr:colOff>
                    <xdr:row>83</xdr:row>
                    <xdr:rowOff>0</xdr:rowOff>
                  </from>
                  <to>
                    <xdr:col>14</xdr:col>
                    <xdr:colOff>47625</xdr:colOff>
                    <xdr:row>84</xdr:row>
                    <xdr:rowOff>19050</xdr:rowOff>
                  </to>
                </anchor>
              </controlPr>
            </control>
          </mc:Choice>
        </mc:AlternateContent>
        <mc:AlternateContent xmlns:mc="http://schemas.openxmlformats.org/markup-compatibility/2006">
          <mc:Choice Requires="x14">
            <control shapeId="205859" r:id="rId41" name="Check Box 35">
              <controlPr defaultSize="0" autoFill="0" autoLine="0" autoPict="0">
                <anchor moveWithCells="1">
                  <from>
                    <xdr:col>20</xdr:col>
                    <xdr:colOff>0</xdr:colOff>
                    <xdr:row>84</xdr:row>
                    <xdr:rowOff>0</xdr:rowOff>
                  </from>
                  <to>
                    <xdr:col>21</xdr:col>
                    <xdr:colOff>47625</xdr:colOff>
                    <xdr:row>85</xdr:row>
                    <xdr:rowOff>19050</xdr:rowOff>
                  </to>
                </anchor>
              </controlPr>
            </control>
          </mc:Choice>
        </mc:AlternateContent>
        <mc:AlternateContent xmlns:mc="http://schemas.openxmlformats.org/markup-compatibility/2006">
          <mc:Choice Requires="x14">
            <control shapeId="205860" r:id="rId42" name="Check Box 36">
              <controlPr defaultSize="0" autoFill="0" autoLine="0" autoPict="0">
                <anchor moveWithCells="1">
                  <from>
                    <xdr:col>3</xdr:col>
                    <xdr:colOff>0</xdr:colOff>
                    <xdr:row>15</xdr:row>
                    <xdr:rowOff>0</xdr:rowOff>
                  </from>
                  <to>
                    <xdr:col>4</xdr:col>
                    <xdr:colOff>47625</xdr:colOff>
                    <xdr:row>16</xdr:row>
                    <xdr:rowOff>19050</xdr:rowOff>
                  </to>
                </anchor>
              </controlPr>
            </control>
          </mc:Choice>
        </mc:AlternateContent>
        <mc:AlternateContent xmlns:mc="http://schemas.openxmlformats.org/markup-compatibility/2006">
          <mc:Choice Requires="x14">
            <control shapeId="205861" r:id="rId43" name="Check Box 37">
              <controlPr defaultSize="0" autoFill="0" autoLine="0" autoPict="0">
                <anchor moveWithCells="1">
                  <from>
                    <xdr:col>13</xdr:col>
                    <xdr:colOff>0</xdr:colOff>
                    <xdr:row>7</xdr:row>
                    <xdr:rowOff>0</xdr:rowOff>
                  </from>
                  <to>
                    <xdr:col>14</xdr:col>
                    <xdr:colOff>47625</xdr:colOff>
                    <xdr:row>8</xdr:row>
                    <xdr:rowOff>19050</xdr:rowOff>
                  </to>
                </anchor>
              </controlPr>
            </control>
          </mc:Choice>
        </mc:AlternateContent>
        <mc:AlternateContent xmlns:mc="http://schemas.openxmlformats.org/markup-compatibility/2006">
          <mc:Choice Requires="x14">
            <control shapeId="205862" r:id="rId44" name="Check Box 38">
              <controlPr defaultSize="0" autoFill="0" autoLine="0" autoPict="0">
                <anchor moveWithCells="1">
                  <from>
                    <xdr:col>1</xdr:col>
                    <xdr:colOff>66675</xdr:colOff>
                    <xdr:row>87</xdr:row>
                    <xdr:rowOff>133350</xdr:rowOff>
                  </from>
                  <to>
                    <xdr:col>2</xdr:col>
                    <xdr:colOff>123825</xdr:colOff>
                    <xdr:row>88</xdr:row>
                    <xdr:rowOff>0</xdr:rowOff>
                  </to>
                </anchor>
              </controlPr>
            </control>
          </mc:Choice>
        </mc:AlternateContent>
        <mc:AlternateContent xmlns:mc="http://schemas.openxmlformats.org/markup-compatibility/2006">
          <mc:Choice Requires="x14">
            <control shapeId="205863" r:id="rId45" name="Check Box 39">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05864" r:id="rId46" name="Check Box 40">
              <controlPr defaultSize="0" autoFill="0" autoLine="0" autoPict="0">
                <anchor moveWithCells="1">
                  <from>
                    <xdr:col>18</xdr:col>
                    <xdr:colOff>0</xdr:colOff>
                    <xdr:row>18</xdr:row>
                    <xdr:rowOff>0</xdr:rowOff>
                  </from>
                  <to>
                    <xdr:col>19</xdr:col>
                    <xdr:colOff>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AE0EC-CF9F-4EE0-9B4D-7F0728C8A8F7}">
  <sheetPr codeName="Sheet4">
    <tabColor rgb="FFFFC000"/>
    <outlinePr applyStyles="1" summaryBelow="0"/>
  </sheetPr>
  <dimension ref="B1:CK112"/>
  <sheetViews>
    <sheetView view="pageBreakPreview" zoomScale="130" zoomScaleNormal="100" zoomScaleSheetLayoutView="130" workbookViewId="0">
      <selection activeCell="B3" sqref="B3:AJ15"/>
    </sheetView>
  </sheetViews>
  <sheetFormatPr defaultColWidth="9.140625" defaultRowHeight="15.75"/>
  <cols>
    <col min="1" max="1" width="3.140625" style="77" customWidth="1"/>
    <col min="2" max="36" width="3.5703125" style="20" customWidth="1"/>
    <col min="37" max="37" width="2.140625" style="20" customWidth="1"/>
    <col min="38" max="38" width="3.5703125" style="85" hidden="1" customWidth="1"/>
    <col min="39" max="39" width="20.28515625" style="85" hidden="1" customWidth="1"/>
    <col min="40" max="40" width="9.5703125" style="85" hidden="1" customWidth="1"/>
    <col min="41" max="41" width="11.5703125" style="85" hidden="1" customWidth="1"/>
    <col min="42" max="42" width="18.42578125" style="85" hidden="1" customWidth="1"/>
    <col min="43" max="43" width="8" style="85" hidden="1" customWidth="1"/>
    <col min="44" max="44" width="6.5703125" style="85" hidden="1" customWidth="1"/>
    <col min="45" max="45" width="9.140625" style="77" hidden="1" customWidth="1"/>
    <col min="46" max="46" width="9.5703125" style="77" hidden="1" customWidth="1"/>
    <col min="47" max="48" width="9.28515625" style="77" hidden="1" customWidth="1"/>
    <col min="49" max="50" width="9.7109375" style="77" hidden="1" customWidth="1"/>
    <col min="51" max="51" width="74.7109375" style="77" hidden="1" customWidth="1"/>
    <col min="52" max="52" width="0" style="77" hidden="1" customWidth="1"/>
    <col min="53" max="53" width="10.28515625" style="77" customWidth="1"/>
    <col min="54" max="89" width="3.5703125" style="20" hidden="1" customWidth="1"/>
    <col min="90" max="16384" width="9.140625" style="77"/>
  </cols>
  <sheetData>
    <row r="1" spans="2:89" ht="16.5">
      <c r="B1" s="634" t="s">
        <v>285</v>
      </c>
      <c r="C1" s="635"/>
      <c r="D1" s="635"/>
      <c r="E1" s="635"/>
      <c r="F1" s="635"/>
      <c r="G1" s="635"/>
      <c r="H1" s="635"/>
      <c r="I1" s="635"/>
      <c r="J1" s="635"/>
      <c r="K1" s="635"/>
      <c r="L1" s="635"/>
      <c r="M1" s="635"/>
      <c r="N1" s="635"/>
      <c r="O1" s="635"/>
      <c r="P1" s="635"/>
      <c r="Q1" s="635"/>
      <c r="R1" s="635"/>
      <c r="S1" s="635"/>
      <c r="T1" s="635"/>
      <c r="U1" s="635"/>
      <c r="V1" s="635"/>
      <c r="W1" s="635"/>
      <c r="X1" s="635"/>
      <c r="Y1" s="635"/>
      <c r="Z1" s="635"/>
      <c r="AA1" s="635"/>
      <c r="AB1" s="635"/>
      <c r="AC1" s="635"/>
      <c r="AD1" s="635"/>
      <c r="AE1" s="635"/>
      <c r="AF1" s="635"/>
      <c r="AG1" s="635"/>
      <c r="AH1" s="635"/>
      <c r="AI1" s="635"/>
      <c r="AJ1" s="635"/>
      <c r="AK1" s="636"/>
      <c r="AL1" s="75"/>
      <c r="AM1"/>
      <c r="AN1" s="76" t="s">
        <v>126</v>
      </c>
      <c r="AO1"/>
      <c r="AP1" s="76" t="s">
        <v>127</v>
      </c>
      <c r="AQ1"/>
      <c r="AR1"/>
      <c r="AS1"/>
      <c r="AT1"/>
      <c r="AY1" s="78" t="str">
        <f>IF(COUNTIF(BB1:BB134,TRUE),"《"&amp;B1&amp;"》"&amp;CHAR(10)&amp;B3,"")</f>
        <v/>
      </c>
      <c r="BB1" s="634" t="s">
        <v>286</v>
      </c>
      <c r="BC1" s="635"/>
      <c r="BD1" s="635"/>
      <c r="BE1" s="635"/>
      <c r="BF1" s="635"/>
      <c r="BG1" s="635"/>
      <c r="BH1" s="635"/>
      <c r="BI1" s="635"/>
      <c r="BJ1" s="635"/>
      <c r="BK1" s="635"/>
      <c r="BL1" s="635"/>
      <c r="BM1" s="635"/>
      <c r="BN1" s="635"/>
      <c r="BO1" s="635"/>
      <c r="BP1" s="635"/>
      <c r="BQ1" s="635"/>
      <c r="BR1" s="635"/>
      <c r="BS1" s="635"/>
      <c r="BT1" s="635"/>
      <c r="BU1" s="635"/>
      <c r="BV1" s="635"/>
      <c r="BW1" s="635"/>
      <c r="BX1" s="635"/>
      <c r="BY1" s="635"/>
      <c r="BZ1" s="635"/>
      <c r="CA1" s="635"/>
      <c r="CB1" s="635"/>
      <c r="CC1" s="635"/>
      <c r="CD1" s="635"/>
      <c r="CE1" s="635"/>
      <c r="CF1" s="635"/>
      <c r="CG1" s="635"/>
      <c r="CH1" s="635"/>
      <c r="CI1" s="635"/>
      <c r="CJ1" s="635"/>
      <c r="CK1" s="636"/>
    </row>
    <row r="2" spans="2:89" ht="30" customHeight="1">
      <c r="B2" s="631" t="s">
        <v>944</v>
      </c>
      <c r="C2" s="632"/>
      <c r="D2" s="632"/>
      <c r="E2" s="632"/>
      <c r="F2" s="632"/>
      <c r="G2" s="632"/>
      <c r="H2" s="632"/>
      <c r="I2" s="632"/>
      <c r="J2" s="632"/>
      <c r="K2" s="632"/>
      <c r="L2" s="632"/>
      <c r="M2" s="632"/>
      <c r="N2" s="632"/>
      <c r="O2" s="632"/>
      <c r="P2" s="632"/>
      <c r="Q2" s="632"/>
      <c r="R2" s="632"/>
      <c r="S2" s="632"/>
      <c r="T2" s="632"/>
      <c r="U2" s="632"/>
      <c r="V2" s="632"/>
      <c r="W2" s="632"/>
      <c r="X2" s="632"/>
      <c r="Y2" s="632"/>
      <c r="Z2" s="632"/>
      <c r="AA2" s="632"/>
      <c r="AB2" s="632"/>
      <c r="AC2" s="632"/>
      <c r="AD2" s="632"/>
      <c r="AE2" s="632"/>
      <c r="AF2" s="632"/>
      <c r="AG2" s="632"/>
      <c r="AH2" s="632"/>
      <c r="AI2" s="632"/>
      <c r="AJ2" s="632"/>
      <c r="AK2" s="633"/>
      <c r="AL2" s="79" t="s">
        <v>98</v>
      </c>
      <c r="AM2" s="79" t="s">
        <v>100</v>
      </c>
      <c r="AN2" s="79" t="s">
        <v>128</v>
      </c>
      <c r="AO2" s="80" t="s">
        <v>129</v>
      </c>
      <c r="AP2" s="79" t="s">
        <v>130</v>
      </c>
      <c r="AQ2" s="79" t="s">
        <v>101</v>
      </c>
      <c r="AR2" s="79" t="s">
        <v>131</v>
      </c>
      <c r="AS2" s="79" t="s">
        <v>132</v>
      </c>
      <c r="AT2" s="79" t="s">
        <v>100</v>
      </c>
      <c r="AU2" s="81"/>
      <c r="AV2" s="81"/>
      <c r="AY2" s="82" t="str" cm="1">
        <f t="array" ref="AY2">IF(AY1&lt;&gt;"",LOOKUP(2,1/(AT4:AT1002&lt;&gt;""),AT4:AT1002),"")</f>
        <v/>
      </c>
      <c r="BB2" s="637" t="s">
        <v>287</v>
      </c>
      <c r="BC2" s="638"/>
      <c r="BD2" s="638"/>
      <c r="BE2" s="638"/>
      <c r="BF2" s="638"/>
      <c r="BG2" s="638"/>
      <c r="BH2" s="638"/>
      <c r="BI2" s="638"/>
      <c r="BJ2" s="638"/>
      <c r="BK2" s="638"/>
      <c r="BL2" s="638"/>
      <c r="BM2" s="638"/>
      <c r="BN2" s="638"/>
      <c r="BO2" s="638"/>
      <c r="BP2" s="638"/>
      <c r="BQ2" s="638"/>
      <c r="BR2" s="638"/>
      <c r="BS2" s="638"/>
      <c r="BT2" s="638"/>
      <c r="BU2" s="638"/>
      <c r="BV2" s="638"/>
      <c r="BW2" s="638"/>
      <c r="BX2" s="638"/>
      <c r="BY2" s="638"/>
      <c r="BZ2" s="638"/>
      <c r="CA2" s="638"/>
      <c r="CB2" s="638"/>
      <c r="CC2" s="638"/>
      <c r="CD2" s="638"/>
      <c r="CE2" s="638"/>
      <c r="CF2" s="638"/>
      <c r="CG2" s="638"/>
      <c r="CH2" s="638"/>
      <c r="CI2" s="638"/>
      <c r="CJ2" s="638"/>
      <c r="CK2" s="639"/>
    </row>
    <row r="3" spans="2:89" ht="52.5" customHeight="1">
      <c r="B3" s="631" t="s">
        <v>946</v>
      </c>
      <c r="C3" s="632"/>
      <c r="D3" s="632"/>
      <c r="E3" s="632"/>
      <c r="F3" s="632"/>
      <c r="G3" s="632"/>
      <c r="H3" s="632"/>
      <c r="I3" s="632"/>
      <c r="J3" s="632"/>
      <c r="K3" s="632"/>
      <c r="L3" s="632"/>
      <c r="M3" s="632"/>
      <c r="N3" s="632"/>
      <c r="O3" s="632"/>
      <c r="P3" s="632"/>
      <c r="Q3" s="632"/>
      <c r="R3" s="632"/>
      <c r="S3" s="632"/>
      <c r="T3" s="632"/>
      <c r="U3" s="632"/>
      <c r="V3" s="632"/>
      <c r="W3" s="632"/>
      <c r="X3" s="632"/>
      <c r="Y3" s="632"/>
      <c r="Z3" s="632"/>
      <c r="AA3" s="632"/>
      <c r="AB3" s="632"/>
      <c r="AC3" s="632"/>
      <c r="AD3" s="632"/>
      <c r="AE3" s="632"/>
      <c r="AF3" s="632"/>
      <c r="AG3" s="632"/>
      <c r="AH3" s="632"/>
      <c r="AI3" s="632"/>
      <c r="AJ3" s="632"/>
      <c r="AK3" s="633"/>
      <c r="AL3" s="79"/>
      <c r="AM3" s="79"/>
      <c r="AN3" s="79"/>
      <c r="AO3" s="80"/>
      <c r="AP3" s="79"/>
      <c r="AQ3" s="79"/>
      <c r="AR3" s="79"/>
      <c r="AS3" s="79"/>
      <c r="AT3" s="79"/>
      <c r="AU3" s="81"/>
      <c r="AV3" s="81"/>
      <c r="AY3" s="82"/>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row>
    <row r="4" spans="2:89">
      <c r="B4" s="640" t="s">
        <v>822</v>
      </c>
      <c r="C4" s="641"/>
      <c r="D4" s="641"/>
      <c r="E4" s="641"/>
      <c r="F4" s="641"/>
      <c r="G4" s="641"/>
      <c r="H4" s="641"/>
      <c r="I4" s="641"/>
      <c r="J4" s="641"/>
      <c r="K4" s="641"/>
      <c r="L4" s="641"/>
      <c r="M4" s="641"/>
      <c r="N4" s="641"/>
      <c r="O4" s="641"/>
      <c r="P4" s="641"/>
      <c r="Q4" s="641"/>
      <c r="R4" s="641"/>
      <c r="S4" s="641"/>
      <c r="T4" s="641"/>
      <c r="U4" s="641"/>
      <c r="V4" s="641"/>
      <c r="W4" s="641"/>
      <c r="X4" s="641"/>
      <c r="Y4" s="641"/>
      <c r="Z4" s="641"/>
      <c r="AA4" s="641"/>
      <c r="AB4" s="641"/>
      <c r="AC4" s="641"/>
      <c r="AD4" s="641"/>
      <c r="AE4" s="641"/>
      <c r="AF4" s="641"/>
      <c r="AG4" s="641"/>
      <c r="AH4" s="641"/>
      <c r="AI4" s="641"/>
      <c r="AJ4" s="641"/>
      <c r="AK4" s="369">
        <f>COUNTIF(BB5:BB10,TRUE)</f>
        <v>0</v>
      </c>
      <c r="AL4" s="16">
        <v>1</v>
      </c>
      <c r="AM4" t="str">
        <f>B4</f>
        <v>1. 重金屬 Heavy Metals :</v>
      </c>
      <c r="AN4" t="b">
        <f>OR(BB5,BB6,BB7,BB8,BB9)</f>
        <v>0</v>
      </c>
      <c r="AO4" t="s">
        <v>99</v>
      </c>
      <c r="AP4" t="b">
        <f>TRUE</f>
        <v>1</v>
      </c>
      <c r="AQ4" s="83" t="b">
        <f>AND($AN4,$AP4)</f>
        <v>0</v>
      </c>
      <c r="AR4" s="83" t="b">
        <f>IF($AN4=TRUE,$AP4&lt;&gt;TRUE)</f>
        <v>0</v>
      </c>
      <c r="AS4"/>
      <c r="AT4" s="21" t="str">
        <f>IF(AQ4=TRUE,
    IF(AL4=3,
        IF(AM4="", "", "        "&amp;REPT("-", LEN(AO4) - LEN(SUBSTITUTE(AO4, "-", "")))&amp;AM4&amp;CHAR(10)),
        IF(AL4=1, ""&amp;AM4&amp;CHAR(10),
           IF(AL4=2, "      █"&amp;AM4&amp;CHAR(10), AM4&amp;CHAR(10))
        )
    )&amp;AS4,
    "")</f>
        <v/>
      </c>
      <c r="AY4" t="str">
        <f>IF(AY1="","",AY1&amp;CHAR(10)&amp;AY2)
&amp;IF(OR(ISNUMBER(SEARCH("★",AY2)),ISNUMBER(SEARCH("◎",AY2)),ISNUMBER(SEARCH("#",AY2))),"※以上項目前有標示"
&amp;IF(ISNUMBER(SEARCH("★",AY2)),"標示★符號表示為TFDA認證項目。","")
&amp;IF(ISNUMBER(SEARCH("◎",AY2)),"標示◎符號表示為TAF認證項目。","")
&amp;IF(ISNUMBER(SEARCH("#",AY2)),"#表示為外部服務項目。",""),"")
&amp;IF(OR(ISNUMBER(SEARCH("★",AY2)),ISNUMBER(SEARCH("◎",AY2)),ISNUMBER(SEARCH("#",AY2))),"※Items marked with "
&amp;IF(ISNUMBER(SEARCH("★",AY2)),"★ Indicated as TFDA Accreditation Testing Field.","")
&amp;IF(ISNUMBER(SEARCH("◎",AY2)),"◎ Indicated as TAF Accreditation Testing Field.","")
&amp;IF(ISNUMBER(SEARCH("#",AY2)),"# stands for subcontract.",""),"")
&amp;IF(OR(ISNUMBER(SEARCH("★",AY2)),ISNUMBER(SEARCH("◎",AY2)),ISNUMBER(SEARCH("#",AY2))),CHAR(10),"")</f>
        <v/>
      </c>
      <c r="BB4" s="641" t="s">
        <v>288</v>
      </c>
      <c r="BC4" s="641"/>
      <c r="BD4" s="641"/>
      <c r="BE4" s="641"/>
      <c r="BF4" s="641"/>
      <c r="BG4" s="641"/>
      <c r="BH4" s="641"/>
      <c r="BI4" s="641"/>
      <c r="BJ4" s="641"/>
      <c r="BK4" s="641"/>
      <c r="BL4" s="641"/>
      <c r="BM4" s="641"/>
      <c r="BN4" s="641"/>
      <c r="BO4" s="641"/>
      <c r="BP4" s="641"/>
      <c r="BQ4" s="641"/>
      <c r="BR4" s="641"/>
      <c r="BS4" s="641"/>
      <c r="BT4" s="641"/>
      <c r="BU4" s="641"/>
      <c r="BV4" s="641"/>
      <c r="BW4" s="641"/>
      <c r="BX4" s="641"/>
      <c r="BY4" s="641"/>
      <c r="BZ4" s="641"/>
      <c r="CA4" s="641"/>
      <c r="CB4" s="641"/>
      <c r="CC4" s="641"/>
      <c r="CD4" s="641"/>
      <c r="CE4" s="641"/>
      <c r="CF4" s="641"/>
      <c r="CG4" s="641"/>
      <c r="CH4" s="641"/>
      <c r="CI4" s="641"/>
      <c r="CJ4" s="641"/>
      <c r="CK4" s="17">
        <f>COUNTIF(BB5:BB10,TRUE)</f>
        <v>0</v>
      </c>
    </row>
    <row r="5" spans="2:89">
      <c r="B5" s="18"/>
      <c r="C5" s="650" t="s">
        <v>289</v>
      </c>
      <c r="D5" s="650"/>
      <c r="E5" s="650"/>
      <c r="F5" s="650"/>
      <c r="G5" s="650"/>
      <c r="H5" s="650"/>
      <c r="I5" s="650"/>
      <c r="J5" s="650"/>
      <c r="K5" s="650"/>
      <c r="L5" s="650"/>
      <c r="M5" s="650"/>
      <c r="N5" s="650"/>
      <c r="O5" s="650"/>
      <c r="P5" s="650"/>
      <c r="Q5" s="650"/>
      <c r="R5" s="650"/>
      <c r="S5" s="650"/>
      <c r="T5" s="650"/>
      <c r="U5" s="650"/>
      <c r="V5" s="650"/>
      <c r="W5" s="650"/>
      <c r="X5" s="650"/>
      <c r="Y5" s="650"/>
      <c r="Z5" s="650"/>
      <c r="AA5" s="650"/>
      <c r="AB5" s="650"/>
      <c r="AC5" s="650"/>
      <c r="AD5" s="650"/>
      <c r="AE5" s="650"/>
      <c r="AF5" s="650"/>
      <c r="AG5" s="650"/>
      <c r="AH5" s="650"/>
      <c r="AI5" s="650"/>
      <c r="AJ5" s="650"/>
      <c r="AK5" s="653"/>
      <c r="AL5" s="84">
        <v>2</v>
      </c>
      <c r="AM5" s="77" t="str">
        <f>IF(BB5,C5,"")</f>
        <v/>
      </c>
      <c r="AN5" s="77" t="b">
        <f t="shared" ref="AN5:AN9" si="0">BB5</f>
        <v>0</v>
      </c>
      <c r="AO5" s="77" t="s">
        <v>290</v>
      </c>
      <c r="AP5" s="77" t="b">
        <f>BB5</f>
        <v>0</v>
      </c>
      <c r="AQ5" s="83" t="b">
        <f t="shared" ref="AQ5:AQ78" si="1">AND($AN5,$AP5)</f>
        <v>0</v>
      </c>
      <c r="AR5" s="83" t="b">
        <f t="shared" ref="AR5:AR78" si="2">IF($AN5=TRUE,$AP5&lt;&gt;TRUE)</f>
        <v>0</v>
      </c>
      <c r="AT5" s="21" t="str">
        <f>AT4&amp;IF(AQ5=TRUE,
    IF(AL5=3,
        IF(AM5="", "", "        "&amp;REPT("-", LEN(AO5) - LEN(SUBSTITUTE(AO5, "-", "")))&amp;AM5&amp;CHAR(10)),
        IF(AL5=1, ""&amp;AM5&amp;CHAR(10),
           IF(AL5=2, "      █"&amp;AM5&amp;CHAR(10), AM5&amp;CHAR(10))
        )
    )&amp;AS5,
    "")</f>
        <v/>
      </c>
      <c r="AW5" s="85"/>
      <c r="AX5" s="85"/>
      <c r="AY5" s="86"/>
      <c r="BB5" s="18" t="b">
        <v>0</v>
      </c>
      <c r="BC5" s="650" t="s">
        <v>291</v>
      </c>
      <c r="BD5" s="650"/>
      <c r="BE5" s="650"/>
      <c r="BF5" s="650"/>
      <c r="BG5" s="650"/>
      <c r="BH5" s="650"/>
      <c r="BI5" s="650"/>
      <c r="BJ5" s="650"/>
      <c r="BK5" s="650"/>
      <c r="BL5" s="650"/>
      <c r="BM5" s="650"/>
      <c r="BN5" s="650"/>
      <c r="BO5" s="650"/>
      <c r="BP5" s="650"/>
      <c r="BQ5" s="650"/>
      <c r="BR5" s="650"/>
      <c r="BS5" s="650"/>
      <c r="BT5" s="650"/>
      <c r="BU5" s="650"/>
      <c r="BV5" s="650"/>
      <c r="BW5" s="650"/>
      <c r="BX5" s="650"/>
      <c r="BY5" s="650"/>
      <c r="BZ5" s="650"/>
      <c r="CA5" s="650"/>
      <c r="CG5" s="20" t="s">
        <v>292</v>
      </c>
      <c r="CH5" s="651">
        <v>2550</v>
      </c>
      <c r="CI5" s="651"/>
      <c r="CJ5" s="651"/>
      <c r="CK5" s="651"/>
    </row>
    <row r="6" spans="2:89">
      <c r="B6" s="18"/>
      <c r="C6" s="650" t="s">
        <v>293</v>
      </c>
      <c r="D6" s="650"/>
      <c r="E6" s="650"/>
      <c r="F6" s="650"/>
      <c r="G6" s="650"/>
      <c r="H6" s="650"/>
      <c r="I6" s="650"/>
      <c r="J6" s="650"/>
      <c r="K6" s="650"/>
      <c r="L6" s="650"/>
      <c r="M6" s="650"/>
      <c r="N6" s="650"/>
      <c r="O6" s="650"/>
      <c r="P6" s="650"/>
      <c r="Q6" s="650"/>
      <c r="R6" s="650"/>
      <c r="S6" s="650"/>
      <c r="T6" s="650"/>
      <c r="U6" s="650"/>
      <c r="V6" s="650"/>
      <c r="W6" s="650"/>
      <c r="X6" s="650"/>
      <c r="Y6" s="650"/>
      <c r="Z6" s="650"/>
      <c r="AA6" s="650"/>
      <c r="AB6" s="650"/>
      <c r="AC6" s="650"/>
      <c r="AD6" s="650"/>
      <c r="AE6" s="650"/>
      <c r="AF6" s="650"/>
      <c r="AG6" s="650"/>
      <c r="AH6" s="650"/>
      <c r="AI6" s="650"/>
      <c r="AJ6" s="650"/>
      <c r="AK6" s="653"/>
      <c r="AL6" s="84">
        <v>2</v>
      </c>
      <c r="AM6" s="77" t="str">
        <f t="shared" ref="AM6:AM9" si="3">IF(BB6,C6,"")</f>
        <v/>
      </c>
      <c r="AN6" s="77" t="b">
        <f t="shared" si="0"/>
        <v>0</v>
      </c>
      <c r="AO6" s="77" t="s">
        <v>294</v>
      </c>
      <c r="AP6" s="77" t="b">
        <f t="shared" ref="AP6:AP9" si="4">BB6</f>
        <v>0</v>
      </c>
      <c r="AQ6" s="83" t="b">
        <f t="shared" si="1"/>
        <v>0</v>
      </c>
      <c r="AR6" s="83" t="b">
        <f t="shared" si="2"/>
        <v>0</v>
      </c>
      <c r="AT6" s="21" t="str">
        <f t="shared" ref="AT6:AT69" si="5">AT5&amp;IF(AQ6=TRUE,
    IF(AL6=3,
        IF(AM6="", "", "        "&amp;REPT("-", LEN(AO6) - LEN(SUBSTITUTE(AO6, "-", "")))&amp;AM6&amp;CHAR(10)),
        IF(AL6=1, ""&amp;AM6&amp;CHAR(10),
           IF(AL6=2, "      █"&amp;AM6&amp;CHAR(10), AM6&amp;CHAR(10))
        )
    )&amp;AS6,
    "")</f>
        <v/>
      </c>
      <c r="AW6" s="85"/>
      <c r="AX6" s="85"/>
      <c r="AY6" s="86"/>
      <c r="BB6" s="18" t="b">
        <v>0</v>
      </c>
      <c r="BC6" s="650" t="s">
        <v>295</v>
      </c>
      <c r="BD6" s="650"/>
      <c r="BE6" s="650"/>
      <c r="BF6" s="650"/>
      <c r="BG6" s="650"/>
      <c r="BH6" s="650"/>
      <c r="BI6" s="650"/>
      <c r="BJ6" s="650"/>
      <c r="BK6" s="650"/>
      <c r="BL6" s="650"/>
      <c r="BM6" s="650"/>
      <c r="BN6" s="650"/>
      <c r="BO6" s="650"/>
      <c r="BP6" s="650"/>
      <c r="BQ6" s="650"/>
      <c r="BR6" s="650"/>
      <c r="BS6" s="650"/>
      <c r="BT6" s="650"/>
      <c r="BU6" s="650"/>
      <c r="BV6" s="650"/>
      <c r="BW6" s="650"/>
      <c r="BX6" s="650"/>
      <c r="BY6" s="650"/>
      <c r="BZ6" s="650"/>
      <c r="CA6" s="650"/>
      <c r="CG6" s="20" t="s">
        <v>292</v>
      </c>
      <c r="CH6" s="651">
        <v>3100</v>
      </c>
      <c r="CI6" s="651"/>
      <c r="CJ6" s="651"/>
      <c r="CK6" s="651"/>
    </row>
    <row r="7" spans="2:89">
      <c r="B7" s="87"/>
      <c r="C7" s="650" t="s">
        <v>296</v>
      </c>
      <c r="D7" s="650"/>
      <c r="E7" s="650"/>
      <c r="F7" s="650"/>
      <c r="G7" s="650"/>
      <c r="H7" s="650"/>
      <c r="I7" s="650"/>
      <c r="J7" s="650"/>
      <c r="K7" s="650"/>
      <c r="L7" s="650"/>
      <c r="M7" s="650"/>
      <c r="N7" s="650"/>
      <c r="O7" s="650"/>
      <c r="P7" s="650"/>
      <c r="Q7" s="650"/>
      <c r="R7" s="650"/>
      <c r="S7" s="650"/>
      <c r="T7" s="650"/>
      <c r="U7" s="650"/>
      <c r="V7" s="650"/>
      <c r="W7" s="650"/>
      <c r="X7" s="650"/>
      <c r="Y7" s="650"/>
      <c r="Z7" s="650"/>
      <c r="AA7" s="650"/>
      <c r="AB7" s="650"/>
      <c r="AC7" s="650"/>
      <c r="AD7" s="650"/>
      <c r="AE7" s="650"/>
      <c r="AF7" s="650"/>
      <c r="AG7" s="650"/>
      <c r="AH7" s="650"/>
      <c r="AI7" s="650"/>
      <c r="AJ7" s="650"/>
      <c r="AK7" s="653"/>
      <c r="AL7" s="84">
        <v>2</v>
      </c>
      <c r="AM7" s="77" t="str">
        <f t="shared" si="3"/>
        <v/>
      </c>
      <c r="AN7" s="77" t="b">
        <f t="shared" si="0"/>
        <v>0</v>
      </c>
      <c r="AO7" s="77" t="s">
        <v>297</v>
      </c>
      <c r="AP7" s="77" t="b">
        <f t="shared" si="4"/>
        <v>0</v>
      </c>
      <c r="AQ7" s="83" t="b">
        <f t="shared" si="1"/>
        <v>0</v>
      </c>
      <c r="AR7" s="83" t="b">
        <f t="shared" si="2"/>
        <v>0</v>
      </c>
      <c r="AT7" s="21" t="str">
        <f t="shared" si="5"/>
        <v/>
      </c>
      <c r="AW7" s="85"/>
      <c r="AX7" s="85"/>
      <c r="AY7" s="86"/>
      <c r="BB7" s="87" t="b">
        <v>0</v>
      </c>
      <c r="BC7" s="650" t="s">
        <v>298</v>
      </c>
      <c r="BD7" s="650"/>
      <c r="BE7" s="650"/>
      <c r="BF7" s="650"/>
      <c r="BG7" s="650"/>
      <c r="BH7" s="650"/>
      <c r="BI7" s="650"/>
      <c r="BJ7" s="650"/>
      <c r="BK7" s="650"/>
      <c r="BL7" s="650"/>
      <c r="BM7" s="650"/>
      <c r="BN7" s="650"/>
      <c r="BO7" s="650"/>
      <c r="BP7" s="650"/>
      <c r="BQ7" s="650"/>
      <c r="BR7" s="650"/>
      <c r="BS7" s="650"/>
      <c r="BT7" s="650"/>
      <c r="BU7" s="650"/>
      <c r="BV7" s="650"/>
      <c r="BW7" s="650"/>
      <c r="BX7" s="650"/>
      <c r="BY7" s="650"/>
      <c r="BZ7" s="650"/>
      <c r="CA7" s="650"/>
      <c r="CG7" s="20" t="s">
        <v>292</v>
      </c>
      <c r="CH7" s="651">
        <v>4750</v>
      </c>
      <c r="CI7" s="651"/>
      <c r="CJ7" s="651"/>
      <c r="CK7" s="651"/>
    </row>
    <row r="8" spans="2:89">
      <c r="B8" s="18"/>
      <c r="C8" s="650" t="s">
        <v>299</v>
      </c>
      <c r="D8" s="650"/>
      <c r="E8" s="650"/>
      <c r="F8" s="650"/>
      <c r="G8" s="650"/>
      <c r="H8" s="650"/>
      <c r="I8" s="650"/>
      <c r="J8" s="650"/>
      <c r="K8" s="650"/>
      <c r="L8" s="650"/>
      <c r="M8" s="650"/>
      <c r="N8" s="650"/>
      <c r="O8" s="650"/>
      <c r="P8" s="650"/>
      <c r="Q8" s="650"/>
      <c r="R8" s="650"/>
      <c r="S8" s="650"/>
      <c r="T8" s="650"/>
      <c r="U8" s="650"/>
      <c r="V8" s="650"/>
      <c r="W8" s="650"/>
      <c r="X8" s="650"/>
      <c r="Y8" s="650"/>
      <c r="Z8" s="650"/>
      <c r="AA8" s="650"/>
      <c r="AB8" s="650"/>
      <c r="AC8" s="650"/>
      <c r="AD8" s="650"/>
      <c r="AE8" s="650"/>
      <c r="AF8" s="650"/>
      <c r="AG8" s="650"/>
      <c r="AH8" s="650"/>
      <c r="AI8" s="650"/>
      <c r="AJ8" s="650"/>
      <c r="AK8" s="653"/>
      <c r="AL8" s="84">
        <v>2</v>
      </c>
      <c r="AM8" s="77" t="str">
        <f t="shared" si="3"/>
        <v/>
      </c>
      <c r="AN8" s="77" t="b">
        <f t="shared" si="0"/>
        <v>0</v>
      </c>
      <c r="AO8" s="77" t="s">
        <v>300</v>
      </c>
      <c r="AP8" s="77" t="b">
        <f t="shared" si="4"/>
        <v>0</v>
      </c>
      <c r="AQ8" s="83" t="b">
        <f t="shared" si="1"/>
        <v>0</v>
      </c>
      <c r="AR8" s="83" t="b">
        <f t="shared" si="2"/>
        <v>0</v>
      </c>
      <c r="AT8" s="21" t="str">
        <f t="shared" si="5"/>
        <v/>
      </c>
      <c r="AW8" s="85"/>
      <c r="AX8" s="85"/>
      <c r="AY8" s="86"/>
      <c r="BB8" s="18" t="b">
        <v>0</v>
      </c>
      <c r="BC8" s="650" t="s">
        <v>301</v>
      </c>
      <c r="BD8" s="650"/>
      <c r="BE8" s="650"/>
      <c r="BF8" s="650"/>
      <c r="BG8" s="650"/>
      <c r="BH8" s="650"/>
      <c r="BI8" s="650"/>
      <c r="BJ8" s="650"/>
      <c r="BK8" s="650"/>
      <c r="BL8" s="650"/>
      <c r="BM8" s="650"/>
      <c r="BN8" s="650"/>
      <c r="BO8" s="650"/>
      <c r="BP8" s="650"/>
      <c r="BQ8" s="650"/>
      <c r="BR8" s="650"/>
      <c r="BS8" s="650"/>
      <c r="BT8" s="650"/>
      <c r="BU8" s="650"/>
      <c r="BV8" s="650"/>
      <c r="BW8" s="650"/>
      <c r="BX8" s="650"/>
      <c r="BY8" s="650"/>
      <c r="BZ8" s="650"/>
      <c r="CA8" s="650"/>
      <c r="CG8" s="20" t="s">
        <v>292</v>
      </c>
      <c r="CH8" s="651">
        <v>5300</v>
      </c>
      <c r="CI8" s="651"/>
      <c r="CJ8" s="651"/>
      <c r="CK8" s="651"/>
    </row>
    <row r="9" spans="2:89">
      <c r="B9" s="87"/>
      <c r="C9" s="650" t="s">
        <v>927</v>
      </c>
      <c r="D9" s="650"/>
      <c r="E9" s="650"/>
      <c r="F9" s="650"/>
      <c r="G9" s="650"/>
      <c r="H9" s="650"/>
      <c r="I9" s="650"/>
      <c r="J9" s="650"/>
      <c r="K9" s="650"/>
      <c r="L9" s="650"/>
      <c r="M9" s="650"/>
      <c r="N9" s="650"/>
      <c r="O9" s="650"/>
      <c r="P9" s="650"/>
      <c r="Q9" s="650"/>
      <c r="R9" s="650"/>
      <c r="S9" s="650"/>
      <c r="T9" s="650"/>
      <c r="U9" s="650"/>
      <c r="V9" s="650"/>
      <c r="W9" s="650"/>
      <c r="X9" s="650"/>
      <c r="Y9" s="650"/>
      <c r="Z9" s="650"/>
      <c r="AA9" s="650"/>
      <c r="AB9" s="650"/>
      <c r="AC9" s="650"/>
      <c r="AD9" s="650"/>
      <c r="AE9" s="650"/>
      <c r="AF9" s="650"/>
      <c r="AG9" s="650"/>
      <c r="AH9" s="650"/>
      <c r="AI9" s="650"/>
      <c r="AJ9" s="650"/>
      <c r="AK9" s="653"/>
      <c r="AL9" s="84">
        <v>2</v>
      </c>
      <c r="AM9" s="77" t="str">
        <f t="shared" si="3"/>
        <v/>
      </c>
      <c r="AN9" s="77" t="b">
        <f t="shared" si="0"/>
        <v>0</v>
      </c>
      <c r="AO9" s="77" t="s">
        <v>302</v>
      </c>
      <c r="AP9" s="77" t="b">
        <f t="shared" si="4"/>
        <v>0</v>
      </c>
      <c r="AQ9" s="83" t="b">
        <f t="shared" si="1"/>
        <v>0</v>
      </c>
      <c r="AR9" s="83" t="b">
        <f t="shared" si="2"/>
        <v>0</v>
      </c>
      <c r="AT9" s="21" t="str">
        <f t="shared" si="5"/>
        <v/>
      </c>
      <c r="AW9" s="85"/>
      <c r="AX9" s="85"/>
      <c r="AY9" s="86"/>
      <c r="BB9" s="87" t="b">
        <v>0</v>
      </c>
      <c r="BC9" s="650" t="s">
        <v>303</v>
      </c>
      <c r="BD9" s="650"/>
      <c r="BE9" s="650"/>
      <c r="BF9" s="650"/>
      <c r="BG9" s="650"/>
      <c r="BH9" s="650"/>
      <c r="BI9" s="650"/>
      <c r="BJ9" s="650"/>
      <c r="BK9" s="650"/>
      <c r="BL9" s="650"/>
      <c r="BM9" s="650"/>
      <c r="BN9" s="650"/>
      <c r="BO9" s="650"/>
      <c r="BP9" s="650"/>
      <c r="BQ9" s="650"/>
      <c r="BR9" s="650"/>
      <c r="BS9" s="650"/>
      <c r="BT9" s="650"/>
      <c r="BU9" s="650"/>
      <c r="BV9" s="650"/>
      <c r="BW9" s="650"/>
      <c r="BX9" s="650"/>
      <c r="BY9" s="650"/>
      <c r="BZ9" s="650"/>
      <c r="CA9" s="650"/>
      <c r="CG9" s="20" t="s">
        <v>292</v>
      </c>
      <c r="CH9" s="651">
        <v>6800</v>
      </c>
      <c r="CI9" s="651"/>
      <c r="CJ9" s="651"/>
      <c r="CK9" s="651"/>
    </row>
    <row r="10" spans="2:89">
      <c r="B10" s="654" t="s">
        <v>896</v>
      </c>
      <c r="C10" s="655"/>
      <c r="D10" s="655"/>
      <c r="E10" s="655"/>
      <c r="F10" s="655"/>
      <c r="G10" s="655"/>
      <c r="H10" s="655"/>
      <c r="I10" s="655"/>
      <c r="J10" s="655"/>
      <c r="K10" s="655"/>
      <c r="L10" s="655"/>
      <c r="M10" s="655"/>
      <c r="N10" s="655"/>
      <c r="O10" s="655"/>
      <c r="P10" s="655"/>
      <c r="Q10" s="655"/>
      <c r="R10" s="655"/>
      <c r="S10" s="655"/>
      <c r="T10" s="655"/>
      <c r="U10" s="655"/>
      <c r="V10" s="655"/>
      <c r="W10" s="655"/>
      <c r="X10" s="655"/>
      <c r="Y10" s="655"/>
      <c r="Z10" s="655"/>
      <c r="AA10" s="655"/>
      <c r="AB10" s="655"/>
      <c r="AC10" s="655"/>
      <c r="AD10" s="655"/>
      <c r="AE10" s="655"/>
      <c r="AF10" s="655"/>
      <c r="AG10" s="655"/>
      <c r="AH10" s="655"/>
      <c r="AI10" s="655"/>
      <c r="AJ10" s="655"/>
      <c r="AK10" s="656"/>
      <c r="AL10" s="84">
        <v>3</v>
      </c>
      <c r="AM10" s="77" t="str">
        <f>B10</f>
        <v>註: 食品藥物管理署公布建議檢驗方法-化粧品中重金屬檢驗方法(RA03H005.002): 鈹,鉻,鈷,鎳,砷,鍶,鋯,鎘,銻,碲,鋇,釹,汞,鉈,鉛,鉍 ICP/MS LOQ: 0.1 ppm</v>
      </c>
      <c r="AN10" s="77" t="b">
        <f>BB9</f>
        <v>0</v>
      </c>
      <c r="AO10" s="77" t="s">
        <v>99</v>
      </c>
      <c r="AP10" s="77" t="b">
        <f>OR(BB5:BB9)</f>
        <v>0</v>
      </c>
      <c r="AQ10" s="83" t="b">
        <f t="shared" si="1"/>
        <v>0</v>
      </c>
      <c r="AR10" s="83" t="b">
        <f t="shared" si="2"/>
        <v>0</v>
      </c>
      <c r="AT10" s="21" t="str">
        <f t="shared" si="5"/>
        <v/>
      </c>
      <c r="AW10" s="85"/>
      <c r="AX10" s="85"/>
      <c r="AY10" s="86"/>
      <c r="BB10" s="647" t="s">
        <v>304</v>
      </c>
      <c r="BC10" s="648"/>
      <c r="BD10" s="648"/>
      <c r="BE10" s="648"/>
      <c r="BF10" s="648"/>
      <c r="BG10" s="648"/>
      <c r="BH10" s="648"/>
      <c r="BI10" s="648"/>
      <c r="BJ10" s="648"/>
      <c r="BK10" s="648"/>
      <c r="BL10" s="648"/>
      <c r="BM10" s="648"/>
      <c r="BN10" s="648"/>
      <c r="BO10" s="648"/>
      <c r="BP10" s="648"/>
      <c r="BQ10" s="648"/>
      <c r="BR10" s="648"/>
      <c r="BS10" s="648"/>
      <c r="BT10" s="648"/>
      <c r="BU10" s="648"/>
      <c r="BV10" s="648"/>
      <c r="BW10" s="648"/>
      <c r="BX10" s="648"/>
      <c r="BY10" s="648"/>
      <c r="BZ10" s="648"/>
      <c r="CA10" s="648"/>
      <c r="CB10" s="648"/>
      <c r="CC10" s="648"/>
      <c r="CD10" s="648"/>
      <c r="CE10" s="648"/>
      <c r="CF10" s="648"/>
      <c r="CG10" s="648"/>
      <c r="CH10" s="648"/>
      <c r="CI10" s="648"/>
      <c r="CJ10" s="648"/>
      <c r="CK10" s="649"/>
    </row>
    <row r="11" spans="2:89">
      <c r="B11" s="640" t="s">
        <v>305</v>
      </c>
      <c r="C11" s="641"/>
      <c r="D11" s="641"/>
      <c r="E11" s="641"/>
      <c r="F11" s="641"/>
      <c r="G11" s="641"/>
      <c r="H11" s="641"/>
      <c r="I11" s="641"/>
      <c r="J11" s="641"/>
      <c r="K11" s="641"/>
      <c r="L11" s="641"/>
      <c r="M11" s="641"/>
      <c r="N11" s="641"/>
      <c r="O11" s="641"/>
      <c r="P11" s="641"/>
      <c r="Q11" s="641"/>
      <c r="R11" s="641"/>
      <c r="S11" s="641"/>
      <c r="T11" s="641"/>
      <c r="U11" s="641"/>
      <c r="V11" s="641"/>
      <c r="W11" s="641"/>
      <c r="X11" s="641"/>
      <c r="Y11" s="641"/>
      <c r="Z11" s="641"/>
      <c r="AA11" s="641"/>
      <c r="AB11" s="641"/>
      <c r="AC11" s="641"/>
      <c r="AD11" s="641"/>
      <c r="AE11" s="641"/>
      <c r="AF11" s="641"/>
      <c r="AG11" s="641"/>
      <c r="AH11" s="641"/>
      <c r="AI11" s="641"/>
      <c r="AJ11" s="641"/>
      <c r="AK11" s="369">
        <f>COUNTIF(BB12:BB30,TRUE)</f>
        <v>0</v>
      </c>
      <c r="AL11" s="84">
        <v>1</v>
      </c>
      <c r="AM11" t="str">
        <f>B11</f>
        <v>2. 微生物 Microorganism: (微生物測試無法以急件或特急件處理)</v>
      </c>
      <c r="AN11" t="b">
        <f>OR(BB12:BB30)</f>
        <v>0</v>
      </c>
      <c r="AO11" t="s">
        <v>306</v>
      </c>
      <c r="AP11" t="b">
        <f>TRUE</f>
        <v>1</v>
      </c>
      <c r="AQ11" s="83" t="b">
        <f t="shared" si="1"/>
        <v>0</v>
      </c>
      <c r="AR11" s="83" t="b">
        <f t="shared" si="2"/>
        <v>0</v>
      </c>
      <c r="AT11" s="21" t="str">
        <f t="shared" si="5"/>
        <v/>
      </c>
      <c r="AY11" s="86"/>
      <c r="BB11" s="641" t="s">
        <v>305</v>
      </c>
      <c r="BC11" s="641"/>
      <c r="BD11" s="641"/>
      <c r="BE11" s="641"/>
      <c r="BF11" s="641"/>
      <c r="BG11" s="641"/>
      <c r="BH11" s="641"/>
      <c r="BI11" s="641"/>
      <c r="BJ11" s="641"/>
      <c r="BK11" s="641"/>
      <c r="BL11" s="641"/>
      <c r="BM11" s="641"/>
      <c r="BN11" s="641"/>
      <c r="BO11" s="641"/>
      <c r="BP11" s="641"/>
      <c r="BQ11" s="641"/>
      <c r="BR11" s="641"/>
      <c r="BS11" s="641"/>
      <c r="BT11" s="641"/>
      <c r="BU11" s="641"/>
      <c r="BV11" s="641"/>
      <c r="BW11" s="641"/>
      <c r="BX11" s="641"/>
      <c r="BY11" s="641"/>
      <c r="BZ11" s="641"/>
      <c r="CA11" s="641"/>
      <c r="CB11" s="641"/>
      <c r="CC11" s="641"/>
      <c r="CD11" s="641"/>
      <c r="CE11" s="641"/>
      <c r="CF11" s="641"/>
      <c r="CG11" s="641"/>
      <c r="CH11" s="641"/>
      <c r="CI11" s="641"/>
      <c r="CJ11" s="641"/>
      <c r="CK11" s="17">
        <f>COUNTIF(BB12:BB30,TRUE)</f>
        <v>0</v>
      </c>
    </row>
    <row r="12" spans="2:89">
      <c r="B12" s="652" t="s">
        <v>940</v>
      </c>
      <c r="C12" s="645"/>
      <c r="D12" s="645"/>
      <c r="E12" s="645"/>
      <c r="F12" s="645"/>
      <c r="G12" s="645"/>
      <c r="H12" s="645"/>
      <c r="I12" s="645"/>
      <c r="J12" s="645"/>
      <c r="K12" s="645"/>
      <c r="L12" s="645"/>
      <c r="M12" s="645"/>
      <c r="N12" s="645"/>
      <c r="O12" s="645"/>
      <c r="P12" s="645"/>
      <c r="Q12" s="645"/>
      <c r="R12" s="645"/>
      <c r="S12" s="645"/>
      <c r="T12" s="645"/>
      <c r="U12" s="645"/>
      <c r="V12" s="645"/>
      <c r="W12" s="645"/>
      <c r="X12" s="645"/>
      <c r="Y12" s="645"/>
      <c r="Z12" s="645"/>
      <c r="AA12" s="645"/>
      <c r="AB12" s="645"/>
      <c r="AC12" s="645"/>
      <c r="AD12" s="645"/>
      <c r="AE12" s="645"/>
      <c r="AF12" s="645"/>
      <c r="AG12" s="645"/>
      <c r="AH12" s="645"/>
      <c r="AI12" s="645"/>
      <c r="AJ12" s="645"/>
      <c r="AK12" s="646"/>
      <c r="AL12" s="84">
        <v>1</v>
      </c>
      <c r="AM12" s="77" t="str">
        <f>B12</f>
        <v>衛生福利部食品藥物管理署114.02.19公布建議檢驗方法-化粧品中微生物之檢驗方法</v>
      </c>
      <c r="AN12" s="77" t="b">
        <f>OR(BB13:BB17)</f>
        <v>0</v>
      </c>
      <c r="AO12" s="77" t="s">
        <v>307</v>
      </c>
      <c r="AP12" s="77" t="b">
        <f>OR(BB13:BB17)</f>
        <v>0</v>
      </c>
      <c r="AQ12" s="83" t="b">
        <f t="shared" si="1"/>
        <v>0</v>
      </c>
      <c r="AR12" s="83" t="b">
        <f t="shared" si="2"/>
        <v>0</v>
      </c>
      <c r="AT12" s="21" t="str">
        <f t="shared" si="5"/>
        <v/>
      </c>
      <c r="AW12" s="85"/>
      <c r="AX12" s="85"/>
      <c r="AY12" s="86"/>
      <c r="BB12" s="87" t="b">
        <v>0</v>
      </c>
      <c r="BC12" s="650" t="s">
        <v>308</v>
      </c>
      <c r="BD12" s="650"/>
      <c r="BE12" s="650"/>
      <c r="BF12" s="650"/>
      <c r="BG12" s="650"/>
      <c r="BH12" s="650"/>
      <c r="BI12" s="650"/>
      <c r="BJ12" s="650"/>
      <c r="BK12" s="650"/>
      <c r="BL12" s="650"/>
      <c r="BM12" s="650"/>
      <c r="BN12" s="650"/>
      <c r="BO12" s="650"/>
      <c r="BP12" s="650"/>
      <c r="BQ12" s="650"/>
      <c r="BR12" s="650"/>
      <c r="BS12" s="650"/>
      <c r="BT12" s="650"/>
      <c r="BU12" s="650"/>
      <c r="BV12" s="650"/>
      <c r="BW12" s="650"/>
      <c r="BX12" s="650"/>
      <c r="BY12" s="650"/>
      <c r="BZ12" s="650"/>
      <c r="CA12" s="650"/>
      <c r="CG12" s="20" t="s">
        <v>292</v>
      </c>
      <c r="CH12" s="651">
        <v>1000</v>
      </c>
      <c r="CI12" s="651"/>
      <c r="CJ12" s="651"/>
      <c r="CK12" s="651"/>
    </row>
    <row r="13" spans="2:89">
      <c r="B13" s="87"/>
      <c r="C13" s="645" t="s">
        <v>919</v>
      </c>
      <c r="D13" s="645"/>
      <c r="E13" s="645"/>
      <c r="F13" s="645"/>
      <c r="G13" s="645"/>
      <c r="H13" s="645"/>
      <c r="I13" s="645"/>
      <c r="J13" s="645"/>
      <c r="K13" s="645"/>
      <c r="L13" s="645"/>
      <c r="M13" s="645"/>
      <c r="N13" s="645"/>
      <c r="O13" s="645"/>
      <c r="P13" s="645"/>
      <c r="Q13" s="645"/>
      <c r="R13" s="645"/>
      <c r="S13" s="645"/>
      <c r="T13" s="645"/>
      <c r="U13" s="645"/>
      <c r="V13" s="645"/>
      <c r="W13" s="645"/>
      <c r="X13" s="645"/>
      <c r="Y13" s="645"/>
      <c r="Z13" s="645"/>
      <c r="AA13" s="645"/>
      <c r="AB13" s="645"/>
      <c r="AC13" s="645"/>
      <c r="AD13" s="645"/>
      <c r="AE13" s="645"/>
      <c r="AF13" s="645"/>
      <c r="AG13" s="645"/>
      <c r="AH13" s="645"/>
      <c r="AI13" s="645"/>
      <c r="AJ13" s="645"/>
      <c r="AK13" s="646"/>
      <c r="AL13" s="84">
        <v>2</v>
      </c>
      <c r="AM13" s="77" t="str">
        <f t="shared" ref="AM13:AM17" si="6">IF(BB13,C13,"")</f>
        <v/>
      </c>
      <c r="AN13" s="77" t="b">
        <f t="shared" ref="AN13:AN17" si="7">BB13</f>
        <v>0</v>
      </c>
      <c r="AO13" s="77" t="s">
        <v>309</v>
      </c>
      <c r="AP13" s="77" t="b">
        <f t="shared" ref="AP13:AP17" si="8">BB13</f>
        <v>0</v>
      </c>
      <c r="AQ13" s="83" t="b">
        <f t="shared" si="1"/>
        <v>0</v>
      </c>
      <c r="AR13" s="83" t="b">
        <f t="shared" si="2"/>
        <v>0</v>
      </c>
      <c r="AT13" s="21" t="str">
        <f t="shared" si="5"/>
        <v/>
      </c>
      <c r="AW13" s="85"/>
      <c r="AX13" s="85"/>
      <c r="AY13" s="86"/>
      <c r="BB13" s="87" t="b">
        <v>0</v>
      </c>
      <c r="BC13" s="650" t="s">
        <v>310</v>
      </c>
      <c r="BD13" s="650"/>
      <c r="BE13" s="650"/>
      <c r="BF13" s="650"/>
      <c r="BG13" s="650"/>
      <c r="BH13" s="650"/>
      <c r="BI13" s="650"/>
      <c r="BJ13" s="650"/>
      <c r="BK13" s="650"/>
      <c r="BL13" s="650"/>
      <c r="BM13" s="650"/>
      <c r="BN13" s="650"/>
      <c r="BO13" s="650"/>
      <c r="BP13" s="650"/>
      <c r="BQ13" s="650"/>
      <c r="BR13" s="650"/>
      <c r="BS13" s="650"/>
      <c r="BT13" s="650"/>
      <c r="BU13" s="650"/>
      <c r="BV13" s="650"/>
      <c r="BW13" s="650"/>
      <c r="BX13" s="650"/>
      <c r="BY13" s="650"/>
      <c r="BZ13" s="650"/>
      <c r="CA13" s="650"/>
      <c r="CG13" s="20" t="s">
        <v>292</v>
      </c>
      <c r="CH13" s="651">
        <v>1650</v>
      </c>
      <c r="CI13" s="651"/>
      <c r="CJ13" s="651"/>
      <c r="CK13" s="651"/>
    </row>
    <row r="14" spans="2:89">
      <c r="B14" s="87"/>
      <c r="C14" s="645" t="s">
        <v>920</v>
      </c>
      <c r="D14" s="645"/>
      <c r="E14" s="645"/>
      <c r="F14" s="645"/>
      <c r="G14" s="645"/>
      <c r="H14" s="645"/>
      <c r="I14" s="645"/>
      <c r="J14" s="645"/>
      <c r="K14" s="645"/>
      <c r="L14" s="645"/>
      <c r="M14" s="645"/>
      <c r="N14" s="645"/>
      <c r="O14" s="645"/>
      <c r="P14" s="645"/>
      <c r="Q14" s="645"/>
      <c r="R14" s="645"/>
      <c r="S14" s="645"/>
      <c r="T14" s="645"/>
      <c r="U14" s="645"/>
      <c r="V14" s="645"/>
      <c r="W14" s="645"/>
      <c r="X14" s="645"/>
      <c r="Y14" s="645"/>
      <c r="Z14" s="645"/>
      <c r="AA14" s="645"/>
      <c r="AB14" s="645"/>
      <c r="AC14" s="645"/>
      <c r="AD14" s="645"/>
      <c r="AE14" s="645"/>
      <c r="AF14" s="645"/>
      <c r="AG14" s="645"/>
      <c r="AH14" s="645"/>
      <c r="AI14" s="645"/>
      <c r="AJ14" s="645"/>
      <c r="AK14" s="646"/>
      <c r="AL14" s="84">
        <v>2</v>
      </c>
      <c r="AM14" s="77" t="str">
        <f t="shared" si="6"/>
        <v/>
      </c>
      <c r="AN14" s="77" t="b">
        <f t="shared" si="7"/>
        <v>0</v>
      </c>
      <c r="AO14" s="77" t="s">
        <v>311</v>
      </c>
      <c r="AP14" s="77" t="b">
        <f t="shared" si="8"/>
        <v>0</v>
      </c>
      <c r="AQ14" s="83" t="b">
        <f t="shared" si="1"/>
        <v>0</v>
      </c>
      <c r="AR14" s="83" t="b">
        <f t="shared" si="2"/>
        <v>0</v>
      </c>
      <c r="AT14" s="21" t="str">
        <f t="shared" si="5"/>
        <v/>
      </c>
      <c r="AW14" s="85"/>
      <c r="AX14" s="85"/>
      <c r="AY14" s="86"/>
      <c r="BB14" s="87" t="b">
        <v>0</v>
      </c>
      <c r="BC14" s="650" t="s">
        <v>312</v>
      </c>
      <c r="BD14" s="650"/>
      <c r="BE14" s="650"/>
      <c r="BF14" s="650"/>
      <c r="BG14" s="650"/>
      <c r="BH14" s="650"/>
      <c r="BI14" s="650"/>
      <c r="BJ14" s="650"/>
      <c r="BK14" s="650"/>
      <c r="BL14" s="650"/>
      <c r="BM14" s="650"/>
      <c r="BN14" s="650"/>
      <c r="BO14" s="650"/>
      <c r="BP14" s="650"/>
      <c r="BQ14" s="650"/>
      <c r="BR14" s="650"/>
      <c r="BS14" s="650" t="b">
        <v>0</v>
      </c>
      <c r="BT14" s="650"/>
      <c r="BU14" s="650"/>
      <c r="BV14" s="650"/>
      <c r="BW14" s="650"/>
      <c r="BX14" s="650"/>
      <c r="BY14" s="650"/>
      <c r="BZ14" s="650"/>
      <c r="CA14" s="650"/>
      <c r="CG14" s="20" t="s">
        <v>292</v>
      </c>
      <c r="CH14" s="651">
        <v>1650</v>
      </c>
      <c r="CI14" s="651"/>
      <c r="CJ14" s="651"/>
      <c r="CK14" s="651"/>
    </row>
    <row r="15" spans="2:89">
      <c r="B15" s="87"/>
      <c r="C15" s="645" t="s">
        <v>921</v>
      </c>
      <c r="D15" s="645"/>
      <c r="E15" s="645"/>
      <c r="F15" s="645"/>
      <c r="G15" s="645"/>
      <c r="H15" s="645"/>
      <c r="I15" s="645"/>
      <c r="J15" s="645"/>
      <c r="K15" s="645"/>
      <c r="L15" s="645"/>
      <c r="M15" s="645"/>
      <c r="N15" s="645"/>
      <c r="O15" s="645"/>
      <c r="P15" s="645"/>
      <c r="Q15" s="645"/>
      <c r="R15" s="645"/>
      <c r="S15" s="645"/>
      <c r="T15" s="645"/>
      <c r="U15" s="645"/>
      <c r="V15" s="645"/>
      <c r="W15" s="645"/>
      <c r="X15" s="645"/>
      <c r="Y15" s="645"/>
      <c r="Z15" s="645"/>
      <c r="AA15" s="645"/>
      <c r="AB15" s="645"/>
      <c r="AC15" s="645"/>
      <c r="AD15" s="645"/>
      <c r="AE15" s="645"/>
      <c r="AF15" s="645"/>
      <c r="AG15" s="645"/>
      <c r="AH15" s="645"/>
      <c r="AI15" s="645"/>
      <c r="AJ15" s="645"/>
      <c r="AK15" s="646"/>
      <c r="AL15" s="84">
        <v>2</v>
      </c>
      <c r="AM15" s="77" t="str">
        <f t="shared" si="6"/>
        <v/>
      </c>
      <c r="AN15" s="77" t="b">
        <f t="shared" si="7"/>
        <v>0</v>
      </c>
      <c r="AO15" s="77" t="s">
        <v>313</v>
      </c>
      <c r="AP15" s="77" t="b">
        <f t="shared" si="8"/>
        <v>0</v>
      </c>
      <c r="AQ15" s="83" t="b">
        <f t="shared" si="1"/>
        <v>0</v>
      </c>
      <c r="AR15" s="83" t="b">
        <f t="shared" si="2"/>
        <v>0</v>
      </c>
      <c r="AT15" s="21" t="str">
        <f t="shared" si="5"/>
        <v/>
      </c>
      <c r="AW15" s="85"/>
      <c r="AX15" s="85"/>
      <c r="AY15" s="86"/>
      <c r="BB15" s="87" t="b">
        <v>0</v>
      </c>
      <c r="BC15" s="650" t="s">
        <v>315</v>
      </c>
      <c r="BD15" s="650"/>
      <c r="BE15" s="650"/>
      <c r="BF15" s="650"/>
      <c r="BG15" s="650"/>
      <c r="BH15" s="650"/>
      <c r="BI15" s="650"/>
      <c r="BJ15" s="650"/>
      <c r="BK15" s="650"/>
      <c r="BL15" s="650"/>
      <c r="BM15" s="650"/>
      <c r="BN15" s="650"/>
      <c r="BO15" s="650"/>
      <c r="BP15" s="650"/>
      <c r="BQ15" s="650"/>
      <c r="BR15" s="650"/>
      <c r="BS15" s="650"/>
      <c r="BT15" s="650"/>
      <c r="BU15" s="650"/>
      <c r="BV15" s="650"/>
      <c r="BW15" s="650"/>
      <c r="BX15" s="650"/>
      <c r="BY15" s="650"/>
      <c r="BZ15" s="650"/>
      <c r="CA15" s="650"/>
      <c r="CG15" s="20" t="s">
        <v>292</v>
      </c>
      <c r="CH15" s="651">
        <v>1650</v>
      </c>
      <c r="CI15" s="651"/>
      <c r="CJ15" s="651"/>
      <c r="CK15" s="651"/>
    </row>
    <row r="16" spans="2:89">
      <c r="B16" s="87"/>
      <c r="C16" s="645" t="s">
        <v>922</v>
      </c>
      <c r="D16" s="645"/>
      <c r="E16" s="645"/>
      <c r="F16" s="645"/>
      <c r="G16" s="645"/>
      <c r="H16" s="645"/>
      <c r="I16" s="645"/>
      <c r="J16" s="645"/>
      <c r="K16" s="645"/>
      <c r="L16" s="645"/>
      <c r="M16" s="645"/>
      <c r="N16" s="645"/>
      <c r="O16" s="645"/>
      <c r="P16" s="645"/>
      <c r="Q16" s="645"/>
      <c r="R16" s="645"/>
      <c r="S16" s="645"/>
      <c r="T16" s="645"/>
      <c r="U16" s="645"/>
      <c r="V16" s="645"/>
      <c r="W16" s="645"/>
      <c r="X16" s="645"/>
      <c r="Y16" s="645"/>
      <c r="Z16" s="645"/>
      <c r="AA16" s="645"/>
      <c r="AB16" s="645"/>
      <c r="AC16" s="645"/>
      <c r="AD16" s="645"/>
      <c r="AE16" s="645"/>
      <c r="AF16" s="645"/>
      <c r="AG16" s="645"/>
      <c r="AH16" s="645"/>
      <c r="AI16" s="645"/>
      <c r="AJ16" s="645"/>
      <c r="AK16" s="646"/>
      <c r="AL16" s="84">
        <v>2</v>
      </c>
      <c r="AM16" s="77" t="str">
        <f t="shared" si="6"/>
        <v/>
      </c>
      <c r="AN16" s="77" t="b">
        <f t="shared" si="7"/>
        <v>0</v>
      </c>
      <c r="AO16" s="77" t="s">
        <v>314</v>
      </c>
      <c r="AP16" s="77" t="b">
        <f t="shared" si="8"/>
        <v>0</v>
      </c>
      <c r="AQ16" s="83" t="b">
        <f t="shared" si="1"/>
        <v>0</v>
      </c>
      <c r="AR16" s="83" t="b">
        <f t="shared" si="2"/>
        <v>0</v>
      </c>
      <c r="AT16" s="21" t="str">
        <f t="shared" si="5"/>
        <v/>
      </c>
      <c r="AW16" s="85"/>
      <c r="AX16" s="85"/>
      <c r="AY16" s="86"/>
      <c r="BB16" s="87" t="b">
        <v>0</v>
      </c>
      <c r="BC16" s="650" t="s">
        <v>317</v>
      </c>
      <c r="BD16" s="650"/>
      <c r="BE16" s="650"/>
      <c r="BF16" s="650"/>
      <c r="BG16" s="650"/>
      <c r="BH16" s="650"/>
      <c r="BI16" s="650"/>
      <c r="BJ16" s="650"/>
      <c r="BK16" s="650"/>
      <c r="BL16" s="650"/>
      <c r="BM16" s="650"/>
      <c r="BN16" s="650"/>
      <c r="BO16" s="650"/>
      <c r="BP16" s="650"/>
      <c r="BQ16" s="650"/>
      <c r="BR16" s="650"/>
      <c r="BS16" s="650"/>
      <c r="BT16" s="650"/>
      <c r="BU16" s="650"/>
      <c r="BV16" s="650"/>
      <c r="BW16" s="650"/>
      <c r="BX16" s="650"/>
      <c r="BY16" s="650"/>
      <c r="BZ16" s="650"/>
      <c r="CA16" s="650"/>
      <c r="CG16" s="20" t="s">
        <v>292</v>
      </c>
      <c r="CH16" s="651">
        <v>3500</v>
      </c>
      <c r="CI16" s="651"/>
      <c r="CJ16" s="651"/>
      <c r="CK16" s="651"/>
    </row>
    <row r="17" spans="2:89">
      <c r="B17" s="87"/>
      <c r="C17" s="645" t="s">
        <v>923</v>
      </c>
      <c r="D17" s="645"/>
      <c r="E17" s="645"/>
      <c r="F17" s="645"/>
      <c r="G17" s="645"/>
      <c r="H17" s="645"/>
      <c r="I17" s="645"/>
      <c r="J17" s="645"/>
      <c r="K17" s="645"/>
      <c r="L17" s="645"/>
      <c r="M17" s="645"/>
      <c r="N17" s="645"/>
      <c r="O17" s="645"/>
      <c r="P17" s="645"/>
      <c r="Q17" s="645"/>
      <c r="R17" s="645"/>
      <c r="S17" s="645"/>
      <c r="T17" s="645"/>
      <c r="U17" s="645"/>
      <c r="V17" s="645"/>
      <c r="W17" s="645"/>
      <c r="X17" s="645"/>
      <c r="Y17" s="645"/>
      <c r="Z17" s="645"/>
      <c r="AA17" s="645"/>
      <c r="AB17" s="645"/>
      <c r="AC17" s="645"/>
      <c r="AD17" s="645"/>
      <c r="AE17" s="645"/>
      <c r="AF17" s="645"/>
      <c r="AG17" s="645"/>
      <c r="AH17" s="645"/>
      <c r="AI17" s="645"/>
      <c r="AJ17" s="645"/>
      <c r="AK17" s="646"/>
      <c r="AL17" s="84">
        <v>2</v>
      </c>
      <c r="AM17" s="77" t="str">
        <f t="shared" si="6"/>
        <v/>
      </c>
      <c r="AN17" s="77" t="b">
        <f t="shared" si="7"/>
        <v>0</v>
      </c>
      <c r="AO17" s="77" t="s">
        <v>316</v>
      </c>
      <c r="AP17" s="77" t="b">
        <f t="shared" si="8"/>
        <v>0</v>
      </c>
      <c r="AQ17" s="83" t="b">
        <f t="shared" si="1"/>
        <v>0</v>
      </c>
      <c r="AR17" s="83" t="b">
        <f t="shared" si="2"/>
        <v>0</v>
      </c>
      <c r="AT17" s="21" t="str">
        <f t="shared" si="5"/>
        <v/>
      </c>
      <c r="AW17" s="85"/>
      <c r="AX17" s="85"/>
      <c r="AY17" s="86"/>
      <c r="BB17" s="87" t="b">
        <v>0</v>
      </c>
      <c r="BC17" s="650" t="s">
        <v>318</v>
      </c>
      <c r="BD17" s="650"/>
      <c r="BE17" s="650"/>
      <c r="BF17" s="650"/>
      <c r="BG17" s="650"/>
      <c r="BH17" s="650"/>
      <c r="BI17" s="650"/>
      <c r="BJ17" s="650"/>
      <c r="BK17" s="650"/>
      <c r="BL17" s="650"/>
      <c r="BM17" s="650"/>
      <c r="BN17" s="650"/>
      <c r="BO17" s="650"/>
      <c r="BP17" s="650"/>
      <c r="BQ17" s="650"/>
      <c r="BR17" s="650"/>
      <c r="BS17" s="650"/>
      <c r="BT17" s="650"/>
      <c r="BU17" s="650"/>
      <c r="BV17" s="650"/>
      <c r="BW17" s="650"/>
      <c r="BX17" s="650"/>
      <c r="BY17" s="650"/>
      <c r="BZ17" s="650"/>
      <c r="CA17" s="650"/>
      <c r="CG17" s="20" t="s">
        <v>292</v>
      </c>
      <c r="CH17" s="651">
        <v>1650</v>
      </c>
      <c r="CI17" s="651"/>
      <c r="CJ17" s="651"/>
      <c r="CK17" s="651"/>
    </row>
    <row r="18" spans="2:89">
      <c r="B18" s="642" t="s">
        <v>928</v>
      </c>
      <c r="C18" s="643"/>
      <c r="D18" s="643"/>
      <c r="E18" s="643"/>
      <c r="F18" s="643"/>
      <c r="G18" s="643"/>
      <c r="H18" s="643"/>
      <c r="I18" s="643"/>
      <c r="J18" s="643"/>
      <c r="K18" s="643"/>
      <c r="L18" s="643"/>
      <c r="M18" s="643"/>
      <c r="N18" s="643"/>
      <c r="O18" s="643"/>
      <c r="P18" s="643"/>
      <c r="Q18" s="643"/>
      <c r="R18" s="643"/>
      <c r="S18" s="643"/>
      <c r="T18" s="643"/>
      <c r="U18" s="643"/>
      <c r="V18" s="643"/>
      <c r="W18" s="643"/>
      <c r="X18" s="643"/>
      <c r="Y18" s="643"/>
      <c r="Z18" s="643"/>
      <c r="AA18" s="643"/>
      <c r="AB18" s="643"/>
      <c r="AC18" s="643"/>
      <c r="AD18" s="643"/>
      <c r="AE18" s="643"/>
      <c r="AF18" s="643"/>
      <c r="AG18" s="643"/>
      <c r="AH18" s="643"/>
      <c r="AI18" s="643"/>
      <c r="AJ18" s="643"/>
      <c r="AK18" s="644"/>
      <c r="AL18" s="84">
        <v>1</v>
      </c>
      <c r="AM18" s="77" t="str">
        <f>B18</f>
        <v>USP-NF, &lt;62&gt; 方法</v>
      </c>
      <c r="AN18" s="77" t="b">
        <f>OR(BB19:BB21)</f>
        <v>0</v>
      </c>
      <c r="AO18" s="77" t="s">
        <v>307</v>
      </c>
      <c r="AP18" s="77" t="b">
        <f>OR(BB19:BB21)</f>
        <v>0</v>
      </c>
      <c r="AQ18" s="83" t="b">
        <f t="shared" si="1"/>
        <v>0</v>
      </c>
      <c r="AR18" s="83" t="b">
        <f t="shared" si="2"/>
        <v>0</v>
      </c>
      <c r="AT18" s="21" t="str">
        <f t="shared" si="5"/>
        <v/>
      </c>
      <c r="AW18" s="85"/>
      <c r="AX18" s="85"/>
      <c r="AY18" s="86"/>
      <c r="BB18" s="87"/>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H18" s="96"/>
      <c r="CI18" s="96"/>
      <c r="CJ18" s="96"/>
      <c r="CK18" s="96"/>
    </row>
    <row r="19" spans="2:89">
      <c r="B19" s="87"/>
      <c r="C19" s="645" t="s">
        <v>924</v>
      </c>
      <c r="D19" s="645"/>
      <c r="E19" s="645"/>
      <c r="F19" s="645"/>
      <c r="G19" s="645"/>
      <c r="H19" s="645"/>
      <c r="I19" s="645"/>
      <c r="J19" s="645"/>
      <c r="K19" s="645"/>
      <c r="L19" s="645"/>
      <c r="M19" s="645"/>
      <c r="N19" s="645"/>
      <c r="O19" s="645"/>
      <c r="P19" s="645"/>
      <c r="Q19" s="645"/>
      <c r="R19" s="645"/>
      <c r="S19" s="645"/>
      <c r="T19" s="645"/>
      <c r="U19" s="645"/>
      <c r="V19" s="645"/>
      <c r="W19" s="645"/>
      <c r="X19" s="645"/>
      <c r="Y19" s="645"/>
      <c r="Z19" s="645"/>
      <c r="AA19" s="645"/>
      <c r="AB19" s="645"/>
      <c r="AC19" s="645"/>
      <c r="AD19" s="645"/>
      <c r="AE19" s="645"/>
      <c r="AF19" s="645"/>
      <c r="AG19" s="645"/>
      <c r="AH19" s="645"/>
      <c r="AI19" s="645"/>
      <c r="AJ19" s="645"/>
      <c r="AK19" s="646"/>
      <c r="AL19" s="84">
        <v>2</v>
      </c>
      <c r="AM19" s="77" t="str">
        <f t="shared" ref="AM19:AM21" si="9">IF(BB19,C19,"")</f>
        <v/>
      </c>
      <c r="AN19" s="77" t="b">
        <f t="shared" ref="AN19:AN21" si="10">BB19</f>
        <v>0</v>
      </c>
      <c r="AO19" s="77" t="s">
        <v>316</v>
      </c>
      <c r="AP19" s="77" t="b">
        <f t="shared" ref="AP19:AP21" si="11">BB19</f>
        <v>0</v>
      </c>
      <c r="AQ19" s="83" t="b">
        <f t="shared" si="1"/>
        <v>0</v>
      </c>
      <c r="AR19" s="83" t="b">
        <f t="shared" si="2"/>
        <v>0</v>
      </c>
      <c r="AT19" s="21" t="str">
        <f t="shared" si="5"/>
        <v/>
      </c>
      <c r="AW19" s="85"/>
      <c r="AX19" s="85"/>
      <c r="AY19" s="86"/>
      <c r="BB19" s="87" t="b">
        <v>0</v>
      </c>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H19" s="96"/>
      <c r="CI19" s="96"/>
      <c r="CJ19" s="96"/>
      <c r="CK19" s="96"/>
    </row>
    <row r="20" spans="2:89" hidden="1">
      <c r="B20" s="87"/>
      <c r="C20" s="645" t="s">
        <v>900</v>
      </c>
      <c r="D20" s="645"/>
      <c r="E20" s="645"/>
      <c r="F20" s="645"/>
      <c r="G20" s="645"/>
      <c r="H20" s="645"/>
      <c r="I20" s="645"/>
      <c r="J20" s="645"/>
      <c r="K20" s="645"/>
      <c r="L20" s="645"/>
      <c r="M20" s="645"/>
      <c r="N20" s="645"/>
      <c r="O20" s="645"/>
      <c r="P20" s="645"/>
      <c r="Q20" s="645"/>
      <c r="R20" s="645"/>
      <c r="S20" s="645"/>
      <c r="T20" s="645"/>
      <c r="U20" s="645"/>
      <c r="V20" s="645"/>
      <c r="W20" s="645"/>
      <c r="X20" s="645"/>
      <c r="Y20" s="645"/>
      <c r="Z20" s="645"/>
      <c r="AA20" s="645"/>
      <c r="AB20" s="645"/>
      <c r="AC20" s="645"/>
      <c r="AD20" s="645"/>
      <c r="AE20" s="645"/>
      <c r="AF20" s="645"/>
      <c r="AG20" s="645"/>
      <c r="AH20" s="645"/>
      <c r="AI20" s="645"/>
      <c r="AJ20" s="645"/>
      <c r="AK20" s="646"/>
      <c r="AL20" s="84">
        <v>2</v>
      </c>
      <c r="AM20" s="77" t="str">
        <f t="shared" si="9"/>
        <v/>
      </c>
      <c r="AN20" s="77" t="b">
        <f t="shared" si="10"/>
        <v>0</v>
      </c>
      <c r="AO20" s="77" t="s">
        <v>316</v>
      </c>
      <c r="AP20" s="77" t="b">
        <f t="shared" si="11"/>
        <v>0</v>
      </c>
      <c r="AQ20" s="83" t="b">
        <f t="shared" si="1"/>
        <v>0</v>
      </c>
      <c r="AR20" s="83" t="b">
        <f t="shared" si="2"/>
        <v>0</v>
      </c>
      <c r="AT20" s="21" t="str">
        <f t="shared" si="5"/>
        <v/>
      </c>
      <c r="AW20" s="85"/>
      <c r="AX20" s="85"/>
      <c r="AY20" s="86"/>
      <c r="BB20" s="87" t="b">
        <v>0</v>
      </c>
      <c r="BC20" s="95"/>
      <c r="BD20" s="95"/>
      <c r="BE20" s="95"/>
      <c r="BF20" s="95"/>
      <c r="BG20" s="95"/>
      <c r="BH20" s="95"/>
      <c r="BI20" s="95"/>
      <c r="BJ20" s="95"/>
      <c r="BK20" s="95"/>
      <c r="BL20" s="95"/>
      <c r="BM20" s="95"/>
      <c r="BN20" s="95"/>
      <c r="BO20" s="95"/>
      <c r="BP20" s="95"/>
      <c r="BQ20" s="95"/>
      <c r="BR20" s="95"/>
      <c r="BS20" s="95"/>
      <c r="BT20" s="95"/>
      <c r="BU20" s="95"/>
      <c r="BV20" s="95"/>
      <c r="BW20" s="95"/>
      <c r="BX20" s="95"/>
      <c r="BY20" s="95"/>
      <c r="BZ20" s="95"/>
      <c r="CA20" s="95"/>
      <c r="CH20" s="96"/>
      <c r="CI20" s="96"/>
      <c r="CJ20" s="96"/>
      <c r="CK20" s="96"/>
    </row>
    <row r="21" spans="2:89">
      <c r="B21" s="87"/>
      <c r="C21" s="645" t="s">
        <v>925</v>
      </c>
      <c r="D21" s="645"/>
      <c r="E21" s="645"/>
      <c r="F21" s="645"/>
      <c r="G21" s="645"/>
      <c r="H21" s="645"/>
      <c r="I21" s="645"/>
      <c r="J21" s="645"/>
      <c r="K21" s="645"/>
      <c r="L21" s="645"/>
      <c r="M21" s="645"/>
      <c r="N21" s="645"/>
      <c r="O21" s="645"/>
      <c r="P21" s="645"/>
      <c r="Q21" s="645"/>
      <c r="R21" s="645"/>
      <c r="S21" s="645"/>
      <c r="T21" s="645"/>
      <c r="U21" s="645"/>
      <c r="V21" s="645"/>
      <c r="W21" s="645"/>
      <c r="X21" s="645"/>
      <c r="Y21" s="645"/>
      <c r="Z21" s="645"/>
      <c r="AA21" s="645"/>
      <c r="AB21" s="645"/>
      <c r="AC21" s="645"/>
      <c r="AD21" s="645"/>
      <c r="AE21" s="645"/>
      <c r="AF21" s="645"/>
      <c r="AG21" s="645"/>
      <c r="AH21" s="645"/>
      <c r="AI21" s="645"/>
      <c r="AJ21" s="645"/>
      <c r="AK21" s="646"/>
      <c r="AL21" s="84">
        <v>2</v>
      </c>
      <c r="AM21" s="77" t="str">
        <f t="shared" si="9"/>
        <v/>
      </c>
      <c r="AN21" s="77" t="b">
        <f t="shared" si="10"/>
        <v>0</v>
      </c>
      <c r="AO21" s="77" t="s">
        <v>316</v>
      </c>
      <c r="AP21" s="77" t="b">
        <f t="shared" si="11"/>
        <v>0</v>
      </c>
      <c r="AQ21" s="83" t="b">
        <f t="shared" si="1"/>
        <v>0</v>
      </c>
      <c r="AR21" s="83" t="b">
        <f t="shared" si="2"/>
        <v>0</v>
      </c>
      <c r="AT21" s="21" t="str">
        <f t="shared" si="5"/>
        <v/>
      </c>
      <c r="AW21" s="85"/>
      <c r="AX21" s="85"/>
      <c r="AY21" s="86"/>
      <c r="BB21" s="87" t="b">
        <v>0</v>
      </c>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H21" s="96"/>
      <c r="CI21" s="96"/>
      <c r="CJ21" s="96"/>
      <c r="CK21" s="96"/>
    </row>
    <row r="22" spans="2:89">
      <c r="B22" s="642" t="s">
        <v>929</v>
      </c>
      <c r="C22" s="643"/>
      <c r="D22" s="643"/>
      <c r="E22" s="643"/>
      <c r="F22" s="643"/>
      <c r="G22" s="643"/>
      <c r="H22" s="643"/>
      <c r="I22" s="643"/>
      <c r="J22" s="643"/>
      <c r="K22" s="643"/>
      <c r="L22" s="643"/>
      <c r="M22" s="643"/>
      <c r="N22" s="643"/>
      <c r="O22" s="643"/>
      <c r="P22" s="643"/>
      <c r="Q22" s="643"/>
      <c r="R22" s="643"/>
      <c r="S22" s="643"/>
      <c r="T22" s="643"/>
      <c r="U22" s="643"/>
      <c r="V22" s="643"/>
      <c r="W22" s="643"/>
      <c r="X22" s="643"/>
      <c r="Y22" s="643"/>
      <c r="Z22" s="643"/>
      <c r="AA22" s="643"/>
      <c r="AB22" s="643"/>
      <c r="AC22" s="643"/>
      <c r="AD22" s="643"/>
      <c r="AE22" s="643"/>
      <c r="AF22" s="643"/>
      <c r="AG22" s="643"/>
      <c r="AH22" s="643"/>
      <c r="AI22" s="643"/>
      <c r="AJ22" s="643"/>
      <c r="AK22" s="644">
        <f>COUNTIF(BB23:BB27,TRUE)</f>
        <v>0</v>
      </c>
      <c r="AL22" s="84">
        <v>1</v>
      </c>
      <c r="AM22" s="77" t="str">
        <f>B22</f>
        <v>US FDA BAM Chapter 23 Microbiological Method for Cosmetics 2024 方法</v>
      </c>
      <c r="AN22" s="77" t="b">
        <f>OR(BB23:BB27)</f>
        <v>0</v>
      </c>
      <c r="AO22" s="77" t="s">
        <v>899</v>
      </c>
      <c r="AP22" s="77" t="b">
        <f>OR(BB23:BB27)</f>
        <v>0</v>
      </c>
      <c r="AQ22" s="83" t="b">
        <f t="shared" si="1"/>
        <v>0</v>
      </c>
      <c r="AR22" s="83" t="b">
        <f t="shared" si="2"/>
        <v>0</v>
      </c>
      <c r="AT22" s="21" t="str">
        <f t="shared" si="5"/>
        <v/>
      </c>
      <c r="AW22" s="85"/>
      <c r="AX22" s="85"/>
      <c r="AY22" s="86"/>
      <c r="BB22" s="87"/>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H22" s="96"/>
      <c r="CI22" s="96"/>
      <c r="CJ22" s="96"/>
      <c r="CK22" s="96"/>
    </row>
    <row r="23" spans="2:89">
      <c r="B23" s="87"/>
      <c r="C23" s="645" t="s">
        <v>901</v>
      </c>
      <c r="D23" s="645"/>
      <c r="E23" s="645"/>
      <c r="F23" s="645"/>
      <c r="G23" s="645"/>
      <c r="H23" s="645"/>
      <c r="I23" s="645"/>
      <c r="J23" s="645"/>
      <c r="K23" s="645"/>
      <c r="L23" s="645"/>
      <c r="M23" s="645"/>
      <c r="N23" s="645"/>
      <c r="O23" s="645"/>
      <c r="P23" s="645"/>
      <c r="Q23" s="645"/>
      <c r="R23" s="645"/>
      <c r="S23" s="645"/>
      <c r="T23" s="645"/>
      <c r="U23" s="645"/>
      <c r="V23" s="645"/>
      <c r="W23" s="645"/>
      <c r="X23" s="645"/>
      <c r="Y23" s="645"/>
      <c r="Z23" s="645"/>
      <c r="AA23" s="645"/>
      <c r="AB23" s="645"/>
      <c r="AC23" s="645"/>
      <c r="AD23" s="645"/>
      <c r="AE23" s="645"/>
      <c r="AF23" s="645"/>
      <c r="AG23" s="645"/>
      <c r="AH23" s="645"/>
      <c r="AI23" s="645"/>
      <c r="AJ23" s="645"/>
      <c r="AK23" s="646"/>
      <c r="AL23" s="84">
        <v>2</v>
      </c>
      <c r="AM23" s="77" t="str">
        <f t="shared" ref="AM23:AM27" si="12">IF(BB23,C23,"")</f>
        <v/>
      </c>
      <c r="AN23" s="77" t="b">
        <f t="shared" ref="AN23:AN27" si="13">BB23</f>
        <v>0</v>
      </c>
      <c r="AO23" s="77" t="s">
        <v>309</v>
      </c>
      <c r="AP23" s="77" t="b">
        <f t="shared" ref="AP23:AP27" si="14">BB23</f>
        <v>0</v>
      </c>
      <c r="AQ23" s="83" t="b">
        <f t="shared" si="1"/>
        <v>0</v>
      </c>
      <c r="AR23" s="83" t="b">
        <f t="shared" si="2"/>
        <v>0</v>
      </c>
      <c r="AT23" s="21" t="str">
        <f t="shared" si="5"/>
        <v/>
      </c>
      <c r="AW23" s="85"/>
      <c r="AX23" s="85"/>
      <c r="AY23" s="86"/>
      <c r="BB23" s="87" t="b">
        <v>0</v>
      </c>
      <c r="BC23" s="95"/>
      <c r="BD23" s="95"/>
      <c r="BE23" s="95"/>
      <c r="BF23" s="95"/>
      <c r="BG23" s="95"/>
      <c r="BH23" s="95"/>
      <c r="BI23" s="95"/>
      <c r="BJ23" s="95"/>
      <c r="BK23" s="95"/>
      <c r="BL23" s="95"/>
      <c r="BM23" s="95"/>
      <c r="BN23" s="95"/>
      <c r="BO23" s="95"/>
      <c r="BP23" s="95"/>
      <c r="BQ23" s="95"/>
      <c r="BR23" s="95"/>
      <c r="BS23" s="95"/>
      <c r="BT23" s="95"/>
      <c r="BU23" s="95"/>
      <c r="BV23" s="95"/>
      <c r="BW23" s="95"/>
      <c r="BX23" s="95"/>
      <c r="BY23" s="95"/>
      <c r="BZ23" s="95"/>
      <c r="CA23" s="95"/>
      <c r="CH23" s="96"/>
      <c r="CI23" s="96"/>
      <c r="CJ23" s="96"/>
      <c r="CK23" s="96"/>
    </row>
    <row r="24" spans="2:89">
      <c r="B24" s="87"/>
      <c r="C24" s="645" t="s">
        <v>833</v>
      </c>
      <c r="D24" s="645"/>
      <c r="E24" s="645"/>
      <c r="F24" s="645"/>
      <c r="G24" s="645"/>
      <c r="H24" s="645"/>
      <c r="I24" s="645"/>
      <c r="J24" s="645"/>
      <c r="K24" s="645"/>
      <c r="L24" s="645"/>
      <c r="M24" s="645"/>
      <c r="N24" s="645"/>
      <c r="O24" s="645"/>
      <c r="P24" s="645"/>
      <c r="Q24" s="645"/>
      <c r="R24" s="645"/>
      <c r="S24" s="645"/>
      <c r="T24" s="645"/>
      <c r="U24" s="645"/>
      <c r="V24" s="645"/>
      <c r="W24" s="645"/>
      <c r="X24" s="645"/>
      <c r="Y24" s="645"/>
      <c r="Z24" s="645"/>
      <c r="AA24" s="645"/>
      <c r="AB24" s="645"/>
      <c r="AC24" s="645"/>
      <c r="AD24" s="645"/>
      <c r="AE24" s="645"/>
      <c r="AF24" s="645"/>
      <c r="AG24" s="645"/>
      <c r="AH24" s="645"/>
      <c r="AI24" s="645"/>
      <c r="AJ24" s="645"/>
      <c r="AK24" s="646"/>
      <c r="AL24" s="84">
        <v>2</v>
      </c>
      <c r="AM24" s="77" t="str">
        <f t="shared" si="12"/>
        <v/>
      </c>
      <c r="AN24" s="77" t="b">
        <f t="shared" si="13"/>
        <v>0</v>
      </c>
      <c r="AO24" s="77" t="s">
        <v>311</v>
      </c>
      <c r="AP24" s="77" t="b">
        <f t="shared" si="14"/>
        <v>0</v>
      </c>
      <c r="AQ24" s="83" t="b">
        <f t="shared" si="1"/>
        <v>0</v>
      </c>
      <c r="AR24" s="83" t="b">
        <f t="shared" si="2"/>
        <v>0</v>
      </c>
      <c r="AT24" s="21" t="str">
        <f t="shared" si="5"/>
        <v/>
      </c>
      <c r="AW24" s="85"/>
      <c r="AX24" s="85"/>
      <c r="AY24" s="86"/>
      <c r="BB24" s="87" t="b">
        <v>0</v>
      </c>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H24" s="96"/>
      <c r="CI24" s="96"/>
      <c r="CJ24" s="96"/>
      <c r="CK24" s="96"/>
    </row>
    <row r="25" spans="2:89">
      <c r="B25" s="87"/>
      <c r="C25" s="645" t="s">
        <v>826</v>
      </c>
      <c r="D25" s="645"/>
      <c r="E25" s="645"/>
      <c r="F25" s="645"/>
      <c r="G25" s="645"/>
      <c r="H25" s="645"/>
      <c r="I25" s="645"/>
      <c r="J25" s="645"/>
      <c r="K25" s="645"/>
      <c r="L25" s="645"/>
      <c r="M25" s="645"/>
      <c r="N25" s="645"/>
      <c r="O25" s="645"/>
      <c r="P25" s="645"/>
      <c r="Q25" s="645"/>
      <c r="R25" s="645"/>
      <c r="S25" s="645"/>
      <c r="T25" s="645"/>
      <c r="U25" s="645"/>
      <c r="V25" s="645"/>
      <c r="W25" s="645"/>
      <c r="X25" s="645"/>
      <c r="Y25" s="645"/>
      <c r="Z25" s="645"/>
      <c r="AA25" s="645"/>
      <c r="AB25" s="645"/>
      <c r="AC25" s="645"/>
      <c r="AD25" s="645"/>
      <c r="AE25" s="645"/>
      <c r="AF25" s="645"/>
      <c r="AG25" s="645"/>
      <c r="AH25" s="645"/>
      <c r="AI25" s="645"/>
      <c r="AJ25" s="645"/>
      <c r="AK25" s="646"/>
      <c r="AL25" s="84">
        <v>2</v>
      </c>
      <c r="AM25" s="77" t="str">
        <f t="shared" si="12"/>
        <v/>
      </c>
      <c r="AN25" s="77" t="b">
        <f t="shared" si="13"/>
        <v>0</v>
      </c>
      <c r="AO25" s="77" t="s">
        <v>313</v>
      </c>
      <c r="AP25" s="77" t="b">
        <f t="shared" si="14"/>
        <v>0</v>
      </c>
      <c r="AQ25" s="83" t="b">
        <f t="shared" si="1"/>
        <v>0</v>
      </c>
      <c r="AR25" s="83" t="b">
        <f t="shared" si="2"/>
        <v>0</v>
      </c>
      <c r="AT25" s="21" t="str">
        <f t="shared" si="5"/>
        <v/>
      </c>
      <c r="AW25" s="85"/>
      <c r="AX25" s="85"/>
      <c r="AY25" s="86"/>
      <c r="BB25" s="87" t="b">
        <v>0</v>
      </c>
      <c r="BC25" s="95"/>
      <c r="BD25" s="95"/>
      <c r="BE25" s="95"/>
      <c r="BF25" s="95"/>
      <c r="BG25" s="95"/>
      <c r="BH25" s="95"/>
      <c r="BI25" s="95"/>
      <c r="BJ25" s="95"/>
      <c r="BK25" s="95"/>
      <c r="BL25" s="95"/>
      <c r="BM25" s="95"/>
      <c r="BN25" s="95"/>
      <c r="BO25" s="95"/>
      <c r="BP25" s="95"/>
      <c r="BQ25" s="95"/>
      <c r="BR25" s="95"/>
      <c r="BS25" s="95"/>
      <c r="BT25" s="95"/>
      <c r="BU25" s="95"/>
      <c r="BV25" s="95"/>
      <c r="BW25" s="95"/>
      <c r="BX25" s="95"/>
      <c r="BY25" s="95"/>
      <c r="BZ25" s="95"/>
      <c r="CA25" s="95"/>
      <c r="CH25" s="96"/>
      <c r="CI25" s="96"/>
      <c r="CJ25" s="96"/>
      <c r="CK25" s="96"/>
    </row>
    <row r="26" spans="2:89">
      <c r="B26" s="87"/>
      <c r="C26" s="645" t="s">
        <v>827</v>
      </c>
      <c r="D26" s="645"/>
      <c r="E26" s="645"/>
      <c r="F26" s="645"/>
      <c r="G26" s="645"/>
      <c r="H26" s="645"/>
      <c r="I26" s="645"/>
      <c r="J26" s="645"/>
      <c r="K26" s="645"/>
      <c r="L26" s="645"/>
      <c r="M26" s="645"/>
      <c r="N26" s="645"/>
      <c r="O26" s="645"/>
      <c r="P26" s="645"/>
      <c r="Q26" s="645"/>
      <c r="R26" s="645"/>
      <c r="S26" s="645"/>
      <c r="T26" s="645"/>
      <c r="U26" s="645"/>
      <c r="V26" s="645"/>
      <c r="W26" s="645"/>
      <c r="X26" s="645"/>
      <c r="Y26" s="645"/>
      <c r="Z26" s="645"/>
      <c r="AA26" s="645"/>
      <c r="AB26" s="645"/>
      <c r="AC26" s="645"/>
      <c r="AD26" s="645"/>
      <c r="AE26" s="645"/>
      <c r="AF26" s="645"/>
      <c r="AG26" s="645"/>
      <c r="AH26" s="645"/>
      <c r="AI26" s="645"/>
      <c r="AJ26" s="645"/>
      <c r="AK26" s="646"/>
      <c r="AL26" s="84">
        <v>2</v>
      </c>
      <c r="AM26" s="77" t="str">
        <f t="shared" si="12"/>
        <v/>
      </c>
      <c r="AN26" s="77" t="b">
        <f t="shared" si="13"/>
        <v>0</v>
      </c>
      <c r="AO26" s="77" t="s">
        <v>314</v>
      </c>
      <c r="AP26" s="77" t="b">
        <f t="shared" si="14"/>
        <v>0</v>
      </c>
      <c r="AQ26" s="83" t="b">
        <f t="shared" si="1"/>
        <v>0</v>
      </c>
      <c r="AR26" s="83" t="b">
        <f t="shared" si="2"/>
        <v>0</v>
      </c>
      <c r="AT26" s="21" t="str">
        <f t="shared" si="5"/>
        <v/>
      </c>
      <c r="AW26" s="85"/>
      <c r="AX26" s="85"/>
      <c r="AY26" s="86"/>
      <c r="BB26" s="87" t="b">
        <v>0</v>
      </c>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H26" s="96"/>
      <c r="CI26" s="96"/>
      <c r="CJ26" s="96"/>
      <c r="CK26" s="96"/>
    </row>
    <row r="27" spans="2:89">
      <c r="B27" s="87"/>
      <c r="C27" s="645" t="s">
        <v>926</v>
      </c>
      <c r="D27" s="645"/>
      <c r="E27" s="645"/>
      <c r="F27" s="645"/>
      <c r="G27" s="645"/>
      <c r="H27" s="645"/>
      <c r="I27" s="645"/>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6"/>
      <c r="AL27" s="84">
        <v>2</v>
      </c>
      <c r="AM27" s="77" t="str">
        <f t="shared" si="12"/>
        <v/>
      </c>
      <c r="AN27" s="77" t="b">
        <f t="shared" si="13"/>
        <v>0</v>
      </c>
      <c r="AO27" s="77" t="s">
        <v>316</v>
      </c>
      <c r="AP27" s="77" t="b">
        <f t="shared" si="14"/>
        <v>0</v>
      </c>
      <c r="AQ27" s="83" t="b">
        <f t="shared" si="1"/>
        <v>0</v>
      </c>
      <c r="AR27" s="83" t="b">
        <f t="shared" si="2"/>
        <v>0</v>
      </c>
      <c r="AT27" s="21" t="str">
        <f t="shared" si="5"/>
        <v/>
      </c>
      <c r="AW27" s="85"/>
      <c r="AX27" s="85"/>
      <c r="AY27" s="86"/>
      <c r="BB27" s="87" t="b">
        <v>0</v>
      </c>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H27" s="96"/>
      <c r="CI27" s="96"/>
      <c r="CJ27" s="96"/>
      <c r="CK27" s="96"/>
    </row>
    <row r="28" spans="2:89" hidden="1">
      <c r="B28" s="642" t="s">
        <v>898</v>
      </c>
      <c r="C28" s="643"/>
      <c r="D28" s="643"/>
      <c r="E28" s="643"/>
      <c r="F28" s="643"/>
      <c r="G28" s="643"/>
      <c r="H28" s="643"/>
      <c r="I28" s="643"/>
      <c r="J28" s="643"/>
      <c r="K28" s="643"/>
      <c r="L28" s="643"/>
      <c r="M28" s="643"/>
      <c r="N28" s="643"/>
      <c r="O28" s="643"/>
      <c r="P28" s="643"/>
      <c r="Q28" s="643"/>
      <c r="R28" s="643"/>
      <c r="S28" s="643"/>
      <c r="T28" s="643"/>
      <c r="U28" s="643"/>
      <c r="V28" s="643"/>
      <c r="W28" s="643"/>
      <c r="X28" s="643"/>
      <c r="Y28" s="643"/>
      <c r="Z28" s="643"/>
      <c r="AA28" s="643"/>
      <c r="AB28" s="643"/>
      <c r="AC28" s="643"/>
      <c r="AD28" s="643"/>
      <c r="AE28" s="643"/>
      <c r="AF28" s="643"/>
      <c r="AG28" s="643"/>
      <c r="AH28" s="643"/>
      <c r="AI28" s="643"/>
      <c r="AJ28" s="643"/>
      <c r="AK28" s="644"/>
      <c r="AL28" s="84">
        <v>1</v>
      </c>
      <c r="AM28" s="77" t="str">
        <f>B28</f>
        <v>TAF認證方法 (USP&lt;62&gt;)</v>
      </c>
      <c r="AN28" s="77" t="b">
        <f>OR(BB29:BB30)</f>
        <v>0</v>
      </c>
      <c r="AO28" s="77" t="s">
        <v>496</v>
      </c>
      <c r="AP28" s="77" t="b">
        <f>OR(BB29:BB30)</f>
        <v>0</v>
      </c>
      <c r="AQ28" s="83" t="b">
        <f t="shared" si="1"/>
        <v>0</v>
      </c>
      <c r="AR28" s="83" t="b">
        <f t="shared" si="2"/>
        <v>0</v>
      </c>
      <c r="AT28" s="21" t="str">
        <f t="shared" si="5"/>
        <v/>
      </c>
      <c r="AW28" s="85"/>
      <c r="AX28" s="85"/>
      <c r="AY28" s="86"/>
      <c r="BB28" s="87"/>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H28" s="96"/>
      <c r="CI28" s="96"/>
      <c r="CJ28" s="96"/>
      <c r="CK28" s="96"/>
    </row>
    <row r="29" spans="2:89" hidden="1">
      <c r="B29" s="87"/>
      <c r="C29" s="645" t="s">
        <v>897</v>
      </c>
      <c r="D29" s="645"/>
      <c r="E29" s="645"/>
      <c r="F29" s="645"/>
      <c r="G29" s="645"/>
      <c r="H29" s="645"/>
      <c r="I29" s="645"/>
      <c r="J29" s="645"/>
      <c r="K29" s="645"/>
      <c r="L29" s="645"/>
      <c r="M29" s="645"/>
      <c r="N29" s="645"/>
      <c r="O29" s="645"/>
      <c r="P29" s="645"/>
      <c r="Q29" s="645"/>
      <c r="R29" s="645"/>
      <c r="S29" s="645"/>
      <c r="T29" s="645"/>
      <c r="U29" s="645"/>
      <c r="V29" s="645"/>
      <c r="W29" s="645"/>
      <c r="X29" s="645"/>
      <c r="Y29" s="645"/>
      <c r="Z29" s="645"/>
      <c r="AA29" s="645"/>
      <c r="AB29" s="645"/>
      <c r="AC29" s="645"/>
      <c r="AD29" s="645"/>
      <c r="AE29" s="645"/>
      <c r="AF29" s="645"/>
      <c r="AG29" s="645"/>
      <c r="AH29" s="645"/>
      <c r="AI29" s="645"/>
      <c r="AJ29" s="645"/>
      <c r="AK29" s="646"/>
      <c r="AL29" s="84">
        <v>2</v>
      </c>
      <c r="AM29" s="77" t="str">
        <f t="shared" ref="AM29:AM30" si="15">IF(BB29,C29,"")</f>
        <v/>
      </c>
      <c r="AN29" s="77" t="b">
        <f t="shared" ref="AN29:AN30" si="16">BB29</f>
        <v>0</v>
      </c>
      <c r="AO29" s="77" t="s">
        <v>309</v>
      </c>
      <c r="AP29" s="77" t="b">
        <f>BB29</f>
        <v>0</v>
      </c>
      <c r="AQ29" s="83" t="b">
        <f t="shared" si="1"/>
        <v>0</v>
      </c>
      <c r="AR29" s="83" t="b">
        <f t="shared" si="2"/>
        <v>0</v>
      </c>
      <c r="AT29" s="21" t="str">
        <f t="shared" si="5"/>
        <v/>
      </c>
      <c r="AW29" s="85"/>
      <c r="AX29" s="85"/>
      <c r="AY29" s="86"/>
      <c r="BB29" s="87" t="b">
        <v>0</v>
      </c>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H29" s="96"/>
      <c r="CI29" s="96"/>
      <c r="CJ29" s="96"/>
      <c r="CK29" s="96"/>
    </row>
    <row r="30" spans="2:89" hidden="1">
      <c r="B30" s="87"/>
      <c r="C30" s="645" t="s">
        <v>834</v>
      </c>
      <c r="D30" s="645"/>
      <c r="E30" s="645"/>
      <c r="F30" s="645"/>
      <c r="G30" s="645"/>
      <c r="H30" s="645"/>
      <c r="I30" s="645"/>
      <c r="J30" s="645"/>
      <c r="K30" s="645"/>
      <c r="L30" s="645"/>
      <c r="M30" s="645"/>
      <c r="N30" s="645"/>
      <c r="O30" s="645"/>
      <c r="P30" s="645"/>
      <c r="Q30" s="645"/>
      <c r="R30" s="645"/>
      <c r="S30" s="645"/>
      <c r="T30" s="645"/>
      <c r="U30" s="645"/>
      <c r="V30" s="645"/>
      <c r="W30" s="645"/>
      <c r="X30" s="645"/>
      <c r="Y30" s="645"/>
      <c r="Z30" s="645"/>
      <c r="AA30" s="645"/>
      <c r="AB30" s="645"/>
      <c r="AC30" s="645"/>
      <c r="AD30" s="645"/>
      <c r="AE30" s="645"/>
      <c r="AF30" s="645"/>
      <c r="AG30" s="645"/>
      <c r="AH30" s="645"/>
      <c r="AI30" s="645"/>
      <c r="AJ30" s="645"/>
      <c r="AK30" s="646"/>
      <c r="AL30" s="84">
        <v>2</v>
      </c>
      <c r="AM30" s="77" t="str">
        <f t="shared" si="15"/>
        <v/>
      </c>
      <c r="AN30" s="77" t="b">
        <f t="shared" si="16"/>
        <v>0</v>
      </c>
      <c r="AO30" s="77" t="s">
        <v>311</v>
      </c>
      <c r="AP30" s="77" t="b">
        <f>BB30</f>
        <v>0</v>
      </c>
      <c r="AQ30" s="83" t="b">
        <f t="shared" si="1"/>
        <v>0</v>
      </c>
      <c r="AR30" s="83" t="b">
        <f t="shared" si="2"/>
        <v>0</v>
      </c>
      <c r="AT30" s="21" t="str">
        <f t="shared" si="5"/>
        <v/>
      </c>
      <c r="AW30" s="85"/>
      <c r="AX30" s="85"/>
      <c r="AY30" s="86"/>
      <c r="BB30" s="87" t="b">
        <v>0</v>
      </c>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H30" s="96"/>
      <c r="CI30" s="96"/>
      <c r="CJ30" s="96"/>
      <c r="CK30" s="96"/>
    </row>
    <row r="31" spans="2:89">
      <c r="B31" s="640" t="s">
        <v>319</v>
      </c>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c r="AK31" s="369">
        <f>COUNTIF(BB32:BB37,TRUE)</f>
        <v>0</v>
      </c>
      <c r="AL31" s="84">
        <v>1</v>
      </c>
      <c r="AM31" t="str">
        <f>B31</f>
        <v>3. 防腐劑 Preservative :</v>
      </c>
      <c r="AN31" t="b">
        <f>OR(BB32:BB37)</f>
        <v>0</v>
      </c>
      <c r="AO31" t="s">
        <v>320</v>
      </c>
      <c r="AP31" t="b">
        <f>TRUE</f>
        <v>1</v>
      </c>
      <c r="AQ31" s="83" t="b">
        <f t="shared" si="1"/>
        <v>0</v>
      </c>
      <c r="AR31" s="83" t="b">
        <f t="shared" si="2"/>
        <v>0</v>
      </c>
      <c r="AT31" s="21" t="str">
        <f t="shared" si="5"/>
        <v/>
      </c>
      <c r="AY31" s="86"/>
      <c r="BB31" s="641" t="s">
        <v>319</v>
      </c>
      <c r="BC31" s="641"/>
      <c r="BD31" s="641"/>
      <c r="BE31" s="641"/>
      <c r="BF31" s="641"/>
      <c r="BG31" s="641"/>
      <c r="BH31" s="641"/>
      <c r="BI31" s="641"/>
      <c r="BJ31" s="641"/>
      <c r="BK31" s="641"/>
      <c r="BL31" s="641"/>
      <c r="BM31" s="641"/>
      <c r="BN31" s="641"/>
      <c r="BO31" s="641"/>
      <c r="BP31" s="641"/>
      <c r="BQ31" s="641"/>
      <c r="BR31" s="641"/>
      <c r="BS31" s="641"/>
      <c r="BT31" s="641"/>
      <c r="BU31" s="641"/>
      <c r="BV31" s="641"/>
      <c r="BW31" s="641"/>
      <c r="BX31" s="641"/>
      <c r="BY31" s="641"/>
      <c r="BZ31" s="641"/>
      <c r="CA31" s="641"/>
      <c r="CB31" s="641"/>
      <c r="CC31" s="641"/>
      <c r="CD31" s="641"/>
      <c r="CE31" s="641"/>
      <c r="CF31" s="641"/>
      <c r="CG31" s="641"/>
      <c r="CH31" s="641"/>
      <c r="CI31" s="641"/>
      <c r="CJ31" s="641"/>
      <c r="CK31" s="17">
        <f>COUNTIF(BB32:BB37,TRUE)</f>
        <v>0</v>
      </c>
    </row>
    <row r="32" spans="2:89">
      <c r="B32" s="18"/>
      <c r="C32" s="650" t="s">
        <v>321</v>
      </c>
      <c r="D32" s="650"/>
      <c r="E32" s="650"/>
      <c r="F32" s="650"/>
      <c r="G32" s="650"/>
      <c r="H32" s="650"/>
      <c r="I32" s="650"/>
      <c r="J32" s="650"/>
      <c r="K32" s="650"/>
      <c r="L32" s="650"/>
      <c r="M32" s="650"/>
      <c r="N32" s="650"/>
      <c r="O32" s="650"/>
      <c r="P32" s="650"/>
      <c r="Q32" s="650"/>
      <c r="R32" s="650"/>
      <c r="S32" s="650"/>
      <c r="T32" s="650"/>
      <c r="U32" s="650"/>
      <c r="V32" s="650"/>
      <c r="W32" s="650"/>
      <c r="X32" s="650"/>
      <c r="Y32" s="650"/>
      <c r="Z32" s="650"/>
      <c r="AA32" s="650"/>
      <c r="AB32" s="650"/>
      <c r="AC32" s="650"/>
      <c r="AD32" s="650"/>
      <c r="AE32" s="650"/>
      <c r="AF32" s="650"/>
      <c r="AG32" s="650"/>
      <c r="AH32" s="650"/>
      <c r="AI32" s="650"/>
      <c r="AJ32" s="650"/>
      <c r="AK32" s="653"/>
      <c r="AL32" s="84">
        <v>2</v>
      </c>
      <c r="AM32" s="77" t="str">
        <f t="shared" ref="AM32:AM37" si="17">IF(BB32,C32,"")</f>
        <v/>
      </c>
      <c r="AN32" s="77" t="b">
        <f t="shared" ref="AN32:AN37" si="18">BB32</f>
        <v>0</v>
      </c>
      <c r="AO32" s="77" t="s">
        <v>322</v>
      </c>
      <c r="AP32" s="77" t="b">
        <f t="shared" ref="AP32:AP37" si="19">BB32</f>
        <v>0</v>
      </c>
      <c r="AQ32" s="83" t="b">
        <f t="shared" si="1"/>
        <v>0</v>
      </c>
      <c r="AR32" s="83" t="b">
        <f t="shared" si="2"/>
        <v>0</v>
      </c>
      <c r="AT32" s="21" t="str">
        <f t="shared" si="5"/>
        <v/>
      </c>
      <c r="AW32" s="85"/>
      <c r="AX32" s="85"/>
      <c r="AY32" s="86"/>
      <c r="BB32" s="18" t="b">
        <v>0</v>
      </c>
      <c r="BC32" s="650" t="s">
        <v>323</v>
      </c>
      <c r="BD32" s="650"/>
      <c r="BE32" s="650"/>
      <c r="BF32" s="650"/>
      <c r="BG32" s="650"/>
      <c r="BH32" s="650"/>
      <c r="BI32" s="650"/>
      <c r="BJ32" s="650"/>
      <c r="BK32" s="650"/>
      <c r="BL32" s="650"/>
      <c r="BM32" s="650"/>
      <c r="BN32" s="650"/>
      <c r="BO32" s="650"/>
      <c r="BP32" s="650"/>
      <c r="BQ32" s="650"/>
      <c r="BR32" s="650"/>
      <c r="BS32" s="650"/>
      <c r="BT32" s="650"/>
      <c r="BU32" s="650"/>
      <c r="BV32" s="650"/>
      <c r="BW32" s="650"/>
      <c r="BX32" s="650"/>
      <c r="BY32" s="650"/>
      <c r="BZ32" s="650"/>
      <c r="CA32" s="650"/>
      <c r="CG32" s="20" t="s">
        <v>292</v>
      </c>
      <c r="CH32" s="651">
        <v>6050</v>
      </c>
      <c r="CI32" s="651"/>
      <c r="CJ32" s="651"/>
      <c r="CK32" s="651"/>
    </row>
    <row r="33" spans="2:89">
      <c r="B33" s="18"/>
      <c r="C33" s="650" t="s">
        <v>324</v>
      </c>
      <c r="D33" s="650"/>
      <c r="E33" s="650"/>
      <c r="F33" s="650"/>
      <c r="G33" s="650"/>
      <c r="H33" s="650"/>
      <c r="I33" s="650"/>
      <c r="J33" s="650"/>
      <c r="K33" s="650"/>
      <c r="L33" s="650"/>
      <c r="M33" s="650"/>
      <c r="N33" s="650"/>
      <c r="O33" s="650"/>
      <c r="P33" s="650"/>
      <c r="Q33" s="650"/>
      <c r="R33" s="650"/>
      <c r="S33" s="650"/>
      <c r="T33" s="650"/>
      <c r="U33" s="650"/>
      <c r="V33" s="650"/>
      <c r="W33" s="650"/>
      <c r="X33" s="650"/>
      <c r="Y33" s="650"/>
      <c r="Z33" s="650"/>
      <c r="AA33" s="650"/>
      <c r="AB33" s="650"/>
      <c r="AC33" s="650"/>
      <c r="AD33" s="650"/>
      <c r="AE33" s="650"/>
      <c r="AF33" s="650"/>
      <c r="AG33" s="650"/>
      <c r="AH33" s="650"/>
      <c r="AI33" s="650"/>
      <c r="AJ33" s="650"/>
      <c r="AK33" s="653"/>
      <c r="AL33" s="84">
        <v>2</v>
      </c>
      <c r="AM33" s="77" t="str">
        <f t="shared" si="17"/>
        <v/>
      </c>
      <c r="AN33" s="77" t="b">
        <f t="shared" si="18"/>
        <v>0</v>
      </c>
      <c r="AO33" s="77" t="s">
        <v>325</v>
      </c>
      <c r="AP33" s="77" t="b">
        <f t="shared" si="19"/>
        <v>0</v>
      </c>
      <c r="AQ33" s="83" t="b">
        <f t="shared" si="1"/>
        <v>0</v>
      </c>
      <c r="AR33" s="83" t="b">
        <f t="shared" si="2"/>
        <v>0</v>
      </c>
      <c r="AT33" s="21" t="str">
        <f t="shared" si="5"/>
        <v/>
      </c>
      <c r="AW33" s="85"/>
      <c r="AX33" s="85"/>
      <c r="AY33" s="86"/>
      <c r="BB33" s="18" t="b">
        <v>0</v>
      </c>
      <c r="BC33" s="650" t="s">
        <v>326</v>
      </c>
      <c r="BD33" s="650"/>
      <c r="BE33" s="650"/>
      <c r="BF33" s="650"/>
      <c r="BG33" s="650"/>
      <c r="BH33" s="650"/>
      <c r="BI33" s="650"/>
      <c r="BJ33" s="650"/>
      <c r="BK33" s="650"/>
      <c r="BL33" s="650"/>
      <c r="BM33" s="650"/>
      <c r="BN33" s="650"/>
      <c r="BO33" s="650"/>
      <c r="BP33" s="650"/>
      <c r="BQ33" s="650"/>
      <c r="BR33" s="650"/>
      <c r="BS33" s="650"/>
      <c r="BT33" s="650"/>
      <c r="BU33" s="650"/>
      <c r="BV33" s="650"/>
      <c r="BW33" s="650"/>
      <c r="BX33" s="650"/>
      <c r="BY33" s="650"/>
      <c r="BZ33" s="650"/>
      <c r="CA33" s="650"/>
      <c r="CG33" s="20" t="s">
        <v>292</v>
      </c>
      <c r="CH33" s="651">
        <v>6050</v>
      </c>
      <c r="CI33" s="651"/>
      <c r="CJ33" s="651"/>
      <c r="CK33" s="651"/>
    </row>
    <row r="34" spans="2:89">
      <c r="B34" s="18"/>
      <c r="C34" s="650" t="s">
        <v>327</v>
      </c>
      <c r="D34" s="650"/>
      <c r="E34" s="650"/>
      <c r="F34" s="650"/>
      <c r="G34" s="650"/>
      <c r="H34" s="650"/>
      <c r="I34" s="650"/>
      <c r="J34" s="650"/>
      <c r="K34" s="650"/>
      <c r="L34" s="650"/>
      <c r="M34" s="650"/>
      <c r="N34" s="650"/>
      <c r="O34" s="650"/>
      <c r="P34" s="650"/>
      <c r="Q34" s="650"/>
      <c r="R34" s="650"/>
      <c r="S34" s="650"/>
      <c r="T34" s="650"/>
      <c r="U34" s="650"/>
      <c r="V34" s="650"/>
      <c r="W34" s="650"/>
      <c r="X34" s="650"/>
      <c r="Y34" s="650"/>
      <c r="Z34" s="650"/>
      <c r="AA34" s="650"/>
      <c r="AB34" s="650"/>
      <c r="AC34" s="650"/>
      <c r="AD34" s="650"/>
      <c r="AE34" s="650"/>
      <c r="AF34" s="650"/>
      <c r="AG34" s="650"/>
      <c r="AH34" s="650"/>
      <c r="AI34" s="650"/>
      <c r="AJ34" s="650"/>
      <c r="AK34" s="653"/>
      <c r="AL34" s="84">
        <v>2</v>
      </c>
      <c r="AM34" s="77" t="str">
        <f t="shared" si="17"/>
        <v/>
      </c>
      <c r="AN34" s="77" t="b">
        <f t="shared" si="18"/>
        <v>0</v>
      </c>
      <c r="AO34" s="77" t="s">
        <v>328</v>
      </c>
      <c r="AP34" s="77" t="b">
        <f t="shared" si="19"/>
        <v>0</v>
      </c>
      <c r="AQ34" s="83" t="b">
        <f t="shared" si="1"/>
        <v>0</v>
      </c>
      <c r="AR34" s="83" t="b">
        <f t="shared" si="2"/>
        <v>0</v>
      </c>
      <c r="AT34" s="21" t="str">
        <f t="shared" si="5"/>
        <v/>
      </c>
      <c r="AW34" s="85"/>
      <c r="AX34" s="85"/>
      <c r="AY34" s="86"/>
      <c r="BB34" s="18" t="b">
        <v>0</v>
      </c>
      <c r="BC34" s="650" t="s">
        <v>329</v>
      </c>
      <c r="BD34" s="650"/>
      <c r="BE34" s="650"/>
      <c r="BF34" s="650"/>
      <c r="BG34" s="650"/>
      <c r="BH34" s="650"/>
      <c r="BI34" s="650"/>
      <c r="BJ34" s="650"/>
      <c r="BK34" s="650"/>
      <c r="BL34" s="650"/>
      <c r="BM34" s="650"/>
      <c r="BN34" s="650"/>
      <c r="BO34" s="650"/>
      <c r="BP34" s="650"/>
      <c r="BQ34" s="650"/>
      <c r="BR34" s="650"/>
      <c r="BS34" s="650"/>
      <c r="BT34" s="650"/>
      <c r="BU34" s="650"/>
      <c r="BV34" s="650"/>
      <c r="BW34" s="650"/>
      <c r="BX34" s="650"/>
      <c r="BY34" s="650"/>
      <c r="BZ34" s="650"/>
      <c r="CA34" s="650"/>
      <c r="CG34" s="20" t="s">
        <v>292</v>
      </c>
      <c r="CH34" s="651">
        <v>8250</v>
      </c>
      <c r="CI34" s="651"/>
      <c r="CJ34" s="651"/>
      <c r="CK34" s="651"/>
    </row>
    <row r="35" spans="2:89">
      <c r="B35" s="18"/>
      <c r="C35" s="650" t="s">
        <v>330</v>
      </c>
      <c r="D35" s="650"/>
      <c r="E35" s="650"/>
      <c r="F35" s="650"/>
      <c r="G35" s="650"/>
      <c r="H35" s="650"/>
      <c r="I35" s="650"/>
      <c r="J35" s="650"/>
      <c r="K35" s="650"/>
      <c r="L35" s="650"/>
      <c r="M35" s="650"/>
      <c r="N35" s="650"/>
      <c r="O35" s="650"/>
      <c r="P35" s="650"/>
      <c r="Q35" s="650"/>
      <c r="R35" s="650"/>
      <c r="S35" s="650"/>
      <c r="T35" s="650"/>
      <c r="U35" s="650"/>
      <c r="V35" s="650"/>
      <c r="W35" s="650"/>
      <c r="X35" s="650"/>
      <c r="Y35" s="650"/>
      <c r="Z35" s="650"/>
      <c r="AA35" s="650"/>
      <c r="AB35" s="650"/>
      <c r="AC35" s="650"/>
      <c r="AD35" s="650"/>
      <c r="AE35" s="650"/>
      <c r="AF35" s="650"/>
      <c r="AG35" s="650"/>
      <c r="AH35" s="650"/>
      <c r="AI35" s="650"/>
      <c r="AJ35" s="650"/>
      <c r="AK35" s="653"/>
      <c r="AL35" s="84">
        <v>2</v>
      </c>
      <c r="AM35" s="77" t="str">
        <f t="shared" si="17"/>
        <v/>
      </c>
      <c r="AN35" s="77" t="b">
        <f t="shared" si="18"/>
        <v>0</v>
      </c>
      <c r="AO35" s="77" t="s">
        <v>331</v>
      </c>
      <c r="AP35" s="77" t="b">
        <f t="shared" si="19"/>
        <v>0</v>
      </c>
      <c r="AQ35" s="83" t="b">
        <f t="shared" si="1"/>
        <v>0</v>
      </c>
      <c r="AR35" s="83" t="b">
        <f t="shared" si="2"/>
        <v>0</v>
      </c>
      <c r="AT35" s="21" t="str">
        <f t="shared" si="5"/>
        <v/>
      </c>
      <c r="AW35" s="85"/>
      <c r="AX35" s="85"/>
      <c r="AY35" s="86"/>
      <c r="BB35" s="18" t="b">
        <v>0</v>
      </c>
      <c r="BC35" s="650" t="s">
        <v>332</v>
      </c>
      <c r="BD35" s="650"/>
      <c r="BE35" s="650"/>
      <c r="BF35" s="650"/>
      <c r="BG35" s="650"/>
      <c r="BH35" s="650"/>
      <c r="BI35" s="650"/>
      <c r="BJ35" s="650"/>
      <c r="BK35" s="650"/>
      <c r="BL35" s="650"/>
      <c r="BM35" s="650"/>
      <c r="BN35" s="650"/>
      <c r="BO35" s="650"/>
      <c r="BP35" s="650"/>
      <c r="BQ35" s="650"/>
      <c r="BR35" s="650"/>
      <c r="BS35" s="650"/>
      <c r="BT35" s="650"/>
      <c r="BU35" s="650"/>
      <c r="BV35" s="650"/>
      <c r="BW35" s="650"/>
      <c r="BX35" s="650"/>
      <c r="BY35" s="650"/>
      <c r="BZ35" s="650"/>
      <c r="CA35" s="650"/>
      <c r="CG35" s="20" t="s">
        <v>292</v>
      </c>
      <c r="CH35" s="651">
        <v>4000</v>
      </c>
      <c r="CI35" s="651"/>
      <c r="CJ35" s="651"/>
      <c r="CK35" s="651"/>
    </row>
    <row r="36" spans="2:89">
      <c r="B36" s="18"/>
      <c r="C36" s="650" t="s">
        <v>333</v>
      </c>
      <c r="D36" s="650"/>
      <c r="E36" s="650"/>
      <c r="F36" s="650"/>
      <c r="G36" s="650"/>
      <c r="H36" s="650"/>
      <c r="I36" s="650"/>
      <c r="J36" s="650"/>
      <c r="K36" s="650"/>
      <c r="L36" s="650"/>
      <c r="M36" s="650"/>
      <c r="N36" s="650"/>
      <c r="O36" s="650"/>
      <c r="P36" s="650"/>
      <c r="Q36" s="650"/>
      <c r="R36" s="650"/>
      <c r="S36" s="650"/>
      <c r="T36" s="650"/>
      <c r="U36" s="650"/>
      <c r="V36" s="650"/>
      <c r="W36" s="650"/>
      <c r="X36" s="650"/>
      <c r="Y36" s="650"/>
      <c r="Z36" s="650"/>
      <c r="AA36" s="650"/>
      <c r="AB36" s="650"/>
      <c r="AC36" s="650"/>
      <c r="AD36" s="650"/>
      <c r="AE36" s="650"/>
      <c r="AF36" s="650"/>
      <c r="AG36" s="650"/>
      <c r="AH36" s="650"/>
      <c r="AI36" s="650"/>
      <c r="AJ36" s="650"/>
      <c r="AK36" s="653"/>
      <c r="AL36" s="84">
        <v>2</v>
      </c>
      <c r="AM36" s="77" t="str">
        <f t="shared" si="17"/>
        <v/>
      </c>
      <c r="AN36" s="77" t="b">
        <f t="shared" si="18"/>
        <v>0</v>
      </c>
      <c r="AO36" s="77" t="s">
        <v>334</v>
      </c>
      <c r="AP36" s="77" t="b">
        <f t="shared" si="19"/>
        <v>0</v>
      </c>
      <c r="AQ36" s="83" t="b">
        <f t="shared" si="1"/>
        <v>0</v>
      </c>
      <c r="AR36" s="83" t="b">
        <f t="shared" si="2"/>
        <v>0</v>
      </c>
      <c r="AT36" s="21" t="str">
        <f t="shared" si="5"/>
        <v/>
      </c>
      <c r="AW36" s="85"/>
      <c r="AX36" s="85"/>
      <c r="AY36" s="86"/>
      <c r="BB36" s="18" t="b">
        <v>0</v>
      </c>
      <c r="BC36" s="650" t="s">
        <v>335</v>
      </c>
      <c r="BD36" s="650"/>
      <c r="BE36" s="650"/>
      <c r="BF36" s="650"/>
      <c r="BG36" s="650"/>
      <c r="BH36" s="650"/>
      <c r="BI36" s="650"/>
      <c r="BJ36" s="650"/>
      <c r="BK36" s="650"/>
      <c r="BL36" s="650"/>
      <c r="BM36" s="650"/>
      <c r="BN36" s="650"/>
      <c r="BO36" s="650"/>
      <c r="BP36" s="650"/>
      <c r="BQ36" s="650"/>
      <c r="BR36" s="650"/>
      <c r="BS36" s="650"/>
      <c r="BT36" s="650"/>
      <c r="BU36" s="650"/>
      <c r="BV36" s="650"/>
      <c r="BW36" s="650"/>
      <c r="BX36" s="650"/>
      <c r="BY36" s="650"/>
      <c r="BZ36" s="650"/>
      <c r="CA36" s="650"/>
      <c r="CG36" s="20" t="s">
        <v>292</v>
      </c>
      <c r="CH36" s="651">
        <v>5000</v>
      </c>
      <c r="CI36" s="651"/>
      <c r="CJ36" s="651"/>
      <c r="CK36" s="651"/>
    </row>
    <row r="37" spans="2:89">
      <c r="B37" s="87"/>
      <c r="C37" s="650" t="s">
        <v>336</v>
      </c>
      <c r="D37" s="650"/>
      <c r="E37" s="650"/>
      <c r="F37" s="650"/>
      <c r="G37" s="650"/>
      <c r="H37" s="650"/>
      <c r="I37" s="650"/>
      <c r="J37" s="650"/>
      <c r="K37" s="650"/>
      <c r="L37" s="650"/>
      <c r="M37" s="650"/>
      <c r="N37" s="650"/>
      <c r="O37" s="650"/>
      <c r="P37" s="650"/>
      <c r="Q37" s="650"/>
      <c r="R37" s="650"/>
      <c r="S37" s="650"/>
      <c r="T37" s="650"/>
      <c r="U37" s="650"/>
      <c r="V37" s="650"/>
      <c r="W37" s="650"/>
      <c r="X37" s="650"/>
      <c r="Y37" s="650"/>
      <c r="Z37" s="650"/>
      <c r="AA37" s="650"/>
      <c r="AB37" s="650"/>
      <c r="AC37" s="650"/>
      <c r="AD37" s="650"/>
      <c r="AE37" s="650"/>
      <c r="AF37" s="650"/>
      <c r="AG37" s="650"/>
      <c r="AH37" s="650"/>
      <c r="AI37" s="650"/>
      <c r="AJ37" s="650"/>
      <c r="AK37" s="653"/>
      <c r="AL37" s="84">
        <v>2</v>
      </c>
      <c r="AM37" s="77" t="str">
        <f t="shared" si="17"/>
        <v/>
      </c>
      <c r="AN37" s="77" t="b">
        <f t="shared" si="18"/>
        <v>0</v>
      </c>
      <c r="AO37" s="77" t="s">
        <v>337</v>
      </c>
      <c r="AP37" s="77" t="b">
        <f t="shared" si="19"/>
        <v>0</v>
      </c>
      <c r="AQ37" s="83" t="b">
        <f t="shared" si="1"/>
        <v>0</v>
      </c>
      <c r="AR37" s="83" t="b">
        <f t="shared" si="2"/>
        <v>0</v>
      </c>
      <c r="AT37" s="21" t="str">
        <f t="shared" si="5"/>
        <v/>
      </c>
      <c r="AW37" s="85"/>
      <c r="AX37" s="85"/>
      <c r="AY37" s="86"/>
      <c r="BB37" s="87" t="b">
        <v>0</v>
      </c>
      <c r="BC37" s="650" t="s">
        <v>338</v>
      </c>
      <c r="BD37" s="650"/>
      <c r="BE37" s="650"/>
      <c r="BF37" s="650"/>
      <c r="BG37" s="650"/>
      <c r="BH37" s="650"/>
      <c r="BI37" s="650"/>
      <c r="BJ37" s="650"/>
      <c r="BK37" s="650"/>
      <c r="BL37" s="650"/>
      <c r="BM37" s="650"/>
      <c r="BN37" s="650"/>
      <c r="BO37" s="650"/>
      <c r="BP37" s="650"/>
      <c r="BQ37" s="650"/>
      <c r="BR37" s="650"/>
      <c r="BS37" s="650"/>
      <c r="BT37" s="650"/>
      <c r="BU37" s="650"/>
      <c r="BV37" s="650"/>
      <c r="BW37" s="650"/>
      <c r="BX37" s="650"/>
      <c r="BY37" s="650"/>
      <c r="BZ37" s="650"/>
      <c r="CA37" s="650"/>
      <c r="CG37" s="20" t="s">
        <v>292</v>
      </c>
      <c r="CH37" s="651">
        <v>7000</v>
      </c>
      <c r="CI37" s="651"/>
      <c r="CJ37" s="651"/>
      <c r="CK37" s="651"/>
    </row>
    <row r="38" spans="2:89">
      <c r="B38" s="640" t="s">
        <v>339</v>
      </c>
      <c r="C38" s="641"/>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369">
        <f>COUNTIF(BB39:BB46,TRUE)</f>
        <v>0</v>
      </c>
      <c r="AL38" s="84">
        <v>1</v>
      </c>
      <c r="AM38" t="str">
        <f>B38</f>
        <v>4. 粧品VOC:</v>
      </c>
      <c r="AN38" t="b">
        <f>OR(BB39:BB46)</f>
        <v>0</v>
      </c>
      <c r="AO38" t="s">
        <v>340</v>
      </c>
      <c r="AP38" t="b">
        <f>TRUE</f>
        <v>1</v>
      </c>
      <c r="AQ38" s="83" t="b">
        <f t="shared" si="1"/>
        <v>0</v>
      </c>
      <c r="AR38" s="83" t="b">
        <f t="shared" si="2"/>
        <v>0</v>
      </c>
      <c r="AT38" s="21" t="str">
        <f t="shared" si="5"/>
        <v/>
      </c>
      <c r="AY38" s="86"/>
      <c r="BB38" s="641" t="s">
        <v>339</v>
      </c>
      <c r="BC38" s="641"/>
      <c r="BD38" s="641"/>
      <c r="BE38" s="641"/>
      <c r="BF38" s="641"/>
      <c r="BG38" s="641"/>
      <c r="BH38" s="641"/>
      <c r="BI38" s="641"/>
      <c r="BJ38" s="641"/>
      <c r="BK38" s="641"/>
      <c r="BL38" s="641"/>
      <c r="BM38" s="641"/>
      <c r="BN38" s="641"/>
      <c r="BO38" s="641"/>
      <c r="BP38" s="641"/>
      <c r="BQ38" s="641"/>
      <c r="BR38" s="641"/>
      <c r="BS38" s="641"/>
      <c r="BT38" s="641"/>
      <c r="BU38" s="641"/>
      <c r="BV38" s="641"/>
      <c r="BW38" s="641"/>
      <c r="BX38" s="641"/>
      <c r="BY38" s="641"/>
      <c r="BZ38" s="641"/>
      <c r="CA38" s="641"/>
      <c r="CB38" s="641"/>
      <c r="CC38" s="641"/>
      <c r="CD38" s="641"/>
      <c r="CE38" s="641"/>
      <c r="CF38" s="641"/>
      <c r="CG38" s="641"/>
      <c r="CH38" s="641"/>
      <c r="CI38" s="641"/>
      <c r="CJ38" s="641"/>
      <c r="CK38" s="17">
        <f>COUNTIF(BB39:BB46,TRUE)</f>
        <v>0</v>
      </c>
    </row>
    <row r="39" spans="2:89">
      <c r="B39" s="18"/>
      <c r="C39" s="650" t="s">
        <v>341</v>
      </c>
      <c r="D39" s="650"/>
      <c r="E39" s="650"/>
      <c r="F39" s="650"/>
      <c r="G39" s="650"/>
      <c r="H39" s="650"/>
      <c r="I39" s="650"/>
      <c r="J39" s="650"/>
      <c r="K39" s="650"/>
      <c r="L39" s="650"/>
      <c r="M39" s="650"/>
      <c r="N39" s="650"/>
      <c r="O39" s="650"/>
      <c r="P39" s="650"/>
      <c r="Q39" s="650"/>
      <c r="R39" s="650"/>
      <c r="S39" s="650"/>
      <c r="T39" s="650"/>
      <c r="U39" s="650"/>
      <c r="V39" s="650"/>
      <c r="W39" s="650"/>
      <c r="X39" s="650"/>
      <c r="Y39" s="650"/>
      <c r="Z39" s="650"/>
      <c r="AA39" s="650"/>
      <c r="AB39" s="650"/>
      <c r="AC39" s="650"/>
      <c r="AD39" s="650"/>
      <c r="AE39" s="650"/>
      <c r="AF39" s="650"/>
      <c r="AG39" s="650"/>
      <c r="AH39" s="650"/>
      <c r="AI39" s="650"/>
      <c r="AJ39" s="650"/>
      <c r="AK39" s="653"/>
      <c r="AL39" s="84">
        <v>2</v>
      </c>
      <c r="AM39" s="77" t="str">
        <f t="shared" ref="AM39:AM46" si="20">IF(BB39,C39,"")</f>
        <v/>
      </c>
      <c r="AN39" s="77" t="b">
        <f t="shared" ref="AN39:AN46" si="21">BB39</f>
        <v>0</v>
      </c>
      <c r="AO39" s="77" t="s">
        <v>342</v>
      </c>
      <c r="AP39" s="77" t="b">
        <f t="shared" ref="AP39:AP42" si="22">BB39</f>
        <v>0</v>
      </c>
      <c r="AQ39" s="83" t="b">
        <f t="shared" si="1"/>
        <v>0</v>
      </c>
      <c r="AR39" s="83" t="b">
        <f t="shared" si="2"/>
        <v>0</v>
      </c>
      <c r="AT39" s="21" t="str">
        <f t="shared" si="5"/>
        <v/>
      </c>
      <c r="AW39" s="85"/>
      <c r="AX39" s="85"/>
      <c r="AY39" s="86"/>
      <c r="BB39" s="18" t="b">
        <v>0</v>
      </c>
      <c r="BC39" s="650" t="s">
        <v>343</v>
      </c>
      <c r="BD39" s="650"/>
      <c r="BE39" s="650"/>
      <c r="BF39" s="650"/>
      <c r="BG39" s="650"/>
      <c r="BH39" s="650"/>
      <c r="BI39" s="650"/>
      <c r="BJ39" s="650"/>
      <c r="BK39" s="650"/>
      <c r="BL39" s="650"/>
      <c r="BM39" s="650"/>
      <c r="BN39" s="650"/>
      <c r="BO39" s="650"/>
      <c r="BP39" s="650"/>
      <c r="BQ39" s="650"/>
      <c r="BR39" s="650"/>
      <c r="BS39" s="650" t="b">
        <v>0</v>
      </c>
      <c r="BT39" s="650"/>
      <c r="BU39" s="650"/>
      <c r="BV39" s="650"/>
      <c r="BW39" s="650"/>
      <c r="BX39" s="650"/>
      <c r="BY39" s="650"/>
      <c r="BZ39" s="650"/>
      <c r="CA39" s="650"/>
      <c r="CG39" s="20" t="s">
        <v>292</v>
      </c>
      <c r="CH39" s="651">
        <v>4400</v>
      </c>
      <c r="CI39" s="651"/>
      <c r="CJ39" s="651"/>
      <c r="CK39" s="651"/>
    </row>
    <row r="40" spans="2:89">
      <c r="B40" s="18"/>
      <c r="C40" s="650" t="s">
        <v>344</v>
      </c>
      <c r="D40" s="650"/>
      <c r="E40" s="650"/>
      <c r="F40" s="650"/>
      <c r="G40" s="650"/>
      <c r="H40" s="650"/>
      <c r="I40" s="650"/>
      <c r="J40" s="650"/>
      <c r="K40" s="650"/>
      <c r="L40" s="650"/>
      <c r="M40" s="650"/>
      <c r="N40" s="650"/>
      <c r="O40" s="650"/>
      <c r="P40" s="650"/>
      <c r="Q40" s="650"/>
      <c r="R40" s="650"/>
      <c r="S40" s="650"/>
      <c r="T40" s="650"/>
      <c r="U40" s="650"/>
      <c r="V40" s="650"/>
      <c r="W40" s="650"/>
      <c r="X40" s="650"/>
      <c r="Y40" s="650"/>
      <c r="Z40" s="650"/>
      <c r="AA40" s="650"/>
      <c r="AB40" s="650"/>
      <c r="AC40" s="650"/>
      <c r="AD40" s="650"/>
      <c r="AE40" s="650"/>
      <c r="AF40" s="650"/>
      <c r="AG40" s="650"/>
      <c r="AH40" s="650"/>
      <c r="AI40" s="650"/>
      <c r="AJ40" s="650"/>
      <c r="AK40" s="653"/>
      <c r="AL40" s="84">
        <v>2</v>
      </c>
      <c r="AM40" s="77" t="str">
        <f t="shared" si="20"/>
        <v/>
      </c>
      <c r="AN40" s="77" t="b">
        <f t="shared" si="21"/>
        <v>0</v>
      </c>
      <c r="AO40" s="77" t="s">
        <v>345</v>
      </c>
      <c r="AP40" s="77" t="b">
        <f t="shared" si="22"/>
        <v>0</v>
      </c>
      <c r="AQ40" s="83" t="b">
        <f t="shared" si="1"/>
        <v>0</v>
      </c>
      <c r="AR40" s="83" t="b">
        <f t="shared" si="2"/>
        <v>0</v>
      </c>
      <c r="AT40" s="21" t="str">
        <f t="shared" si="5"/>
        <v/>
      </c>
      <c r="AW40" s="85"/>
      <c r="AX40" s="85"/>
      <c r="AY40" s="86"/>
      <c r="BB40" s="18" t="b">
        <v>0</v>
      </c>
      <c r="BC40" s="650" t="s">
        <v>346</v>
      </c>
      <c r="BD40" s="650"/>
      <c r="BE40" s="650"/>
      <c r="BF40" s="650"/>
      <c r="BG40" s="650"/>
      <c r="BH40" s="650"/>
      <c r="BI40" s="650"/>
      <c r="BJ40" s="650"/>
      <c r="BK40" s="650"/>
      <c r="BL40" s="650"/>
      <c r="BM40" s="650"/>
      <c r="BN40" s="650"/>
      <c r="BO40" s="650"/>
      <c r="BP40" s="650"/>
      <c r="BQ40" s="650"/>
      <c r="BR40" s="650"/>
      <c r="BS40" s="650"/>
      <c r="BT40" s="650"/>
      <c r="BU40" s="650"/>
      <c r="BV40" s="650"/>
      <c r="BW40" s="650"/>
      <c r="BX40" s="650"/>
      <c r="BY40" s="650"/>
      <c r="BZ40" s="650"/>
      <c r="CA40" s="650"/>
      <c r="CG40" s="20" t="s">
        <v>292</v>
      </c>
      <c r="CH40" s="651">
        <v>8800</v>
      </c>
      <c r="CI40" s="651"/>
      <c r="CJ40" s="651"/>
      <c r="CK40" s="651"/>
    </row>
    <row r="41" spans="2:89">
      <c r="B41" s="18"/>
      <c r="C41" s="650" t="s">
        <v>347</v>
      </c>
      <c r="D41" s="650"/>
      <c r="E41" s="650"/>
      <c r="F41" s="650"/>
      <c r="G41" s="650"/>
      <c r="H41" s="650"/>
      <c r="I41" s="650"/>
      <c r="J41" s="650"/>
      <c r="K41" s="650"/>
      <c r="L41" s="650"/>
      <c r="M41" s="650"/>
      <c r="N41" s="650"/>
      <c r="O41" s="650"/>
      <c r="P41" s="650"/>
      <c r="Q41" s="650"/>
      <c r="R41" s="650"/>
      <c r="S41" s="650"/>
      <c r="T41" s="650"/>
      <c r="U41" s="650"/>
      <c r="V41" s="650"/>
      <c r="W41" s="650"/>
      <c r="X41" s="650"/>
      <c r="Y41" s="650"/>
      <c r="Z41" s="650"/>
      <c r="AA41" s="650"/>
      <c r="AB41" s="650"/>
      <c r="AC41" s="650"/>
      <c r="AD41" s="650"/>
      <c r="AE41" s="650"/>
      <c r="AF41" s="650"/>
      <c r="AG41" s="650"/>
      <c r="AH41" s="650"/>
      <c r="AI41" s="650"/>
      <c r="AJ41" s="650"/>
      <c r="AK41" s="653"/>
      <c r="AL41" s="84">
        <v>2</v>
      </c>
      <c r="AM41" s="77" t="str">
        <f t="shared" si="20"/>
        <v/>
      </c>
      <c r="AN41" s="77" t="b">
        <f t="shared" si="21"/>
        <v>0</v>
      </c>
      <c r="AO41" s="77" t="s">
        <v>348</v>
      </c>
      <c r="AP41" s="77" t="b">
        <f t="shared" si="22"/>
        <v>0</v>
      </c>
      <c r="AQ41" s="83" t="b">
        <f t="shared" si="1"/>
        <v>0</v>
      </c>
      <c r="AR41" s="83" t="b">
        <f t="shared" si="2"/>
        <v>0</v>
      </c>
      <c r="AT41" s="21" t="str">
        <f t="shared" si="5"/>
        <v/>
      </c>
      <c r="AW41" s="85"/>
      <c r="AX41" s="85"/>
      <c r="AY41" s="86"/>
      <c r="BB41" s="18" t="b">
        <v>0</v>
      </c>
      <c r="BC41" s="650" t="s">
        <v>349</v>
      </c>
      <c r="BD41" s="650"/>
      <c r="BE41" s="650"/>
      <c r="BF41" s="650"/>
      <c r="BG41" s="650"/>
      <c r="BH41" s="650"/>
      <c r="BI41" s="650"/>
      <c r="BJ41" s="650"/>
      <c r="BK41" s="650"/>
      <c r="BL41" s="650"/>
      <c r="BM41" s="650"/>
      <c r="BN41" s="650"/>
      <c r="BO41" s="650"/>
      <c r="BP41" s="650"/>
      <c r="BQ41" s="650"/>
      <c r="BR41" s="650"/>
      <c r="BS41" s="650"/>
      <c r="BT41" s="650"/>
      <c r="BU41" s="650"/>
      <c r="BV41" s="650"/>
      <c r="BW41" s="650"/>
      <c r="BX41" s="650"/>
      <c r="BY41" s="650"/>
      <c r="BZ41" s="650"/>
      <c r="CA41" s="650"/>
      <c r="CG41" s="20" t="s">
        <v>292</v>
      </c>
      <c r="CH41" s="651">
        <v>4400</v>
      </c>
      <c r="CI41" s="651"/>
      <c r="CJ41" s="651"/>
      <c r="CK41" s="651"/>
    </row>
    <row r="42" spans="2:89">
      <c r="B42" s="18"/>
      <c r="C42" s="650" t="s">
        <v>350</v>
      </c>
      <c r="D42" s="650"/>
      <c r="E42" s="650"/>
      <c r="F42" s="650"/>
      <c r="G42" s="650"/>
      <c r="H42" s="650"/>
      <c r="I42" s="650"/>
      <c r="J42" s="650"/>
      <c r="K42" s="650"/>
      <c r="L42" s="650"/>
      <c r="M42" s="650"/>
      <c r="N42" s="650"/>
      <c r="O42" s="650"/>
      <c r="P42" s="650"/>
      <c r="Q42" s="650"/>
      <c r="R42" s="650"/>
      <c r="S42" s="650"/>
      <c r="T42" s="650"/>
      <c r="U42" s="650"/>
      <c r="V42" s="650"/>
      <c r="W42" s="650"/>
      <c r="X42" s="650"/>
      <c r="Y42" s="650"/>
      <c r="Z42" s="650"/>
      <c r="AA42" s="650"/>
      <c r="AB42" s="650"/>
      <c r="AC42" s="650"/>
      <c r="AD42" s="650"/>
      <c r="AE42" s="650"/>
      <c r="AF42" s="650"/>
      <c r="AG42" s="650"/>
      <c r="AH42" s="650"/>
      <c r="AI42" s="650"/>
      <c r="AJ42" s="650"/>
      <c r="AK42" s="653"/>
      <c r="AL42" s="84">
        <v>2</v>
      </c>
      <c r="AM42" s="77" t="str">
        <f t="shared" si="20"/>
        <v/>
      </c>
      <c r="AN42" s="77" t="b">
        <f t="shared" si="21"/>
        <v>0</v>
      </c>
      <c r="AO42" s="77" t="s">
        <v>351</v>
      </c>
      <c r="AP42" s="77" t="b">
        <f t="shared" si="22"/>
        <v>0</v>
      </c>
      <c r="AQ42" s="83" t="b">
        <f t="shared" si="1"/>
        <v>0</v>
      </c>
      <c r="AR42" s="83" t="b">
        <f t="shared" si="2"/>
        <v>0</v>
      </c>
      <c r="AT42" s="21" t="str">
        <f t="shared" si="5"/>
        <v/>
      </c>
      <c r="AW42" s="85"/>
      <c r="AX42" s="85"/>
      <c r="AY42" s="86"/>
      <c r="BB42" s="88" t="b">
        <v>0</v>
      </c>
      <c r="BC42" s="650" t="s">
        <v>352</v>
      </c>
      <c r="BD42" s="650"/>
      <c r="BE42" s="650"/>
      <c r="BF42" s="650"/>
      <c r="BG42" s="650"/>
      <c r="BH42" s="650"/>
      <c r="BI42" s="650"/>
      <c r="BJ42" s="650"/>
      <c r="BK42" s="650"/>
      <c r="BL42" s="650"/>
      <c r="BM42" s="650"/>
      <c r="BN42" s="650"/>
      <c r="BO42" s="650"/>
      <c r="BP42" s="650"/>
      <c r="BQ42" s="650"/>
      <c r="BR42" s="650"/>
      <c r="BS42" s="650"/>
      <c r="BT42" s="650"/>
      <c r="BU42" s="650"/>
      <c r="BV42" s="650"/>
      <c r="BW42" s="650"/>
      <c r="BX42" s="650"/>
      <c r="BY42" s="650"/>
      <c r="BZ42" s="650"/>
      <c r="CA42" s="650"/>
      <c r="CG42" s="20" t="s">
        <v>292</v>
      </c>
      <c r="CH42" s="651">
        <v>4400</v>
      </c>
      <c r="CI42" s="651"/>
      <c r="CJ42" s="651"/>
      <c r="CK42" s="651"/>
    </row>
    <row r="43" spans="2:89">
      <c r="B43" s="18"/>
      <c r="C43" s="650" t="s">
        <v>353</v>
      </c>
      <c r="D43" s="650"/>
      <c r="E43" s="650"/>
      <c r="F43" s="650"/>
      <c r="G43" s="650"/>
      <c r="H43" s="650"/>
      <c r="I43" s="650"/>
      <c r="J43" s="650"/>
      <c r="K43" s="650"/>
      <c r="L43" s="650"/>
      <c r="M43" s="650"/>
      <c r="N43" s="650"/>
      <c r="O43" s="650"/>
      <c r="P43" s="650"/>
      <c r="Q43" s="650"/>
      <c r="R43" s="650"/>
      <c r="S43" s="650"/>
      <c r="T43" s="650"/>
      <c r="U43" s="650"/>
      <c r="V43" s="650"/>
      <c r="W43" s="650"/>
      <c r="X43" s="650"/>
      <c r="Y43" s="650"/>
      <c r="Z43" s="650"/>
      <c r="AA43" s="650"/>
      <c r="AB43" s="650"/>
      <c r="AC43" s="650"/>
      <c r="AD43" s="650"/>
      <c r="AE43" s="650"/>
      <c r="AF43" s="650"/>
      <c r="AG43" s="650"/>
      <c r="AH43" s="650"/>
      <c r="AI43" s="650"/>
      <c r="AJ43" s="650"/>
      <c r="AK43" s="653"/>
      <c r="AL43" s="84">
        <v>2</v>
      </c>
      <c r="AM43" s="77" t="str">
        <f t="shared" si="20"/>
        <v/>
      </c>
      <c r="AN43" s="77" t="b">
        <f t="shared" si="21"/>
        <v>0</v>
      </c>
      <c r="AO43" s="77" t="s">
        <v>354</v>
      </c>
      <c r="AP43" s="77" t="b">
        <f t="shared" ref="AP43:AP46" si="23">BB43</f>
        <v>0</v>
      </c>
      <c r="AQ43" s="83" t="b">
        <f t="shared" si="1"/>
        <v>0</v>
      </c>
      <c r="AR43" s="83" t="b">
        <f t="shared" si="2"/>
        <v>0</v>
      </c>
      <c r="AT43" s="21" t="str">
        <f t="shared" si="5"/>
        <v/>
      </c>
      <c r="AW43" s="85"/>
      <c r="AX43" s="85"/>
      <c r="AY43" s="86"/>
      <c r="BB43" s="88" t="b">
        <v>0</v>
      </c>
      <c r="BC43" s="650" t="s">
        <v>355</v>
      </c>
      <c r="BD43" s="650"/>
      <c r="BE43" s="650"/>
      <c r="BF43" s="650"/>
      <c r="BG43" s="650"/>
      <c r="BH43" s="650"/>
      <c r="BI43" s="650"/>
      <c r="BJ43" s="650"/>
      <c r="BK43" s="650"/>
      <c r="BL43" s="650"/>
      <c r="BM43" s="650"/>
      <c r="BN43" s="650"/>
      <c r="BO43" s="650"/>
      <c r="BP43" s="650"/>
      <c r="BQ43" s="650"/>
      <c r="BR43" s="650"/>
      <c r="BS43" s="650"/>
      <c r="BT43" s="650"/>
      <c r="BU43" s="650"/>
      <c r="BV43" s="650"/>
      <c r="BW43" s="650"/>
      <c r="BX43" s="650"/>
      <c r="BY43" s="650"/>
      <c r="BZ43" s="650"/>
      <c r="CA43" s="650"/>
      <c r="CG43" s="20" t="s">
        <v>292</v>
      </c>
      <c r="CH43" s="651">
        <v>4400</v>
      </c>
      <c r="CI43" s="651"/>
      <c r="CJ43" s="651"/>
      <c r="CK43" s="651"/>
    </row>
    <row r="44" spans="2:89">
      <c r="B44" s="18"/>
      <c r="C44" s="650" t="s">
        <v>356</v>
      </c>
      <c r="D44" s="650"/>
      <c r="E44" s="650"/>
      <c r="F44" s="650"/>
      <c r="G44" s="650"/>
      <c r="H44" s="650"/>
      <c r="I44" s="650"/>
      <c r="J44" s="650"/>
      <c r="K44" s="650"/>
      <c r="L44" s="650"/>
      <c r="M44" s="650"/>
      <c r="N44" s="650"/>
      <c r="O44" s="650"/>
      <c r="P44" s="650"/>
      <c r="Q44" s="650"/>
      <c r="R44" s="650"/>
      <c r="S44" s="650"/>
      <c r="T44" s="650"/>
      <c r="U44" s="650"/>
      <c r="V44" s="650"/>
      <c r="W44" s="650"/>
      <c r="X44" s="650"/>
      <c r="Y44" s="650"/>
      <c r="Z44" s="650"/>
      <c r="AA44" s="650"/>
      <c r="AB44" s="650"/>
      <c r="AC44" s="650"/>
      <c r="AD44" s="650"/>
      <c r="AE44" s="650"/>
      <c r="AF44" s="650"/>
      <c r="AG44" s="650"/>
      <c r="AH44" s="650"/>
      <c r="AI44" s="650"/>
      <c r="AJ44" s="650"/>
      <c r="AK44" s="653"/>
      <c r="AL44" s="84">
        <v>2</v>
      </c>
      <c r="AM44" s="77" t="str">
        <f t="shared" si="20"/>
        <v/>
      </c>
      <c r="AN44" s="77" t="b">
        <f t="shared" si="21"/>
        <v>0</v>
      </c>
      <c r="AO44" s="77" t="s">
        <v>357</v>
      </c>
      <c r="AP44" s="77" t="b">
        <f t="shared" si="23"/>
        <v>0</v>
      </c>
      <c r="AQ44" s="83" t="b">
        <f t="shared" si="1"/>
        <v>0</v>
      </c>
      <c r="AR44" s="83" t="b">
        <f t="shared" si="2"/>
        <v>0</v>
      </c>
      <c r="AT44" s="21" t="str">
        <f t="shared" si="5"/>
        <v/>
      </c>
      <c r="AW44" s="85"/>
      <c r="AX44" s="85"/>
      <c r="AY44" s="86"/>
      <c r="BB44" s="88" t="b">
        <v>0</v>
      </c>
      <c r="BC44" s="650" t="s">
        <v>358</v>
      </c>
      <c r="BD44" s="650"/>
      <c r="BE44" s="650"/>
      <c r="BF44" s="650"/>
      <c r="BG44" s="650"/>
      <c r="BH44" s="650"/>
      <c r="BI44" s="650"/>
      <c r="BJ44" s="650"/>
      <c r="BK44" s="650"/>
      <c r="BL44" s="650"/>
      <c r="BM44" s="650"/>
      <c r="BN44" s="650"/>
      <c r="BO44" s="650"/>
      <c r="BP44" s="650"/>
      <c r="BQ44" s="650"/>
      <c r="BR44" s="650"/>
      <c r="BS44" s="650"/>
      <c r="BT44" s="650"/>
      <c r="BU44" s="650"/>
      <c r="BV44" s="650"/>
      <c r="BW44" s="650"/>
      <c r="BX44" s="650"/>
      <c r="BY44" s="650"/>
      <c r="BZ44" s="650"/>
      <c r="CA44" s="650"/>
      <c r="CG44" s="20" t="s">
        <v>292</v>
      </c>
      <c r="CH44" s="651">
        <v>2800</v>
      </c>
      <c r="CI44" s="651"/>
      <c r="CJ44" s="651"/>
      <c r="CK44" s="651"/>
    </row>
    <row r="45" spans="2:89">
      <c r="B45" s="18"/>
      <c r="C45" s="650" t="s">
        <v>359</v>
      </c>
      <c r="D45" s="650"/>
      <c r="E45" s="650"/>
      <c r="F45" s="650"/>
      <c r="G45" s="650"/>
      <c r="H45" s="650"/>
      <c r="I45" s="650"/>
      <c r="J45" s="650"/>
      <c r="K45" s="650"/>
      <c r="L45" s="650"/>
      <c r="M45" s="650"/>
      <c r="N45" s="650"/>
      <c r="O45" s="650"/>
      <c r="P45" s="650"/>
      <c r="Q45" s="650"/>
      <c r="R45" s="650"/>
      <c r="S45" s="650"/>
      <c r="T45" s="650"/>
      <c r="U45" s="650"/>
      <c r="V45" s="650"/>
      <c r="W45" s="650"/>
      <c r="X45" s="650"/>
      <c r="Y45" s="650"/>
      <c r="Z45" s="650"/>
      <c r="AA45" s="650"/>
      <c r="AB45" s="650"/>
      <c r="AC45" s="650"/>
      <c r="AD45" s="650"/>
      <c r="AE45" s="650"/>
      <c r="AF45" s="650"/>
      <c r="AG45" s="650"/>
      <c r="AH45" s="650"/>
      <c r="AI45" s="650"/>
      <c r="AJ45" s="650"/>
      <c r="AK45" s="653"/>
      <c r="AL45" s="84">
        <v>2</v>
      </c>
      <c r="AM45" s="77" t="str">
        <f t="shared" si="20"/>
        <v/>
      </c>
      <c r="AN45" s="77" t="b">
        <f t="shared" si="21"/>
        <v>0</v>
      </c>
      <c r="AO45" s="77" t="s">
        <v>360</v>
      </c>
      <c r="AP45" s="77" t="b">
        <f t="shared" si="23"/>
        <v>0</v>
      </c>
      <c r="AQ45" s="83" t="b">
        <f t="shared" si="1"/>
        <v>0</v>
      </c>
      <c r="AR45" s="83" t="b">
        <f t="shared" si="2"/>
        <v>0</v>
      </c>
      <c r="AT45" s="21" t="str">
        <f t="shared" si="5"/>
        <v/>
      </c>
      <c r="AW45" s="85"/>
      <c r="AX45" s="85"/>
      <c r="AY45" s="86"/>
      <c r="BB45" s="88" t="b">
        <v>0</v>
      </c>
      <c r="BC45" s="650" t="s">
        <v>361</v>
      </c>
      <c r="BD45" s="650"/>
      <c r="BE45" s="650"/>
      <c r="BF45" s="650"/>
      <c r="BG45" s="650"/>
      <c r="BH45" s="650"/>
      <c r="BI45" s="650"/>
      <c r="BJ45" s="650"/>
      <c r="BK45" s="650"/>
      <c r="BL45" s="650"/>
      <c r="BM45" s="650"/>
      <c r="BN45" s="650"/>
      <c r="BO45" s="650"/>
      <c r="BP45" s="650"/>
      <c r="BQ45" s="650"/>
      <c r="BR45" s="650"/>
      <c r="BS45" s="650"/>
      <c r="BT45" s="650"/>
      <c r="BU45" s="650"/>
      <c r="BV45" s="650"/>
      <c r="BW45" s="650"/>
      <c r="BX45" s="650"/>
      <c r="BY45" s="650"/>
      <c r="BZ45" s="650"/>
      <c r="CA45" s="650"/>
      <c r="CG45" s="20" t="s">
        <v>292</v>
      </c>
      <c r="CH45" s="651">
        <v>4400</v>
      </c>
      <c r="CI45" s="651"/>
      <c r="CJ45" s="651"/>
      <c r="CK45" s="651"/>
    </row>
    <row r="46" spans="2:89">
      <c r="B46" s="18"/>
      <c r="C46" s="650" t="s">
        <v>362</v>
      </c>
      <c r="D46" s="650"/>
      <c r="E46" s="650"/>
      <c r="F46" s="650"/>
      <c r="G46" s="650"/>
      <c r="H46" s="650"/>
      <c r="I46" s="650"/>
      <c r="J46" s="650"/>
      <c r="K46" s="650"/>
      <c r="L46" s="650"/>
      <c r="M46" s="650"/>
      <c r="N46" s="650"/>
      <c r="O46" s="650"/>
      <c r="P46" s="650"/>
      <c r="Q46" s="650"/>
      <c r="R46" s="650"/>
      <c r="S46" s="650"/>
      <c r="T46" s="650"/>
      <c r="U46" s="650"/>
      <c r="V46" s="650"/>
      <c r="W46" s="650"/>
      <c r="X46" s="650"/>
      <c r="Y46" s="650"/>
      <c r="Z46" s="650"/>
      <c r="AA46" s="650"/>
      <c r="AB46" s="650"/>
      <c r="AC46" s="650"/>
      <c r="AD46" s="650"/>
      <c r="AE46" s="650"/>
      <c r="AF46" s="650"/>
      <c r="AG46" s="650"/>
      <c r="AH46" s="650"/>
      <c r="AI46" s="650"/>
      <c r="AJ46" s="650"/>
      <c r="AK46" s="653"/>
      <c r="AL46" s="84">
        <v>2</v>
      </c>
      <c r="AM46" s="77" t="str">
        <f t="shared" si="20"/>
        <v/>
      </c>
      <c r="AN46" s="77" t="b">
        <f t="shared" si="21"/>
        <v>0</v>
      </c>
      <c r="AO46" s="77" t="s">
        <v>363</v>
      </c>
      <c r="AP46" s="77" t="b">
        <f t="shared" si="23"/>
        <v>0</v>
      </c>
      <c r="AQ46" s="83" t="b">
        <f t="shared" si="1"/>
        <v>0</v>
      </c>
      <c r="AR46" s="83" t="b">
        <f t="shared" si="2"/>
        <v>0</v>
      </c>
      <c r="AT46" s="21" t="str">
        <f t="shared" si="5"/>
        <v/>
      </c>
      <c r="AW46" s="85"/>
      <c r="AX46" s="85"/>
      <c r="AY46" s="86"/>
      <c r="BB46" s="88" t="b">
        <v>0</v>
      </c>
      <c r="BC46" s="650" t="s">
        <v>364</v>
      </c>
      <c r="BD46" s="650"/>
      <c r="BE46" s="650"/>
      <c r="BF46" s="650"/>
      <c r="BG46" s="650"/>
      <c r="BH46" s="650"/>
      <c r="BI46" s="650"/>
      <c r="BJ46" s="650"/>
      <c r="BK46" s="650"/>
      <c r="BL46" s="650"/>
      <c r="BM46" s="650"/>
      <c r="BN46" s="650"/>
      <c r="BO46" s="650"/>
      <c r="BP46" s="650"/>
      <c r="BQ46" s="650"/>
      <c r="BR46" s="650"/>
      <c r="BS46" s="650"/>
      <c r="BT46" s="650"/>
      <c r="BU46" s="650"/>
      <c r="BV46" s="650"/>
      <c r="BW46" s="650"/>
      <c r="BX46" s="650"/>
      <c r="BY46" s="650"/>
      <c r="BZ46" s="650"/>
      <c r="CA46" s="650"/>
      <c r="CG46" s="20" t="s">
        <v>292</v>
      </c>
      <c r="CH46" s="651">
        <v>4400</v>
      </c>
      <c r="CI46" s="651"/>
      <c r="CJ46" s="651"/>
      <c r="CK46" s="651"/>
    </row>
    <row r="47" spans="2:89">
      <c r="B47" s="640" t="s">
        <v>823</v>
      </c>
      <c r="C47" s="641"/>
      <c r="D47" s="641"/>
      <c r="E47" s="641"/>
      <c r="F47" s="641"/>
      <c r="G47" s="641"/>
      <c r="H47" s="641"/>
      <c r="I47" s="641"/>
      <c r="J47" s="641"/>
      <c r="K47" s="641"/>
      <c r="L47" s="641"/>
      <c r="M47" s="641"/>
      <c r="N47" s="641"/>
      <c r="O47" s="641"/>
      <c r="P47" s="641"/>
      <c r="Q47" s="641"/>
      <c r="R47" s="641"/>
      <c r="S47" s="641"/>
      <c r="T47" s="641"/>
      <c r="U47" s="641"/>
      <c r="V47" s="641"/>
      <c r="W47" s="641"/>
      <c r="X47" s="641"/>
      <c r="Y47" s="641"/>
      <c r="Z47" s="641"/>
      <c r="AA47" s="641"/>
      <c r="AB47" s="641"/>
      <c r="AC47" s="641"/>
      <c r="AD47" s="641"/>
      <c r="AE47" s="641"/>
      <c r="AF47" s="641"/>
      <c r="AG47" s="641"/>
      <c r="AH47" s="641"/>
      <c r="AI47" s="641"/>
      <c r="AJ47" s="641"/>
      <c r="AK47" s="369">
        <f>COUNTIF(BB48:BB53,TRUE)</f>
        <v>0</v>
      </c>
      <c r="AL47" s="84">
        <v>1</v>
      </c>
      <c r="AM47" t="str">
        <f>B47</f>
        <v>5. 可塑劑 Phthalates:</v>
      </c>
      <c r="AN47" t="b">
        <f>OR(BB49:BB50,BB52:BB53)</f>
        <v>0</v>
      </c>
      <c r="AO47" t="s">
        <v>366</v>
      </c>
      <c r="AP47" t="b">
        <f>TRUE</f>
        <v>1</v>
      </c>
      <c r="AQ47" s="83" t="b">
        <f t="shared" si="1"/>
        <v>0</v>
      </c>
      <c r="AR47" s="83" t="b">
        <f t="shared" si="2"/>
        <v>0</v>
      </c>
      <c r="AT47" s="21" t="str">
        <f t="shared" si="5"/>
        <v/>
      </c>
      <c r="AY47" s="86"/>
      <c r="BB47" s="641" t="s">
        <v>365</v>
      </c>
      <c r="BC47" s="641"/>
      <c r="BD47" s="641"/>
      <c r="BE47" s="641"/>
      <c r="BF47" s="641"/>
      <c r="BG47" s="641"/>
      <c r="BH47" s="641"/>
      <c r="BI47" s="641"/>
      <c r="BJ47" s="641"/>
      <c r="BK47" s="641"/>
      <c r="BL47" s="641"/>
      <c r="BM47" s="641"/>
      <c r="BN47" s="641"/>
      <c r="BO47" s="641"/>
      <c r="BP47" s="641"/>
      <c r="BQ47" s="641"/>
      <c r="BR47" s="641"/>
      <c r="BS47" s="641"/>
      <c r="BT47" s="641"/>
      <c r="BU47" s="641"/>
      <c r="BV47" s="641"/>
      <c r="BW47" s="641"/>
      <c r="BX47" s="641"/>
      <c r="BY47" s="641"/>
      <c r="BZ47" s="641"/>
      <c r="CA47" s="641"/>
      <c r="CB47" s="641"/>
      <c r="CC47" s="641"/>
      <c r="CD47" s="641"/>
      <c r="CE47" s="641"/>
      <c r="CF47" s="641"/>
      <c r="CG47" s="641"/>
      <c r="CH47" s="641"/>
      <c r="CI47" s="641"/>
      <c r="CJ47" s="641"/>
      <c r="CK47" s="17">
        <f>COUNTIF(BB48:BB53,TRUE)</f>
        <v>0</v>
      </c>
    </row>
    <row r="48" spans="2:89">
      <c r="B48" s="642" t="s">
        <v>367</v>
      </c>
      <c r="C48" s="643"/>
      <c r="D48" s="643"/>
      <c r="E48" s="643"/>
      <c r="F48" s="643"/>
      <c r="G48" s="643"/>
      <c r="H48" s="643"/>
      <c r="I48" s="643"/>
      <c r="J48" s="643"/>
      <c r="K48" s="643"/>
      <c r="L48" s="643"/>
      <c r="M48" s="643"/>
      <c r="N48" s="643"/>
      <c r="O48" s="643"/>
      <c r="P48" s="643"/>
      <c r="Q48" s="643"/>
      <c r="R48" s="643"/>
      <c r="S48" s="643"/>
      <c r="T48" s="643"/>
      <c r="U48" s="643"/>
      <c r="V48" s="643"/>
      <c r="W48" s="643"/>
      <c r="X48" s="643"/>
      <c r="Y48" s="643"/>
      <c r="Z48" s="643"/>
      <c r="AA48" s="643"/>
      <c r="AB48" s="643"/>
      <c r="AC48" s="643"/>
      <c r="AD48" s="643"/>
      <c r="AE48" s="643"/>
      <c r="AF48" s="643"/>
      <c r="AG48" s="643"/>
      <c r="AH48" s="643"/>
      <c r="AI48" s="643"/>
      <c r="AJ48" s="643"/>
      <c r="AK48" s="644"/>
      <c r="AL48" s="84">
        <v>3</v>
      </c>
      <c r="AM48" s="77" t="str">
        <f>B48</f>
        <v>指甲油/口紅/染、燙髮劑類/香水,香精,精油類等產品：Nail polish/lipstick/hair dye/perm/perfume, essence, essential oil and other products：</v>
      </c>
      <c r="AN48" s="77" t="b">
        <f>OR(BB49:BB50)</f>
        <v>0</v>
      </c>
      <c r="AO48" s="77" t="s">
        <v>368</v>
      </c>
      <c r="AP48" s="77" t="b">
        <f>OR(BB49:BB50)</f>
        <v>0</v>
      </c>
      <c r="AQ48" s="83" t="b">
        <f t="shared" si="1"/>
        <v>0</v>
      </c>
      <c r="AR48" s="83" t="b">
        <f t="shared" si="2"/>
        <v>0</v>
      </c>
      <c r="AT48" s="21" t="str">
        <f t="shared" si="5"/>
        <v/>
      </c>
      <c r="AW48" s="85"/>
      <c r="AX48" s="85"/>
      <c r="AY48" s="86"/>
      <c r="BB48" s="657" t="s">
        <v>367</v>
      </c>
      <c r="BC48" s="657"/>
      <c r="BD48" s="657"/>
      <c r="BE48" s="657"/>
      <c r="BF48" s="657"/>
      <c r="BG48" s="657"/>
      <c r="BH48" s="657"/>
      <c r="BI48" s="657"/>
      <c r="BJ48" s="657"/>
      <c r="BK48" s="657"/>
      <c r="BL48" s="657"/>
      <c r="BM48" s="657"/>
      <c r="BN48" s="657"/>
      <c r="BO48" s="657"/>
      <c r="BP48" s="657"/>
      <c r="BQ48" s="657"/>
      <c r="BR48" s="657"/>
      <c r="BS48" s="657"/>
      <c r="BT48" s="657"/>
      <c r="BU48" s="657"/>
      <c r="BV48" s="657"/>
      <c r="BW48" s="657"/>
      <c r="BX48" s="657"/>
      <c r="BY48" s="657"/>
      <c r="BZ48" s="657"/>
      <c r="CA48" s="657"/>
      <c r="CB48" s="657"/>
      <c r="CC48" s="657"/>
      <c r="CD48" s="657"/>
      <c r="CE48" s="657"/>
      <c r="CF48" s="657"/>
      <c r="CG48" s="657"/>
      <c r="CH48" s="657"/>
      <c r="CI48" s="657"/>
      <c r="CJ48" s="657"/>
      <c r="CK48" s="657"/>
    </row>
    <row r="49" spans="2:89">
      <c r="B49" s="87"/>
      <c r="C49" s="650" t="s">
        <v>369</v>
      </c>
      <c r="D49" s="650"/>
      <c r="E49" s="650"/>
      <c r="F49" s="650"/>
      <c r="G49" s="650"/>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650"/>
      <c r="AI49" s="650"/>
      <c r="AJ49" s="650"/>
      <c r="AK49" s="653"/>
      <c r="AL49" s="84">
        <v>2</v>
      </c>
      <c r="AM49" s="77" t="str">
        <f t="shared" ref="AM49:AM50" si="24">IF(BB49,C49,"")</f>
        <v/>
      </c>
      <c r="AN49" s="77" t="b">
        <f t="shared" ref="AN49:AN50" si="25">BB49</f>
        <v>0</v>
      </c>
      <c r="AO49" s="77" t="s">
        <v>370</v>
      </c>
      <c r="AP49" s="77" t="b">
        <f t="shared" ref="AP49:AP50" si="26">BB49</f>
        <v>0</v>
      </c>
      <c r="AQ49" s="83" t="b">
        <f t="shared" si="1"/>
        <v>0</v>
      </c>
      <c r="AR49" s="83" t="b">
        <f t="shared" si="2"/>
        <v>0</v>
      </c>
      <c r="AT49" s="21" t="str">
        <f t="shared" si="5"/>
        <v/>
      </c>
      <c r="AW49" s="85"/>
      <c r="AX49" s="85"/>
      <c r="AY49" s="86"/>
      <c r="BB49" s="89" t="b">
        <v>0</v>
      </c>
      <c r="BC49" s="650" t="s">
        <v>371</v>
      </c>
      <c r="BD49" s="650"/>
      <c r="BE49" s="650"/>
      <c r="BF49" s="650"/>
      <c r="BG49" s="650"/>
      <c r="BH49" s="650"/>
      <c r="BI49" s="650"/>
      <c r="BJ49" s="650"/>
      <c r="BK49" s="650"/>
      <c r="BL49" s="650"/>
      <c r="BM49" s="650"/>
      <c r="BN49" s="650"/>
      <c r="BO49" s="650"/>
      <c r="BP49" s="650"/>
      <c r="BQ49" s="650"/>
      <c r="BR49" s="650"/>
      <c r="BS49" s="650" t="b">
        <v>0</v>
      </c>
      <c r="BT49" s="650"/>
      <c r="BU49" s="650"/>
      <c r="BV49" s="650"/>
      <c r="BW49" s="650"/>
      <c r="BX49" s="650"/>
      <c r="BY49" s="650"/>
      <c r="BZ49" s="650"/>
      <c r="CA49" s="650"/>
      <c r="CG49" s="20" t="s">
        <v>292</v>
      </c>
      <c r="CH49" s="651">
        <v>5500</v>
      </c>
      <c r="CI49" s="651"/>
      <c r="CJ49" s="651"/>
      <c r="CK49" s="651"/>
    </row>
    <row r="50" spans="2:89">
      <c r="B50" s="87"/>
      <c r="C50" s="650" t="s">
        <v>828</v>
      </c>
      <c r="D50" s="650"/>
      <c r="E50" s="650"/>
      <c r="F50" s="650"/>
      <c r="G50" s="650"/>
      <c r="H50" s="650"/>
      <c r="I50" s="650"/>
      <c r="J50" s="650"/>
      <c r="K50" s="650"/>
      <c r="L50" s="650"/>
      <c r="M50" s="650"/>
      <c r="N50" s="650"/>
      <c r="O50" s="650"/>
      <c r="P50" s="650"/>
      <c r="Q50" s="650"/>
      <c r="R50" s="650"/>
      <c r="S50" s="650"/>
      <c r="T50" s="650"/>
      <c r="U50" s="650"/>
      <c r="V50" s="650"/>
      <c r="W50" s="650"/>
      <c r="X50" s="650"/>
      <c r="Y50" s="650"/>
      <c r="Z50" s="650"/>
      <c r="AA50" s="650"/>
      <c r="AB50" s="650"/>
      <c r="AC50" s="650"/>
      <c r="AD50" s="650"/>
      <c r="AE50" s="650"/>
      <c r="AF50" s="650"/>
      <c r="AG50" s="650"/>
      <c r="AH50" s="650"/>
      <c r="AI50" s="650"/>
      <c r="AJ50" s="650"/>
      <c r="AK50" s="653"/>
      <c r="AL50" s="84">
        <v>2</v>
      </c>
      <c r="AM50" s="77" t="str">
        <f t="shared" si="24"/>
        <v/>
      </c>
      <c r="AN50" s="77" t="b">
        <f t="shared" si="25"/>
        <v>0</v>
      </c>
      <c r="AO50" s="77" t="s">
        <v>372</v>
      </c>
      <c r="AP50" s="77" t="b">
        <f t="shared" si="26"/>
        <v>0</v>
      </c>
      <c r="AQ50" s="83" t="b">
        <f t="shared" si="1"/>
        <v>0</v>
      </c>
      <c r="AR50" s="83" t="b">
        <f t="shared" si="2"/>
        <v>0</v>
      </c>
      <c r="AT50" s="21" t="str">
        <f t="shared" si="5"/>
        <v/>
      </c>
      <c r="AW50" s="85"/>
      <c r="AX50" s="85"/>
      <c r="AY50" s="86"/>
      <c r="BB50" s="89" t="b">
        <v>0</v>
      </c>
      <c r="BC50" s="650" t="s">
        <v>373</v>
      </c>
      <c r="BD50" s="650"/>
      <c r="BE50" s="650"/>
      <c r="BF50" s="650"/>
      <c r="BG50" s="650"/>
      <c r="BH50" s="650"/>
      <c r="BI50" s="650"/>
      <c r="BJ50" s="650"/>
      <c r="BK50" s="650"/>
      <c r="BL50" s="650"/>
      <c r="BM50" s="650"/>
      <c r="BN50" s="650"/>
      <c r="BO50" s="650"/>
      <c r="BP50" s="650"/>
      <c r="BQ50" s="650"/>
      <c r="BR50" s="650"/>
      <c r="BS50" s="650"/>
      <c r="BT50" s="650"/>
      <c r="BU50" s="650"/>
      <c r="BV50" s="650"/>
      <c r="BW50" s="650"/>
      <c r="BX50" s="650"/>
      <c r="BY50" s="650"/>
      <c r="BZ50" s="650"/>
      <c r="CA50" s="650"/>
      <c r="CG50" s="20" t="s">
        <v>292</v>
      </c>
      <c r="CH50" s="651">
        <v>7200</v>
      </c>
      <c r="CI50" s="651"/>
      <c r="CJ50" s="651"/>
      <c r="CK50" s="651"/>
    </row>
    <row r="51" spans="2:89">
      <c r="B51" s="642" t="s">
        <v>374</v>
      </c>
      <c r="C51" s="643"/>
      <c r="D51" s="643"/>
      <c r="E51" s="643"/>
      <c r="F51" s="643"/>
      <c r="G51" s="643"/>
      <c r="H51" s="643"/>
      <c r="I51" s="643"/>
      <c r="J51" s="643"/>
      <c r="K51" s="643"/>
      <c r="L51" s="643"/>
      <c r="M51" s="643"/>
      <c r="N51" s="643"/>
      <c r="O51" s="643"/>
      <c r="P51" s="643"/>
      <c r="Q51" s="643"/>
      <c r="R51" s="643"/>
      <c r="S51" s="643"/>
      <c r="T51" s="643"/>
      <c r="U51" s="643"/>
      <c r="V51" s="643"/>
      <c r="W51" s="643"/>
      <c r="X51" s="643"/>
      <c r="Y51" s="643"/>
      <c r="Z51" s="643"/>
      <c r="AA51" s="643"/>
      <c r="AB51" s="643"/>
      <c r="AC51" s="643"/>
      <c r="AD51" s="643"/>
      <c r="AE51" s="643"/>
      <c r="AF51" s="643"/>
      <c r="AG51" s="643"/>
      <c r="AH51" s="643"/>
      <c r="AI51" s="643"/>
      <c r="AJ51" s="643"/>
      <c r="AK51" s="644"/>
      <c r="AL51" s="84">
        <v>3</v>
      </c>
      <c r="AM51" s="77" t="str">
        <f>B51</f>
        <v>非上述類型之化粧保養品: Cosmetics other than the above types:</v>
      </c>
      <c r="AN51" s="77" t="b">
        <f>OR(BB52:BB53)</f>
        <v>0</v>
      </c>
      <c r="AO51" s="77" t="s">
        <v>375</v>
      </c>
      <c r="AP51" s="77" t="b">
        <f>OR(BB52:BB53)</f>
        <v>0</v>
      </c>
      <c r="AQ51" s="83" t="b">
        <f t="shared" si="1"/>
        <v>0</v>
      </c>
      <c r="AR51" s="83" t="b">
        <f t="shared" si="2"/>
        <v>0</v>
      </c>
      <c r="AT51" s="21" t="str">
        <f t="shared" si="5"/>
        <v/>
      </c>
      <c r="AW51" s="85"/>
      <c r="AX51" s="85"/>
      <c r="AY51" s="86"/>
      <c r="BB51" s="657" t="s">
        <v>374</v>
      </c>
      <c r="BC51" s="657"/>
      <c r="BD51" s="657"/>
      <c r="BE51" s="657"/>
      <c r="BF51" s="657"/>
      <c r="BG51" s="657"/>
      <c r="BH51" s="657"/>
      <c r="BI51" s="657"/>
      <c r="BJ51" s="657"/>
      <c r="BK51" s="657"/>
      <c r="BL51" s="657"/>
      <c r="BM51" s="657"/>
      <c r="BN51" s="657"/>
      <c r="BO51" s="657"/>
      <c r="BP51" s="657"/>
      <c r="BQ51" s="657"/>
      <c r="BR51" s="657"/>
      <c r="BS51" s="657"/>
      <c r="BT51" s="657"/>
      <c r="BU51" s="657"/>
      <c r="BV51" s="657"/>
      <c r="BW51" s="657"/>
      <c r="BX51" s="657"/>
      <c r="BY51" s="657"/>
      <c r="BZ51" s="657"/>
      <c r="CA51" s="657"/>
      <c r="CB51" s="657"/>
      <c r="CC51" s="657"/>
      <c r="CD51" s="657"/>
      <c r="CE51" s="657"/>
      <c r="CF51" s="657"/>
      <c r="CG51" s="657"/>
      <c r="CH51" s="657"/>
      <c r="CI51" s="657"/>
      <c r="CJ51" s="657"/>
      <c r="CK51" s="657"/>
    </row>
    <row r="52" spans="2:89">
      <c r="B52" s="87"/>
      <c r="C52" s="650" t="s">
        <v>829</v>
      </c>
      <c r="D52" s="650"/>
      <c r="E52" s="650"/>
      <c r="F52" s="650"/>
      <c r="G52" s="650"/>
      <c r="H52" s="650"/>
      <c r="I52" s="650"/>
      <c r="J52" s="650"/>
      <c r="K52" s="650"/>
      <c r="L52" s="650"/>
      <c r="M52" s="650"/>
      <c r="N52" s="650"/>
      <c r="O52" s="650"/>
      <c r="P52" s="650"/>
      <c r="Q52" s="650"/>
      <c r="R52" s="650"/>
      <c r="S52" s="650"/>
      <c r="T52" s="650"/>
      <c r="U52" s="650"/>
      <c r="V52" s="650"/>
      <c r="W52" s="650"/>
      <c r="X52" s="650"/>
      <c r="Y52" s="650"/>
      <c r="Z52" s="650"/>
      <c r="AA52" s="650"/>
      <c r="AB52" s="650"/>
      <c r="AC52" s="650"/>
      <c r="AD52" s="650"/>
      <c r="AE52" s="650"/>
      <c r="AF52" s="650"/>
      <c r="AG52" s="650"/>
      <c r="AH52" s="650"/>
      <c r="AI52" s="650"/>
      <c r="AJ52" s="650"/>
      <c r="AK52" s="653"/>
      <c r="AL52" s="84">
        <v>2</v>
      </c>
      <c r="AM52" s="77" t="str">
        <f t="shared" ref="AM52:AM53" si="27">IF(BB52,C52,"")</f>
        <v/>
      </c>
      <c r="AN52" s="77" t="b">
        <f t="shared" ref="AN52:AN53" si="28">BB52</f>
        <v>0</v>
      </c>
      <c r="AO52" s="77" t="s">
        <v>376</v>
      </c>
      <c r="AP52" s="77" t="b">
        <f t="shared" ref="AP52:AP53" si="29">BB52</f>
        <v>0</v>
      </c>
      <c r="AQ52" s="83" t="b">
        <f t="shared" si="1"/>
        <v>0</v>
      </c>
      <c r="AR52" s="83" t="b">
        <f t="shared" si="2"/>
        <v>0</v>
      </c>
      <c r="AT52" s="21" t="str">
        <f t="shared" si="5"/>
        <v/>
      </c>
      <c r="AW52" s="85"/>
      <c r="AX52" s="85"/>
      <c r="AY52" s="86"/>
      <c r="BB52" s="89" t="b">
        <v>0</v>
      </c>
      <c r="BC52" s="650" t="s">
        <v>377</v>
      </c>
      <c r="BD52" s="650"/>
      <c r="BE52" s="650"/>
      <c r="BF52" s="650"/>
      <c r="BG52" s="650"/>
      <c r="BH52" s="650"/>
      <c r="BI52" s="650"/>
      <c r="BJ52" s="650"/>
      <c r="BK52" s="650"/>
      <c r="BL52" s="650"/>
      <c r="BM52" s="650"/>
      <c r="BN52" s="650"/>
      <c r="BO52" s="650"/>
      <c r="BP52" s="650"/>
      <c r="BQ52" s="650"/>
      <c r="BR52" s="650"/>
      <c r="BS52" s="650" t="b">
        <v>0</v>
      </c>
      <c r="BT52" s="650"/>
      <c r="BU52" s="650"/>
      <c r="BV52" s="650"/>
      <c r="BW52" s="650"/>
      <c r="BX52" s="650"/>
      <c r="BY52" s="650"/>
      <c r="BZ52" s="650"/>
      <c r="CA52" s="650"/>
      <c r="CG52" s="20" t="s">
        <v>292</v>
      </c>
      <c r="CH52" s="651">
        <v>4000</v>
      </c>
      <c r="CI52" s="651"/>
      <c r="CJ52" s="651"/>
      <c r="CK52" s="651"/>
    </row>
    <row r="53" spans="2:89">
      <c r="B53" s="87"/>
      <c r="C53" s="650" t="s">
        <v>830</v>
      </c>
      <c r="D53" s="650"/>
      <c r="E53" s="650"/>
      <c r="F53" s="650"/>
      <c r="G53" s="650"/>
      <c r="H53" s="650"/>
      <c r="I53" s="650"/>
      <c r="J53" s="650"/>
      <c r="K53" s="650"/>
      <c r="L53" s="650"/>
      <c r="M53" s="650"/>
      <c r="N53" s="650"/>
      <c r="O53" s="650"/>
      <c r="P53" s="650"/>
      <c r="Q53" s="650"/>
      <c r="R53" s="650"/>
      <c r="S53" s="650"/>
      <c r="T53" s="650"/>
      <c r="U53" s="650"/>
      <c r="V53" s="650"/>
      <c r="W53" s="650"/>
      <c r="X53" s="650"/>
      <c r="Y53" s="650"/>
      <c r="Z53" s="650"/>
      <c r="AA53" s="650"/>
      <c r="AB53" s="650"/>
      <c r="AC53" s="650"/>
      <c r="AD53" s="650"/>
      <c r="AE53" s="650"/>
      <c r="AF53" s="650"/>
      <c r="AG53" s="650"/>
      <c r="AH53" s="650"/>
      <c r="AI53" s="650"/>
      <c r="AJ53" s="650"/>
      <c r="AK53" s="653"/>
      <c r="AL53" s="84">
        <v>2</v>
      </c>
      <c r="AM53" s="77" t="str">
        <f t="shared" si="27"/>
        <v/>
      </c>
      <c r="AN53" s="77" t="b">
        <f t="shared" si="28"/>
        <v>0</v>
      </c>
      <c r="AO53" s="77" t="s">
        <v>378</v>
      </c>
      <c r="AP53" s="77" t="b">
        <f t="shared" si="29"/>
        <v>0</v>
      </c>
      <c r="AQ53" s="83" t="b">
        <f t="shared" si="1"/>
        <v>0</v>
      </c>
      <c r="AR53" s="83" t="b">
        <f t="shared" si="2"/>
        <v>0</v>
      </c>
      <c r="AT53" s="21" t="str">
        <f t="shared" si="5"/>
        <v/>
      </c>
      <c r="AW53" s="85"/>
      <c r="AX53" s="85"/>
      <c r="AY53" s="86"/>
      <c r="BB53" s="89" t="b">
        <v>0</v>
      </c>
      <c r="BC53" s="650" t="s">
        <v>379</v>
      </c>
      <c r="BD53" s="650"/>
      <c r="BE53" s="650"/>
      <c r="BF53" s="650"/>
      <c r="BG53" s="650"/>
      <c r="BH53" s="650"/>
      <c r="BI53" s="650"/>
      <c r="BJ53" s="650"/>
      <c r="BK53" s="650"/>
      <c r="BL53" s="650"/>
      <c r="BM53" s="650"/>
      <c r="BN53" s="650"/>
      <c r="BO53" s="650"/>
      <c r="BP53" s="650"/>
      <c r="BQ53" s="650"/>
      <c r="BR53" s="650"/>
      <c r="BS53" s="650"/>
      <c r="BT53" s="650"/>
      <c r="BU53" s="650"/>
      <c r="BV53" s="650"/>
      <c r="BW53" s="650"/>
      <c r="BX53" s="650"/>
      <c r="BY53" s="650"/>
      <c r="BZ53" s="650"/>
      <c r="CA53" s="650"/>
      <c r="CG53" s="20" t="s">
        <v>292</v>
      </c>
      <c r="CH53" s="651">
        <v>5500</v>
      </c>
      <c r="CI53" s="651"/>
      <c r="CJ53" s="651"/>
      <c r="CK53" s="651"/>
    </row>
    <row r="54" spans="2:89">
      <c r="B54" s="640" t="s">
        <v>380</v>
      </c>
      <c r="C54" s="641"/>
      <c r="D54" s="641"/>
      <c r="E54" s="641"/>
      <c r="F54" s="641"/>
      <c r="G54" s="641"/>
      <c r="H54" s="641"/>
      <c r="I54" s="641"/>
      <c r="J54" s="641"/>
      <c r="K54" s="641"/>
      <c r="L54" s="641"/>
      <c r="M54" s="641"/>
      <c r="N54" s="641"/>
      <c r="O54" s="641"/>
      <c r="P54" s="641"/>
      <c r="Q54" s="641"/>
      <c r="R54" s="641"/>
      <c r="S54" s="641"/>
      <c r="T54" s="641"/>
      <c r="U54" s="641"/>
      <c r="V54" s="641"/>
      <c r="W54" s="641"/>
      <c r="X54" s="641"/>
      <c r="Y54" s="641"/>
      <c r="Z54" s="641"/>
      <c r="AA54" s="641"/>
      <c r="AB54" s="641"/>
      <c r="AC54" s="641"/>
      <c r="AD54" s="641"/>
      <c r="AE54" s="641"/>
      <c r="AF54" s="641"/>
      <c r="AG54" s="641"/>
      <c r="AH54" s="641"/>
      <c r="AI54" s="641"/>
      <c r="AJ54" s="641"/>
      <c r="AK54" s="369">
        <f>COUNTIF(BB55:BB66,TRUE)</f>
        <v>0</v>
      </c>
      <c r="AL54" s="84">
        <v>1</v>
      </c>
      <c r="AM54" t="str">
        <f>B54</f>
        <v>6. 美白/抗氧化劑 Whitening / Antioxidant :</v>
      </c>
      <c r="AN54" t="b">
        <f>OR(BB55:BB66)</f>
        <v>0</v>
      </c>
      <c r="AO54" t="s">
        <v>381</v>
      </c>
      <c r="AP54" t="b">
        <f>TRUE</f>
        <v>1</v>
      </c>
      <c r="AQ54" s="83" t="b">
        <f t="shared" si="1"/>
        <v>0</v>
      </c>
      <c r="AR54" s="83" t="b">
        <f t="shared" si="2"/>
        <v>0</v>
      </c>
      <c r="AT54" s="21" t="str">
        <f t="shared" si="5"/>
        <v/>
      </c>
      <c r="AY54" s="86"/>
      <c r="BB54" s="641" t="s">
        <v>380</v>
      </c>
      <c r="BC54" s="641"/>
      <c r="BD54" s="641"/>
      <c r="BE54" s="641"/>
      <c r="BF54" s="641"/>
      <c r="BG54" s="641"/>
      <c r="BH54" s="641"/>
      <c r="BI54" s="641"/>
      <c r="BJ54" s="641"/>
      <c r="BK54" s="641"/>
      <c r="BL54" s="641"/>
      <c r="BM54" s="641"/>
      <c r="BN54" s="641"/>
      <c r="BO54" s="641"/>
      <c r="BP54" s="641"/>
      <c r="BQ54" s="641"/>
      <c r="BR54" s="641"/>
      <c r="BS54" s="641"/>
      <c r="BT54" s="641"/>
      <c r="BU54" s="641"/>
      <c r="BV54" s="641"/>
      <c r="BW54" s="641"/>
      <c r="BX54" s="641"/>
      <c r="BY54" s="641"/>
      <c r="BZ54" s="641"/>
      <c r="CA54" s="641"/>
      <c r="CB54" s="641"/>
      <c r="CC54" s="641"/>
      <c r="CD54" s="641"/>
      <c r="CE54" s="641"/>
      <c r="CF54" s="641"/>
      <c r="CG54" s="641"/>
      <c r="CH54" s="641"/>
      <c r="CI54" s="641"/>
      <c r="CJ54" s="641"/>
      <c r="CK54" s="17">
        <f>COUNTIF(BB55:BB66,TRUE)</f>
        <v>0</v>
      </c>
    </row>
    <row r="55" spans="2:89">
      <c r="B55" s="18"/>
      <c r="C55" s="650" t="s">
        <v>859</v>
      </c>
      <c r="D55" s="650"/>
      <c r="E55" s="650"/>
      <c r="F55" s="650"/>
      <c r="G55" s="650"/>
      <c r="H55" s="650"/>
      <c r="I55" s="650"/>
      <c r="J55" s="650"/>
      <c r="K55" s="650"/>
      <c r="L55" s="650"/>
      <c r="M55" s="650"/>
      <c r="N55" s="650"/>
      <c r="O55" s="650"/>
      <c r="P55" s="650"/>
      <c r="Q55" s="650"/>
      <c r="R55" s="650"/>
      <c r="S55" s="650"/>
      <c r="T55" s="650"/>
      <c r="U55" s="650"/>
      <c r="V55" s="650"/>
      <c r="W55" s="650"/>
      <c r="X55" s="650"/>
      <c r="Y55" s="650"/>
      <c r="Z55" s="650"/>
      <c r="AA55" s="650"/>
      <c r="AB55" s="650"/>
      <c r="AC55" s="650"/>
      <c r="AD55" s="650"/>
      <c r="AE55" s="650"/>
      <c r="AF55" s="650"/>
      <c r="AG55" s="650"/>
      <c r="AH55" s="650"/>
      <c r="AI55" s="650"/>
      <c r="AJ55" s="650"/>
      <c r="AK55" s="653"/>
      <c r="AL55" s="84">
        <v>2</v>
      </c>
      <c r="AM55" s="77" t="str">
        <f t="shared" ref="AM55:AM66" si="30">IF(BB55,C55,"")</f>
        <v/>
      </c>
      <c r="AN55" s="77" t="b">
        <f t="shared" ref="AN55:AN66" si="31">BB55</f>
        <v>0</v>
      </c>
      <c r="AO55" s="77" t="s">
        <v>133</v>
      </c>
      <c r="AP55" s="77" t="b">
        <f t="shared" ref="AP55:AP66" si="32">BB55</f>
        <v>0</v>
      </c>
      <c r="AQ55" s="83" t="b">
        <f t="shared" si="1"/>
        <v>0</v>
      </c>
      <c r="AR55" s="83" t="b">
        <f t="shared" si="2"/>
        <v>0</v>
      </c>
      <c r="AT55" s="21" t="str">
        <f t="shared" si="5"/>
        <v/>
      </c>
      <c r="AW55" s="85"/>
      <c r="AX55" s="85"/>
      <c r="AY55" s="86"/>
      <c r="BB55" s="18" t="b">
        <v>0</v>
      </c>
      <c r="BC55" s="650" t="s">
        <v>382</v>
      </c>
      <c r="BD55" s="650"/>
      <c r="BE55" s="650"/>
      <c r="BF55" s="650"/>
      <c r="BG55" s="650"/>
      <c r="BH55" s="650"/>
      <c r="BI55" s="650"/>
      <c r="BJ55" s="650"/>
      <c r="BK55" s="650"/>
      <c r="BL55" s="650"/>
      <c r="BM55" s="650"/>
      <c r="BN55" s="650"/>
      <c r="BO55" s="650"/>
      <c r="BP55" s="650"/>
      <c r="BQ55" s="650"/>
      <c r="BR55" s="650"/>
      <c r="BS55" s="650" t="b">
        <v>0</v>
      </c>
      <c r="BT55" s="650"/>
      <c r="BU55" s="650"/>
      <c r="BV55" s="650"/>
      <c r="BW55" s="650"/>
      <c r="BX55" s="650"/>
      <c r="BY55" s="650"/>
      <c r="BZ55" s="650"/>
      <c r="CA55" s="650"/>
      <c r="CG55" s="20" t="s">
        <v>292</v>
      </c>
      <c r="CH55" s="651">
        <v>4000</v>
      </c>
      <c r="CI55" s="651"/>
      <c r="CJ55" s="651"/>
      <c r="CK55" s="651"/>
    </row>
    <row r="56" spans="2:89">
      <c r="B56" s="18"/>
      <c r="C56" s="650" t="s">
        <v>860</v>
      </c>
      <c r="D56" s="650"/>
      <c r="E56" s="650"/>
      <c r="F56" s="650"/>
      <c r="G56" s="650"/>
      <c r="H56" s="650"/>
      <c r="I56" s="650"/>
      <c r="J56" s="650"/>
      <c r="K56" s="650"/>
      <c r="L56" s="650"/>
      <c r="M56" s="650"/>
      <c r="N56" s="650"/>
      <c r="O56" s="650"/>
      <c r="P56" s="650"/>
      <c r="Q56" s="650"/>
      <c r="R56" s="650"/>
      <c r="S56" s="650"/>
      <c r="T56" s="650"/>
      <c r="U56" s="650"/>
      <c r="V56" s="650"/>
      <c r="W56" s="650"/>
      <c r="X56" s="650"/>
      <c r="Y56" s="650"/>
      <c r="Z56" s="650"/>
      <c r="AA56" s="650"/>
      <c r="AB56" s="650"/>
      <c r="AC56" s="650"/>
      <c r="AD56" s="650"/>
      <c r="AE56" s="650"/>
      <c r="AF56" s="650"/>
      <c r="AG56" s="650"/>
      <c r="AH56" s="650"/>
      <c r="AI56" s="650"/>
      <c r="AJ56" s="650"/>
      <c r="AK56" s="653"/>
      <c r="AL56" s="84">
        <v>2</v>
      </c>
      <c r="AM56" s="77" t="str">
        <f t="shared" si="30"/>
        <v/>
      </c>
      <c r="AN56" s="77" t="b">
        <f t="shared" si="31"/>
        <v>0</v>
      </c>
      <c r="AO56" s="77" t="s">
        <v>383</v>
      </c>
      <c r="AP56" s="77" t="b">
        <f t="shared" si="32"/>
        <v>0</v>
      </c>
      <c r="AQ56" s="83" t="b">
        <f t="shared" si="1"/>
        <v>0</v>
      </c>
      <c r="AR56" s="83" t="b">
        <f t="shared" si="2"/>
        <v>0</v>
      </c>
      <c r="AT56" s="21" t="str">
        <f t="shared" si="5"/>
        <v/>
      </c>
      <c r="AW56" s="85"/>
      <c r="AX56" s="85"/>
      <c r="AY56" s="86"/>
      <c r="BB56" s="18" t="b">
        <v>0</v>
      </c>
      <c r="BC56" s="650" t="s">
        <v>384</v>
      </c>
      <c r="BD56" s="650"/>
      <c r="BE56" s="650"/>
      <c r="BF56" s="650"/>
      <c r="BG56" s="650"/>
      <c r="BH56" s="650"/>
      <c r="BI56" s="650"/>
      <c r="BJ56" s="650"/>
      <c r="BK56" s="650"/>
      <c r="BL56" s="650"/>
      <c r="BM56" s="650"/>
      <c r="BN56" s="650"/>
      <c r="BO56" s="650"/>
      <c r="BP56" s="650"/>
      <c r="BQ56" s="650"/>
      <c r="BR56" s="650"/>
      <c r="BS56" s="650"/>
      <c r="BT56" s="650"/>
      <c r="BU56" s="650"/>
      <c r="BV56" s="650"/>
      <c r="BW56" s="650"/>
      <c r="BX56" s="650"/>
      <c r="BY56" s="650"/>
      <c r="BZ56" s="650"/>
      <c r="CA56" s="650"/>
      <c r="CG56" s="20" t="s">
        <v>292</v>
      </c>
      <c r="CH56" s="651">
        <v>3300</v>
      </c>
      <c r="CI56" s="651"/>
      <c r="CJ56" s="651"/>
      <c r="CK56" s="651"/>
    </row>
    <row r="57" spans="2:89">
      <c r="B57" s="18"/>
      <c r="C57" s="650" t="s">
        <v>843</v>
      </c>
      <c r="D57" s="650"/>
      <c r="E57" s="650"/>
      <c r="F57" s="650"/>
      <c r="G57" s="650"/>
      <c r="H57" s="650"/>
      <c r="I57" s="650"/>
      <c r="J57" s="650"/>
      <c r="K57" s="650"/>
      <c r="L57" s="650"/>
      <c r="M57" s="650"/>
      <c r="N57" s="650"/>
      <c r="O57" s="650"/>
      <c r="P57" s="650"/>
      <c r="Q57" s="650"/>
      <c r="R57" s="650"/>
      <c r="S57" s="650"/>
      <c r="T57" s="650"/>
      <c r="U57" s="650"/>
      <c r="V57" s="650"/>
      <c r="W57" s="650"/>
      <c r="X57" s="650"/>
      <c r="Y57" s="650"/>
      <c r="Z57" s="650"/>
      <c r="AA57" s="650"/>
      <c r="AB57" s="650"/>
      <c r="AC57" s="650"/>
      <c r="AD57" s="650"/>
      <c r="AE57" s="650"/>
      <c r="AF57" s="650"/>
      <c r="AG57" s="650"/>
      <c r="AH57" s="650"/>
      <c r="AI57" s="650"/>
      <c r="AJ57" s="650"/>
      <c r="AK57" s="653"/>
      <c r="AL57" s="84">
        <v>2</v>
      </c>
      <c r="AM57" s="77" t="str">
        <f t="shared" si="30"/>
        <v/>
      </c>
      <c r="AN57" s="77" t="b">
        <f t="shared" si="31"/>
        <v>0</v>
      </c>
      <c r="AO57" s="77" t="s">
        <v>385</v>
      </c>
      <c r="AP57" s="77" t="b">
        <f t="shared" si="32"/>
        <v>0</v>
      </c>
      <c r="AQ57" s="83" t="b">
        <f t="shared" si="1"/>
        <v>0</v>
      </c>
      <c r="AR57" s="83" t="b">
        <f t="shared" si="2"/>
        <v>0</v>
      </c>
      <c r="AT57" s="21" t="str">
        <f t="shared" si="5"/>
        <v/>
      </c>
      <c r="AW57" s="85"/>
      <c r="AX57" s="85"/>
      <c r="AY57" s="86"/>
      <c r="BB57" s="18" t="b">
        <v>0</v>
      </c>
      <c r="BC57" s="650" t="s">
        <v>386</v>
      </c>
      <c r="BD57" s="650"/>
      <c r="BE57" s="650"/>
      <c r="BF57" s="650"/>
      <c r="BG57" s="650"/>
      <c r="BH57" s="650"/>
      <c r="BI57" s="650"/>
      <c r="BJ57" s="650"/>
      <c r="BK57" s="650"/>
      <c r="BL57" s="650"/>
      <c r="BM57" s="650"/>
      <c r="BN57" s="650"/>
      <c r="BO57" s="650"/>
      <c r="BP57" s="650"/>
      <c r="BQ57" s="650"/>
      <c r="BR57" s="650"/>
      <c r="BS57" s="650"/>
      <c r="BT57" s="650"/>
      <c r="BU57" s="650"/>
      <c r="BV57" s="650"/>
      <c r="BW57" s="650"/>
      <c r="BX57" s="650"/>
      <c r="BY57" s="650"/>
      <c r="BZ57" s="650"/>
      <c r="CA57" s="650"/>
      <c r="CG57" s="20" t="s">
        <v>292</v>
      </c>
      <c r="CH57" s="651">
        <v>4000</v>
      </c>
      <c r="CI57" s="651"/>
      <c r="CJ57" s="651"/>
      <c r="CK57" s="651"/>
    </row>
    <row r="58" spans="2:89">
      <c r="B58" s="18"/>
      <c r="C58" s="650" t="s">
        <v>861</v>
      </c>
      <c r="D58" s="650"/>
      <c r="E58" s="650"/>
      <c r="F58" s="650"/>
      <c r="G58" s="650"/>
      <c r="H58" s="650"/>
      <c r="I58" s="650"/>
      <c r="J58" s="650"/>
      <c r="K58" s="650"/>
      <c r="L58" s="650"/>
      <c r="M58" s="650"/>
      <c r="N58" s="650"/>
      <c r="O58" s="650"/>
      <c r="P58" s="650"/>
      <c r="Q58" s="650"/>
      <c r="R58" s="650"/>
      <c r="S58" s="650"/>
      <c r="T58" s="650"/>
      <c r="U58" s="650"/>
      <c r="V58" s="650"/>
      <c r="W58" s="650"/>
      <c r="X58" s="650"/>
      <c r="Y58" s="650"/>
      <c r="Z58" s="650"/>
      <c r="AA58" s="650"/>
      <c r="AB58" s="650"/>
      <c r="AC58" s="650"/>
      <c r="AD58" s="650"/>
      <c r="AE58" s="650"/>
      <c r="AF58" s="650"/>
      <c r="AG58" s="650"/>
      <c r="AH58" s="650"/>
      <c r="AI58" s="650"/>
      <c r="AJ58" s="650"/>
      <c r="AK58" s="653"/>
      <c r="AL58" s="84">
        <v>2</v>
      </c>
      <c r="AM58" s="77" t="str">
        <f t="shared" si="30"/>
        <v/>
      </c>
      <c r="AN58" s="77" t="b">
        <f t="shared" si="31"/>
        <v>0</v>
      </c>
      <c r="AO58" s="77" t="s">
        <v>387</v>
      </c>
      <c r="AP58" s="77" t="b">
        <f t="shared" si="32"/>
        <v>0</v>
      </c>
      <c r="AQ58" s="83" t="b">
        <f t="shared" si="1"/>
        <v>0</v>
      </c>
      <c r="AR58" s="83" t="b">
        <f t="shared" si="2"/>
        <v>0</v>
      </c>
      <c r="AT58" s="21" t="str">
        <f t="shared" si="5"/>
        <v/>
      </c>
      <c r="AW58" s="85"/>
      <c r="AX58" s="85"/>
      <c r="AY58" s="86"/>
      <c r="BB58" s="18" t="b">
        <v>0</v>
      </c>
      <c r="BC58" s="650" t="s">
        <v>388</v>
      </c>
      <c r="BD58" s="650"/>
      <c r="BE58" s="650"/>
      <c r="BF58" s="650"/>
      <c r="BG58" s="650"/>
      <c r="BH58" s="650"/>
      <c r="BI58" s="650"/>
      <c r="BJ58" s="650"/>
      <c r="BK58" s="650"/>
      <c r="BL58" s="650"/>
      <c r="BM58" s="650"/>
      <c r="BN58" s="650"/>
      <c r="BO58" s="650"/>
      <c r="BP58" s="650"/>
      <c r="BQ58" s="650"/>
      <c r="BR58" s="650"/>
      <c r="BS58" s="650"/>
      <c r="BT58" s="650"/>
      <c r="BU58" s="650"/>
      <c r="BV58" s="650"/>
      <c r="BW58" s="650"/>
      <c r="BX58" s="650"/>
      <c r="BY58" s="650"/>
      <c r="BZ58" s="650"/>
      <c r="CA58" s="650"/>
      <c r="CG58" s="20" t="s">
        <v>292</v>
      </c>
      <c r="CH58" s="651">
        <v>5000</v>
      </c>
      <c r="CI58" s="651"/>
      <c r="CJ58" s="651"/>
      <c r="CK58" s="651"/>
    </row>
    <row r="59" spans="2:89">
      <c r="B59" s="18"/>
      <c r="C59" s="650" t="s">
        <v>862</v>
      </c>
      <c r="D59" s="650"/>
      <c r="E59" s="650"/>
      <c r="F59" s="650"/>
      <c r="G59" s="650"/>
      <c r="H59" s="650"/>
      <c r="I59" s="650"/>
      <c r="J59" s="650"/>
      <c r="K59" s="650"/>
      <c r="L59" s="650"/>
      <c r="M59" s="650"/>
      <c r="N59" s="650"/>
      <c r="O59" s="650"/>
      <c r="P59" s="650"/>
      <c r="Q59" s="650"/>
      <c r="R59" s="650"/>
      <c r="S59" s="650"/>
      <c r="T59" s="650"/>
      <c r="U59" s="650"/>
      <c r="V59" s="650"/>
      <c r="W59" s="650"/>
      <c r="X59" s="650"/>
      <c r="Y59" s="650"/>
      <c r="Z59" s="650"/>
      <c r="AA59" s="650"/>
      <c r="AB59" s="650"/>
      <c r="AC59" s="650"/>
      <c r="AD59" s="650"/>
      <c r="AE59" s="650"/>
      <c r="AF59" s="650"/>
      <c r="AG59" s="650"/>
      <c r="AH59" s="650"/>
      <c r="AI59" s="650"/>
      <c r="AJ59" s="650"/>
      <c r="AK59" s="653"/>
      <c r="AL59" s="84">
        <v>2</v>
      </c>
      <c r="AM59" s="77" t="str">
        <f t="shared" si="30"/>
        <v/>
      </c>
      <c r="AN59" s="77" t="b">
        <f t="shared" si="31"/>
        <v>0</v>
      </c>
      <c r="AO59" s="77" t="s">
        <v>389</v>
      </c>
      <c r="AP59" s="77" t="b">
        <f t="shared" si="32"/>
        <v>0</v>
      </c>
      <c r="AQ59" s="83" t="b">
        <f t="shared" si="1"/>
        <v>0</v>
      </c>
      <c r="AR59" s="83" t="b">
        <f t="shared" si="2"/>
        <v>0</v>
      </c>
      <c r="AT59" s="21" t="str">
        <f t="shared" si="5"/>
        <v/>
      </c>
      <c r="AW59" s="85"/>
      <c r="AX59" s="85"/>
      <c r="AY59" s="86"/>
      <c r="BB59" s="18" t="b">
        <v>0</v>
      </c>
      <c r="BC59" s="650" t="s">
        <v>390</v>
      </c>
      <c r="BD59" s="650"/>
      <c r="BE59" s="650"/>
      <c r="BF59" s="650"/>
      <c r="BG59" s="650"/>
      <c r="BH59" s="650"/>
      <c r="BI59" s="650"/>
      <c r="BJ59" s="650"/>
      <c r="BK59" s="650"/>
      <c r="BL59" s="650"/>
      <c r="BM59" s="650"/>
      <c r="BN59" s="650"/>
      <c r="BO59" s="650"/>
      <c r="BP59" s="650"/>
      <c r="BQ59" s="650"/>
      <c r="BR59" s="650"/>
      <c r="BS59" s="650"/>
      <c r="BT59" s="650"/>
      <c r="BU59" s="650"/>
      <c r="BV59" s="650"/>
      <c r="BW59" s="650"/>
      <c r="BX59" s="650"/>
      <c r="BY59" s="650"/>
      <c r="BZ59" s="650"/>
      <c r="CA59" s="650"/>
      <c r="CG59" s="20" t="s">
        <v>292</v>
      </c>
      <c r="CH59" s="651">
        <v>4000</v>
      </c>
      <c r="CI59" s="651"/>
      <c r="CJ59" s="651"/>
      <c r="CK59" s="651"/>
    </row>
    <row r="60" spans="2:89">
      <c r="B60" s="18"/>
      <c r="C60" s="650" t="s">
        <v>844</v>
      </c>
      <c r="D60" s="650"/>
      <c r="E60" s="650"/>
      <c r="F60" s="650"/>
      <c r="G60" s="650"/>
      <c r="H60" s="650"/>
      <c r="I60" s="650"/>
      <c r="J60" s="650"/>
      <c r="K60" s="650"/>
      <c r="L60" s="650"/>
      <c r="M60" s="650"/>
      <c r="N60" s="650"/>
      <c r="O60" s="650"/>
      <c r="P60" s="650"/>
      <c r="Q60" s="650"/>
      <c r="R60" s="650"/>
      <c r="S60" s="650"/>
      <c r="T60" s="650"/>
      <c r="U60" s="650"/>
      <c r="V60" s="650"/>
      <c r="W60" s="650"/>
      <c r="X60" s="650"/>
      <c r="Y60" s="650"/>
      <c r="Z60" s="650"/>
      <c r="AA60" s="650"/>
      <c r="AB60" s="650"/>
      <c r="AC60" s="650"/>
      <c r="AD60" s="650"/>
      <c r="AE60" s="650"/>
      <c r="AF60" s="650"/>
      <c r="AG60" s="650"/>
      <c r="AH60" s="650"/>
      <c r="AI60" s="650"/>
      <c r="AJ60" s="650"/>
      <c r="AK60" s="653"/>
      <c r="AL60" s="84">
        <v>2</v>
      </c>
      <c r="AM60" s="77" t="str">
        <f t="shared" si="30"/>
        <v/>
      </c>
      <c r="AN60" s="77" t="b">
        <f t="shared" si="31"/>
        <v>0</v>
      </c>
      <c r="AO60" s="77" t="s">
        <v>391</v>
      </c>
      <c r="AP60" s="77" t="b">
        <f t="shared" si="32"/>
        <v>0</v>
      </c>
      <c r="AQ60" s="83" t="b">
        <f t="shared" si="1"/>
        <v>0</v>
      </c>
      <c r="AR60" s="83" t="b">
        <f t="shared" si="2"/>
        <v>0</v>
      </c>
      <c r="AT60" s="21" t="str">
        <f t="shared" si="5"/>
        <v/>
      </c>
      <c r="AW60" s="85"/>
      <c r="AX60" s="85"/>
      <c r="AY60" s="86"/>
      <c r="BB60" s="18" t="b">
        <v>0</v>
      </c>
      <c r="BC60" s="650" t="s">
        <v>392</v>
      </c>
      <c r="BD60" s="650"/>
      <c r="BE60" s="650"/>
      <c r="BF60" s="650"/>
      <c r="BG60" s="650"/>
      <c r="BH60" s="650"/>
      <c r="BI60" s="650"/>
      <c r="BJ60" s="650"/>
      <c r="BK60" s="650"/>
      <c r="BL60" s="650"/>
      <c r="BM60" s="650"/>
      <c r="BN60" s="650"/>
      <c r="BO60" s="650"/>
      <c r="BP60" s="650"/>
      <c r="BQ60" s="650"/>
      <c r="BR60" s="650"/>
      <c r="BS60" s="650"/>
      <c r="BT60" s="650"/>
      <c r="BU60" s="650"/>
      <c r="BV60" s="650"/>
      <c r="BW60" s="650"/>
      <c r="BX60" s="650"/>
      <c r="BY60" s="650"/>
      <c r="BZ60" s="650"/>
      <c r="CA60" s="650"/>
      <c r="CG60" s="20" t="s">
        <v>292</v>
      </c>
      <c r="CH60" s="651">
        <v>6600</v>
      </c>
      <c r="CI60" s="651"/>
      <c r="CJ60" s="651"/>
      <c r="CK60" s="651"/>
    </row>
    <row r="61" spans="2:89">
      <c r="B61" s="18"/>
      <c r="C61" s="650" t="s">
        <v>845</v>
      </c>
      <c r="D61" s="650"/>
      <c r="E61" s="650"/>
      <c r="F61" s="650"/>
      <c r="G61" s="650"/>
      <c r="H61" s="650"/>
      <c r="I61" s="650"/>
      <c r="J61" s="650"/>
      <c r="K61" s="650"/>
      <c r="L61" s="650"/>
      <c r="M61" s="650"/>
      <c r="N61" s="650"/>
      <c r="O61" s="650"/>
      <c r="P61" s="650"/>
      <c r="Q61" s="650"/>
      <c r="R61" s="650"/>
      <c r="S61" s="650"/>
      <c r="T61" s="650"/>
      <c r="U61" s="650"/>
      <c r="V61" s="650"/>
      <c r="W61" s="650"/>
      <c r="X61" s="650"/>
      <c r="Y61" s="650"/>
      <c r="Z61" s="650"/>
      <c r="AA61" s="650"/>
      <c r="AB61" s="650"/>
      <c r="AC61" s="650"/>
      <c r="AD61" s="650"/>
      <c r="AE61" s="650"/>
      <c r="AF61" s="650"/>
      <c r="AG61" s="650"/>
      <c r="AH61" s="650"/>
      <c r="AI61" s="650"/>
      <c r="AJ61" s="650"/>
      <c r="AK61" s="653"/>
      <c r="AL61" s="84">
        <v>2</v>
      </c>
      <c r="AM61" s="77" t="str">
        <f t="shared" si="30"/>
        <v/>
      </c>
      <c r="AN61" s="77" t="b">
        <f t="shared" si="31"/>
        <v>0</v>
      </c>
      <c r="AO61" s="77" t="s">
        <v>393</v>
      </c>
      <c r="AP61" s="77" t="b">
        <f t="shared" si="32"/>
        <v>0</v>
      </c>
      <c r="AQ61" s="83" t="b">
        <f t="shared" si="1"/>
        <v>0</v>
      </c>
      <c r="AR61" s="83" t="b">
        <f t="shared" si="2"/>
        <v>0</v>
      </c>
      <c r="AT61" s="21" t="str">
        <f t="shared" si="5"/>
        <v/>
      </c>
      <c r="AW61" s="85"/>
      <c r="AX61" s="85"/>
      <c r="AY61" s="86"/>
      <c r="BB61" s="18" t="b">
        <v>0</v>
      </c>
      <c r="BC61" s="650" t="s">
        <v>394</v>
      </c>
      <c r="BD61" s="650"/>
      <c r="BE61" s="650"/>
      <c r="BF61" s="650"/>
      <c r="BG61" s="650"/>
      <c r="BH61" s="650"/>
      <c r="BI61" s="650"/>
      <c r="BJ61" s="650"/>
      <c r="BK61" s="650"/>
      <c r="BL61" s="650"/>
      <c r="BM61" s="650"/>
      <c r="BN61" s="650"/>
      <c r="BO61" s="650"/>
      <c r="BP61" s="650"/>
      <c r="BQ61" s="650"/>
      <c r="BR61" s="650"/>
      <c r="BS61" s="650"/>
      <c r="BT61" s="650"/>
      <c r="BU61" s="650"/>
      <c r="BV61" s="650"/>
      <c r="BW61" s="650"/>
      <c r="BX61" s="650"/>
      <c r="BY61" s="650"/>
      <c r="BZ61" s="650"/>
      <c r="CA61" s="650"/>
      <c r="CG61" s="20" t="s">
        <v>292</v>
      </c>
      <c r="CH61" s="651">
        <v>4000</v>
      </c>
      <c r="CI61" s="651"/>
      <c r="CJ61" s="651"/>
      <c r="CK61" s="651"/>
    </row>
    <row r="62" spans="2:89">
      <c r="B62" s="18"/>
      <c r="C62" s="650" t="s">
        <v>846</v>
      </c>
      <c r="D62" s="650"/>
      <c r="E62" s="650"/>
      <c r="F62" s="650"/>
      <c r="G62" s="650"/>
      <c r="H62" s="650"/>
      <c r="I62" s="650"/>
      <c r="J62" s="650"/>
      <c r="K62" s="650"/>
      <c r="L62" s="650"/>
      <c r="M62" s="650"/>
      <c r="N62" s="650"/>
      <c r="O62" s="650"/>
      <c r="P62" s="650"/>
      <c r="Q62" s="650"/>
      <c r="R62" s="650"/>
      <c r="S62" s="650"/>
      <c r="T62" s="650"/>
      <c r="U62" s="650"/>
      <c r="V62" s="650"/>
      <c r="W62" s="650"/>
      <c r="X62" s="650"/>
      <c r="Y62" s="650"/>
      <c r="Z62" s="650"/>
      <c r="AA62" s="650"/>
      <c r="AB62" s="650"/>
      <c r="AC62" s="650"/>
      <c r="AD62" s="650"/>
      <c r="AE62" s="650"/>
      <c r="AF62" s="650"/>
      <c r="AG62" s="650"/>
      <c r="AH62" s="650"/>
      <c r="AI62" s="650"/>
      <c r="AJ62" s="650"/>
      <c r="AK62" s="653"/>
      <c r="AL62" s="84">
        <v>2</v>
      </c>
      <c r="AM62" s="77" t="str">
        <f t="shared" si="30"/>
        <v/>
      </c>
      <c r="AN62" s="77" t="b">
        <f t="shared" si="31"/>
        <v>0</v>
      </c>
      <c r="AO62" s="77" t="s">
        <v>395</v>
      </c>
      <c r="AP62" s="77" t="b">
        <f t="shared" si="32"/>
        <v>0</v>
      </c>
      <c r="AQ62" s="83" t="b">
        <f t="shared" si="1"/>
        <v>0</v>
      </c>
      <c r="AR62" s="83" t="b">
        <f t="shared" si="2"/>
        <v>0</v>
      </c>
      <c r="AT62" s="21" t="str">
        <f t="shared" si="5"/>
        <v/>
      </c>
      <c r="AW62" s="85"/>
      <c r="AX62" s="85"/>
      <c r="AY62" s="86"/>
      <c r="BB62" s="18" t="b">
        <v>0</v>
      </c>
      <c r="BC62" s="650" t="s">
        <v>396</v>
      </c>
      <c r="BD62" s="650"/>
      <c r="BE62" s="650"/>
      <c r="BF62" s="650"/>
      <c r="BG62" s="650"/>
      <c r="BH62" s="650"/>
      <c r="BI62" s="650"/>
      <c r="BJ62" s="650"/>
      <c r="BK62" s="650"/>
      <c r="BL62" s="650"/>
      <c r="BM62" s="650"/>
      <c r="BN62" s="650"/>
      <c r="BO62" s="650"/>
      <c r="BP62" s="650"/>
      <c r="BQ62" s="650"/>
      <c r="BR62" s="650"/>
      <c r="BS62" s="650"/>
      <c r="BT62" s="650"/>
      <c r="BU62" s="650"/>
      <c r="BV62" s="650"/>
      <c r="BW62" s="650"/>
      <c r="BX62" s="650"/>
      <c r="BY62" s="650"/>
      <c r="BZ62" s="650"/>
      <c r="CA62" s="650"/>
      <c r="CG62" s="20" t="s">
        <v>292</v>
      </c>
      <c r="CH62" s="651">
        <v>3300</v>
      </c>
      <c r="CI62" s="651"/>
      <c r="CJ62" s="651"/>
      <c r="CK62" s="651"/>
    </row>
    <row r="63" spans="2:89">
      <c r="B63" s="18"/>
      <c r="C63" s="650" t="s">
        <v>847</v>
      </c>
      <c r="D63" s="650"/>
      <c r="E63" s="650"/>
      <c r="F63" s="650"/>
      <c r="G63" s="650"/>
      <c r="H63" s="650"/>
      <c r="I63" s="650"/>
      <c r="J63" s="650"/>
      <c r="K63" s="650"/>
      <c r="L63" s="650"/>
      <c r="M63" s="650"/>
      <c r="N63" s="650"/>
      <c r="O63" s="650"/>
      <c r="P63" s="650"/>
      <c r="Q63" s="650"/>
      <c r="R63" s="650"/>
      <c r="S63" s="650"/>
      <c r="T63" s="650"/>
      <c r="U63" s="650"/>
      <c r="V63" s="650"/>
      <c r="W63" s="650"/>
      <c r="X63" s="650"/>
      <c r="Y63" s="650"/>
      <c r="Z63" s="650"/>
      <c r="AA63" s="650"/>
      <c r="AB63" s="650"/>
      <c r="AC63" s="650"/>
      <c r="AD63" s="650"/>
      <c r="AE63" s="650"/>
      <c r="AF63" s="650"/>
      <c r="AG63" s="650"/>
      <c r="AH63" s="650"/>
      <c r="AI63" s="650"/>
      <c r="AJ63" s="650"/>
      <c r="AK63" s="653"/>
      <c r="AL63" s="84">
        <v>2</v>
      </c>
      <c r="AM63" s="77" t="str">
        <f t="shared" si="30"/>
        <v/>
      </c>
      <c r="AN63" s="77" t="b">
        <f t="shared" si="31"/>
        <v>0</v>
      </c>
      <c r="AO63" s="77" t="s">
        <v>397</v>
      </c>
      <c r="AP63" s="77" t="b">
        <f t="shared" si="32"/>
        <v>0</v>
      </c>
      <c r="AQ63" s="83" t="b">
        <f t="shared" si="1"/>
        <v>0</v>
      </c>
      <c r="AR63" s="83" t="b">
        <f t="shared" si="2"/>
        <v>0</v>
      </c>
      <c r="AT63" s="21" t="str">
        <f t="shared" si="5"/>
        <v/>
      </c>
      <c r="AW63" s="85"/>
      <c r="AX63" s="85"/>
      <c r="AY63" s="86"/>
      <c r="BB63" s="18" t="b">
        <v>0</v>
      </c>
      <c r="BC63" s="650" t="s">
        <v>398</v>
      </c>
      <c r="BD63" s="650"/>
      <c r="BE63" s="650"/>
      <c r="BF63" s="650"/>
      <c r="BG63" s="650"/>
      <c r="BH63" s="650"/>
      <c r="BI63" s="650"/>
      <c r="BJ63" s="650"/>
      <c r="BK63" s="650"/>
      <c r="BL63" s="650"/>
      <c r="BM63" s="650"/>
      <c r="BN63" s="650"/>
      <c r="BO63" s="650"/>
      <c r="BP63" s="650"/>
      <c r="BQ63" s="650"/>
      <c r="BR63" s="650"/>
      <c r="BS63" s="650"/>
      <c r="BT63" s="650"/>
      <c r="BU63" s="650"/>
      <c r="BV63" s="650"/>
      <c r="BW63" s="650"/>
      <c r="BX63" s="650"/>
      <c r="BY63" s="650"/>
      <c r="BZ63" s="650"/>
      <c r="CA63" s="650"/>
      <c r="CG63" s="20" t="s">
        <v>292</v>
      </c>
      <c r="CH63" s="651">
        <v>5500</v>
      </c>
      <c r="CI63" s="651"/>
      <c r="CJ63" s="651"/>
      <c r="CK63" s="651"/>
    </row>
    <row r="64" spans="2:89">
      <c r="B64" s="18"/>
      <c r="C64" s="650" t="s">
        <v>848</v>
      </c>
      <c r="D64" s="650"/>
      <c r="E64" s="650"/>
      <c r="F64" s="650"/>
      <c r="G64" s="650"/>
      <c r="H64" s="650"/>
      <c r="I64" s="650"/>
      <c r="J64" s="650"/>
      <c r="K64" s="650"/>
      <c r="L64" s="650"/>
      <c r="M64" s="650"/>
      <c r="N64" s="650"/>
      <c r="O64" s="650"/>
      <c r="P64" s="650"/>
      <c r="Q64" s="650"/>
      <c r="R64" s="650"/>
      <c r="S64" s="650"/>
      <c r="T64" s="650"/>
      <c r="U64" s="650"/>
      <c r="V64" s="650"/>
      <c r="W64" s="650"/>
      <c r="X64" s="650"/>
      <c r="Y64" s="650"/>
      <c r="Z64" s="650"/>
      <c r="AA64" s="650"/>
      <c r="AB64" s="650"/>
      <c r="AC64" s="650"/>
      <c r="AD64" s="650"/>
      <c r="AE64" s="650"/>
      <c r="AF64" s="650"/>
      <c r="AG64" s="650"/>
      <c r="AH64" s="650"/>
      <c r="AI64" s="650"/>
      <c r="AJ64" s="650"/>
      <c r="AK64" s="653"/>
      <c r="AL64" s="84">
        <v>2</v>
      </c>
      <c r="AM64" s="77" t="str">
        <f t="shared" si="30"/>
        <v/>
      </c>
      <c r="AN64" s="77" t="b">
        <f t="shared" si="31"/>
        <v>0</v>
      </c>
      <c r="AO64" s="77" t="s">
        <v>399</v>
      </c>
      <c r="AP64" s="77" t="b">
        <f t="shared" si="32"/>
        <v>0</v>
      </c>
      <c r="AQ64" s="83" t="b">
        <f t="shared" si="1"/>
        <v>0</v>
      </c>
      <c r="AR64" s="83" t="b">
        <f t="shared" si="2"/>
        <v>0</v>
      </c>
      <c r="AT64" s="21" t="str">
        <f t="shared" si="5"/>
        <v/>
      </c>
      <c r="AW64" s="85"/>
      <c r="AX64" s="85"/>
      <c r="AY64" s="86"/>
      <c r="BB64" s="18" t="b">
        <v>0</v>
      </c>
      <c r="BC64" s="650" t="s">
        <v>400</v>
      </c>
      <c r="BD64" s="650"/>
      <c r="BE64" s="650"/>
      <c r="BF64" s="650"/>
      <c r="BG64" s="650"/>
      <c r="BH64" s="650"/>
      <c r="BI64" s="650"/>
      <c r="BJ64" s="650"/>
      <c r="BK64" s="650"/>
      <c r="BL64" s="650"/>
      <c r="BM64" s="650"/>
      <c r="BN64" s="650"/>
      <c r="BO64" s="650"/>
      <c r="BP64" s="650"/>
      <c r="BQ64" s="650"/>
      <c r="BR64" s="650"/>
      <c r="BS64" s="650"/>
      <c r="BT64" s="650"/>
      <c r="BU64" s="650"/>
      <c r="BV64" s="650"/>
      <c r="BW64" s="650"/>
      <c r="BX64" s="650"/>
      <c r="BY64" s="650"/>
      <c r="BZ64" s="650"/>
      <c r="CA64" s="650"/>
      <c r="CG64" s="20" t="s">
        <v>292</v>
      </c>
      <c r="CH64" s="651">
        <v>5000</v>
      </c>
      <c r="CI64" s="651"/>
      <c r="CJ64" s="651"/>
      <c r="CK64" s="651"/>
    </row>
    <row r="65" spans="2:89">
      <c r="B65" s="18"/>
      <c r="C65" s="650" t="s">
        <v>849</v>
      </c>
      <c r="D65" s="650"/>
      <c r="E65" s="650"/>
      <c r="F65" s="650"/>
      <c r="G65" s="650"/>
      <c r="H65" s="650"/>
      <c r="I65" s="650"/>
      <c r="J65" s="650"/>
      <c r="K65" s="650"/>
      <c r="L65" s="650"/>
      <c r="M65" s="650"/>
      <c r="N65" s="650"/>
      <c r="O65" s="650"/>
      <c r="P65" s="650"/>
      <c r="Q65" s="650"/>
      <c r="R65" s="650"/>
      <c r="S65" s="650"/>
      <c r="T65" s="650"/>
      <c r="U65" s="650"/>
      <c r="V65" s="650"/>
      <c r="W65" s="650"/>
      <c r="X65" s="650"/>
      <c r="Y65" s="650"/>
      <c r="Z65" s="650"/>
      <c r="AA65" s="650"/>
      <c r="AB65" s="650"/>
      <c r="AC65" s="650"/>
      <c r="AD65" s="650"/>
      <c r="AE65" s="650"/>
      <c r="AF65" s="650"/>
      <c r="AG65" s="650"/>
      <c r="AH65" s="650"/>
      <c r="AI65" s="650"/>
      <c r="AJ65" s="650"/>
      <c r="AK65" s="653"/>
      <c r="AL65" s="84">
        <v>2</v>
      </c>
      <c r="AM65" s="77" t="str">
        <f t="shared" si="30"/>
        <v/>
      </c>
      <c r="AN65" s="77" t="b">
        <f t="shared" si="31"/>
        <v>0</v>
      </c>
      <c r="AO65" s="77" t="s">
        <v>401</v>
      </c>
      <c r="AP65" s="77" t="b">
        <f t="shared" si="32"/>
        <v>0</v>
      </c>
      <c r="AQ65" s="83" t="b">
        <f t="shared" si="1"/>
        <v>0</v>
      </c>
      <c r="AR65" s="83" t="b">
        <f t="shared" si="2"/>
        <v>0</v>
      </c>
      <c r="AT65" s="21" t="str">
        <f t="shared" si="5"/>
        <v/>
      </c>
      <c r="AW65" s="85"/>
      <c r="AX65" s="85"/>
      <c r="AY65" s="86"/>
      <c r="BB65" s="18" t="b">
        <v>0</v>
      </c>
      <c r="BC65" s="650" t="s">
        <v>402</v>
      </c>
      <c r="BD65" s="650"/>
      <c r="BE65" s="650"/>
      <c r="BF65" s="650"/>
      <c r="BG65" s="650"/>
      <c r="BH65" s="650"/>
      <c r="BI65" s="650"/>
      <c r="BJ65" s="650"/>
      <c r="BK65" s="650"/>
      <c r="BL65" s="650"/>
      <c r="BM65" s="650"/>
      <c r="BN65" s="650"/>
      <c r="BO65" s="650"/>
      <c r="BP65" s="650"/>
      <c r="BQ65" s="650"/>
      <c r="BR65" s="650"/>
      <c r="BS65" s="650"/>
      <c r="BT65" s="650"/>
      <c r="BU65" s="650"/>
      <c r="BV65" s="650"/>
      <c r="BW65" s="650"/>
      <c r="BX65" s="650"/>
      <c r="BY65" s="650"/>
      <c r="BZ65" s="650"/>
      <c r="CA65" s="650"/>
      <c r="CG65" s="20" t="s">
        <v>292</v>
      </c>
      <c r="CH65" s="651">
        <v>5000</v>
      </c>
      <c r="CI65" s="651"/>
      <c r="CJ65" s="651"/>
      <c r="CK65" s="651"/>
    </row>
    <row r="66" spans="2:89">
      <c r="B66" s="18"/>
      <c r="C66" s="650" t="s">
        <v>850</v>
      </c>
      <c r="D66" s="650"/>
      <c r="E66" s="650"/>
      <c r="F66" s="650"/>
      <c r="G66" s="650"/>
      <c r="H66" s="650"/>
      <c r="I66" s="650"/>
      <c r="J66" s="650"/>
      <c r="K66" s="650"/>
      <c r="L66" s="650"/>
      <c r="M66" s="650"/>
      <c r="N66" s="650"/>
      <c r="O66" s="650"/>
      <c r="P66" s="650"/>
      <c r="Q66" s="650"/>
      <c r="R66" s="650"/>
      <c r="S66" s="650"/>
      <c r="T66" s="650"/>
      <c r="U66" s="650"/>
      <c r="V66" s="650"/>
      <c r="W66" s="650"/>
      <c r="X66" s="650"/>
      <c r="Y66" s="650"/>
      <c r="Z66" s="650"/>
      <c r="AA66" s="650"/>
      <c r="AB66" s="650"/>
      <c r="AC66" s="650"/>
      <c r="AD66" s="650"/>
      <c r="AE66" s="650"/>
      <c r="AF66" s="650"/>
      <c r="AG66" s="650"/>
      <c r="AH66" s="650"/>
      <c r="AI66" s="650"/>
      <c r="AJ66" s="650"/>
      <c r="AK66" s="653"/>
      <c r="AL66" s="84">
        <v>2</v>
      </c>
      <c r="AM66" s="77" t="str">
        <f t="shared" si="30"/>
        <v/>
      </c>
      <c r="AN66" s="77" t="b">
        <f t="shared" si="31"/>
        <v>0</v>
      </c>
      <c r="AO66" s="77" t="s">
        <v>403</v>
      </c>
      <c r="AP66" s="77" t="b">
        <f t="shared" si="32"/>
        <v>0</v>
      </c>
      <c r="AQ66" s="83" t="b">
        <f t="shared" si="1"/>
        <v>0</v>
      </c>
      <c r="AR66" s="83" t="b">
        <f t="shared" si="2"/>
        <v>0</v>
      </c>
      <c r="AT66" s="21" t="str">
        <f t="shared" si="5"/>
        <v/>
      </c>
      <c r="AW66" s="85"/>
      <c r="AX66" s="85"/>
      <c r="AY66" s="86"/>
      <c r="BB66" s="18" t="b">
        <v>0</v>
      </c>
      <c r="BC66" s="650" t="s">
        <v>404</v>
      </c>
      <c r="BD66" s="650"/>
      <c r="BE66" s="650"/>
      <c r="BF66" s="650"/>
      <c r="BG66" s="650"/>
      <c r="BH66" s="650"/>
      <c r="BI66" s="650"/>
      <c r="BJ66" s="650"/>
      <c r="BK66" s="650"/>
      <c r="BL66" s="650"/>
      <c r="BM66" s="650"/>
      <c r="BN66" s="650"/>
      <c r="BO66" s="650"/>
      <c r="BP66" s="650"/>
      <c r="BQ66" s="650"/>
      <c r="BR66" s="650"/>
      <c r="BS66" s="650"/>
      <c r="BT66" s="650"/>
      <c r="BU66" s="650"/>
      <c r="BV66" s="650"/>
      <c r="BW66" s="650"/>
      <c r="BX66" s="650"/>
      <c r="BY66" s="650"/>
      <c r="BZ66" s="650"/>
      <c r="CA66" s="650"/>
      <c r="CG66" s="20" t="s">
        <v>292</v>
      </c>
      <c r="CH66" s="651">
        <v>6600</v>
      </c>
      <c r="CI66" s="651"/>
      <c r="CJ66" s="651"/>
      <c r="CK66" s="651"/>
    </row>
    <row r="67" spans="2:89">
      <c r="B67" s="640" t="s">
        <v>945</v>
      </c>
      <c r="C67" s="641"/>
      <c r="D67" s="641"/>
      <c r="E67" s="641"/>
      <c r="F67" s="641"/>
      <c r="G67" s="641"/>
      <c r="H67" s="641"/>
      <c r="I67" s="641"/>
      <c r="J67" s="641"/>
      <c r="K67" s="641"/>
      <c r="L67" s="641"/>
      <c r="M67" s="641"/>
      <c r="N67" s="641"/>
      <c r="O67" s="641"/>
      <c r="P67" s="641"/>
      <c r="Q67" s="641"/>
      <c r="R67" s="641"/>
      <c r="S67" s="641"/>
      <c r="T67" s="641"/>
      <c r="U67" s="641"/>
      <c r="V67" s="641"/>
      <c r="W67" s="641"/>
      <c r="X67" s="641"/>
      <c r="Y67" s="641"/>
      <c r="Z67" s="641"/>
      <c r="AA67" s="641"/>
      <c r="AB67" s="641"/>
      <c r="AC67" s="641"/>
      <c r="AD67" s="641"/>
      <c r="AE67" s="641"/>
      <c r="AF67" s="641"/>
      <c r="AG67" s="641"/>
      <c r="AH67" s="641"/>
      <c r="AI67" s="641"/>
      <c r="AJ67" s="641"/>
      <c r="AK67" s="369">
        <f>COUNTIF(BB68:BB74,TRUE)</f>
        <v>0</v>
      </c>
      <c r="AL67" s="84">
        <v>1</v>
      </c>
      <c r="AM67" t="str">
        <f>B67</f>
        <v>7. 肥皂 Soap :</v>
      </c>
      <c r="AN67" t="b">
        <f>OR(BB68:BB74)</f>
        <v>0</v>
      </c>
      <c r="AO67" t="s">
        <v>406</v>
      </c>
      <c r="AP67" t="b">
        <f>TRUE</f>
        <v>1</v>
      </c>
      <c r="AQ67" s="83" t="b">
        <f t="shared" si="1"/>
        <v>0</v>
      </c>
      <c r="AR67" s="83" t="b">
        <f t="shared" si="2"/>
        <v>0</v>
      </c>
      <c r="AT67" s="21" t="str">
        <f t="shared" si="5"/>
        <v/>
      </c>
      <c r="AY67" s="86"/>
      <c r="BB67" s="641" t="s">
        <v>405</v>
      </c>
      <c r="BC67" s="641"/>
      <c r="BD67" s="641"/>
      <c r="BE67" s="641"/>
      <c r="BF67" s="641"/>
      <c r="BG67" s="641"/>
      <c r="BH67" s="641"/>
      <c r="BI67" s="641"/>
      <c r="BJ67" s="641"/>
      <c r="BK67" s="641"/>
      <c r="BL67" s="641"/>
      <c r="BM67" s="641"/>
      <c r="BN67" s="641"/>
      <c r="BO67" s="641"/>
      <c r="BP67" s="641"/>
      <c r="BQ67" s="641"/>
      <c r="BR67" s="641"/>
      <c r="BS67" s="641"/>
      <c r="BT67" s="641"/>
      <c r="BU67" s="641"/>
      <c r="BV67" s="641"/>
      <c r="BW67" s="641"/>
      <c r="BX67" s="641"/>
      <c r="BY67" s="641"/>
      <c r="BZ67" s="641"/>
      <c r="CA67" s="641"/>
      <c r="CB67" s="641"/>
      <c r="CC67" s="641"/>
      <c r="CD67" s="641"/>
      <c r="CE67" s="641"/>
      <c r="CF67" s="641"/>
      <c r="CG67" s="641"/>
      <c r="CH67" s="641"/>
      <c r="CI67" s="641"/>
      <c r="CJ67" s="641"/>
      <c r="CK67" s="17">
        <f>COUNTIF(BB68:BB74,TRUE)</f>
        <v>0</v>
      </c>
    </row>
    <row r="68" spans="2:89">
      <c r="B68" s="18"/>
      <c r="C68" s="650" t="s">
        <v>407</v>
      </c>
      <c r="D68" s="650"/>
      <c r="E68" s="650"/>
      <c r="F68" s="650"/>
      <c r="G68" s="650"/>
      <c r="H68" s="650"/>
      <c r="I68" s="650"/>
      <c r="J68" s="650"/>
      <c r="K68" s="650"/>
      <c r="L68" s="650"/>
      <c r="M68" s="650"/>
      <c r="N68" s="650"/>
      <c r="O68" s="650"/>
      <c r="P68" s="650"/>
      <c r="Q68" s="650"/>
      <c r="R68" s="650"/>
      <c r="S68" s="650"/>
      <c r="T68" s="650"/>
      <c r="U68" s="650"/>
      <c r="V68" s="650"/>
      <c r="W68" s="650"/>
      <c r="X68" s="650"/>
      <c r="Y68" s="650"/>
      <c r="Z68" s="650"/>
      <c r="AA68" s="650"/>
      <c r="AB68" s="650"/>
      <c r="AC68" s="650"/>
      <c r="AD68" s="650"/>
      <c r="AE68" s="650"/>
      <c r="AF68" s="650"/>
      <c r="AG68" s="650"/>
      <c r="AH68" s="650"/>
      <c r="AI68" s="650"/>
      <c r="AJ68" s="650"/>
      <c r="AK68" s="653"/>
      <c r="AL68" s="84">
        <v>2</v>
      </c>
      <c r="AM68" s="77" t="str">
        <f t="shared" ref="AM68:AM74" si="33">IF(BB68,C68,"")</f>
        <v/>
      </c>
      <c r="AN68" s="77" t="b">
        <f t="shared" ref="AN68:AN74" si="34">BB68</f>
        <v>0</v>
      </c>
      <c r="AO68" s="77" t="s">
        <v>408</v>
      </c>
      <c r="AP68" s="77" t="b">
        <f t="shared" ref="AP68:AP74" si="35">BB68</f>
        <v>0</v>
      </c>
      <c r="AQ68" s="83" t="b">
        <f t="shared" si="1"/>
        <v>0</v>
      </c>
      <c r="AR68" s="83" t="b">
        <f t="shared" si="2"/>
        <v>0</v>
      </c>
      <c r="AT68" s="21" t="str">
        <f t="shared" si="5"/>
        <v/>
      </c>
      <c r="AW68" s="85"/>
      <c r="AX68" s="85"/>
      <c r="AY68" s="86"/>
      <c r="BB68" s="18" t="b">
        <v>0</v>
      </c>
      <c r="BC68" s="650" t="s">
        <v>409</v>
      </c>
      <c r="BD68" s="650"/>
      <c r="BE68" s="650"/>
      <c r="BF68" s="650"/>
      <c r="BG68" s="650"/>
      <c r="BH68" s="650"/>
      <c r="BI68" s="650"/>
      <c r="BJ68" s="650"/>
      <c r="BK68" s="650"/>
      <c r="BL68" s="650"/>
      <c r="BM68" s="650"/>
      <c r="BN68" s="650"/>
      <c r="BO68" s="650"/>
      <c r="BP68" s="650"/>
      <c r="BQ68" s="650"/>
      <c r="BR68" s="650"/>
      <c r="BS68" s="650"/>
      <c r="BT68" s="650"/>
      <c r="BU68" s="650"/>
      <c r="BV68" s="650"/>
      <c r="BW68" s="650"/>
      <c r="BX68" s="650"/>
      <c r="BY68" s="650"/>
      <c r="BZ68" s="650"/>
      <c r="CA68" s="650"/>
      <c r="CG68" s="20" t="s">
        <v>292</v>
      </c>
      <c r="CH68" s="651">
        <v>1650</v>
      </c>
      <c r="CI68" s="651"/>
      <c r="CJ68" s="651"/>
      <c r="CK68" s="651"/>
    </row>
    <row r="69" spans="2:89">
      <c r="B69" s="18"/>
      <c r="C69" s="650" t="s">
        <v>410</v>
      </c>
      <c r="D69" s="650"/>
      <c r="E69" s="650"/>
      <c r="F69" s="650"/>
      <c r="G69" s="650"/>
      <c r="H69" s="650"/>
      <c r="I69" s="650"/>
      <c r="J69" s="650"/>
      <c r="K69" s="650"/>
      <c r="L69" s="650"/>
      <c r="M69" s="650"/>
      <c r="N69" s="650"/>
      <c r="O69" s="650"/>
      <c r="P69" s="650"/>
      <c r="Q69" s="650"/>
      <c r="R69" s="650"/>
      <c r="S69" s="650"/>
      <c r="T69" s="650"/>
      <c r="U69" s="650"/>
      <c r="V69" s="650"/>
      <c r="W69" s="650"/>
      <c r="X69" s="650"/>
      <c r="Y69" s="650"/>
      <c r="Z69" s="650"/>
      <c r="AA69" s="650"/>
      <c r="AB69" s="650"/>
      <c r="AC69" s="650"/>
      <c r="AD69" s="650"/>
      <c r="AE69" s="650"/>
      <c r="AF69" s="650"/>
      <c r="AG69" s="650"/>
      <c r="AH69" s="650"/>
      <c r="AI69" s="650"/>
      <c r="AJ69" s="650"/>
      <c r="AK69" s="653"/>
      <c r="AL69" s="84">
        <v>2</v>
      </c>
      <c r="AM69" s="77" t="str">
        <f t="shared" si="33"/>
        <v/>
      </c>
      <c r="AN69" s="77" t="b">
        <f t="shared" si="34"/>
        <v>0</v>
      </c>
      <c r="AO69" s="77" t="s">
        <v>411</v>
      </c>
      <c r="AP69" s="77" t="b">
        <f t="shared" si="35"/>
        <v>0</v>
      </c>
      <c r="AQ69" s="83" t="b">
        <f t="shared" si="1"/>
        <v>0</v>
      </c>
      <c r="AR69" s="83" t="b">
        <f t="shared" si="2"/>
        <v>0</v>
      </c>
      <c r="AT69" s="21" t="str">
        <f t="shared" si="5"/>
        <v/>
      </c>
      <c r="AW69" s="85"/>
      <c r="AX69" s="85"/>
      <c r="AY69" s="86"/>
      <c r="BB69" s="18" t="b">
        <v>0</v>
      </c>
      <c r="BC69" s="650" t="s">
        <v>412</v>
      </c>
      <c r="BD69" s="650"/>
      <c r="BE69" s="650"/>
      <c r="BF69" s="650"/>
      <c r="BG69" s="650"/>
      <c r="BH69" s="650"/>
      <c r="BI69" s="650"/>
      <c r="BJ69" s="650"/>
      <c r="BK69" s="650"/>
      <c r="BL69" s="650"/>
      <c r="BM69" s="650"/>
      <c r="BN69" s="650"/>
      <c r="BO69" s="650"/>
      <c r="BP69" s="650"/>
      <c r="BQ69" s="650"/>
      <c r="BR69" s="650"/>
      <c r="BS69" s="650"/>
      <c r="BT69" s="650"/>
      <c r="BU69" s="650"/>
      <c r="BV69" s="650"/>
      <c r="BW69" s="650"/>
      <c r="BX69" s="650"/>
      <c r="BY69" s="650"/>
      <c r="BZ69" s="650"/>
      <c r="CA69" s="650"/>
      <c r="CG69" s="20" t="s">
        <v>292</v>
      </c>
      <c r="CH69" s="651">
        <v>2750</v>
      </c>
      <c r="CI69" s="651"/>
      <c r="CJ69" s="651"/>
      <c r="CK69" s="651"/>
    </row>
    <row r="70" spans="2:89">
      <c r="B70" s="18"/>
      <c r="C70" s="650" t="s">
        <v>413</v>
      </c>
      <c r="D70" s="650"/>
      <c r="E70" s="650"/>
      <c r="F70" s="650"/>
      <c r="G70" s="650"/>
      <c r="H70" s="650"/>
      <c r="I70" s="650"/>
      <c r="J70" s="650"/>
      <c r="K70" s="650"/>
      <c r="L70" s="650"/>
      <c r="M70" s="650"/>
      <c r="N70" s="650"/>
      <c r="O70" s="650"/>
      <c r="P70" s="650"/>
      <c r="Q70" s="650"/>
      <c r="R70" s="650"/>
      <c r="S70" s="650"/>
      <c r="T70" s="650"/>
      <c r="U70" s="650"/>
      <c r="V70" s="650"/>
      <c r="W70" s="650"/>
      <c r="X70" s="650"/>
      <c r="Y70" s="650"/>
      <c r="Z70" s="650"/>
      <c r="AA70" s="650"/>
      <c r="AB70" s="650"/>
      <c r="AC70" s="650"/>
      <c r="AD70" s="650"/>
      <c r="AE70" s="650"/>
      <c r="AF70" s="650"/>
      <c r="AG70" s="650"/>
      <c r="AH70" s="650"/>
      <c r="AI70" s="650"/>
      <c r="AJ70" s="650"/>
      <c r="AK70" s="653"/>
      <c r="AL70" s="84">
        <v>2</v>
      </c>
      <c r="AM70" s="77" t="str">
        <f t="shared" si="33"/>
        <v/>
      </c>
      <c r="AN70" s="77" t="b">
        <f t="shared" si="34"/>
        <v>0</v>
      </c>
      <c r="AO70" s="77" t="s">
        <v>414</v>
      </c>
      <c r="AP70" s="77" t="b">
        <f t="shared" si="35"/>
        <v>0</v>
      </c>
      <c r="AQ70" s="83" t="b">
        <f t="shared" si="1"/>
        <v>0</v>
      </c>
      <c r="AR70" s="83" t="b">
        <f t="shared" si="2"/>
        <v>0</v>
      </c>
      <c r="AT70" s="21" t="str">
        <f t="shared" ref="AT70:AT92" si="36">AT69&amp;IF(AQ70=TRUE,
    IF(AL70=3,
        IF(AM70="", "", "        "&amp;REPT("-", LEN(AO70) - LEN(SUBSTITUTE(AO70, "-", "")))&amp;AM70&amp;CHAR(10)),
        IF(AL70=1, ""&amp;AM70&amp;CHAR(10),
           IF(AL70=2, "      █"&amp;AM70&amp;CHAR(10), AM70&amp;CHAR(10))
        )
    )&amp;AS70,
    "")</f>
        <v/>
      </c>
      <c r="AW70" s="85"/>
      <c r="AX70" s="85"/>
      <c r="AY70" s="86"/>
      <c r="BB70" s="18" t="b">
        <v>0</v>
      </c>
      <c r="BC70" s="650" t="s">
        <v>415</v>
      </c>
      <c r="BD70" s="650"/>
      <c r="BE70" s="650"/>
      <c r="BF70" s="650"/>
      <c r="BG70" s="650"/>
      <c r="BH70" s="650"/>
      <c r="BI70" s="650"/>
      <c r="BJ70" s="650"/>
      <c r="BK70" s="650"/>
      <c r="BL70" s="650"/>
      <c r="BM70" s="650"/>
      <c r="BN70" s="650"/>
      <c r="BO70" s="650"/>
      <c r="BP70" s="650"/>
      <c r="BQ70" s="650"/>
      <c r="BR70" s="650"/>
      <c r="BS70" s="650"/>
      <c r="BT70" s="650"/>
      <c r="BU70" s="650"/>
      <c r="BV70" s="650"/>
      <c r="BW70" s="650"/>
      <c r="BX70" s="650"/>
      <c r="BY70" s="650"/>
      <c r="BZ70" s="650"/>
      <c r="CA70" s="650"/>
      <c r="CG70" s="20" t="s">
        <v>292</v>
      </c>
      <c r="CH70" s="651">
        <v>1650</v>
      </c>
      <c r="CI70" s="651"/>
      <c r="CJ70" s="651"/>
      <c r="CK70" s="651"/>
    </row>
    <row r="71" spans="2:89">
      <c r="B71" s="18"/>
      <c r="C71" s="650" t="s">
        <v>416</v>
      </c>
      <c r="D71" s="650"/>
      <c r="E71" s="650"/>
      <c r="F71" s="650"/>
      <c r="G71" s="650"/>
      <c r="H71" s="650"/>
      <c r="I71" s="650"/>
      <c r="J71" s="650"/>
      <c r="K71" s="650"/>
      <c r="L71" s="650"/>
      <c r="M71" s="650"/>
      <c r="N71" s="650"/>
      <c r="O71" s="650"/>
      <c r="P71" s="650"/>
      <c r="Q71" s="650"/>
      <c r="R71" s="650"/>
      <c r="S71" s="650"/>
      <c r="T71" s="650"/>
      <c r="U71" s="650"/>
      <c r="V71" s="650"/>
      <c r="W71" s="650"/>
      <c r="X71" s="650"/>
      <c r="Y71" s="650"/>
      <c r="Z71" s="650"/>
      <c r="AA71" s="650"/>
      <c r="AB71" s="650"/>
      <c r="AC71" s="650"/>
      <c r="AD71" s="650"/>
      <c r="AE71" s="650"/>
      <c r="AF71" s="650"/>
      <c r="AG71" s="650"/>
      <c r="AH71" s="650"/>
      <c r="AI71" s="650"/>
      <c r="AJ71" s="650"/>
      <c r="AK71" s="653"/>
      <c r="AL71" s="84">
        <v>2</v>
      </c>
      <c r="AM71" s="77" t="str">
        <f t="shared" si="33"/>
        <v/>
      </c>
      <c r="AN71" s="77" t="b">
        <f t="shared" si="34"/>
        <v>0</v>
      </c>
      <c r="AO71" s="77" t="s">
        <v>417</v>
      </c>
      <c r="AP71" s="77" t="b">
        <f t="shared" si="35"/>
        <v>0</v>
      </c>
      <c r="AQ71" s="83" t="b">
        <f t="shared" si="1"/>
        <v>0</v>
      </c>
      <c r="AR71" s="83" t="b">
        <f t="shared" si="2"/>
        <v>0</v>
      </c>
      <c r="AT71" s="21" t="str">
        <f t="shared" si="36"/>
        <v/>
      </c>
      <c r="AW71" s="85"/>
      <c r="AX71" s="85"/>
      <c r="AY71" s="86"/>
      <c r="BB71" s="18" t="b">
        <v>0</v>
      </c>
      <c r="BC71" s="650" t="s">
        <v>418</v>
      </c>
      <c r="BD71" s="650"/>
      <c r="BE71" s="650"/>
      <c r="BF71" s="650"/>
      <c r="BG71" s="650"/>
      <c r="BH71" s="650"/>
      <c r="BI71" s="650"/>
      <c r="BJ71" s="650"/>
      <c r="BK71" s="650"/>
      <c r="BL71" s="650"/>
      <c r="BM71" s="650"/>
      <c r="BN71" s="650"/>
      <c r="BO71" s="650"/>
      <c r="BP71" s="650"/>
      <c r="BQ71" s="650"/>
      <c r="BR71" s="650"/>
      <c r="BS71" s="650"/>
      <c r="BT71" s="650"/>
      <c r="BU71" s="650"/>
      <c r="BV71" s="650"/>
      <c r="BW71" s="650"/>
      <c r="BX71" s="650"/>
      <c r="BY71" s="650"/>
      <c r="BZ71" s="650"/>
      <c r="CA71" s="650"/>
      <c r="CG71" s="20" t="s">
        <v>292</v>
      </c>
      <c r="CH71" s="651">
        <v>1650</v>
      </c>
      <c r="CI71" s="651"/>
      <c r="CJ71" s="651"/>
      <c r="CK71" s="651"/>
    </row>
    <row r="72" spans="2:89">
      <c r="B72" s="18"/>
      <c r="C72" s="650" t="s">
        <v>419</v>
      </c>
      <c r="D72" s="650"/>
      <c r="E72" s="650"/>
      <c r="F72" s="650"/>
      <c r="G72" s="650"/>
      <c r="H72" s="650"/>
      <c r="I72" s="650"/>
      <c r="J72" s="650"/>
      <c r="K72" s="650"/>
      <c r="L72" s="650"/>
      <c r="M72" s="650"/>
      <c r="N72" s="650"/>
      <c r="O72" s="650"/>
      <c r="P72" s="650"/>
      <c r="Q72" s="650"/>
      <c r="R72" s="650"/>
      <c r="S72" s="650"/>
      <c r="T72" s="650"/>
      <c r="U72" s="650"/>
      <c r="V72" s="650"/>
      <c r="W72" s="650"/>
      <c r="X72" s="650"/>
      <c r="Y72" s="650"/>
      <c r="Z72" s="650"/>
      <c r="AA72" s="650"/>
      <c r="AB72" s="650"/>
      <c r="AC72" s="650"/>
      <c r="AD72" s="650"/>
      <c r="AE72" s="650"/>
      <c r="AF72" s="650"/>
      <c r="AG72" s="650"/>
      <c r="AH72" s="650"/>
      <c r="AI72" s="650"/>
      <c r="AJ72" s="650"/>
      <c r="AK72" s="653"/>
      <c r="AL72" s="84">
        <v>2</v>
      </c>
      <c r="AM72" s="77" t="str">
        <f t="shared" si="33"/>
        <v/>
      </c>
      <c r="AN72" s="77" t="b">
        <f t="shared" si="34"/>
        <v>0</v>
      </c>
      <c r="AO72" s="77" t="s">
        <v>420</v>
      </c>
      <c r="AP72" s="77" t="b">
        <f t="shared" si="35"/>
        <v>0</v>
      </c>
      <c r="AQ72" s="83" t="b">
        <f t="shared" si="1"/>
        <v>0</v>
      </c>
      <c r="AR72" s="83" t="b">
        <f t="shared" si="2"/>
        <v>0</v>
      </c>
      <c r="AT72" s="21" t="str">
        <f t="shared" si="36"/>
        <v/>
      </c>
      <c r="AW72" s="85"/>
      <c r="AX72" s="85"/>
      <c r="AY72" s="86"/>
      <c r="BB72" s="88" t="b">
        <v>0</v>
      </c>
      <c r="BC72" s="650" t="s">
        <v>421</v>
      </c>
      <c r="BD72" s="650"/>
      <c r="BE72" s="650"/>
      <c r="BF72" s="650"/>
      <c r="BG72" s="650"/>
      <c r="BH72" s="650"/>
      <c r="BI72" s="650"/>
      <c r="BJ72" s="650"/>
      <c r="BK72" s="650"/>
      <c r="BL72" s="650"/>
      <c r="BM72" s="650"/>
      <c r="BN72" s="650"/>
      <c r="BO72" s="650"/>
      <c r="BP72" s="650"/>
      <c r="BQ72" s="650"/>
      <c r="BR72" s="650"/>
      <c r="BS72" s="650"/>
      <c r="BT72" s="650"/>
      <c r="BU72" s="650"/>
      <c r="BV72" s="650"/>
      <c r="BW72" s="650"/>
      <c r="BX72" s="650"/>
      <c r="BY72" s="650"/>
      <c r="BZ72" s="650"/>
      <c r="CA72" s="650"/>
      <c r="CG72" s="20" t="s">
        <v>292</v>
      </c>
      <c r="CH72" s="651">
        <v>2750</v>
      </c>
      <c r="CI72" s="651"/>
      <c r="CJ72" s="651"/>
      <c r="CK72" s="651"/>
    </row>
    <row r="73" spans="2:89">
      <c r="B73" s="18"/>
      <c r="C73" s="650" t="s">
        <v>422</v>
      </c>
      <c r="D73" s="650"/>
      <c r="E73" s="650"/>
      <c r="F73" s="650"/>
      <c r="G73" s="650"/>
      <c r="H73" s="650"/>
      <c r="I73" s="650"/>
      <c r="J73" s="650"/>
      <c r="K73" s="650"/>
      <c r="L73" s="650"/>
      <c r="M73" s="650"/>
      <c r="N73" s="650"/>
      <c r="O73" s="650"/>
      <c r="P73" s="650"/>
      <c r="Q73" s="650"/>
      <c r="R73" s="650"/>
      <c r="S73" s="650"/>
      <c r="T73" s="650"/>
      <c r="U73" s="650"/>
      <c r="V73" s="650"/>
      <c r="W73" s="650"/>
      <c r="X73" s="650"/>
      <c r="Y73" s="650"/>
      <c r="Z73" s="650"/>
      <c r="AA73" s="650"/>
      <c r="AB73" s="650"/>
      <c r="AC73" s="650"/>
      <c r="AD73" s="650"/>
      <c r="AE73" s="650"/>
      <c r="AF73" s="650"/>
      <c r="AG73" s="650"/>
      <c r="AH73" s="650"/>
      <c r="AI73" s="650"/>
      <c r="AJ73" s="650"/>
      <c r="AK73" s="653"/>
      <c r="AL73" s="84">
        <v>2</v>
      </c>
      <c r="AM73" s="77" t="str">
        <f t="shared" si="33"/>
        <v/>
      </c>
      <c r="AN73" s="77" t="b">
        <f t="shared" si="34"/>
        <v>0</v>
      </c>
      <c r="AO73" s="77" t="s">
        <v>423</v>
      </c>
      <c r="AP73" s="77" t="b">
        <f t="shared" si="35"/>
        <v>0</v>
      </c>
      <c r="AQ73" s="83" t="b">
        <f t="shared" si="1"/>
        <v>0</v>
      </c>
      <c r="AR73" s="83" t="b">
        <f t="shared" si="2"/>
        <v>0</v>
      </c>
      <c r="AT73" s="21" t="str">
        <f t="shared" si="36"/>
        <v/>
      </c>
      <c r="AW73" s="85"/>
      <c r="AX73" s="85"/>
      <c r="AY73" s="86"/>
      <c r="BB73" s="88" t="b">
        <v>0</v>
      </c>
      <c r="BC73" s="650" t="s">
        <v>424</v>
      </c>
      <c r="BD73" s="650"/>
      <c r="BE73" s="650"/>
      <c r="BF73" s="650"/>
      <c r="BG73" s="650"/>
      <c r="BH73" s="650"/>
      <c r="BI73" s="650"/>
      <c r="BJ73" s="650"/>
      <c r="BK73" s="650"/>
      <c r="BL73" s="650"/>
      <c r="BM73" s="650"/>
      <c r="BN73" s="650"/>
      <c r="BO73" s="650"/>
      <c r="BP73" s="650"/>
      <c r="BQ73" s="650"/>
      <c r="BR73" s="650"/>
      <c r="BS73" s="650"/>
      <c r="BT73" s="650"/>
      <c r="BU73" s="650"/>
      <c r="BV73" s="650"/>
      <c r="BW73" s="650"/>
      <c r="BX73" s="650"/>
      <c r="BY73" s="650"/>
      <c r="BZ73" s="650"/>
      <c r="CA73" s="650"/>
      <c r="CG73" s="20" t="s">
        <v>292</v>
      </c>
      <c r="CH73" s="651">
        <v>1650</v>
      </c>
      <c r="CI73" s="651"/>
      <c r="CJ73" s="651"/>
      <c r="CK73" s="651"/>
    </row>
    <row r="74" spans="2:89">
      <c r="B74" s="18"/>
      <c r="C74" s="650" t="s">
        <v>425</v>
      </c>
      <c r="D74" s="650"/>
      <c r="E74" s="650"/>
      <c r="F74" s="650"/>
      <c r="G74" s="650"/>
      <c r="H74" s="650"/>
      <c r="I74" s="650"/>
      <c r="J74" s="650"/>
      <c r="K74" s="650"/>
      <c r="L74" s="650"/>
      <c r="M74" s="650"/>
      <c r="N74" s="650"/>
      <c r="O74" s="650"/>
      <c r="P74" s="650"/>
      <c r="Q74" s="650"/>
      <c r="R74" s="650"/>
      <c r="S74" s="650"/>
      <c r="T74" s="650"/>
      <c r="U74" s="650"/>
      <c r="V74" s="650"/>
      <c r="W74" s="650"/>
      <c r="X74" s="650"/>
      <c r="Y74" s="650"/>
      <c r="Z74" s="650"/>
      <c r="AA74" s="650"/>
      <c r="AB74" s="650"/>
      <c r="AC74" s="650"/>
      <c r="AD74" s="650"/>
      <c r="AE74" s="650"/>
      <c r="AF74" s="650"/>
      <c r="AG74" s="650"/>
      <c r="AH74" s="650"/>
      <c r="AI74" s="650"/>
      <c r="AJ74" s="650"/>
      <c r="AK74" s="653"/>
      <c r="AL74" s="84">
        <v>2</v>
      </c>
      <c r="AM74" s="77" t="str">
        <f t="shared" si="33"/>
        <v/>
      </c>
      <c r="AN74" s="77" t="b">
        <f t="shared" si="34"/>
        <v>0</v>
      </c>
      <c r="AO74" s="77" t="s">
        <v>426</v>
      </c>
      <c r="AP74" s="77" t="b">
        <f t="shared" si="35"/>
        <v>0</v>
      </c>
      <c r="AQ74" s="83" t="b">
        <f t="shared" si="1"/>
        <v>0</v>
      </c>
      <c r="AR74" s="83" t="b">
        <f t="shared" si="2"/>
        <v>0</v>
      </c>
      <c r="AT74" s="21" t="str">
        <f t="shared" si="36"/>
        <v/>
      </c>
      <c r="AW74" s="85"/>
      <c r="AX74" s="85"/>
      <c r="AY74" s="86"/>
      <c r="BB74" s="88" t="b">
        <v>0</v>
      </c>
      <c r="BC74" s="650" t="s">
        <v>427</v>
      </c>
      <c r="BD74" s="650"/>
      <c r="BE74" s="650"/>
      <c r="BF74" s="650"/>
      <c r="BG74" s="650"/>
      <c r="BH74" s="650"/>
      <c r="BI74" s="650"/>
      <c r="BJ74" s="650"/>
      <c r="BK74" s="650"/>
      <c r="BL74" s="650"/>
      <c r="BM74" s="650"/>
      <c r="BN74" s="650"/>
      <c r="BO74" s="650"/>
      <c r="BP74" s="650"/>
      <c r="BQ74" s="650"/>
      <c r="BR74" s="650"/>
      <c r="BS74" s="650"/>
      <c r="BT74" s="650"/>
      <c r="BU74" s="650"/>
      <c r="BV74" s="650"/>
      <c r="BW74" s="650"/>
      <c r="BX74" s="650"/>
      <c r="BY74" s="650"/>
      <c r="BZ74" s="650"/>
      <c r="CA74" s="650"/>
      <c r="CG74" s="20" t="s">
        <v>292</v>
      </c>
      <c r="CH74" s="651">
        <v>1800</v>
      </c>
      <c r="CI74" s="651"/>
      <c r="CJ74" s="651"/>
      <c r="CK74" s="651"/>
    </row>
    <row r="75" spans="2:89">
      <c r="B75" s="640" t="s">
        <v>824</v>
      </c>
      <c r="C75" s="641"/>
      <c r="D75" s="641"/>
      <c r="E75" s="641"/>
      <c r="F75" s="641"/>
      <c r="G75" s="641"/>
      <c r="H75" s="641"/>
      <c r="I75" s="641"/>
      <c r="J75" s="641"/>
      <c r="K75" s="641"/>
      <c r="L75" s="641"/>
      <c r="M75" s="641"/>
      <c r="N75" s="641"/>
      <c r="O75" s="641"/>
      <c r="P75" s="641"/>
      <c r="Q75" s="641"/>
      <c r="R75" s="641"/>
      <c r="S75" s="641"/>
      <c r="T75" s="641"/>
      <c r="U75" s="641"/>
      <c r="V75" s="641"/>
      <c r="W75" s="641"/>
      <c r="X75" s="641"/>
      <c r="Y75" s="641"/>
      <c r="Z75" s="641"/>
      <c r="AA75" s="641"/>
      <c r="AB75" s="641"/>
      <c r="AC75" s="641"/>
      <c r="AD75" s="641"/>
      <c r="AE75" s="641"/>
      <c r="AF75" s="641"/>
      <c r="AG75" s="641"/>
      <c r="AH75" s="641"/>
      <c r="AI75" s="641"/>
      <c r="AJ75" s="641"/>
      <c r="AK75" s="369">
        <f>COUNTIF(BB76:BB93,TRUE)</f>
        <v>0</v>
      </c>
      <c r="AL75" s="84">
        <v>1</v>
      </c>
      <c r="AM75" t="str">
        <f>B75</f>
        <v>8. 常見測項 Common items:</v>
      </c>
      <c r="AN75" t="b">
        <f>OR(BB76:BB93)</f>
        <v>0</v>
      </c>
      <c r="AO75" t="s">
        <v>429</v>
      </c>
      <c r="AP75" t="b">
        <f>TRUE</f>
        <v>1</v>
      </c>
      <c r="AQ75" s="83" t="b">
        <f t="shared" si="1"/>
        <v>0</v>
      </c>
      <c r="AR75" s="83" t="b">
        <f t="shared" si="2"/>
        <v>0</v>
      </c>
      <c r="AT75" s="21" t="str">
        <f t="shared" si="36"/>
        <v/>
      </c>
      <c r="AY75" s="86"/>
      <c r="BB75" s="641" t="s">
        <v>428</v>
      </c>
      <c r="BC75" s="641"/>
      <c r="BD75" s="641"/>
      <c r="BE75" s="641"/>
      <c r="BF75" s="641"/>
      <c r="BG75" s="641"/>
      <c r="BH75" s="641"/>
      <c r="BI75" s="641"/>
      <c r="BJ75" s="641"/>
      <c r="BK75" s="641"/>
      <c r="BL75" s="641"/>
      <c r="BM75" s="641"/>
      <c r="BN75" s="641"/>
      <c r="BO75" s="641"/>
      <c r="BP75" s="641"/>
      <c r="BQ75" s="641"/>
      <c r="BR75" s="641"/>
      <c r="BS75" s="641"/>
      <c r="BT75" s="641"/>
      <c r="BU75" s="641"/>
      <c r="BV75" s="641"/>
      <c r="BW75" s="641"/>
      <c r="BX75" s="641"/>
      <c r="BY75" s="641"/>
      <c r="BZ75" s="641"/>
      <c r="CA75" s="641"/>
      <c r="CB75" s="641"/>
      <c r="CC75" s="641"/>
      <c r="CD75" s="641"/>
      <c r="CE75" s="641"/>
      <c r="CF75" s="641"/>
      <c r="CG75" s="641"/>
      <c r="CH75" s="641"/>
      <c r="CI75" s="641"/>
      <c r="CJ75" s="641"/>
      <c r="CK75" s="17">
        <f>COUNTIF(BB76:BB89,TRUE)</f>
        <v>0</v>
      </c>
    </row>
    <row r="76" spans="2:89">
      <c r="B76" s="18"/>
      <c r="C76" s="650" t="s">
        <v>937</v>
      </c>
      <c r="D76" s="650"/>
      <c r="E76" s="650"/>
      <c r="F76" s="650"/>
      <c r="G76" s="650"/>
      <c r="H76" s="88"/>
      <c r="I76" s="650" t="s">
        <v>942</v>
      </c>
      <c r="J76" s="650"/>
      <c r="K76" s="88"/>
      <c r="L76" s="650" t="s">
        <v>943</v>
      </c>
      <c r="M76" s="650"/>
      <c r="N76" s="650"/>
      <c r="O76" s="650"/>
      <c r="P76" s="650"/>
      <c r="Q76" s="650"/>
      <c r="R76" s="650"/>
      <c r="S76" s="650"/>
      <c r="T76" s="650"/>
      <c r="U76" s="650"/>
      <c r="V76" s="650"/>
      <c r="W76" s="650"/>
      <c r="X76" s="650"/>
      <c r="Y76" s="650"/>
      <c r="Z76" s="650"/>
      <c r="AA76" s="650"/>
      <c r="AB76" s="650"/>
      <c r="AC76" s="650"/>
      <c r="AD76" s="650"/>
      <c r="AE76" s="650"/>
      <c r="AF76" s="650"/>
      <c r="AG76" s="650"/>
      <c r="AH76" s="650"/>
      <c r="AI76" s="650"/>
      <c r="AJ76" s="650"/>
      <c r="AK76" s="653"/>
      <c r="AL76" s="84">
        <v>2</v>
      </c>
      <c r="AM76" s="77" t="str">
        <f>IF(BB76,C76&amp;" - "&amp;IF(BH76=TRUE,I76,"")&amp;IF(BK76=TRUE,L76&amp;O76,""),"")</f>
        <v/>
      </c>
      <c r="AN76" s="77" t="b">
        <f t="shared" ref="AN76:AN89" si="37">BB76</f>
        <v>0</v>
      </c>
      <c r="AO76" s="77" t="s">
        <v>431</v>
      </c>
      <c r="AP76" s="77" t="b">
        <f t="shared" ref="AP76:AP89" si="38">BB76</f>
        <v>0</v>
      </c>
      <c r="AQ76" s="83" t="b">
        <f t="shared" si="1"/>
        <v>0</v>
      </c>
      <c r="AR76" s="83" t="b">
        <f t="shared" si="2"/>
        <v>0</v>
      </c>
      <c r="AT76" s="21" t="str">
        <f t="shared" si="36"/>
        <v/>
      </c>
      <c r="AW76" s="85"/>
      <c r="AX76" s="85"/>
      <c r="AY76" s="86"/>
      <c r="BB76" s="18" t="b">
        <v>0</v>
      </c>
      <c r="BC76" s="650" t="s">
        <v>432</v>
      </c>
      <c r="BD76" s="650"/>
      <c r="BE76" s="650"/>
      <c r="BF76" s="650"/>
      <c r="BG76" s="650"/>
      <c r="BH76" s="650" t="b">
        <v>0</v>
      </c>
      <c r="BI76" s="650"/>
      <c r="BJ76" s="650"/>
      <c r="BK76" s="650" t="b">
        <v>0</v>
      </c>
      <c r="BL76" s="650"/>
      <c r="BM76" s="650"/>
      <c r="BN76" s="650"/>
      <c r="BO76" s="650"/>
      <c r="BP76" s="650"/>
      <c r="BQ76" s="650"/>
      <c r="BR76" s="650"/>
      <c r="BS76" s="650"/>
      <c r="BT76" s="650"/>
      <c r="BU76" s="650"/>
      <c r="BV76" s="650"/>
      <c r="BW76" s="650"/>
      <c r="BX76" s="650"/>
      <c r="BY76" s="650"/>
      <c r="BZ76" s="650"/>
      <c r="CA76" s="650"/>
      <c r="CG76" s="20" t="s">
        <v>292</v>
      </c>
      <c r="CH76" s="651">
        <v>1000</v>
      </c>
      <c r="CI76" s="651"/>
      <c r="CJ76" s="651"/>
      <c r="CK76" s="651"/>
    </row>
    <row r="77" spans="2:89">
      <c r="B77" s="18"/>
      <c r="C77" s="650" t="s">
        <v>851</v>
      </c>
      <c r="D77" s="650"/>
      <c r="E77" s="650"/>
      <c r="F77" s="650"/>
      <c r="G77" s="650"/>
      <c r="H77" s="650"/>
      <c r="I77" s="650"/>
      <c r="J77" s="650"/>
      <c r="K77" s="650"/>
      <c r="L77" s="650"/>
      <c r="M77" s="650"/>
      <c r="N77" s="650"/>
      <c r="O77" s="650"/>
      <c r="P77" s="650"/>
      <c r="Q77" s="650"/>
      <c r="R77" s="650"/>
      <c r="S77" s="650"/>
      <c r="T77" s="650"/>
      <c r="U77" s="650"/>
      <c r="V77" s="650"/>
      <c r="W77" s="650"/>
      <c r="X77" s="650"/>
      <c r="Y77" s="650"/>
      <c r="Z77" s="650"/>
      <c r="AA77" s="650"/>
      <c r="AB77" s="650"/>
      <c r="AC77" s="650"/>
      <c r="AD77" s="650"/>
      <c r="AE77" s="650"/>
      <c r="AF77" s="650"/>
      <c r="AG77" s="650"/>
      <c r="AH77" s="650"/>
      <c r="AI77" s="650"/>
      <c r="AJ77" s="650"/>
      <c r="AK77" s="653"/>
      <c r="AL77" s="84">
        <v>2</v>
      </c>
      <c r="AM77" s="77" t="str">
        <f t="shared" ref="AM77:AM89" si="39">IF(BB77,C77,"")</f>
        <v/>
      </c>
      <c r="AN77" s="77" t="b">
        <f t="shared" si="37"/>
        <v>0</v>
      </c>
      <c r="AO77" s="77" t="s">
        <v>434</v>
      </c>
      <c r="AP77" s="77" t="b">
        <f t="shared" si="38"/>
        <v>0</v>
      </c>
      <c r="AQ77" s="83" t="b">
        <f t="shared" si="1"/>
        <v>0</v>
      </c>
      <c r="AR77" s="83" t="b">
        <f t="shared" si="2"/>
        <v>0</v>
      </c>
      <c r="AT77" s="21" t="str">
        <f t="shared" si="36"/>
        <v/>
      </c>
      <c r="AW77" s="85"/>
      <c r="AX77" s="85"/>
      <c r="AY77" s="86"/>
      <c r="BB77" s="18" t="b">
        <v>0</v>
      </c>
      <c r="BC77" s="650" t="s">
        <v>435</v>
      </c>
      <c r="BD77" s="650"/>
      <c r="BE77" s="650"/>
      <c r="BF77" s="650"/>
      <c r="BG77" s="650"/>
      <c r="BH77" s="650"/>
      <c r="BI77" s="650"/>
      <c r="BJ77" s="650"/>
      <c r="BK77" s="650"/>
      <c r="BL77" s="650"/>
      <c r="BM77" s="650"/>
      <c r="BN77" s="650"/>
      <c r="BO77" s="650"/>
      <c r="BP77" s="650"/>
      <c r="BQ77" s="650"/>
      <c r="BR77" s="650"/>
      <c r="BS77" s="650"/>
      <c r="BT77" s="650"/>
      <c r="BU77" s="650"/>
      <c r="BV77" s="650"/>
      <c r="BW77" s="650"/>
      <c r="BX77" s="650"/>
      <c r="BY77" s="650"/>
      <c r="BZ77" s="650"/>
      <c r="CA77" s="650"/>
      <c r="CG77" s="20" t="s">
        <v>292</v>
      </c>
      <c r="CH77" s="651">
        <v>4000</v>
      </c>
      <c r="CI77" s="651"/>
      <c r="CJ77" s="651"/>
      <c r="CK77" s="651"/>
    </row>
    <row r="78" spans="2:89">
      <c r="B78" s="18"/>
      <c r="C78" s="650" t="s">
        <v>852</v>
      </c>
      <c r="D78" s="650"/>
      <c r="E78" s="650"/>
      <c r="F78" s="650"/>
      <c r="G78" s="650"/>
      <c r="H78" s="650"/>
      <c r="I78" s="650"/>
      <c r="J78" s="650"/>
      <c r="K78" s="650"/>
      <c r="L78" s="650"/>
      <c r="M78" s="650"/>
      <c r="N78" s="650"/>
      <c r="O78" s="650"/>
      <c r="P78" s="650"/>
      <c r="Q78" s="650"/>
      <c r="R78" s="650"/>
      <c r="S78" s="650"/>
      <c r="T78" s="650"/>
      <c r="U78" s="650"/>
      <c r="V78" s="650"/>
      <c r="W78" s="650"/>
      <c r="X78" s="650"/>
      <c r="Y78" s="650"/>
      <c r="Z78" s="650"/>
      <c r="AA78" s="650"/>
      <c r="AB78" s="650"/>
      <c r="AC78" s="650"/>
      <c r="AD78" s="650"/>
      <c r="AE78" s="650"/>
      <c r="AF78" s="650"/>
      <c r="AG78" s="650"/>
      <c r="AH78" s="650"/>
      <c r="AI78" s="650"/>
      <c r="AJ78" s="650"/>
      <c r="AK78" s="653"/>
      <c r="AL78" s="84">
        <v>2</v>
      </c>
      <c r="AM78" s="77" t="str">
        <f t="shared" si="39"/>
        <v/>
      </c>
      <c r="AN78" s="77" t="b">
        <f t="shared" si="37"/>
        <v>0</v>
      </c>
      <c r="AO78" s="77" t="s">
        <v>436</v>
      </c>
      <c r="AP78" s="77" t="b">
        <f t="shared" si="38"/>
        <v>0</v>
      </c>
      <c r="AQ78" s="83" t="b">
        <f t="shared" si="1"/>
        <v>0</v>
      </c>
      <c r="AR78" s="83" t="b">
        <f t="shared" si="2"/>
        <v>0</v>
      </c>
      <c r="AT78" s="21" t="str">
        <f t="shared" si="36"/>
        <v/>
      </c>
      <c r="AW78" s="85"/>
      <c r="AX78" s="85"/>
      <c r="AY78" s="86"/>
      <c r="BB78" s="18" t="b">
        <v>0</v>
      </c>
      <c r="BC78" s="650" t="s">
        <v>437</v>
      </c>
      <c r="BD78" s="650"/>
      <c r="BE78" s="650"/>
      <c r="BF78" s="650"/>
      <c r="BG78" s="650"/>
      <c r="BH78" s="650"/>
      <c r="BI78" s="650"/>
      <c r="BJ78" s="650"/>
      <c r="BK78" s="650"/>
      <c r="BL78" s="650"/>
      <c r="BM78" s="650"/>
      <c r="BN78" s="650"/>
      <c r="BO78" s="650"/>
      <c r="BP78" s="650"/>
      <c r="BQ78" s="650"/>
      <c r="BR78" s="650"/>
      <c r="BS78" s="650"/>
      <c r="BT78" s="650"/>
      <c r="BU78" s="650"/>
      <c r="BV78" s="650"/>
      <c r="BW78" s="650"/>
      <c r="BX78" s="650"/>
      <c r="BY78" s="650"/>
      <c r="BZ78" s="650"/>
      <c r="CA78" s="650"/>
      <c r="CG78" s="20" t="s">
        <v>292</v>
      </c>
      <c r="CH78" s="651">
        <v>5500</v>
      </c>
      <c r="CI78" s="651"/>
      <c r="CJ78" s="651"/>
      <c r="CK78" s="651"/>
    </row>
    <row r="79" spans="2:89">
      <c r="B79" s="18"/>
      <c r="C79" s="650" t="s">
        <v>853</v>
      </c>
      <c r="D79" s="650"/>
      <c r="E79" s="650"/>
      <c r="F79" s="650"/>
      <c r="G79" s="650"/>
      <c r="H79" s="650"/>
      <c r="I79" s="650"/>
      <c r="J79" s="650"/>
      <c r="K79" s="650"/>
      <c r="L79" s="650"/>
      <c r="M79" s="650"/>
      <c r="N79" s="650"/>
      <c r="O79" s="650"/>
      <c r="P79" s="650"/>
      <c r="Q79" s="650"/>
      <c r="R79" s="650"/>
      <c r="S79" s="650"/>
      <c r="T79" s="650"/>
      <c r="U79" s="650"/>
      <c r="V79" s="650"/>
      <c r="W79" s="650"/>
      <c r="X79" s="650"/>
      <c r="Y79" s="650"/>
      <c r="Z79" s="650"/>
      <c r="AA79" s="650"/>
      <c r="AB79" s="650"/>
      <c r="AC79" s="650"/>
      <c r="AD79" s="650"/>
      <c r="AE79" s="650"/>
      <c r="AF79" s="650"/>
      <c r="AG79" s="650"/>
      <c r="AH79" s="650"/>
      <c r="AI79" s="650"/>
      <c r="AJ79" s="650"/>
      <c r="AK79" s="653"/>
      <c r="AL79" s="84">
        <v>2</v>
      </c>
      <c r="AM79" s="77" t="str">
        <f t="shared" si="39"/>
        <v/>
      </c>
      <c r="AN79" s="77" t="b">
        <f t="shared" si="37"/>
        <v>0</v>
      </c>
      <c r="AO79" s="77" t="s">
        <v>438</v>
      </c>
      <c r="AP79" s="77" t="b">
        <f t="shared" si="38"/>
        <v>0</v>
      </c>
      <c r="AQ79" s="83" t="b">
        <f t="shared" ref="AQ79:AQ103" si="40">AND($AN79,$AP79)</f>
        <v>0</v>
      </c>
      <c r="AR79" s="83" t="b">
        <f t="shared" ref="AR79:AR103" si="41">IF($AN79=TRUE,$AP79&lt;&gt;TRUE)</f>
        <v>0</v>
      </c>
      <c r="AT79" s="21" t="str">
        <f t="shared" si="36"/>
        <v/>
      </c>
      <c r="AW79" s="85"/>
      <c r="AX79" s="85"/>
      <c r="AY79" s="86"/>
      <c r="BB79" s="18" t="b">
        <v>0</v>
      </c>
      <c r="BC79" s="650" t="s">
        <v>439</v>
      </c>
      <c r="BD79" s="650"/>
      <c r="BE79" s="650"/>
      <c r="BF79" s="650"/>
      <c r="BG79" s="650"/>
      <c r="BH79" s="650"/>
      <c r="BI79" s="650"/>
      <c r="BJ79" s="650"/>
      <c r="BK79" s="650"/>
      <c r="BL79" s="650"/>
      <c r="BM79" s="650"/>
      <c r="BN79" s="650"/>
      <c r="BO79" s="650"/>
      <c r="BP79" s="650"/>
      <c r="BQ79" s="650"/>
      <c r="BR79" s="650"/>
      <c r="BS79" s="650"/>
      <c r="BT79" s="650"/>
      <c r="BU79" s="650"/>
      <c r="BV79" s="650"/>
      <c r="BW79" s="650"/>
      <c r="BX79" s="650"/>
      <c r="BY79" s="650"/>
      <c r="BZ79" s="650"/>
      <c r="CA79" s="650"/>
      <c r="CG79" s="20" t="s">
        <v>292</v>
      </c>
      <c r="CH79" s="651">
        <v>3300</v>
      </c>
      <c r="CI79" s="651"/>
      <c r="CJ79" s="651"/>
      <c r="CK79" s="651"/>
    </row>
    <row r="80" spans="2:89">
      <c r="B80" s="18"/>
      <c r="C80" s="650" t="s">
        <v>854</v>
      </c>
      <c r="D80" s="650"/>
      <c r="E80" s="650"/>
      <c r="F80" s="650"/>
      <c r="G80" s="650"/>
      <c r="H80" s="650"/>
      <c r="I80" s="650"/>
      <c r="J80" s="650"/>
      <c r="K80" s="650"/>
      <c r="L80" s="650"/>
      <c r="M80" s="650"/>
      <c r="N80" s="650"/>
      <c r="O80" s="650"/>
      <c r="P80" s="650"/>
      <c r="Q80" s="650"/>
      <c r="R80" s="650"/>
      <c r="S80" s="650"/>
      <c r="T80" s="650"/>
      <c r="U80" s="650"/>
      <c r="V80" s="650"/>
      <c r="W80" s="650"/>
      <c r="X80" s="650"/>
      <c r="Y80" s="650"/>
      <c r="Z80" s="650"/>
      <c r="AA80" s="650"/>
      <c r="AB80" s="650"/>
      <c r="AC80" s="650"/>
      <c r="AD80" s="650"/>
      <c r="AE80" s="650"/>
      <c r="AF80" s="650"/>
      <c r="AG80" s="650"/>
      <c r="AH80" s="650"/>
      <c r="AI80" s="650"/>
      <c r="AJ80" s="650"/>
      <c r="AK80" s="653"/>
      <c r="AL80" s="84">
        <v>2</v>
      </c>
      <c r="AM80" s="77" t="str">
        <f t="shared" si="39"/>
        <v/>
      </c>
      <c r="AN80" s="77" t="b">
        <f t="shared" si="37"/>
        <v>0</v>
      </c>
      <c r="AO80" s="77" t="s">
        <v>440</v>
      </c>
      <c r="AP80" s="77" t="b">
        <f t="shared" si="38"/>
        <v>0</v>
      </c>
      <c r="AQ80" s="83" t="b">
        <f t="shared" si="40"/>
        <v>0</v>
      </c>
      <c r="AR80" s="83" t="b">
        <f t="shared" si="41"/>
        <v>0</v>
      </c>
      <c r="AT80" s="21" t="str">
        <f t="shared" si="36"/>
        <v/>
      </c>
      <c r="AW80" s="85"/>
      <c r="AX80" s="85"/>
      <c r="AY80" s="86"/>
      <c r="BB80" s="18" t="b">
        <v>0</v>
      </c>
      <c r="BC80" s="650" t="s">
        <v>441</v>
      </c>
      <c r="BD80" s="650"/>
      <c r="BE80" s="650"/>
      <c r="BF80" s="650"/>
      <c r="BG80" s="650"/>
      <c r="BH80" s="650"/>
      <c r="BI80" s="650"/>
      <c r="BJ80" s="650"/>
      <c r="BK80" s="650"/>
      <c r="BL80" s="650"/>
      <c r="BM80" s="650"/>
      <c r="BN80" s="650"/>
      <c r="BO80" s="650"/>
      <c r="BP80" s="650"/>
      <c r="BQ80" s="650"/>
      <c r="BR80" s="650"/>
      <c r="BS80" s="650"/>
      <c r="BT80" s="650"/>
      <c r="BU80" s="650"/>
      <c r="BV80" s="650"/>
      <c r="BW80" s="650"/>
      <c r="BX80" s="650"/>
      <c r="BY80" s="650"/>
      <c r="BZ80" s="650"/>
      <c r="CA80" s="650"/>
      <c r="CG80" s="20" t="s">
        <v>292</v>
      </c>
      <c r="CH80" s="651">
        <v>4400</v>
      </c>
      <c r="CI80" s="651"/>
      <c r="CJ80" s="651"/>
      <c r="CK80" s="651"/>
    </row>
    <row r="81" spans="2:89">
      <c r="B81" s="18"/>
      <c r="C81" s="650" t="s">
        <v>855</v>
      </c>
      <c r="D81" s="650"/>
      <c r="E81" s="650"/>
      <c r="F81" s="650"/>
      <c r="G81" s="650"/>
      <c r="H81" s="650"/>
      <c r="I81" s="650"/>
      <c r="J81" s="650"/>
      <c r="K81" s="650"/>
      <c r="L81" s="650"/>
      <c r="M81" s="650"/>
      <c r="N81" s="650"/>
      <c r="O81" s="650"/>
      <c r="P81" s="650"/>
      <c r="Q81" s="650"/>
      <c r="R81" s="650"/>
      <c r="S81" s="650"/>
      <c r="T81" s="650"/>
      <c r="U81" s="650"/>
      <c r="V81" s="650"/>
      <c r="W81" s="650"/>
      <c r="X81" s="650"/>
      <c r="Y81" s="650"/>
      <c r="Z81" s="650"/>
      <c r="AA81" s="650"/>
      <c r="AB81" s="650"/>
      <c r="AC81" s="650"/>
      <c r="AD81" s="650"/>
      <c r="AE81" s="650"/>
      <c r="AF81" s="650"/>
      <c r="AG81" s="650"/>
      <c r="AH81" s="650"/>
      <c r="AI81" s="650"/>
      <c r="AJ81" s="650"/>
      <c r="AK81" s="653"/>
      <c r="AL81" s="84">
        <v>2</v>
      </c>
      <c r="AM81" s="77" t="str">
        <f t="shared" si="39"/>
        <v/>
      </c>
      <c r="AN81" s="77" t="b">
        <f t="shared" si="37"/>
        <v>0</v>
      </c>
      <c r="AO81" s="77" t="s">
        <v>442</v>
      </c>
      <c r="AP81" s="77" t="b">
        <f t="shared" si="38"/>
        <v>0</v>
      </c>
      <c r="AQ81" s="83" t="b">
        <f t="shared" si="40"/>
        <v>0</v>
      </c>
      <c r="AR81" s="83" t="b">
        <f t="shared" si="41"/>
        <v>0</v>
      </c>
      <c r="AT81" s="21" t="str">
        <f t="shared" si="36"/>
        <v/>
      </c>
      <c r="AW81" s="85"/>
      <c r="AX81" s="85"/>
      <c r="AY81" s="86"/>
      <c r="BB81" s="18" t="b">
        <v>0</v>
      </c>
      <c r="BC81" s="650" t="s">
        <v>443</v>
      </c>
      <c r="BD81" s="650"/>
      <c r="BE81" s="650"/>
      <c r="BF81" s="650"/>
      <c r="BG81" s="650"/>
      <c r="BH81" s="650"/>
      <c r="BI81" s="650"/>
      <c r="BJ81" s="650"/>
      <c r="BK81" s="650"/>
      <c r="BL81" s="650"/>
      <c r="BM81" s="650"/>
      <c r="BN81" s="650"/>
      <c r="BO81" s="650"/>
      <c r="BP81" s="650"/>
      <c r="BQ81" s="650"/>
      <c r="BR81" s="650"/>
      <c r="BS81" s="650"/>
      <c r="BT81" s="650"/>
      <c r="BU81" s="650"/>
      <c r="BV81" s="650"/>
      <c r="BW81" s="650"/>
      <c r="BX81" s="650"/>
      <c r="BY81" s="650"/>
      <c r="BZ81" s="650"/>
      <c r="CA81" s="650"/>
      <c r="CG81" s="20" t="s">
        <v>292</v>
      </c>
      <c r="CH81" s="651">
        <v>4400</v>
      </c>
      <c r="CI81" s="651"/>
      <c r="CJ81" s="651"/>
      <c r="CK81" s="651"/>
    </row>
    <row r="82" spans="2:89">
      <c r="B82" s="18"/>
      <c r="C82" s="650" t="s">
        <v>831</v>
      </c>
      <c r="D82" s="650"/>
      <c r="E82" s="650"/>
      <c r="F82" s="650"/>
      <c r="G82" s="650"/>
      <c r="H82" s="650"/>
      <c r="I82" s="650"/>
      <c r="J82" s="650"/>
      <c r="K82" s="650"/>
      <c r="L82" s="650"/>
      <c r="M82" s="650"/>
      <c r="N82" s="650"/>
      <c r="O82" s="650"/>
      <c r="P82" s="650"/>
      <c r="Q82" s="650"/>
      <c r="R82" s="650"/>
      <c r="S82" s="650"/>
      <c r="T82" s="650"/>
      <c r="U82" s="650"/>
      <c r="V82" s="650"/>
      <c r="W82" s="650"/>
      <c r="X82" s="650"/>
      <c r="Y82" s="650"/>
      <c r="Z82" s="650"/>
      <c r="AA82" s="650"/>
      <c r="AB82" s="650"/>
      <c r="AC82" s="650"/>
      <c r="AD82" s="650"/>
      <c r="AE82" s="650"/>
      <c r="AF82" s="650"/>
      <c r="AG82" s="650"/>
      <c r="AH82" s="650"/>
      <c r="AI82" s="650"/>
      <c r="AJ82" s="650"/>
      <c r="AK82" s="653"/>
      <c r="AL82" s="84">
        <v>2</v>
      </c>
      <c r="AM82" s="77" t="str">
        <f t="shared" si="39"/>
        <v/>
      </c>
      <c r="AN82" s="77" t="b">
        <f t="shared" si="37"/>
        <v>0</v>
      </c>
      <c r="AO82" s="77" t="s">
        <v>444</v>
      </c>
      <c r="AP82" s="77" t="b">
        <f t="shared" si="38"/>
        <v>0</v>
      </c>
      <c r="AQ82" s="83" t="b">
        <f t="shared" si="40"/>
        <v>0</v>
      </c>
      <c r="AR82" s="83" t="b">
        <f t="shared" si="41"/>
        <v>0</v>
      </c>
      <c r="AT82" s="21" t="str">
        <f t="shared" si="36"/>
        <v/>
      </c>
      <c r="AW82" s="85"/>
      <c r="AX82" s="85"/>
      <c r="AY82" s="86"/>
      <c r="BB82" s="18" t="b">
        <v>0</v>
      </c>
      <c r="BC82" s="650" t="s">
        <v>445</v>
      </c>
      <c r="BD82" s="650"/>
      <c r="BE82" s="650"/>
      <c r="BF82" s="650"/>
      <c r="BG82" s="650"/>
      <c r="BH82" s="650"/>
      <c r="BI82" s="650"/>
      <c r="BJ82" s="650"/>
      <c r="BK82" s="650"/>
      <c r="BL82" s="650"/>
      <c r="BM82" s="650"/>
      <c r="BN82" s="650"/>
      <c r="BO82" s="650"/>
      <c r="BP82" s="650"/>
      <c r="BQ82" s="650"/>
      <c r="BR82" s="650"/>
      <c r="BS82" s="650"/>
      <c r="BT82" s="650"/>
      <c r="BU82" s="650"/>
      <c r="BV82" s="650"/>
      <c r="BW82" s="650"/>
      <c r="BX82" s="650"/>
      <c r="BY82" s="650"/>
      <c r="BZ82" s="650"/>
      <c r="CA82" s="650"/>
      <c r="CG82" s="20" t="s">
        <v>292</v>
      </c>
      <c r="CH82" s="651">
        <v>5500</v>
      </c>
      <c r="CI82" s="651"/>
      <c r="CJ82" s="651"/>
      <c r="CK82" s="651"/>
    </row>
    <row r="83" spans="2:89">
      <c r="B83" s="18"/>
      <c r="C83" s="650" t="s">
        <v>832</v>
      </c>
      <c r="D83" s="650"/>
      <c r="E83" s="650"/>
      <c r="F83" s="650"/>
      <c r="G83" s="650"/>
      <c r="H83" s="650"/>
      <c r="I83" s="650"/>
      <c r="J83" s="650"/>
      <c r="K83" s="650"/>
      <c r="L83" s="650"/>
      <c r="M83" s="650"/>
      <c r="N83" s="650"/>
      <c r="O83" s="650"/>
      <c r="P83" s="650"/>
      <c r="Q83" s="650"/>
      <c r="R83" s="650"/>
      <c r="S83" s="650"/>
      <c r="T83" s="650"/>
      <c r="U83" s="650"/>
      <c r="V83" s="650"/>
      <c r="W83" s="650"/>
      <c r="X83" s="650"/>
      <c r="Y83" s="650"/>
      <c r="Z83" s="650"/>
      <c r="AA83" s="650"/>
      <c r="AB83" s="650"/>
      <c r="AC83" s="650"/>
      <c r="AD83" s="650"/>
      <c r="AE83" s="650"/>
      <c r="AF83" s="650"/>
      <c r="AG83" s="650"/>
      <c r="AH83" s="650"/>
      <c r="AI83" s="650"/>
      <c r="AJ83" s="650"/>
      <c r="AK83" s="653"/>
      <c r="AL83" s="84">
        <v>2</v>
      </c>
      <c r="AM83" s="77" t="str">
        <f t="shared" si="39"/>
        <v/>
      </c>
      <c r="AN83" s="77" t="b">
        <f t="shared" si="37"/>
        <v>0</v>
      </c>
      <c r="AO83" s="77" t="s">
        <v>446</v>
      </c>
      <c r="AP83" s="77" t="b">
        <f t="shared" si="38"/>
        <v>0</v>
      </c>
      <c r="AQ83" s="83" t="b">
        <f t="shared" si="40"/>
        <v>0</v>
      </c>
      <c r="AR83" s="83" t="b">
        <f t="shared" si="41"/>
        <v>0</v>
      </c>
      <c r="AT83" s="21" t="str">
        <f t="shared" si="36"/>
        <v/>
      </c>
      <c r="AW83" s="85"/>
      <c r="AX83" s="85"/>
      <c r="AY83" s="86"/>
      <c r="BB83" s="18" t="b">
        <v>0</v>
      </c>
      <c r="BC83" s="650" t="s">
        <v>447</v>
      </c>
      <c r="BD83" s="650"/>
      <c r="BE83" s="650"/>
      <c r="BF83" s="650"/>
      <c r="BG83" s="650"/>
      <c r="BH83" s="650"/>
      <c r="BI83" s="650"/>
      <c r="BJ83" s="650"/>
      <c r="BK83" s="650"/>
      <c r="BL83" s="650"/>
      <c r="BM83" s="650"/>
      <c r="BN83" s="650"/>
      <c r="BO83" s="650"/>
      <c r="BP83" s="650"/>
      <c r="BQ83" s="650"/>
      <c r="BR83" s="650"/>
      <c r="BS83" s="650"/>
      <c r="BT83" s="650"/>
      <c r="BU83" s="650"/>
      <c r="BV83" s="650"/>
      <c r="BW83" s="650"/>
      <c r="BX83" s="650"/>
      <c r="BY83" s="650"/>
      <c r="BZ83" s="650"/>
      <c r="CA83" s="650"/>
      <c r="CG83" s="20" t="s">
        <v>292</v>
      </c>
      <c r="CH83" s="651">
        <v>5500</v>
      </c>
      <c r="CI83" s="651"/>
      <c r="CJ83" s="651"/>
      <c r="CK83" s="651"/>
    </row>
    <row r="84" spans="2:89">
      <c r="B84" s="18"/>
      <c r="C84" s="650" t="s">
        <v>856</v>
      </c>
      <c r="D84" s="650"/>
      <c r="E84" s="650"/>
      <c r="F84" s="650"/>
      <c r="G84" s="650"/>
      <c r="H84" s="650"/>
      <c r="I84" s="650"/>
      <c r="J84" s="650"/>
      <c r="K84" s="650"/>
      <c r="L84" s="650"/>
      <c r="M84" s="650"/>
      <c r="N84" s="650"/>
      <c r="O84" s="650"/>
      <c r="P84" s="650"/>
      <c r="Q84" s="650"/>
      <c r="R84" s="650"/>
      <c r="S84" s="650"/>
      <c r="T84" s="650"/>
      <c r="U84" s="650"/>
      <c r="V84" s="650"/>
      <c r="W84" s="650"/>
      <c r="X84" s="650"/>
      <c r="Y84" s="650"/>
      <c r="Z84" s="650"/>
      <c r="AA84" s="650"/>
      <c r="AB84" s="650"/>
      <c r="AC84" s="650"/>
      <c r="AD84" s="650"/>
      <c r="AE84" s="650"/>
      <c r="AF84" s="650"/>
      <c r="AG84" s="650"/>
      <c r="AH84" s="650"/>
      <c r="AI84" s="650"/>
      <c r="AJ84" s="650"/>
      <c r="AK84" s="653"/>
      <c r="AL84" s="84">
        <v>2</v>
      </c>
      <c r="AM84" s="77" t="str">
        <f t="shared" si="39"/>
        <v/>
      </c>
      <c r="AN84" s="77" t="b">
        <f>BB84</f>
        <v>0</v>
      </c>
      <c r="AO84" s="77" t="s">
        <v>448</v>
      </c>
      <c r="AP84" s="77" t="b">
        <f t="shared" si="38"/>
        <v>0</v>
      </c>
      <c r="AQ84" s="83" t="b">
        <f t="shared" si="40"/>
        <v>0</v>
      </c>
      <c r="AR84" s="83" t="b">
        <f t="shared" si="41"/>
        <v>0</v>
      </c>
      <c r="AT84" s="21" t="str">
        <f t="shared" si="36"/>
        <v/>
      </c>
      <c r="AW84" s="85"/>
      <c r="AX84" s="85"/>
      <c r="AY84" s="86"/>
      <c r="BB84" s="18" t="b">
        <v>0</v>
      </c>
      <c r="BC84" s="650" t="s">
        <v>449</v>
      </c>
      <c r="BD84" s="650"/>
      <c r="BE84" s="650"/>
      <c r="BF84" s="650"/>
      <c r="BG84" s="650"/>
      <c r="BH84" s="650"/>
      <c r="BI84" s="650"/>
      <c r="BJ84" s="650"/>
      <c r="BK84" s="650"/>
      <c r="BL84" s="650"/>
      <c r="BM84" s="650"/>
      <c r="BN84" s="650"/>
      <c r="BO84" s="650"/>
      <c r="BP84" s="650"/>
      <c r="BQ84" s="650"/>
      <c r="BR84" s="650"/>
      <c r="BS84" s="650"/>
      <c r="BT84" s="650"/>
      <c r="BU84" s="650"/>
      <c r="BV84" s="650"/>
      <c r="BW84" s="650"/>
      <c r="BX84" s="650"/>
      <c r="BY84" s="650"/>
      <c r="BZ84" s="650"/>
      <c r="CA84" s="650"/>
      <c r="CG84" s="20" t="s">
        <v>292</v>
      </c>
      <c r="CH84" s="651">
        <v>5500</v>
      </c>
      <c r="CI84" s="651"/>
      <c r="CJ84" s="651"/>
      <c r="CK84" s="651"/>
    </row>
    <row r="85" spans="2:89">
      <c r="B85" s="18"/>
      <c r="C85" s="650" t="s">
        <v>864</v>
      </c>
      <c r="D85" s="650"/>
      <c r="E85" s="650"/>
      <c r="F85" s="650"/>
      <c r="G85" s="650"/>
      <c r="H85" s="650"/>
      <c r="I85" s="650"/>
      <c r="J85" s="650"/>
      <c r="K85" s="650"/>
      <c r="L85" s="650"/>
      <c r="M85" s="650"/>
      <c r="N85" s="650"/>
      <c r="O85" s="650"/>
      <c r="P85" s="650"/>
      <c r="Q85" s="650"/>
      <c r="R85" s="650"/>
      <c r="S85" s="650"/>
      <c r="T85" s="650"/>
      <c r="U85" s="650"/>
      <c r="V85" s="650"/>
      <c r="W85" s="650"/>
      <c r="X85" s="650"/>
      <c r="Y85" s="650"/>
      <c r="Z85" s="650"/>
      <c r="AA85" s="650"/>
      <c r="AB85" s="650"/>
      <c r="AC85" s="650"/>
      <c r="AD85" s="650"/>
      <c r="AE85" s="650"/>
      <c r="AF85" s="650"/>
      <c r="AG85" s="650"/>
      <c r="AH85" s="650"/>
      <c r="AI85" s="650"/>
      <c r="AJ85" s="650"/>
      <c r="AK85" s="653"/>
      <c r="AL85" s="84">
        <v>2</v>
      </c>
      <c r="AM85" s="77" t="str">
        <f t="shared" ref="AM85" si="42">IF(BB85,C85,"")</f>
        <v/>
      </c>
      <c r="AN85" s="77" t="b">
        <f t="shared" ref="AN85" si="43">BB85</f>
        <v>0</v>
      </c>
      <c r="AO85" s="77" t="s">
        <v>448</v>
      </c>
      <c r="AP85" s="77" t="b">
        <f t="shared" ref="AP85" si="44">BB85</f>
        <v>0</v>
      </c>
      <c r="AQ85" s="83" t="b">
        <f t="shared" si="40"/>
        <v>0</v>
      </c>
      <c r="AR85" s="83" t="b">
        <f t="shared" si="41"/>
        <v>0</v>
      </c>
      <c r="AT85" s="21" t="str">
        <f t="shared" si="36"/>
        <v/>
      </c>
      <c r="AW85" s="85"/>
      <c r="AX85" s="85"/>
      <c r="AY85" s="86"/>
      <c r="BB85" s="18" t="b">
        <v>0</v>
      </c>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c r="CA85" s="95"/>
      <c r="CH85" s="96"/>
      <c r="CI85" s="96"/>
      <c r="CJ85" s="96"/>
      <c r="CK85" s="96"/>
    </row>
    <row r="86" spans="2:89">
      <c r="B86" s="18"/>
      <c r="C86" s="650" t="s">
        <v>938</v>
      </c>
      <c r="D86" s="650"/>
      <c r="E86" s="650"/>
      <c r="F86" s="650"/>
      <c r="G86" s="650"/>
      <c r="H86" s="650"/>
      <c r="I86" s="650"/>
      <c r="J86" s="650"/>
      <c r="K86" s="650"/>
      <c r="L86" s="650"/>
      <c r="M86" s="650"/>
      <c r="N86" s="650"/>
      <c r="O86" s="650"/>
      <c r="P86" s="650"/>
      <c r="Q86" s="650"/>
      <c r="R86" s="650"/>
      <c r="S86" s="650"/>
      <c r="T86" s="650"/>
      <c r="U86" s="650"/>
      <c r="V86" s="650"/>
      <c r="W86" s="650"/>
      <c r="X86" s="650"/>
      <c r="Y86" s="650"/>
      <c r="Z86" s="650"/>
      <c r="AA86" s="650"/>
      <c r="AB86" s="650"/>
      <c r="AC86" s="650"/>
      <c r="AD86" s="650"/>
      <c r="AE86" s="650"/>
      <c r="AF86" s="650"/>
      <c r="AG86" s="650"/>
      <c r="AH86" s="650"/>
      <c r="AI86" s="650"/>
      <c r="AJ86" s="650"/>
      <c r="AK86" s="653"/>
      <c r="AL86" s="84">
        <v>2</v>
      </c>
      <c r="AM86" s="77" t="str">
        <f t="shared" si="39"/>
        <v/>
      </c>
      <c r="AN86" s="77" t="b">
        <f t="shared" si="37"/>
        <v>0</v>
      </c>
      <c r="AO86" s="77" t="s">
        <v>450</v>
      </c>
      <c r="AP86" s="77" t="b">
        <f t="shared" si="38"/>
        <v>0</v>
      </c>
      <c r="AQ86" s="83" t="b">
        <f t="shared" si="40"/>
        <v>0</v>
      </c>
      <c r="AR86" s="83" t="b">
        <f t="shared" si="41"/>
        <v>0</v>
      </c>
      <c r="AT86" s="21" t="str">
        <f t="shared" si="36"/>
        <v/>
      </c>
      <c r="AW86" s="85"/>
      <c r="AX86" s="85"/>
      <c r="AY86" s="86"/>
      <c r="BB86" s="18" t="b">
        <v>0</v>
      </c>
      <c r="BC86" s="650" t="s">
        <v>451</v>
      </c>
      <c r="BD86" s="650"/>
      <c r="BE86" s="650"/>
      <c r="BF86" s="650"/>
      <c r="BG86" s="650"/>
      <c r="BH86" s="650"/>
      <c r="BI86" s="650"/>
      <c r="BJ86" s="650"/>
      <c r="BK86" s="650"/>
      <c r="BL86" s="650"/>
      <c r="BM86" s="650"/>
      <c r="BN86" s="650"/>
      <c r="BO86" s="650"/>
      <c r="BP86" s="650"/>
      <c r="BQ86" s="650"/>
      <c r="BR86" s="650"/>
      <c r="BS86" s="650"/>
      <c r="BT86" s="650"/>
      <c r="BU86" s="650"/>
      <c r="BV86" s="650"/>
      <c r="BW86" s="650"/>
      <c r="BX86" s="650"/>
      <c r="BY86" s="650"/>
      <c r="BZ86" s="650"/>
      <c r="CA86" s="650"/>
      <c r="CG86" s="20" t="s">
        <v>292</v>
      </c>
      <c r="CH86" s="651">
        <v>1650</v>
      </c>
      <c r="CI86" s="651"/>
      <c r="CJ86" s="651"/>
      <c r="CK86" s="651"/>
    </row>
    <row r="87" spans="2:89">
      <c r="B87" s="18"/>
      <c r="C87" s="650" t="s">
        <v>857</v>
      </c>
      <c r="D87" s="650"/>
      <c r="E87" s="650"/>
      <c r="F87" s="650"/>
      <c r="G87" s="650"/>
      <c r="H87" s="650"/>
      <c r="I87" s="650"/>
      <c r="J87" s="650"/>
      <c r="K87" s="650"/>
      <c r="L87" s="650"/>
      <c r="M87" s="650"/>
      <c r="N87" s="650"/>
      <c r="O87" s="650"/>
      <c r="P87" s="650"/>
      <c r="Q87" s="650"/>
      <c r="R87" s="650"/>
      <c r="S87" s="650"/>
      <c r="T87" s="650"/>
      <c r="U87" s="650"/>
      <c r="V87" s="650"/>
      <c r="W87" s="650"/>
      <c r="X87" s="650"/>
      <c r="Y87" s="650"/>
      <c r="Z87" s="650"/>
      <c r="AA87" s="650"/>
      <c r="AB87" s="650"/>
      <c r="AC87" s="650"/>
      <c r="AD87" s="650"/>
      <c r="AE87" s="650"/>
      <c r="AF87" s="650"/>
      <c r="AG87" s="650"/>
      <c r="AH87" s="650"/>
      <c r="AI87" s="650"/>
      <c r="AJ87" s="650"/>
      <c r="AK87" s="653"/>
      <c r="AL87" s="84">
        <v>2</v>
      </c>
      <c r="AM87" s="77" t="str">
        <f t="shared" si="39"/>
        <v/>
      </c>
      <c r="AN87" s="77" t="b">
        <f t="shared" si="37"/>
        <v>0</v>
      </c>
      <c r="AO87" s="77" t="s">
        <v>452</v>
      </c>
      <c r="AP87" s="77" t="b">
        <f t="shared" si="38"/>
        <v>0</v>
      </c>
      <c r="AQ87" s="83" t="b">
        <f t="shared" si="40"/>
        <v>0</v>
      </c>
      <c r="AR87" s="83" t="b">
        <f t="shared" si="41"/>
        <v>0</v>
      </c>
      <c r="AT87" s="21" t="str">
        <f t="shared" si="36"/>
        <v/>
      </c>
      <c r="AW87" s="85"/>
      <c r="AX87" s="85"/>
      <c r="AY87" s="86"/>
      <c r="BB87" s="18" t="b">
        <v>0</v>
      </c>
      <c r="BC87" s="650" t="s">
        <v>453</v>
      </c>
      <c r="BD87" s="650"/>
      <c r="BE87" s="650"/>
      <c r="BF87" s="650"/>
      <c r="BG87" s="650"/>
      <c r="BH87" s="650"/>
      <c r="BI87" s="650"/>
      <c r="BJ87" s="650"/>
      <c r="BK87" s="650"/>
      <c r="BL87" s="650"/>
      <c r="BM87" s="650"/>
      <c r="BN87" s="650"/>
      <c r="BO87" s="650"/>
      <c r="BP87" s="650"/>
      <c r="BQ87" s="650"/>
      <c r="BR87" s="650"/>
      <c r="BS87" s="650"/>
      <c r="BT87" s="650"/>
      <c r="BU87" s="650"/>
      <c r="BV87" s="650"/>
      <c r="BW87" s="650"/>
      <c r="BX87" s="650"/>
      <c r="BY87" s="650"/>
      <c r="BZ87" s="650"/>
      <c r="CA87" s="650"/>
      <c r="CG87" s="20" t="s">
        <v>292</v>
      </c>
      <c r="CH87" s="651">
        <v>6500</v>
      </c>
      <c r="CI87" s="651"/>
      <c r="CJ87" s="651"/>
      <c r="CK87" s="651"/>
    </row>
    <row r="88" spans="2:89">
      <c r="B88" s="18"/>
      <c r="C88" s="650" t="s">
        <v>858</v>
      </c>
      <c r="D88" s="650"/>
      <c r="E88" s="650"/>
      <c r="F88" s="650"/>
      <c r="G88" s="650"/>
      <c r="H88" s="650"/>
      <c r="I88" s="650"/>
      <c r="J88" s="650"/>
      <c r="K88" s="650"/>
      <c r="L88" s="650"/>
      <c r="M88" s="650"/>
      <c r="N88" s="650"/>
      <c r="O88" s="650"/>
      <c r="P88" s="650"/>
      <c r="Q88" s="650"/>
      <c r="R88" s="650"/>
      <c r="S88" s="650"/>
      <c r="T88" s="650"/>
      <c r="U88" s="650"/>
      <c r="V88" s="650"/>
      <c r="W88" s="650"/>
      <c r="X88" s="650"/>
      <c r="Y88" s="650"/>
      <c r="Z88" s="650"/>
      <c r="AA88" s="650"/>
      <c r="AB88" s="650"/>
      <c r="AC88" s="650"/>
      <c r="AD88" s="650"/>
      <c r="AE88" s="650"/>
      <c r="AF88" s="650"/>
      <c r="AG88" s="650"/>
      <c r="AH88" s="650"/>
      <c r="AI88" s="650"/>
      <c r="AJ88" s="650"/>
      <c r="AK88" s="653"/>
      <c r="AL88" s="84">
        <v>2</v>
      </c>
      <c r="AM88" s="77" t="str">
        <f t="shared" si="39"/>
        <v/>
      </c>
      <c r="AN88" s="77" t="b">
        <f t="shared" si="37"/>
        <v>0</v>
      </c>
      <c r="AO88" s="77" t="s">
        <v>454</v>
      </c>
      <c r="AP88" s="77" t="b">
        <f t="shared" si="38"/>
        <v>0</v>
      </c>
      <c r="AQ88" s="83" t="b">
        <f t="shared" si="40"/>
        <v>0</v>
      </c>
      <c r="AR88" s="83" t="b">
        <f t="shared" si="41"/>
        <v>0</v>
      </c>
      <c r="AT88" s="21" t="str">
        <f t="shared" si="36"/>
        <v/>
      </c>
      <c r="AW88" s="85"/>
      <c r="AX88" s="85"/>
      <c r="AY88" s="86"/>
      <c r="BB88" s="18" t="b">
        <v>0</v>
      </c>
      <c r="BC88" s="650" t="s">
        <v>455</v>
      </c>
      <c r="BD88" s="650"/>
      <c r="BE88" s="650"/>
      <c r="BF88" s="650"/>
      <c r="BG88" s="650"/>
      <c r="BH88" s="650"/>
      <c r="BI88" s="650"/>
      <c r="BJ88" s="650"/>
      <c r="BK88" s="650"/>
      <c r="BL88" s="650"/>
      <c r="BM88" s="650"/>
      <c r="BN88" s="650"/>
      <c r="BO88" s="650"/>
      <c r="BP88" s="650"/>
      <c r="BQ88" s="650"/>
      <c r="BR88" s="650"/>
      <c r="BS88" s="650"/>
      <c r="BT88" s="650"/>
      <c r="BU88" s="650"/>
      <c r="BV88" s="650"/>
      <c r="BW88" s="650"/>
      <c r="BX88" s="650"/>
      <c r="BY88" s="650"/>
      <c r="BZ88" s="650"/>
      <c r="CA88" s="650"/>
      <c r="CG88" s="20" t="s">
        <v>292</v>
      </c>
      <c r="CH88" s="651">
        <v>6500</v>
      </c>
      <c r="CI88" s="651"/>
      <c r="CJ88" s="651"/>
      <c r="CK88" s="651"/>
    </row>
    <row r="89" spans="2:89">
      <c r="B89" s="18"/>
      <c r="C89" s="650" t="s">
        <v>936</v>
      </c>
      <c r="D89" s="650"/>
      <c r="E89" s="650"/>
      <c r="F89" s="650"/>
      <c r="G89" s="650"/>
      <c r="H89" s="650"/>
      <c r="I89" s="650"/>
      <c r="J89" s="650"/>
      <c r="K89" s="650"/>
      <c r="L89" s="650"/>
      <c r="M89" s="650"/>
      <c r="N89" s="650"/>
      <c r="O89" s="650"/>
      <c r="P89" s="650"/>
      <c r="Q89" s="650"/>
      <c r="R89" s="650"/>
      <c r="S89" s="650"/>
      <c r="T89" s="650"/>
      <c r="U89" s="650"/>
      <c r="V89" s="650"/>
      <c r="W89" s="650"/>
      <c r="X89" s="650"/>
      <c r="Y89" s="650"/>
      <c r="Z89" s="650"/>
      <c r="AA89" s="650"/>
      <c r="AB89" s="650"/>
      <c r="AC89" s="650"/>
      <c r="AD89" s="650"/>
      <c r="AE89" s="650"/>
      <c r="AF89" s="650"/>
      <c r="AG89" s="650"/>
      <c r="AH89" s="650"/>
      <c r="AI89" s="650"/>
      <c r="AJ89" s="650"/>
      <c r="AK89" s="653"/>
      <c r="AL89" s="84">
        <v>2</v>
      </c>
      <c r="AM89" s="77" t="str">
        <f t="shared" si="39"/>
        <v/>
      </c>
      <c r="AN89" s="77" t="b">
        <f t="shared" si="37"/>
        <v>0</v>
      </c>
      <c r="AO89" s="77" t="s">
        <v>456</v>
      </c>
      <c r="AP89" s="77" t="b">
        <f t="shared" si="38"/>
        <v>0</v>
      </c>
      <c r="AQ89" s="83" t="b">
        <f t="shared" si="40"/>
        <v>0</v>
      </c>
      <c r="AR89" s="83" t="b">
        <f t="shared" si="41"/>
        <v>0</v>
      </c>
      <c r="AT89" s="21" t="str">
        <f t="shared" si="36"/>
        <v/>
      </c>
      <c r="AW89" s="85"/>
      <c r="AX89" s="85"/>
      <c r="AY89" s="86"/>
      <c r="BB89" s="18" t="b">
        <v>0</v>
      </c>
      <c r="BC89" s="650" t="s">
        <v>457</v>
      </c>
      <c r="BD89" s="650"/>
      <c r="BE89" s="650"/>
      <c r="BF89" s="650"/>
      <c r="BG89" s="650"/>
      <c r="BH89" s="650"/>
      <c r="BI89" s="650"/>
      <c r="BJ89" s="650"/>
      <c r="BK89" s="650"/>
      <c r="BL89" s="650"/>
      <c r="BM89" s="650"/>
      <c r="BN89" s="650"/>
      <c r="BO89" s="650"/>
      <c r="BP89" s="650"/>
      <c r="BQ89" s="650"/>
      <c r="BR89" s="650"/>
      <c r="BS89" s="650"/>
      <c r="BT89" s="650"/>
      <c r="BU89" s="650"/>
      <c r="BV89" s="650"/>
      <c r="BW89" s="650"/>
      <c r="BX89" s="650"/>
      <c r="BY89" s="650"/>
      <c r="BZ89" s="650"/>
      <c r="CA89" s="650"/>
      <c r="CG89" s="20" t="s">
        <v>292</v>
      </c>
      <c r="CH89" s="651">
        <v>7500</v>
      </c>
      <c r="CI89" s="651"/>
      <c r="CJ89" s="651"/>
      <c r="CK89" s="651"/>
    </row>
    <row r="90" spans="2:89">
      <c r="B90" s="18"/>
      <c r="C90" s="650" t="s">
        <v>902</v>
      </c>
      <c r="D90" s="650"/>
      <c r="E90" s="650"/>
      <c r="F90" s="650"/>
      <c r="G90" s="650"/>
      <c r="H90" s="650"/>
      <c r="I90" s="650"/>
      <c r="J90" s="650"/>
      <c r="K90" s="650"/>
      <c r="L90" s="650"/>
      <c r="M90" s="650"/>
      <c r="N90" s="650"/>
      <c r="O90" s="650"/>
      <c r="P90" s="650"/>
      <c r="Q90" s="650"/>
      <c r="R90" s="650"/>
      <c r="S90" s="650"/>
      <c r="T90" s="650"/>
      <c r="U90" s="650"/>
      <c r="V90" s="650"/>
      <c r="W90" s="650"/>
      <c r="X90" s="650"/>
      <c r="Y90" s="650"/>
      <c r="Z90" s="650"/>
      <c r="AA90" s="650"/>
      <c r="AB90" s="650"/>
      <c r="AC90" s="650"/>
      <c r="AD90" s="650"/>
      <c r="AE90" s="650"/>
      <c r="AF90" s="650"/>
      <c r="AG90" s="650"/>
      <c r="AH90" s="650"/>
      <c r="AI90" s="650"/>
      <c r="AJ90" s="650"/>
      <c r="AK90" s="653"/>
      <c r="AL90" s="84">
        <v>2</v>
      </c>
      <c r="AM90" s="77" t="str">
        <f t="shared" ref="AM90" si="45">IF(BB90,C90,"")</f>
        <v/>
      </c>
      <c r="AN90" s="77" t="b">
        <f t="shared" ref="AN90" si="46">BB90</f>
        <v>0</v>
      </c>
      <c r="AO90" s="77" t="s">
        <v>903</v>
      </c>
      <c r="AP90" s="77" t="b">
        <f t="shared" ref="AP90" si="47">BB90</f>
        <v>0</v>
      </c>
      <c r="AQ90" s="83" t="b">
        <f t="shared" si="40"/>
        <v>0</v>
      </c>
      <c r="AR90" s="83" t="b">
        <f t="shared" si="41"/>
        <v>0</v>
      </c>
      <c r="AT90" s="21" t="str">
        <f t="shared" si="36"/>
        <v/>
      </c>
      <c r="AW90" s="85"/>
      <c r="AX90" s="85"/>
      <c r="AY90" s="86"/>
      <c r="BB90" s="88" t="b">
        <v>0</v>
      </c>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H90" s="96"/>
      <c r="CI90" s="96"/>
      <c r="CJ90" s="96"/>
      <c r="CK90" s="96"/>
    </row>
    <row r="91" spans="2:89">
      <c r="B91" s="370"/>
      <c r="C91" s="650" t="s">
        <v>939</v>
      </c>
      <c r="D91" s="650"/>
      <c r="E91" s="650"/>
      <c r="F91" s="650"/>
      <c r="G91" s="650"/>
      <c r="H91" s="650"/>
      <c r="I91" s="650"/>
      <c r="J91" s="650"/>
      <c r="K91" s="650"/>
      <c r="L91" s="650"/>
      <c r="M91" s="650"/>
      <c r="N91" s="650"/>
      <c r="O91" s="650"/>
      <c r="P91" s="650"/>
      <c r="Q91" s="650"/>
      <c r="R91" s="650"/>
      <c r="S91" s="650"/>
      <c r="T91" s="650"/>
      <c r="U91" s="650"/>
      <c r="V91" s="650"/>
      <c r="W91" s="650"/>
      <c r="X91" s="650"/>
      <c r="Y91" s="650"/>
      <c r="Z91" s="650"/>
      <c r="AA91" s="650"/>
      <c r="AB91" s="650"/>
      <c r="AC91" s="650"/>
      <c r="AD91" s="650"/>
      <c r="AE91" s="650"/>
      <c r="AF91" s="650"/>
      <c r="AG91" s="650"/>
      <c r="AH91" s="650"/>
      <c r="AI91" s="650"/>
      <c r="AJ91" s="650"/>
      <c r="AK91" s="653"/>
      <c r="AL91" s="84">
        <v>2</v>
      </c>
      <c r="AM91" s="77" t="str">
        <f t="shared" ref="AM91:AM92" si="48">IF(BB91,C91,"")</f>
        <v/>
      </c>
      <c r="AN91" s="77" t="b">
        <f t="shared" ref="AN91:AN92" si="49">BB91</f>
        <v>0</v>
      </c>
      <c r="AO91" s="77" t="s">
        <v>903</v>
      </c>
      <c r="AP91" s="77" t="b">
        <f t="shared" ref="AP91:AP92" si="50">BB91</f>
        <v>0</v>
      </c>
      <c r="AQ91" s="83" t="b">
        <f t="shared" si="40"/>
        <v>0</v>
      </c>
      <c r="AR91" s="83" t="b">
        <f t="shared" si="41"/>
        <v>0</v>
      </c>
      <c r="AT91" s="21" t="str">
        <f t="shared" si="36"/>
        <v/>
      </c>
      <c r="AW91" s="85"/>
      <c r="AX91" s="85"/>
      <c r="AY91" s="86"/>
      <c r="AZ91" s="367"/>
      <c r="BB91" s="88" t="b">
        <v>0</v>
      </c>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H91" s="96"/>
      <c r="CI91" s="96"/>
      <c r="CJ91" s="96"/>
      <c r="CK91" s="96"/>
    </row>
    <row r="92" spans="2:89">
      <c r="B92" s="370"/>
      <c r="C92" s="650" t="s">
        <v>930</v>
      </c>
      <c r="D92" s="650"/>
      <c r="E92" s="650"/>
      <c r="F92" s="650"/>
      <c r="G92" s="650"/>
      <c r="H92" s="650"/>
      <c r="I92" s="650"/>
      <c r="J92" s="650"/>
      <c r="K92" s="650"/>
      <c r="L92" s="650"/>
      <c r="M92" s="650"/>
      <c r="N92" s="650"/>
      <c r="O92" s="650"/>
      <c r="P92" s="650"/>
      <c r="Q92" s="650"/>
      <c r="R92" s="650"/>
      <c r="S92" s="650"/>
      <c r="T92" s="650"/>
      <c r="U92" s="650"/>
      <c r="V92" s="650"/>
      <c r="W92" s="650"/>
      <c r="X92" s="650"/>
      <c r="Y92" s="650"/>
      <c r="Z92" s="650"/>
      <c r="AA92" s="650"/>
      <c r="AB92" s="650"/>
      <c r="AC92" s="650"/>
      <c r="AD92" s="650"/>
      <c r="AE92" s="650"/>
      <c r="AF92" s="650"/>
      <c r="AG92" s="650"/>
      <c r="AH92" s="650"/>
      <c r="AI92" s="650"/>
      <c r="AJ92" s="650"/>
      <c r="AK92" s="653"/>
      <c r="AL92" s="84">
        <v>2</v>
      </c>
      <c r="AM92" s="77" t="str">
        <f t="shared" si="48"/>
        <v/>
      </c>
      <c r="AN92" s="77" t="b">
        <f t="shared" si="49"/>
        <v>0</v>
      </c>
      <c r="AO92" s="77" t="s">
        <v>903</v>
      </c>
      <c r="AP92" s="77" t="b">
        <f t="shared" si="50"/>
        <v>0</v>
      </c>
      <c r="AQ92" s="83" t="b">
        <f t="shared" si="40"/>
        <v>0</v>
      </c>
      <c r="AR92" s="83" t="b">
        <f t="shared" si="41"/>
        <v>0</v>
      </c>
      <c r="AT92" s="21" t="str">
        <f t="shared" si="36"/>
        <v/>
      </c>
      <c r="AW92" s="85"/>
      <c r="AX92" s="85"/>
      <c r="AY92" s="86"/>
      <c r="AZ92" s="367"/>
      <c r="BB92" s="88" t="b">
        <v>0</v>
      </c>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H92" s="96"/>
      <c r="CI92" s="96"/>
      <c r="CJ92" s="96"/>
      <c r="CK92" s="96"/>
    </row>
    <row r="93" spans="2:89" hidden="1">
      <c r="B93" s="370"/>
      <c r="C93" s="650"/>
      <c r="D93" s="650"/>
      <c r="E93" s="650"/>
      <c r="F93" s="650"/>
      <c r="G93" s="650"/>
      <c r="H93" s="650"/>
      <c r="I93" s="650"/>
      <c r="J93" s="650"/>
      <c r="K93" s="650"/>
      <c r="L93" s="650"/>
      <c r="M93" s="650"/>
      <c r="N93" s="650"/>
      <c r="O93" s="650"/>
      <c r="P93" s="650"/>
      <c r="Q93" s="650"/>
      <c r="R93" s="650"/>
      <c r="S93" s="650"/>
      <c r="T93" s="650"/>
      <c r="U93" s="650"/>
      <c r="V93" s="650"/>
      <c r="W93" s="650"/>
      <c r="X93" s="650"/>
      <c r="Y93" s="650"/>
      <c r="Z93" s="650"/>
      <c r="AA93" s="650"/>
      <c r="AB93" s="650"/>
      <c r="AC93" s="650"/>
      <c r="AD93" s="650"/>
      <c r="AE93" s="650"/>
      <c r="AF93" s="650"/>
      <c r="AG93" s="650"/>
      <c r="AH93" s="650"/>
      <c r="AI93" s="650"/>
      <c r="AJ93" s="650"/>
      <c r="AK93" s="653"/>
      <c r="AL93" s="84">
        <v>2</v>
      </c>
      <c r="AM93" s="77" t="str">
        <f t="shared" ref="AM93" si="51">IF(BB93,C93,"")</f>
        <v/>
      </c>
      <c r="AN93" s="77" t="b">
        <f t="shared" ref="AN93" si="52">BB93</f>
        <v>0</v>
      </c>
      <c r="AO93" s="77" t="s">
        <v>903</v>
      </c>
      <c r="AP93" s="77" t="b">
        <f t="shared" ref="AP93" si="53">BB93</f>
        <v>0</v>
      </c>
      <c r="AQ93" s="83" t="b">
        <f t="shared" si="40"/>
        <v>0</v>
      </c>
      <c r="AR93" s="83" t="b">
        <f t="shared" si="41"/>
        <v>0</v>
      </c>
      <c r="AT93" s="21" t="str">
        <f t="shared" ref="AT93:AT104" si="54">AT92&amp;IF(AQ93=TRUE,
    IF(AL93=3,
        IF(AM93="", "", "        "&amp;REPT("-", LEN(AO93) - LEN(SUBSTITUTE(AO93, "-", "")))&amp;AM93&amp;CHAR(10)),
        IF(AL93=1, ""&amp;AM93&amp;CHAR(10),
           IF(AL93=2, "      █"&amp;AM93&amp;CHAR(10), AM93&amp;CHAR(10))
        )
    )&amp;AS93,
    "")</f>
        <v/>
      </c>
      <c r="AW93" s="85"/>
      <c r="AX93" s="85"/>
      <c r="AY93" s="86"/>
      <c r="AZ93" s="367"/>
      <c r="BB93" s="88" t="b">
        <v>0</v>
      </c>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H93" s="96"/>
      <c r="CI93" s="96"/>
      <c r="CJ93" s="96"/>
      <c r="CK93" s="96"/>
    </row>
    <row r="94" spans="2:89">
      <c r="B94" s="640" t="s">
        <v>825</v>
      </c>
      <c r="C94" s="641"/>
      <c r="D94" s="641"/>
      <c r="E94" s="641"/>
      <c r="F94" s="641"/>
      <c r="G94" s="641"/>
      <c r="H94" s="641"/>
      <c r="I94" s="641"/>
      <c r="J94" s="641"/>
      <c r="K94" s="641"/>
      <c r="L94" s="641"/>
      <c r="M94" s="641"/>
      <c r="N94" s="641"/>
      <c r="O94" s="641"/>
      <c r="P94" s="641"/>
      <c r="Q94" s="641"/>
      <c r="R94" s="641"/>
      <c r="S94" s="641"/>
      <c r="T94" s="641"/>
      <c r="U94" s="641"/>
      <c r="V94" s="641"/>
      <c r="W94" s="641"/>
      <c r="X94" s="641"/>
      <c r="Y94" s="641"/>
      <c r="Z94" s="641"/>
      <c r="AA94" s="641"/>
      <c r="AB94" s="641"/>
      <c r="AC94" s="641"/>
      <c r="AD94" s="641"/>
      <c r="AE94" s="641"/>
      <c r="AF94" s="641"/>
      <c r="AG94" s="641"/>
      <c r="AH94" s="641"/>
      <c r="AI94" s="641"/>
      <c r="AJ94" s="641"/>
      <c r="AK94" s="369">
        <f>COUNTIF(BB95:BB101,TRUE)</f>
        <v>0</v>
      </c>
      <c r="AL94" s="84">
        <v>1</v>
      </c>
      <c r="AM94" t="str">
        <f>B94</f>
        <v>9. CNS 15492牙膏與牙粉 CNS 15492 Toothpastes (Dentifrices):</v>
      </c>
      <c r="AN94" t="b">
        <f>OR(BB95:BB101)</f>
        <v>0</v>
      </c>
      <c r="AO94" t="s">
        <v>459</v>
      </c>
      <c r="AP94" t="b">
        <f>TRUE</f>
        <v>1</v>
      </c>
      <c r="AQ94" s="83" t="b">
        <f t="shared" si="40"/>
        <v>0</v>
      </c>
      <c r="AR94" s="83" t="b">
        <f t="shared" si="41"/>
        <v>0</v>
      </c>
      <c r="AT94" s="21" t="str">
        <f t="shared" si="54"/>
        <v/>
      </c>
      <c r="AY94" s="86"/>
      <c r="AZ94" s="367"/>
      <c r="BB94" s="641" t="s">
        <v>458</v>
      </c>
      <c r="BC94" s="641"/>
      <c r="BD94" s="641"/>
      <c r="BE94" s="641"/>
      <c r="BF94" s="641"/>
      <c r="BG94" s="641"/>
      <c r="BH94" s="641"/>
      <c r="BI94" s="641"/>
      <c r="BJ94" s="641"/>
      <c r="BK94" s="641"/>
      <c r="BL94" s="641"/>
      <c r="BM94" s="641"/>
      <c r="BN94" s="641"/>
      <c r="BO94" s="641"/>
      <c r="BP94" s="641"/>
      <c r="BQ94" s="641"/>
      <c r="BR94" s="641"/>
      <c r="BS94" s="641"/>
      <c r="BT94" s="641"/>
      <c r="BU94" s="641"/>
      <c r="BV94" s="641"/>
      <c r="BW94" s="641"/>
      <c r="BX94" s="641"/>
      <c r="BY94" s="641"/>
      <c r="BZ94" s="641"/>
      <c r="CA94" s="641"/>
      <c r="CB94" s="641"/>
      <c r="CC94" s="641"/>
      <c r="CD94" s="641"/>
      <c r="CE94" s="641"/>
      <c r="CF94" s="641"/>
      <c r="CG94" s="641"/>
      <c r="CH94" s="641"/>
      <c r="CI94" s="641"/>
      <c r="CJ94" s="641"/>
      <c r="CK94" s="17">
        <f>COUNTIF(BB95:BB101,TRUE)</f>
        <v>0</v>
      </c>
    </row>
    <row r="95" spans="2:89">
      <c r="B95" s="18"/>
      <c r="C95" s="650" t="s">
        <v>460</v>
      </c>
      <c r="D95" s="650"/>
      <c r="E95" s="650"/>
      <c r="F95" s="650"/>
      <c r="G95" s="650"/>
      <c r="H95" s="650"/>
      <c r="I95" s="650"/>
      <c r="J95" s="650"/>
      <c r="K95" s="650"/>
      <c r="L95" s="650"/>
      <c r="M95" s="650"/>
      <c r="N95" s="650"/>
      <c r="O95" s="650"/>
      <c r="P95" s="650"/>
      <c r="Q95" s="650"/>
      <c r="R95" s="650"/>
      <c r="S95" s="650"/>
      <c r="T95" s="650"/>
      <c r="U95" s="650"/>
      <c r="V95" s="650"/>
      <c r="W95" s="650"/>
      <c r="X95" s="650"/>
      <c r="Y95" s="650"/>
      <c r="Z95" s="650"/>
      <c r="AA95" s="650"/>
      <c r="AB95" s="650"/>
      <c r="AC95" s="650"/>
      <c r="AD95" s="650"/>
      <c r="AE95" s="650"/>
      <c r="AF95" s="650"/>
      <c r="AG95" s="650"/>
      <c r="AH95" s="650"/>
      <c r="AI95" s="650"/>
      <c r="AJ95" s="650"/>
      <c r="AK95" s="653"/>
      <c r="AL95" s="84">
        <v>2</v>
      </c>
      <c r="AM95" s="77" t="str">
        <f t="shared" ref="AM95:AM101" si="55">IF(BB95,C95,"")</f>
        <v/>
      </c>
      <c r="AN95" s="77" t="b">
        <f>BB95</f>
        <v>0</v>
      </c>
      <c r="AO95" s="77" t="s">
        <v>461</v>
      </c>
      <c r="AP95" s="77" t="b">
        <f t="shared" ref="AP95:AP100" si="56">BB95</f>
        <v>0</v>
      </c>
      <c r="AQ95" s="83" t="b">
        <f t="shared" si="40"/>
        <v>0</v>
      </c>
      <c r="AR95" s="83" t="b">
        <f t="shared" si="41"/>
        <v>0</v>
      </c>
      <c r="AT95" s="21" t="str">
        <f t="shared" si="54"/>
        <v/>
      </c>
      <c r="AW95" s="85"/>
      <c r="AX95" s="85"/>
      <c r="AY95" s="86"/>
      <c r="BB95" s="18" t="b">
        <v>0</v>
      </c>
      <c r="BC95" s="650" t="s">
        <v>462</v>
      </c>
      <c r="BD95" s="650"/>
      <c r="BE95" s="650"/>
      <c r="BF95" s="650"/>
      <c r="BG95" s="650"/>
      <c r="BH95" s="650"/>
      <c r="BI95" s="650"/>
      <c r="BJ95" s="650"/>
      <c r="BK95" s="650"/>
      <c r="BL95" s="650"/>
      <c r="BM95" s="650"/>
      <c r="BN95" s="650"/>
      <c r="BO95" s="650"/>
      <c r="BP95" s="650"/>
      <c r="BQ95" s="650"/>
      <c r="BR95" s="650"/>
      <c r="BS95" s="650"/>
      <c r="BT95" s="650"/>
      <c r="BU95" s="650"/>
      <c r="BV95" s="650"/>
      <c r="BW95" s="650"/>
      <c r="BX95" s="650"/>
      <c r="BY95" s="650"/>
      <c r="BZ95" s="650"/>
      <c r="CA95" s="650"/>
      <c r="CG95" s="20" t="s">
        <v>292</v>
      </c>
      <c r="CH95" s="651">
        <v>1650</v>
      </c>
      <c r="CI95" s="651"/>
      <c r="CJ95" s="651"/>
      <c r="CK95" s="651"/>
    </row>
    <row r="96" spans="2:89">
      <c r="B96" s="18"/>
      <c r="C96" s="650" t="s">
        <v>433</v>
      </c>
      <c r="D96" s="650"/>
      <c r="E96" s="650"/>
      <c r="F96" s="650"/>
      <c r="G96" s="650"/>
      <c r="H96" s="650"/>
      <c r="I96" s="650"/>
      <c r="J96" s="650"/>
      <c r="K96" s="650"/>
      <c r="L96" s="650"/>
      <c r="M96" s="650"/>
      <c r="N96" s="650"/>
      <c r="O96" s="650"/>
      <c r="P96" s="650"/>
      <c r="Q96" s="650"/>
      <c r="R96" s="650"/>
      <c r="S96" s="650"/>
      <c r="T96" s="650"/>
      <c r="U96" s="650"/>
      <c r="V96" s="650"/>
      <c r="W96" s="650"/>
      <c r="X96" s="650"/>
      <c r="Y96" s="650"/>
      <c r="Z96" s="650"/>
      <c r="AA96" s="650"/>
      <c r="AB96" s="650"/>
      <c r="AC96" s="650"/>
      <c r="AD96" s="650"/>
      <c r="AE96" s="650"/>
      <c r="AF96" s="650"/>
      <c r="AG96" s="650"/>
      <c r="AH96" s="650"/>
      <c r="AI96" s="650"/>
      <c r="AJ96" s="650"/>
      <c r="AK96" s="653"/>
      <c r="AL96" s="84">
        <v>2</v>
      </c>
      <c r="AM96" s="77" t="str">
        <f t="shared" si="55"/>
        <v/>
      </c>
      <c r="AN96" s="77" t="b">
        <f t="shared" ref="AN96:AN101" si="57">BB96</f>
        <v>0</v>
      </c>
      <c r="AO96" s="77" t="s">
        <v>463</v>
      </c>
      <c r="AP96" s="77" t="b">
        <f t="shared" si="56"/>
        <v>0</v>
      </c>
      <c r="AQ96" s="83" t="b">
        <f t="shared" si="40"/>
        <v>0</v>
      </c>
      <c r="AR96" s="83" t="b">
        <f t="shared" si="41"/>
        <v>0</v>
      </c>
      <c r="AT96" s="21" t="str">
        <f t="shared" si="54"/>
        <v/>
      </c>
      <c r="AW96" s="85"/>
      <c r="AX96" s="85"/>
      <c r="AY96" s="86"/>
      <c r="BB96" s="18" t="b">
        <v>0</v>
      </c>
      <c r="BC96" s="650" t="s">
        <v>435</v>
      </c>
      <c r="BD96" s="650"/>
      <c r="BE96" s="650"/>
      <c r="BF96" s="650"/>
      <c r="BG96" s="650"/>
      <c r="BH96" s="650"/>
      <c r="BI96" s="650"/>
      <c r="BJ96" s="650"/>
      <c r="BK96" s="650"/>
      <c r="BL96" s="650"/>
      <c r="BM96" s="650"/>
      <c r="BN96" s="650"/>
      <c r="BO96" s="650"/>
      <c r="BP96" s="650"/>
      <c r="BQ96" s="650"/>
      <c r="BR96" s="650"/>
      <c r="BS96" s="650"/>
      <c r="BT96" s="650"/>
      <c r="BU96" s="650"/>
      <c r="BV96" s="650"/>
      <c r="BW96" s="650"/>
      <c r="BX96" s="650"/>
      <c r="BY96" s="650"/>
      <c r="BZ96" s="650"/>
      <c r="CA96" s="650"/>
      <c r="CG96" s="20" t="s">
        <v>292</v>
      </c>
      <c r="CH96" s="651">
        <v>4000</v>
      </c>
      <c r="CI96" s="651"/>
      <c r="CJ96" s="651"/>
      <c r="CK96" s="651"/>
    </row>
    <row r="97" spans="2:89">
      <c r="B97" s="18"/>
      <c r="C97" s="650" t="s">
        <v>464</v>
      </c>
      <c r="D97" s="650"/>
      <c r="E97" s="650"/>
      <c r="F97" s="650"/>
      <c r="G97" s="650"/>
      <c r="H97" s="650"/>
      <c r="I97" s="650"/>
      <c r="J97" s="650"/>
      <c r="K97" s="650"/>
      <c r="L97" s="650"/>
      <c r="M97" s="650"/>
      <c r="N97" s="650"/>
      <c r="O97" s="650"/>
      <c r="P97" s="650"/>
      <c r="Q97" s="650"/>
      <c r="R97" s="650"/>
      <c r="S97" s="650"/>
      <c r="T97" s="650"/>
      <c r="U97" s="650"/>
      <c r="V97" s="650"/>
      <c r="W97" s="650"/>
      <c r="X97" s="650"/>
      <c r="Y97" s="650"/>
      <c r="Z97" s="650"/>
      <c r="AA97" s="650"/>
      <c r="AB97" s="650"/>
      <c r="AC97" s="650"/>
      <c r="AD97" s="650"/>
      <c r="AE97" s="650"/>
      <c r="AF97" s="650"/>
      <c r="AG97" s="650"/>
      <c r="AH97" s="650"/>
      <c r="AI97" s="650"/>
      <c r="AJ97" s="650"/>
      <c r="AK97" s="653"/>
      <c r="AL97" s="84">
        <v>2</v>
      </c>
      <c r="AM97" s="77" t="str">
        <f t="shared" si="55"/>
        <v/>
      </c>
      <c r="AN97" s="77" t="b">
        <f t="shared" si="57"/>
        <v>0</v>
      </c>
      <c r="AO97" s="77" t="s">
        <v>465</v>
      </c>
      <c r="AP97" s="77" t="b">
        <f t="shared" si="56"/>
        <v>0</v>
      </c>
      <c r="AQ97" s="83" t="b">
        <f t="shared" si="40"/>
        <v>0</v>
      </c>
      <c r="AR97" s="83" t="b">
        <f t="shared" si="41"/>
        <v>0</v>
      </c>
      <c r="AT97" s="21" t="str">
        <f t="shared" si="54"/>
        <v/>
      </c>
      <c r="AW97" s="85"/>
      <c r="AX97" s="85"/>
      <c r="AY97" s="86"/>
      <c r="BB97" s="18" t="b">
        <v>0</v>
      </c>
      <c r="BC97" s="650" t="s">
        <v>466</v>
      </c>
      <c r="BD97" s="650"/>
      <c r="BE97" s="650"/>
      <c r="BF97" s="650"/>
      <c r="BG97" s="650"/>
      <c r="BH97" s="650"/>
      <c r="BI97" s="650"/>
      <c r="BJ97" s="650"/>
      <c r="BK97" s="650"/>
      <c r="BL97" s="650"/>
      <c r="BM97" s="650"/>
      <c r="BN97" s="650"/>
      <c r="BO97" s="650"/>
      <c r="BP97" s="650"/>
      <c r="BQ97" s="650"/>
      <c r="BR97" s="650"/>
      <c r="BS97" s="650"/>
      <c r="BT97" s="650"/>
      <c r="BU97" s="650"/>
      <c r="BV97" s="650"/>
      <c r="BW97" s="650"/>
      <c r="BX97" s="650"/>
      <c r="BY97" s="650"/>
      <c r="BZ97" s="650"/>
      <c r="CA97" s="650"/>
      <c r="CG97" s="20" t="s">
        <v>292</v>
      </c>
      <c r="CH97" s="651">
        <v>1800</v>
      </c>
      <c r="CI97" s="651"/>
      <c r="CJ97" s="651"/>
      <c r="CK97" s="651"/>
    </row>
    <row r="98" spans="2:89">
      <c r="B98" s="18"/>
      <c r="C98" s="650" t="s">
        <v>467</v>
      </c>
      <c r="D98" s="650"/>
      <c r="E98" s="650"/>
      <c r="F98" s="650"/>
      <c r="G98" s="650"/>
      <c r="H98" s="650"/>
      <c r="I98" s="650"/>
      <c r="J98" s="650"/>
      <c r="K98" s="650"/>
      <c r="L98" s="650"/>
      <c r="M98" s="650"/>
      <c r="N98" s="650"/>
      <c r="O98" s="650"/>
      <c r="P98" s="650"/>
      <c r="Q98" s="650"/>
      <c r="R98" s="650"/>
      <c r="S98" s="650"/>
      <c r="T98" s="650"/>
      <c r="U98" s="650"/>
      <c r="V98" s="650"/>
      <c r="W98" s="650"/>
      <c r="X98" s="650"/>
      <c r="Y98" s="650"/>
      <c r="Z98" s="650"/>
      <c r="AA98" s="650"/>
      <c r="AB98" s="650"/>
      <c r="AC98" s="650"/>
      <c r="AD98" s="650"/>
      <c r="AE98" s="650"/>
      <c r="AF98" s="650"/>
      <c r="AG98" s="650"/>
      <c r="AH98" s="650"/>
      <c r="AI98" s="650"/>
      <c r="AJ98" s="650"/>
      <c r="AK98" s="653"/>
      <c r="AL98" s="84">
        <v>2</v>
      </c>
      <c r="AM98" s="77" t="str">
        <f t="shared" si="55"/>
        <v/>
      </c>
      <c r="AN98" s="77" t="b">
        <f t="shared" si="57"/>
        <v>0</v>
      </c>
      <c r="AO98" s="77" t="s">
        <v>468</v>
      </c>
      <c r="AP98" s="77" t="b">
        <f t="shared" si="56"/>
        <v>0</v>
      </c>
      <c r="AQ98" s="83" t="b">
        <f t="shared" si="40"/>
        <v>0</v>
      </c>
      <c r="AR98" s="83" t="b">
        <f t="shared" si="41"/>
        <v>0</v>
      </c>
      <c r="AT98" s="21" t="str">
        <f t="shared" si="54"/>
        <v/>
      </c>
      <c r="AW98" s="85"/>
      <c r="AX98" s="85"/>
      <c r="AY98" s="86"/>
      <c r="BB98" s="18" t="b">
        <v>0</v>
      </c>
      <c r="BC98" s="650" t="s">
        <v>469</v>
      </c>
      <c r="BD98" s="650"/>
      <c r="BE98" s="650"/>
      <c r="BF98" s="650"/>
      <c r="BG98" s="650"/>
      <c r="BH98" s="650"/>
      <c r="BI98" s="650"/>
      <c r="BJ98" s="650"/>
      <c r="BK98" s="650"/>
      <c r="BL98" s="650"/>
      <c r="BM98" s="650"/>
      <c r="BN98" s="650"/>
      <c r="BO98" s="650"/>
      <c r="BP98" s="650"/>
      <c r="BQ98" s="650"/>
      <c r="BR98" s="650"/>
      <c r="BS98" s="650"/>
      <c r="BT98" s="650"/>
      <c r="BU98" s="650"/>
      <c r="BV98" s="650"/>
      <c r="BW98" s="650"/>
      <c r="BX98" s="650"/>
      <c r="BY98" s="650"/>
      <c r="BZ98" s="650"/>
      <c r="CA98" s="650"/>
      <c r="CG98" s="20" t="s">
        <v>292</v>
      </c>
      <c r="CH98" s="651">
        <v>4000</v>
      </c>
      <c r="CI98" s="651"/>
      <c r="CJ98" s="651"/>
      <c r="CK98" s="651"/>
    </row>
    <row r="99" spans="2:89">
      <c r="B99" s="18"/>
      <c r="C99" s="650" t="s">
        <v>430</v>
      </c>
      <c r="D99" s="650"/>
      <c r="E99" s="650"/>
      <c r="F99" s="650"/>
      <c r="G99" s="650"/>
      <c r="H99" s="650"/>
      <c r="I99" s="650"/>
      <c r="J99" s="650"/>
      <c r="K99" s="650"/>
      <c r="L99" s="650"/>
      <c r="M99" s="650"/>
      <c r="N99" s="650"/>
      <c r="O99" s="650"/>
      <c r="P99" s="650"/>
      <c r="Q99" s="650"/>
      <c r="R99" s="650"/>
      <c r="S99" s="650"/>
      <c r="T99" s="650"/>
      <c r="U99" s="650"/>
      <c r="V99" s="650"/>
      <c r="W99" s="650"/>
      <c r="X99" s="650"/>
      <c r="Y99" s="650"/>
      <c r="Z99" s="650"/>
      <c r="AA99" s="650"/>
      <c r="AB99" s="650"/>
      <c r="AC99" s="650"/>
      <c r="AD99" s="650"/>
      <c r="AE99" s="650"/>
      <c r="AF99" s="650"/>
      <c r="AG99" s="650"/>
      <c r="AH99" s="650"/>
      <c r="AI99" s="650"/>
      <c r="AJ99" s="650"/>
      <c r="AK99" s="653"/>
      <c r="AL99" s="84">
        <v>2</v>
      </c>
      <c r="AM99" s="77" t="str">
        <f t="shared" si="55"/>
        <v/>
      </c>
      <c r="AN99" s="77" t="b">
        <f t="shared" si="57"/>
        <v>0</v>
      </c>
      <c r="AO99" s="77" t="s">
        <v>470</v>
      </c>
      <c r="AP99" s="77" t="b">
        <f t="shared" si="56"/>
        <v>0</v>
      </c>
      <c r="AQ99" s="83" t="b">
        <f t="shared" si="40"/>
        <v>0</v>
      </c>
      <c r="AR99" s="83" t="b">
        <f t="shared" si="41"/>
        <v>0</v>
      </c>
      <c r="AT99" s="21" t="str">
        <f t="shared" si="54"/>
        <v/>
      </c>
      <c r="AW99" s="85"/>
      <c r="AX99" s="85"/>
      <c r="AY99" s="86"/>
      <c r="BB99" s="18" t="b">
        <v>0</v>
      </c>
      <c r="BC99" s="650" t="s">
        <v>432</v>
      </c>
      <c r="BD99" s="650"/>
      <c r="BE99" s="650"/>
      <c r="BF99" s="650"/>
      <c r="BG99" s="650"/>
      <c r="BH99" s="650"/>
      <c r="BI99" s="650"/>
      <c r="BJ99" s="650"/>
      <c r="BK99" s="650"/>
      <c r="BL99" s="650"/>
      <c r="BM99" s="650"/>
      <c r="BN99" s="650"/>
      <c r="BO99" s="650"/>
      <c r="BP99" s="650"/>
      <c r="BQ99" s="650"/>
      <c r="BR99" s="650"/>
      <c r="BS99" s="650"/>
      <c r="BT99" s="650"/>
      <c r="BU99" s="650"/>
      <c r="BV99" s="650"/>
      <c r="BW99" s="650"/>
      <c r="BX99" s="650"/>
      <c r="BY99" s="650"/>
      <c r="BZ99" s="650"/>
      <c r="CA99" s="650"/>
      <c r="CG99" s="20" t="s">
        <v>292</v>
      </c>
      <c r="CH99" s="651">
        <v>1000</v>
      </c>
      <c r="CI99" s="651"/>
      <c r="CJ99" s="651"/>
      <c r="CK99" s="651"/>
    </row>
    <row r="100" spans="2:89">
      <c r="B100" s="18"/>
      <c r="C100" s="650" t="s">
        <v>471</v>
      </c>
      <c r="D100" s="650"/>
      <c r="E100" s="650"/>
      <c r="F100" s="650"/>
      <c r="G100" s="650"/>
      <c r="H100" s="650"/>
      <c r="I100" s="650"/>
      <c r="J100" s="650"/>
      <c r="K100" s="650"/>
      <c r="L100" s="650"/>
      <c r="M100" s="650"/>
      <c r="N100" s="650"/>
      <c r="O100" s="650"/>
      <c r="P100" s="650"/>
      <c r="Q100" s="650"/>
      <c r="R100" s="650"/>
      <c r="S100" s="650"/>
      <c r="T100" s="650"/>
      <c r="U100" s="650"/>
      <c r="V100" s="650"/>
      <c r="W100" s="650"/>
      <c r="X100" s="650"/>
      <c r="Y100" s="650"/>
      <c r="Z100" s="650"/>
      <c r="AA100" s="650"/>
      <c r="AB100" s="650"/>
      <c r="AC100" s="650"/>
      <c r="AD100" s="650"/>
      <c r="AE100" s="650"/>
      <c r="AF100" s="650"/>
      <c r="AG100" s="650"/>
      <c r="AH100" s="650"/>
      <c r="AI100" s="650"/>
      <c r="AJ100" s="650"/>
      <c r="AK100" s="653"/>
      <c r="AL100" s="84">
        <v>2</v>
      </c>
      <c r="AM100" s="77" t="str">
        <f t="shared" si="55"/>
        <v/>
      </c>
      <c r="AN100" s="77" t="b">
        <f t="shared" si="57"/>
        <v>0</v>
      </c>
      <c r="AO100" s="77" t="s">
        <v>472</v>
      </c>
      <c r="AP100" s="77" t="b">
        <f t="shared" si="56"/>
        <v>0</v>
      </c>
      <c r="AQ100" s="83" t="b">
        <f t="shared" si="40"/>
        <v>0</v>
      </c>
      <c r="AR100" s="83" t="b">
        <f t="shared" si="41"/>
        <v>0</v>
      </c>
      <c r="AT100" s="21" t="str">
        <f t="shared" si="54"/>
        <v/>
      </c>
      <c r="AW100" s="85"/>
      <c r="AX100" s="85"/>
      <c r="AY100" s="86"/>
      <c r="BB100" s="18" t="b">
        <v>0</v>
      </c>
      <c r="BC100" s="650" t="s">
        <v>473</v>
      </c>
      <c r="BD100" s="650"/>
      <c r="BE100" s="650"/>
      <c r="BF100" s="650"/>
      <c r="BG100" s="650"/>
      <c r="BH100" s="650"/>
      <c r="BI100" s="650"/>
      <c r="BJ100" s="650"/>
      <c r="BK100" s="650"/>
      <c r="BL100" s="650"/>
      <c r="BM100" s="650"/>
      <c r="BN100" s="650"/>
      <c r="BO100" s="650"/>
      <c r="BP100" s="650"/>
      <c r="BQ100" s="650"/>
      <c r="BR100" s="650"/>
      <c r="BS100" s="650"/>
      <c r="BT100" s="650"/>
      <c r="BU100" s="650"/>
      <c r="BV100" s="650"/>
      <c r="BW100" s="650"/>
      <c r="BX100" s="650"/>
      <c r="BY100" s="650"/>
      <c r="BZ100" s="650"/>
      <c r="CA100" s="650"/>
      <c r="CG100" s="20" t="s">
        <v>292</v>
      </c>
      <c r="CH100" s="651">
        <v>6600</v>
      </c>
      <c r="CI100" s="651"/>
      <c r="CJ100" s="651"/>
      <c r="CK100" s="651"/>
    </row>
    <row r="101" spans="2:89">
      <c r="B101" s="18"/>
      <c r="C101" s="650" t="s">
        <v>474</v>
      </c>
      <c r="D101" s="650"/>
      <c r="E101" s="650"/>
      <c r="F101" s="650"/>
      <c r="G101" s="650"/>
      <c r="H101" s="650"/>
      <c r="I101" s="650"/>
      <c r="J101" s="650"/>
      <c r="K101" s="650"/>
      <c r="L101" s="650"/>
      <c r="M101" s="650"/>
      <c r="N101" s="650"/>
      <c r="O101" s="650"/>
      <c r="P101" s="650"/>
      <c r="Q101" s="650"/>
      <c r="R101" s="650"/>
      <c r="S101" s="650"/>
      <c r="T101" s="650"/>
      <c r="U101" s="650"/>
      <c r="V101" s="650"/>
      <c r="W101" s="650"/>
      <c r="X101" s="650"/>
      <c r="Y101" s="650"/>
      <c r="Z101" s="650"/>
      <c r="AA101" s="650"/>
      <c r="AB101" s="650"/>
      <c r="AC101" s="650"/>
      <c r="AD101" s="650"/>
      <c r="AE101" s="650"/>
      <c r="AF101" s="650"/>
      <c r="AG101" s="650"/>
      <c r="AH101" s="650"/>
      <c r="AI101" s="650"/>
      <c r="AJ101" s="650"/>
      <c r="AK101" s="653"/>
      <c r="AL101" s="84">
        <v>2</v>
      </c>
      <c r="AM101" s="77" t="str">
        <f t="shared" si="55"/>
        <v/>
      </c>
      <c r="AN101" s="77" t="b">
        <f t="shared" si="57"/>
        <v>0</v>
      </c>
      <c r="AO101" s="77" t="s">
        <v>475</v>
      </c>
      <c r="AP101" s="77" t="b">
        <f>BB101</f>
        <v>0</v>
      </c>
      <c r="AQ101" s="83" t="b">
        <f t="shared" si="40"/>
        <v>0</v>
      </c>
      <c r="AR101" s="83" t="b">
        <f t="shared" si="41"/>
        <v>0</v>
      </c>
      <c r="AT101" s="21" t="str">
        <f t="shared" si="54"/>
        <v/>
      </c>
      <c r="AW101" s="85"/>
      <c r="AX101" s="85"/>
      <c r="AY101" s="86"/>
      <c r="BB101" s="18" t="b">
        <v>0</v>
      </c>
      <c r="BC101" s="650" t="s">
        <v>474</v>
      </c>
      <c r="BD101" s="650"/>
      <c r="BE101" s="650"/>
      <c r="BF101" s="650"/>
      <c r="BG101" s="650"/>
      <c r="BH101" s="650"/>
      <c r="BI101" s="650"/>
      <c r="BJ101" s="650"/>
      <c r="BK101" s="650"/>
      <c r="BL101" s="650"/>
      <c r="BM101" s="650"/>
      <c r="BN101" s="650"/>
      <c r="BO101" s="650"/>
      <c r="BP101" s="650"/>
      <c r="BQ101" s="650"/>
      <c r="BR101" s="650"/>
      <c r="BS101" s="650"/>
      <c r="BT101" s="650"/>
      <c r="BU101" s="650"/>
      <c r="BV101" s="650"/>
      <c r="BW101" s="650"/>
      <c r="BX101" s="650"/>
      <c r="BY101" s="650"/>
      <c r="BZ101" s="650"/>
      <c r="CA101" s="650"/>
      <c r="CH101" s="651" t="s">
        <v>476</v>
      </c>
      <c r="CI101" s="651"/>
      <c r="CJ101" s="651"/>
      <c r="CK101" s="651"/>
    </row>
    <row r="102" spans="2:89">
      <c r="B102" s="640" t="s">
        <v>941</v>
      </c>
      <c r="C102" s="641"/>
      <c r="D102" s="641"/>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369">
        <f>COUNTIF(BB103,TRUE)</f>
        <v>0</v>
      </c>
      <c r="AL102" s="84">
        <v>1</v>
      </c>
      <c r="AM102" t="str">
        <f>B102</f>
        <v>10. 其他測項 Other Items：(請自行填入)</v>
      </c>
      <c r="AN102" t="b">
        <f>OR(BB103)</f>
        <v>0</v>
      </c>
      <c r="AO102" t="s">
        <v>478</v>
      </c>
      <c r="AP102" t="b">
        <f>TRUE</f>
        <v>1</v>
      </c>
      <c r="AQ102" s="83" t="b">
        <f t="shared" si="40"/>
        <v>0</v>
      </c>
      <c r="AR102" s="83" t="b">
        <f t="shared" si="41"/>
        <v>0</v>
      </c>
      <c r="AT102" s="21" t="str">
        <f t="shared" si="54"/>
        <v/>
      </c>
      <c r="AW102" s="85"/>
      <c r="AX102" s="85"/>
      <c r="AY102" s="86"/>
      <c r="BB102" s="641" t="s">
        <v>477</v>
      </c>
      <c r="BC102" s="641"/>
      <c r="BD102" s="641"/>
      <c r="BE102" s="641"/>
      <c r="BF102" s="641"/>
      <c r="BG102" s="641"/>
      <c r="BH102" s="641"/>
      <c r="BI102" s="641"/>
      <c r="BJ102" s="641"/>
      <c r="BK102" s="641"/>
      <c r="BL102" s="641"/>
      <c r="BM102" s="641"/>
      <c r="BN102" s="641"/>
      <c r="BO102" s="641"/>
      <c r="BP102" s="641"/>
      <c r="BQ102" s="641"/>
      <c r="BR102" s="641"/>
      <c r="BS102" s="641"/>
      <c r="BT102" s="641"/>
      <c r="BU102" s="641"/>
      <c r="BV102" s="641"/>
      <c r="BW102" s="641"/>
      <c r="BX102" s="641"/>
      <c r="BY102" s="641"/>
      <c r="BZ102" s="641"/>
      <c r="CA102" s="641"/>
      <c r="CB102" s="641"/>
      <c r="CC102" s="641"/>
      <c r="CD102" s="641"/>
      <c r="CE102" s="641"/>
      <c r="CF102" s="641"/>
      <c r="CG102" s="641"/>
      <c r="CH102" s="641"/>
      <c r="CI102" s="641"/>
      <c r="CJ102" s="641"/>
      <c r="CK102" s="17">
        <f>COUNTIF(BB103,TRUE)</f>
        <v>0</v>
      </c>
    </row>
    <row r="103" spans="2:89" ht="16.5" thickBot="1">
      <c r="B103" s="87"/>
      <c r="C103" s="650"/>
      <c r="D103" s="650"/>
      <c r="E103" s="650"/>
      <c r="F103" s="650"/>
      <c r="G103" s="650"/>
      <c r="H103" s="650"/>
      <c r="I103" s="650"/>
      <c r="J103" s="650"/>
      <c r="K103" s="650"/>
      <c r="L103" s="650"/>
      <c r="M103" s="650"/>
      <c r="N103" s="650"/>
      <c r="O103" s="650"/>
      <c r="P103" s="650"/>
      <c r="Q103" s="650"/>
      <c r="R103" s="650"/>
      <c r="S103" s="650"/>
      <c r="T103" s="650"/>
      <c r="U103" s="650"/>
      <c r="V103" s="650"/>
      <c r="W103" s="650"/>
      <c r="X103" s="650"/>
      <c r="Y103" s="650"/>
      <c r="Z103" s="650"/>
      <c r="AA103" s="650"/>
      <c r="AB103" s="650"/>
      <c r="AC103" s="650"/>
      <c r="AD103" s="650"/>
      <c r="AE103" s="650"/>
      <c r="AF103" s="650"/>
      <c r="AG103" s="650"/>
      <c r="AH103" s="650"/>
      <c r="AI103" s="650"/>
      <c r="AJ103" s="650"/>
      <c r="AK103" s="653"/>
      <c r="AL103" s="84">
        <v>2</v>
      </c>
      <c r="AM103" s="77" t="str">
        <f>IF(BB103,C103,"")</f>
        <v/>
      </c>
      <c r="AN103" s="77" t="b">
        <f>BB103</f>
        <v>0</v>
      </c>
      <c r="AO103" s="77" t="s">
        <v>478</v>
      </c>
      <c r="AP103" s="77" t="b">
        <f>AND(B103,C103&lt;&gt;"")</f>
        <v>0</v>
      </c>
      <c r="AQ103" s="83" t="b">
        <f t="shared" si="40"/>
        <v>0</v>
      </c>
      <c r="AR103" s="83" t="b">
        <f t="shared" si="41"/>
        <v>0</v>
      </c>
      <c r="AT103" s="21" t="str">
        <f t="shared" si="54"/>
        <v/>
      </c>
      <c r="AW103" s="85"/>
      <c r="AX103" s="85"/>
      <c r="AY103" s="86"/>
      <c r="BB103" s="87" t="b">
        <v>0</v>
      </c>
      <c r="BC103" s="650" t="s">
        <v>479</v>
      </c>
      <c r="BD103" s="650"/>
      <c r="BE103" s="650"/>
      <c r="BF103" s="650"/>
      <c r="BG103" s="650"/>
      <c r="BH103" s="650"/>
      <c r="BI103" s="650"/>
      <c r="BJ103" s="650"/>
      <c r="BK103" s="650"/>
      <c r="BL103" s="650"/>
      <c r="BM103" s="650"/>
      <c r="BN103" s="650"/>
      <c r="BO103" s="650"/>
      <c r="BP103" s="650"/>
      <c r="BQ103" s="650"/>
      <c r="BR103" s="650"/>
      <c r="BS103" s="650"/>
      <c r="BT103" s="650"/>
      <c r="BU103" s="650"/>
      <c r="BV103" s="650"/>
      <c r="BW103" s="650"/>
      <c r="BX103" s="650"/>
      <c r="BY103" s="650"/>
      <c r="BZ103" s="650"/>
      <c r="CA103" s="650"/>
    </row>
    <row r="104" spans="2:89" ht="20.25" thickBot="1">
      <c r="B104" s="659"/>
      <c r="C104" s="660"/>
      <c r="D104" s="660"/>
      <c r="E104" s="660"/>
      <c r="F104" s="660"/>
      <c r="G104" s="660"/>
      <c r="H104" s="660"/>
      <c r="I104" s="660"/>
      <c r="J104" s="660"/>
      <c r="K104" s="660"/>
      <c r="L104" s="660"/>
      <c r="M104" s="660"/>
      <c r="N104" s="660"/>
      <c r="O104" s="660"/>
      <c r="P104" s="660"/>
      <c r="Q104" s="660"/>
      <c r="R104" s="660"/>
      <c r="S104" s="660"/>
      <c r="T104" s="660"/>
      <c r="U104" s="660"/>
      <c r="V104" s="660"/>
      <c r="W104" s="660"/>
      <c r="X104" s="660"/>
      <c r="Y104" s="660"/>
      <c r="Z104" s="660"/>
      <c r="AA104" s="660"/>
      <c r="AB104" s="660"/>
      <c r="AC104" s="660"/>
      <c r="AD104" s="660"/>
      <c r="AE104" s="660"/>
      <c r="AF104" s="660"/>
      <c r="AG104" s="660"/>
      <c r="AH104" s="660"/>
      <c r="AI104" s="660"/>
      <c r="AJ104" s="660"/>
      <c r="AK104" s="661"/>
      <c r="AL104" s="90"/>
      <c r="AM104" s="90"/>
      <c r="AN104" s="90"/>
      <c r="AO104" s="90"/>
      <c r="AP104" s="90"/>
      <c r="AQ104" s="90"/>
      <c r="AR104" s="90"/>
      <c r="AT104" s="21" t="str">
        <f t="shared" si="54"/>
        <v/>
      </c>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row>
    <row r="105" spans="2:89" hidden="1">
      <c r="B105" s="343"/>
      <c r="AK105" s="344"/>
    </row>
    <row r="106" spans="2:89" hidden="1">
      <c r="B106" s="343"/>
      <c r="AK106" s="344"/>
    </row>
    <row r="107" spans="2:89" hidden="1">
      <c r="B107" s="343"/>
      <c r="AK107" s="344"/>
    </row>
    <row r="108" spans="2:89" hidden="1">
      <c r="B108" s="343"/>
      <c r="AK108" s="344"/>
    </row>
    <row r="109" spans="2:89" hidden="1">
      <c r="B109" s="343"/>
      <c r="AK109" s="344"/>
    </row>
    <row r="110" spans="2:89" hidden="1">
      <c r="B110" s="343"/>
      <c r="AK110" s="344"/>
    </row>
    <row r="111" spans="2:89" hidden="1">
      <c r="B111" s="343"/>
      <c r="AK111" s="344"/>
    </row>
    <row r="112" spans="2:89" ht="20.25" thickTop="1">
      <c r="B112" s="658" t="s">
        <v>835</v>
      </c>
      <c r="C112" s="658"/>
      <c r="D112" s="658"/>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row>
  </sheetData>
  <sheetProtection formatCells="0" formatRows="0" selectLockedCells="1"/>
  <mergeCells count="260">
    <mergeCell ref="B112:AK112"/>
    <mergeCell ref="B28:AK28"/>
    <mergeCell ref="C29:AK29"/>
    <mergeCell ref="C30:AK30"/>
    <mergeCell ref="B104:AK104"/>
    <mergeCell ref="B94:AJ94"/>
    <mergeCell ref="BB94:CJ94"/>
    <mergeCell ref="C95:AK95"/>
    <mergeCell ref="BC95:CA95"/>
    <mergeCell ref="CH95:CK95"/>
    <mergeCell ref="C96:AK96"/>
    <mergeCell ref="BC96:CA96"/>
    <mergeCell ref="CH96:CK96"/>
    <mergeCell ref="BB102:CJ102"/>
    <mergeCell ref="C88:AK88"/>
    <mergeCell ref="BC88:CA88"/>
    <mergeCell ref="CH88:CK88"/>
    <mergeCell ref="C89:AK89"/>
    <mergeCell ref="BC89:CA89"/>
    <mergeCell ref="CH89:CK89"/>
    <mergeCell ref="C103:AK103"/>
    <mergeCell ref="BC103:CA103"/>
    <mergeCell ref="C99:AK99"/>
    <mergeCell ref="BC99:CA99"/>
    <mergeCell ref="C101:AK101"/>
    <mergeCell ref="BC101:CA101"/>
    <mergeCell ref="CH101:CK101"/>
    <mergeCell ref="B102:AJ102"/>
    <mergeCell ref="BC86:CA86"/>
    <mergeCell ref="CH86:CK86"/>
    <mergeCell ref="C87:AK87"/>
    <mergeCell ref="BC87:CA87"/>
    <mergeCell ref="CH87:CK87"/>
    <mergeCell ref="CH99:CK99"/>
    <mergeCell ref="C100:AK100"/>
    <mergeCell ref="BC100:CA100"/>
    <mergeCell ref="CH100:CK100"/>
    <mergeCell ref="C97:AK97"/>
    <mergeCell ref="BC97:CA97"/>
    <mergeCell ref="CH97:CK97"/>
    <mergeCell ref="C98:AK98"/>
    <mergeCell ref="BC98:CA98"/>
    <mergeCell ref="CH98:CK98"/>
    <mergeCell ref="C90:AK90"/>
    <mergeCell ref="C92:AK92"/>
    <mergeCell ref="C91:AK91"/>
    <mergeCell ref="C93:AK93"/>
    <mergeCell ref="C83:AK83"/>
    <mergeCell ref="BC83:CA83"/>
    <mergeCell ref="CH83:CK83"/>
    <mergeCell ref="C84:AK84"/>
    <mergeCell ref="BC84:CA84"/>
    <mergeCell ref="CH84:CK84"/>
    <mergeCell ref="C86:AK86"/>
    <mergeCell ref="C85:AK85"/>
    <mergeCell ref="C81:AK81"/>
    <mergeCell ref="BC81:CA81"/>
    <mergeCell ref="CH81:CK81"/>
    <mergeCell ref="C82:AK82"/>
    <mergeCell ref="BC82:CA82"/>
    <mergeCell ref="CH82:CK82"/>
    <mergeCell ref="C79:AK79"/>
    <mergeCell ref="BC79:CA79"/>
    <mergeCell ref="CH79:CK79"/>
    <mergeCell ref="C80:AK80"/>
    <mergeCell ref="BC80:CA80"/>
    <mergeCell ref="CH80:CK80"/>
    <mergeCell ref="C77:AK77"/>
    <mergeCell ref="BC77:CA77"/>
    <mergeCell ref="CH77:CK77"/>
    <mergeCell ref="C78:AK78"/>
    <mergeCell ref="BC78:CA78"/>
    <mergeCell ref="CH78:CK78"/>
    <mergeCell ref="C74:AK74"/>
    <mergeCell ref="BC74:CA74"/>
    <mergeCell ref="CH74:CK74"/>
    <mergeCell ref="B75:AJ75"/>
    <mergeCell ref="BB75:CJ75"/>
    <mergeCell ref="BC76:CA76"/>
    <mergeCell ref="CH76:CK76"/>
    <mergeCell ref="C72:AK72"/>
    <mergeCell ref="BC72:CA72"/>
    <mergeCell ref="CH72:CK72"/>
    <mergeCell ref="C73:AK73"/>
    <mergeCell ref="BC73:CA73"/>
    <mergeCell ref="CH73:CK73"/>
    <mergeCell ref="C76:G76"/>
    <mergeCell ref="I76:J76"/>
    <mergeCell ref="L76:N76"/>
    <mergeCell ref="O76:AK76"/>
    <mergeCell ref="C70:AK70"/>
    <mergeCell ref="BC70:CA70"/>
    <mergeCell ref="CH70:CK70"/>
    <mergeCell ref="C71:AK71"/>
    <mergeCell ref="BC71:CA71"/>
    <mergeCell ref="CH71:CK71"/>
    <mergeCell ref="B67:AJ67"/>
    <mergeCell ref="BB67:CJ67"/>
    <mergeCell ref="C68:AK68"/>
    <mergeCell ref="BC68:CA68"/>
    <mergeCell ref="CH68:CK68"/>
    <mergeCell ref="C69:AK69"/>
    <mergeCell ref="BC69:CA69"/>
    <mergeCell ref="CH69:CK69"/>
    <mergeCell ref="C65:AK65"/>
    <mergeCell ref="BC65:CA65"/>
    <mergeCell ref="CH65:CK65"/>
    <mergeCell ref="C66:AK66"/>
    <mergeCell ref="BC66:CA66"/>
    <mergeCell ref="CH66:CK66"/>
    <mergeCell ref="C63:AK63"/>
    <mergeCell ref="BC63:CA63"/>
    <mergeCell ref="CH63:CK63"/>
    <mergeCell ref="C64:AK64"/>
    <mergeCell ref="BC64:CA64"/>
    <mergeCell ref="CH64:CK64"/>
    <mergeCell ref="C61:AK61"/>
    <mergeCell ref="BC61:CA61"/>
    <mergeCell ref="CH61:CK61"/>
    <mergeCell ref="C62:AK62"/>
    <mergeCell ref="BC62:CA62"/>
    <mergeCell ref="CH62:CK62"/>
    <mergeCell ref="C59:AK59"/>
    <mergeCell ref="BC59:CA59"/>
    <mergeCell ref="CH59:CK59"/>
    <mergeCell ref="C60:AK60"/>
    <mergeCell ref="BC60:CA60"/>
    <mergeCell ref="CH60:CK60"/>
    <mergeCell ref="C57:AK57"/>
    <mergeCell ref="BC57:CA57"/>
    <mergeCell ref="CH57:CK57"/>
    <mergeCell ref="C58:AK58"/>
    <mergeCell ref="BC58:CA58"/>
    <mergeCell ref="CH58:CK58"/>
    <mergeCell ref="B54:AJ54"/>
    <mergeCell ref="BB54:CJ54"/>
    <mergeCell ref="C55:AK55"/>
    <mergeCell ref="BC55:CA55"/>
    <mergeCell ref="CH55:CK55"/>
    <mergeCell ref="C56:AK56"/>
    <mergeCell ref="BC56:CA56"/>
    <mergeCell ref="CH56:CK56"/>
    <mergeCell ref="B51:AK51"/>
    <mergeCell ref="BB51:CK51"/>
    <mergeCell ref="C52:AK52"/>
    <mergeCell ref="BC52:CA52"/>
    <mergeCell ref="CH52:CK52"/>
    <mergeCell ref="C53:AK53"/>
    <mergeCell ref="BC53:CA53"/>
    <mergeCell ref="CH53:CK53"/>
    <mergeCell ref="C49:AK49"/>
    <mergeCell ref="BC49:CA49"/>
    <mergeCell ref="CH49:CK49"/>
    <mergeCell ref="C50:AK50"/>
    <mergeCell ref="BC50:CA50"/>
    <mergeCell ref="CH50:CK50"/>
    <mergeCell ref="C46:AK46"/>
    <mergeCell ref="BC46:CA46"/>
    <mergeCell ref="CH46:CK46"/>
    <mergeCell ref="B47:AJ47"/>
    <mergeCell ref="BB47:CJ47"/>
    <mergeCell ref="B48:AK48"/>
    <mergeCell ref="BB48:CK48"/>
    <mergeCell ref="C44:AK44"/>
    <mergeCell ref="BC44:CA44"/>
    <mergeCell ref="CH44:CK44"/>
    <mergeCell ref="C45:AK45"/>
    <mergeCell ref="BC45:CA45"/>
    <mergeCell ref="CH45:CK45"/>
    <mergeCell ref="C42:AK42"/>
    <mergeCell ref="BC42:CA42"/>
    <mergeCell ref="CH42:CK42"/>
    <mergeCell ref="C43:AK43"/>
    <mergeCell ref="BC43:CA43"/>
    <mergeCell ref="CH43:CK43"/>
    <mergeCell ref="C40:AK40"/>
    <mergeCell ref="BC40:CA40"/>
    <mergeCell ref="CH40:CK40"/>
    <mergeCell ref="C41:AK41"/>
    <mergeCell ref="BC41:CA41"/>
    <mergeCell ref="CH41:CK41"/>
    <mergeCell ref="B38:AJ38"/>
    <mergeCell ref="BB38:CJ38"/>
    <mergeCell ref="C39:AK39"/>
    <mergeCell ref="BC39:CA39"/>
    <mergeCell ref="CH39:CK39"/>
    <mergeCell ref="C35:AK35"/>
    <mergeCell ref="BC35:CA35"/>
    <mergeCell ref="CH35:CK35"/>
    <mergeCell ref="C36:AK36"/>
    <mergeCell ref="BC36:CA36"/>
    <mergeCell ref="CH36:CK36"/>
    <mergeCell ref="C34:AK34"/>
    <mergeCell ref="BC34:CA34"/>
    <mergeCell ref="CH34:CK34"/>
    <mergeCell ref="B31:AJ31"/>
    <mergeCell ref="BB31:CJ31"/>
    <mergeCell ref="C32:AK32"/>
    <mergeCell ref="BC32:CA32"/>
    <mergeCell ref="CH32:CK32"/>
    <mergeCell ref="C37:AK37"/>
    <mergeCell ref="BC37:CA37"/>
    <mergeCell ref="CH37:CK37"/>
    <mergeCell ref="C25:AK25"/>
    <mergeCell ref="C26:AK26"/>
    <mergeCell ref="C27:AK27"/>
    <mergeCell ref="C17:AK17"/>
    <mergeCell ref="BC17:CA17"/>
    <mergeCell ref="CH17:CK17"/>
    <mergeCell ref="C21:AK21"/>
    <mergeCell ref="C20:AK20"/>
    <mergeCell ref="C33:AK33"/>
    <mergeCell ref="BC33:CA33"/>
    <mergeCell ref="CH33:CK33"/>
    <mergeCell ref="C5:AK5"/>
    <mergeCell ref="BC5:CA5"/>
    <mergeCell ref="CH5:CK5"/>
    <mergeCell ref="C6:AK6"/>
    <mergeCell ref="BC6:CA6"/>
    <mergeCell ref="CH6:CK6"/>
    <mergeCell ref="B22:AK22"/>
    <mergeCell ref="C23:AK23"/>
    <mergeCell ref="C24:AK24"/>
    <mergeCell ref="BC13:CA13"/>
    <mergeCell ref="CH13:CK13"/>
    <mergeCell ref="B12:AK12"/>
    <mergeCell ref="C9:AK9"/>
    <mergeCell ref="BC9:CA9"/>
    <mergeCell ref="CH9:CK9"/>
    <mergeCell ref="B10:AK10"/>
    <mergeCell ref="C7:AK7"/>
    <mergeCell ref="BC7:CA7"/>
    <mergeCell ref="CH7:CK7"/>
    <mergeCell ref="C8:AK8"/>
    <mergeCell ref="BC8:CA8"/>
    <mergeCell ref="CH8:CK8"/>
    <mergeCell ref="B3:AK3"/>
    <mergeCell ref="B1:AK1"/>
    <mergeCell ref="BB1:CK1"/>
    <mergeCell ref="B2:AK2"/>
    <mergeCell ref="BB2:CK2"/>
    <mergeCell ref="B4:AJ4"/>
    <mergeCell ref="BB4:CJ4"/>
    <mergeCell ref="B18:AK18"/>
    <mergeCell ref="C19:AK19"/>
    <mergeCell ref="BB10:CK10"/>
    <mergeCell ref="B11:AJ11"/>
    <mergeCell ref="BB11:CJ11"/>
    <mergeCell ref="C15:AK15"/>
    <mergeCell ref="BC15:CA15"/>
    <mergeCell ref="CH15:CK15"/>
    <mergeCell ref="C16:AK16"/>
    <mergeCell ref="BC16:CA16"/>
    <mergeCell ref="CH16:CK16"/>
    <mergeCell ref="C14:AK14"/>
    <mergeCell ref="BC14:CA14"/>
    <mergeCell ref="CH14:CK14"/>
    <mergeCell ref="BC12:CA12"/>
    <mergeCell ref="CH12:CK12"/>
    <mergeCell ref="C13:AK13"/>
  </mergeCells>
  <phoneticPr fontId="10" type="noConversion"/>
  <conditionalFormatting sqref="B4">
    <cfRule type="expression" dxfId="862" priority="427">
      <formula>$AK4</formula>
    </cfRule>
  </conditionalFormatting>
  <conditionalFormatting sqref="B10">
    <cfRule type="expression" dxfId="861" priority="256">
      <formula>OR($BB$9)</formula>
    </cfRule>
  </conditionalFormatting>
  <conditionalFormatting sqref="B11">
    <cfRule type="expression" dxfId="860" priority="425">
      <formula>$AK11</formula>
    </cfRule>
  </conditionalFormatting>
  <conditionalFormatting sqref="B12">
    <cfRule type="expression" dxfId="859" priority="7271">
      <formula>OR($BB$13:$BB$17)</formula>
    </cfRule>
  </conditionalFormatting>
  <conditionalFormatting sqref="B18">
    <cfRule type="expression" dxfId="858" priority="178">
      <formula>OR($BB$19:$BB$21)</formula>
    </cfRule>
  </conditionalFormatting>
  <conditionalFormatting sqref="B22">
    <cfRule type="expression" dxfId="857" priority="1">
      <formula>OR($BB$23:$BB$27)</formula>
    </cfRule>
  </conditionalFormatting>
  <conditionalFormatting sqref="B28">
    <cfRule type="expression" dxfId="856" priority="7272" stopIfTrue="1">
      <formula>AND($AQ28=TRUE, ISNUMBER(SEARCH("*", $AT28)))</formula>
    </cfRule>
  </conditionalFormatting>
  <conditionalFormatting sqref="B31">
    <cfRule type="expression" dxfId="855" priority="424">
      <formula>$AK31</formula>
    </cfRule>
  </conditionalFormatting>
  <conditionalFormatting sqref="B38">
    <cfRule type="expression" dxfId="854" priority="423">
      <formula>$AK38</formula>
    </cfRule>
  </conditionalFormatting>
  <conditionalFormatting sqref="B47">
    <cfRule type="expression" dxfId="853" priority="422">
      <formula>$AK47</formula>
    </cfRule>
  </conditionalFormatting>
  <conditionalFormatting sqref="B48">
    <cfRule type="expression" dxfId="852" priority="262">
      <formula>OR($BB48:$BB49)</formula>
    </cfRule>
  </conditionalFormatting>
  <conditionalFormatting sqref="B51">
    <cfRule type="expression" dxfId="851" priority="259">
      <formula>OR($BB51:$BB52)</formula>
    </cfRule>
  </conditionalFormatting>
  <conditionalFormatting sqref="B54">
    <cfRule type="expression" dxfId="850" priority="421">
      <formula>$AK54</formula>
    </cfRule>
  </conditionalFormatting>
  <conditionalFormatting sqref="B67">
    <cfRule type="expression" dxfId="849" priority="420">
      <formula>$AK67</formula>
    </cfRule>
  </conditionalFormatting>
  <conditionalFormatting sqref="B75">
    <cfRule type="expression" dxfId="848" priority="419">
      <formula>$AK75</formula>
    </cfRule>
  </conditionalFormatting>
  <conditionalFormatting sqref="B94">
    <cfRule type="expression" dxfId="847" priority="418">
      <formula>$AK94</formula>
    </cfRule>
  </conditionalFormatting>
  <conditionalFormatting sqref="B102">
    <cfRule type="expression" dxfId="846" priority="417">
      <formula>$AK102</formula>
    </cfRule>
  </conditionalFormatting>
  <conditionalFormatting sqref="B10:AK10">
    <cfRule type="expression" dxfId="845" priority="258">
      <formula>OR($AL10=3)</formula>
    </cfRule>
    <cfRule type="expression" dxfId="844" priority="257">
      <formula>OR($AL10=2,$AL10=3,$AL10=1)</formula>
    </cfRule>
  </conditionalFormatting>
  <conditionalFormatting sqref="B11:AS27 B29:AS47 AL2:AT3 AT4:AT104 C28:AS28">
    <cfRule type="expression" dxfId="843" priority="344">
      <formula>OR($AL2=2,$AL2=3,$AL2=1)</formula>
    </cfRule>
  </conditionalFormatting>
  <conditionalFormatting sqref="B48:AS50">
    <cfRule type="expression" dxfId="842" priority="264">
      <formula>OR($AL48=3)</formula>
    </cfRule>
  </conditionalFormatting>
  <conditionalFormatting sqref="B1:AY2 B3 AL3:AY3 B4:AY75 B76:C76 H76 K76 O76 AL76:AY76 B77:AY92 B93:C93 AL93:AY93 B94:AY202">
    <cfRule type="expression" dxfId="841" priority="261">
      <formula>OR($AL1=3)</formula>
    </cfRule>
  </conditionalFormatting>
  <conditionalFormatting sqref="B1:AY2 B3 AL3:AY3 AU4:AX4 B4:AS9 AU5:AY104 AL10:AS10 B104 AL104:AS104 B105:AY111 B112 AL112:AY112 B113:AY132">
    <cfRule type="expression" dxfId="840" priority="282">
      <formula>OR($AL1=2,$AL1=3,$AL1=1)</formula>
    </cfRule>
    <cfRule type="expression" dxfId="839" priority="283">
      <formula>OR($AL1=3)</formula>
    </cfRule>
  </conditionalFormatting>
  <conditionalFormatting sqref="B4:AY75 B1:AY2 B3 AL3:AY3 B76:C76 H76 K76 O76 AL76:AY76 B77:AY92 B93:C93 AL93:AY93 B94:AY202">
    <cfRule type="expression" dxfId="838" priority="260">
      <formula>OR($AL1=2,$AL1=3,$AL1=1)</formula>
    </cfRule>
  </conditionalFormatting>
  <conditionalFormatting sqref="C13:C30 C5:C9">
    <cfRule type="expression" dxfId="837" priority="1140" stopIfTrue="1">
      <formula>BB5=TRUE</formula>
    </cfRule>
  </conditionalFormatting>
  <conditionalFormatting sqref="C17">
    <cfRule type="expression" dxfId="836" priority="3" stopIfTrue="1">
      <formula>BB17=TRUE</formula>
    </cfRule>
  </conditionalFormatting>
  <conditionalFormatting sqref="C19:C21">
    <cfRule type="expression" dxfId="835" priority="73" stopIfTrue="1">
      <formula>BB19=TRUE</formula>
    </cfRule>
  </conditionalFormatting>
  <conditionalFormatting sqref="C29:C30">
    <cfRule type="expression" dxfId="834" priority="179" stopIfTrue="1">
      <formula>BB29=TRUE</formula>
    </cfRule>
  </conditionalFormatting>
  <conditionalFormatting sqref="C32:C37">
    <cfRule type="expression" dxfId="833" priority="1981" stopIfTrue="1">
      <formula>BB32=TRUE</formula>
    </cfRule>
  </conditionalFormatting>
  <conditionalFormatting sqref="C39:C46">
    <cfRule type="expression" dxfId="832" priority="2191" stopIfTrue="1">
      <formula>BB39=TRUE</formula>
    </cfRule>
  </conditionalFormatting>
  <conditionalFormatting sqref="C49:C50">
    <cfRule type="expression" dxfId="831" priority="2471" stopIfTrue="1">
      <formula>BB49=TRUE</formula>
    </cfRule>
  </conditionalFormatting>
  <conditionalFormatting sqref="C52:C53">
    <cfRule type="expression" dxfId="830" priority="2541" stopIfTrue="1">
      <formula>BB52=TRUE</formula>
    </cfRule>
  </conditionalFormatting>
  <conditionalFormatting sqref="C55:C66">
    <cfRule type="expression" dxfId="829" priority="2611" stopIfTrue="1">
      <formula>BB55=TRUE</formula>
    </cfRule>
  </conditionalFormatting>
  <conditionalFormatting sqref="C68:C74">
    <cfRule type="expression" dxfId="828" priority="3031" stopIfTrue="1">
      <formula>BB68=TRUE</formula>
    </cfRule>
  </conditionalFormatting>
  <conditionalFormatting sqref="C76:C93">
    <cfRule type="expression" dxfId="827" priority="3276" stopIfTrue="1">
      <formula>BB76=TRUE</formula>
    </cfRule>
  </conditionalFormatting>
  <conditionalFormatting sqref="C95:C101">
    <cfRule type="expression" dxfId="826" priority="3731" stopIfTrue="1">
      <formula>BB95=TRUE</formula>
    </cfRule>
  </conditionalFormatting>
  <conditionalFormatting sqref="C103">
    <cfRule type="expression" dxfId="825" priority="3977">
      <formula>AND(BB103, NOT(ISBLANK(C103)))</formula>
    </cfRule>
    <cfRule type="expression" dxfId="824" priority="3976">
      <formula>AND(BB103, ISBLANK(C103))</formula>
    </cfRule>
  </conditionalFormatting>
  <conditionalFormatting sqref="D13:D30 D6:D9">
    <cfRule type="expression" dxfId="823" priority="1142" stopIfTrue="1">
      <formula>CK6=TRUE</formula>
    </cfRule>
  </conditionalFormatting>
  <conditionalFormatting sqref="D17">
    <cfRule type="expression" dxfId="822" priority="4" stopIfTrue="1">
      <formula>CK17=TRUE</formula>
    </cfRule>
  </conditionalFormatting>
  <conditionalFormatting sqref="D19:D21">
    <cfRule type="expression" dxfId="821" priority="74" stopIfTrue="1">
      <formula>CK19=TRUE</formula>
    </cfRule>
  </conditionalFormatting>
  <conditionalFormatting sqref="D29:D30">
    <cfRule type="expression" dxfId="820" priority="180" stopIfTrue="1">
      <formula>CK29=TRUE</formula>
    </cfRule>
  </conditionalFormatting>
  <conditionalFormatting sqref="D32:D37">
    <cfRule type="expression" dxfId="819" priority="1982" stopIfTrue="1">
      <formula>CK32=TRUE</formula>
    </cfRule>
  </conditionalFormatting>
  <conditionalFormatting sqref="D39:D46">
    <cfRule type="expression" dxfId="818" priority="2192" stopIfTrue="1">
      <formula>CK39=TRUE</formula>
    </cfRule>
  </conditionalFormatting>
  <conditionalFormatting sqref="D49:D50">
    <cfRule type="expression" dxfId="817" priority="2472" stopIfTrue="1">
      <formula>CK49=TRUE</formula>
    </cfRule>
  </conditionalFormatting>
  <conditionalFormatting sqref="D52:D53">
    <cfRule type="expression" dxfId="816" priority="2542" stopIfTrue="1">
      <formula>CK52=TRUE</formula>
    </cfRule>
  </conditionalFormatting>
  <conditionalFormatting sqref="D55:D66">
    <cfRule type="expression" dxfId="815" priority="2612" stopIfTrue="1">
      <formula>CK55=TRUE</formula>
    </cfRule>
  </conditionalFormatting>
  <conditionalFormatting sqref="D68:D74">
    <cfRule type="expression" dxfId="814" priority="3032" stopIfTrue="1">
      <formula>CK68=TRUE</formula>
    </cfRule>
  </conditionalFormatting>
  <conditionalFormatting sqref="D77:D90">
    <cfRule type="expression" dxfId="813" priority="3277" stopIfTrue="1">
      <formula>CK77=TRUE</formula>
    </cfRule>
  </conditionalFormatting>
  <conditionalFormatting sqref="D95:D101">
    <cfRule type="expression" dxfId="812" priority="3732" stopIfTrue="1">
      <formula>CK95=TRUE</formula>
    </cfRule>
  </conditionalFormatting>
  <conditionalFormatting sqref="E13:E30 E6:E9">
    <cfRule type="expression" dxfId="811" priority="1143" stopIfTrue="1">
      <formula>CK6=TRUE</formula>
    </cfRule>
  </conditionalFormatting>
  <conditionalFormatting sqref="E17">
    <cfRule type="expression" dxfId="810" priority="5" stopIfTrue="1">
      <formula>CK17=TRUE</formula>
    </cfRule>
  </conditionalFormatting>
  <conditionalFormatting sqref="E19:E21">
    <cfRule type="expression" dxfId="809" priority="75" stopIfTrue="1">
      <formula>CK19=TRUE</formula>
    </cfRule>
  </conditionalFormatting>
  <conditionalFormatting sqref="E29:E30">
    <cfRule type="expression" dxfId="808" priority="181" stopIfTrue="1">
      <formula>CK29=TRUE</formula>
    </cfRule>
  </conditionalFormatting>
  <conditionalFormatting sqref="E32:E37">
    <cfRule type="expression" dxfId="807" priority="1983" stopIfTrue="1">
      <formula>CK32=TRUE</formula>
    </cfRule>
  </conditionalFormatting>
  <conditionalFormatting sqref="E39:E46">
    <cfRule type="expression" dxfId="806" priority="2193" stopIfTrue="1">
      <formula>CK39=TRUE</formula>
    </cfRule>
  </conditionalFormatting>
  <conditionalFormatting sqref="E49:E50">
    <cfRule type="expression" dxfId="805" priority="2473" stopIfTrue="1">
      <formula>CK49=TRUE</formula>
    </cfRule>
  </conditionalFormatting>
  <conditionalFormatting sqref="E52:E53">
    <cfRule type="expression" dxfId="804" priority="2543" stopIfTrue="1">
      <formula>CK52=TRUE</formula>
    </cfRule>
  </conditionalFormatting>
  <conditionalFormatting sqref="E55:E66">
    <cfRule type="expression" dxfId="803" priority="2613" stopIfTrue="1">
      <formula>CK55=TRUE</formula>
    </cfRule>
  </conditionalFormatting>
  <conditionalFormatting sqref="E68:E74">
    <cfRule type="expression" dxfId="802" priority="3033" stopIfTrue="1">
      <formula>CK68=TRUE</formula>
    </cfRule>
  </conditionalFormatting>
  <conditionalFormatting sqref="E77:E90">
    <cfRule type="expression" dxfId="801" priority="3278" stopIfTrue="1">
      <formula>CK77=TRUE</formula>
    </cfRule>
  </conditionalFormatting>
  <conditionalFormatting sqref="E95:E101">
    <cfRule type="expression" dxfId="800" priority="3733" stopIfTrue="1">
      <formula>CK95=TRUE</formula>
    </cfRule>
  </conditionalFormatting>
  <conditionalFormatting sqref="F13:F30 F6:F9">
    <cfRule type="expression" dxfId="799" priority="1144" stopIfTrue="1">
      <formula>CK6=TRUE</formula>
    </cfRule>
  </conditionalFormatting>
  <conditionalFormatting sqref="F17">
    <cfRule type="expression" dxfId="798" priority="6" stopIfTrue="1">
      <formula>CK17=TRUE</formula>
    </cfRule>
  </conditionalFormatting>
  <conditionalFormatting sqref="F19:F21">
    <cfRule type="expression" dxfId="797" priority="76" stopIfTrue="1">
      <formula>CK19=TRUE</formula>
    </cfRule>
  </conditionalFormatting>
  <conditionalFormatting sqref="F29:F30">
    <cfRule type="expression" dxfId="796" priority="182" stopIfTrue="1">
      <formula>CK29=TRUE</formula>
    </cfRule>
  </conditionalFormatting>
  <conditionalFormatting sqref="F32:F37">
    <cfRule type="expression" dxfId="795" priority="1984" stopIfTrue="1">
      <formula>CK32=TRUE</formula>
    </cfRule>
  </conditionalFormatting>
  <conditionalFormatting sqref="F39:F46">
    <cfRule type="expression" dxfId="794" priority="2194" stopIfTrue="1">
      <formula>CK39=TRUE</formula>
    </cfRule>
  </conditionalFormatting>
  <conditionalFormatting sqref="F49:F50">
    <cfRule type="expression" dxfId="793" priority="2474" stopIfTrue="1">
      <formula>CK49=TRUE</formula>
    </cfRule>
  </conditionalFormatting>
  <conditionalFormatting sqref="F52:F53">
    <cfRule type="expression" dxfId="792" priority="2544" stopIfTrue="1">
      <formula>CK52=TRUE</formula>
    </cfRule>
  </conditionalFormatting>
  <conditionalFormatting sqref="F55:F66">
    <cfRule type="expression" dxfId="791" priority="2614" stopIfTrue="1">
      <formula>CK55=TRUE</formula>
    </cfRule>
  </conditionalFormatting>
  <conditionalFormatting sqref="F68:F74">
    <cfRule type="expression" dxfId="790" priority="3034" stopIfTrue="1">
      <formula>CK68=TRUE</formula>
    </cfRule>
  </conditionalFormatting>
  <conditionalFormatting sqref="F77:F90">
    <cfRule type="expression" dxfId="789" priority="3279" stopIfTrue="1">
      <formula>CK77=TRUE</formula>
    </cfRule>
  </conditionalFormatting>
  <conditionalFormatting sqref="F95:F101">
    <cfRule type="expression" dxfId="788" priority="3734" stopIfTrue="1">
      <formula>CK95=TRUE</formula>
    </cfRule>
  </conditionalFormatting>
  <conditionalFormatting sqref="G13:G30 G6:G9">
    <cfRule type="expression" dxfId="787" priority="1145" stopIfTrue="1">
      <formula>CK6=TRUE</formula>
    </cfRule>
  </conditionalFormatting>
  <conditionalFormatting sqref="G17">
    <cfRule type="expression" dxfId="786" priority="7" stopIfTrue="1">
      <formula>CK17=TRUE</formula>
    </cfRule>
  </conditionalFormatting>
  <conditionalFormatting sqref="G19:G21">
    <cfRule type="expression" dxfId="785" priority="77" stopIfTrue="1">
      <formula>CK19=TRUE</formula>
    </cfRule>
  </conditionalFormatting>
  <conditionalFormatting sqref="G29:G30">
    <cfRule type="expression" dxfId="784" priority="183" stopIfTrue="1">
      <formula>CK29=TRUE</formula>
    </cfRule>
  </conditionalFormatting>
  <conditionalFormatting sqref="G32:G37">
    <cfRule type="expression" dxfId="783" priority="1985" stopIfTrue="1">
      <formula>CK32=TRUE</formula>
    </cfRule>
  </conditionalFormatting>
  <conditionalFormatting sqref="G39:G46">
    <cfRule type="expression" dxfId="782" priority="2195" stopIfTrue="1">
      <formula>CK39=TRUE</formula>
    </cfRule>
  </conditionalFormatting>
  <conditionalFormatting sqref="G49:G50">
    <cfRule type="expression" dxfId="781" priority="2475" stopIfTrue="1">
      <formula>CK49=TRUE</formula>
    </cfRule>
  </conditionalFormatting>
  <conditionalFormatting sqref="G52:G53">
    <cfRule type="expression" dxfId="780" priority="2545" stopIfTrue="1">
      <formula>CK52=TRUE</formula>
    </cfRule>
  </conditionalFormatting>
  <conditionalFormatting sqref="G55:G66">
    <cfRule type="expression" dxfId="779" priority="2615" stopIfTrue="1">
      <formula>CK55=TRUE</formula>
    </cfRule>
  </conditionalFormatting>
  <conditionalFormatting sqref="G68:G74">
    <cfRule type="expression" dxfId="778" priority="3035" stopIfTrue="1">
      <formula>CK68=TRUE</formula>
    </cfRule>
  </conditionalFormatting>
  <conditionalFormatting sqref="G77:G90">
    <cfRule type="expression" dxfId="777" priority="3280" stopIfTrue="1">
      <formula>CK77=TRUE</formula>
    </cfRule>
  </conditionalFormatting>
  <conditionalFormatting sqref="G95:G101">
    <cfRule type="expression" dxfId="776" priority="3735" stopIfTrue="1">
      <formula>CK95=TRUE</formula>
    </cfRule>
  </conditionalFormatting>
  <conditionalFormatting sqref="H13:H30 H6:H9">
    <cfRule type="expression" dxfId="775" priority="1146" stopIfTrue="1">
      <formula>CK6=TRUE</formula>
    </cfRule>
  </conditionalFormatting>
  <conditionalFormatting sqref="H17">
    <cfRule type="expression" dxfId="774" priority="8" stopIfTrue="1">
      <formula>CK17=TRUE</formula>
    </cfRule>
  </conditionalFormatting>
  <conditionalFormatting sqref="H19:H21">
    <cfRule type="expression" dxfId="773" priority="78" stopIfTrue="1">
      <formula>CK19=TRUE</formula>
    </cfRule>
  </conditionalFormatting>
  <conditionalFormatting sqref="H29:H30">
    <cfRule type="expression" dxfId="772" priority="184" stopIfTrue="1">
      <formula>CK29=TRUE</formula>
    </cfRule>
  </conditionalFormatting>
  <conditionalFormatting sqref="H32:H37">
    <cfRule type="expression" dxfId="771" priority="1986" stopIfTrue="1">
      <formula>CK32=TRUE</formula>
    </cfRule>
  </conditionalFormatting>
  <conditionalFormatting sqref="H39:H46">
    <cfRule type="expression" dxfId="770" priority="2196" stopIfTrue="1">
      <formula>CK39=TRUE</formula>
    </cfRule>
  </conditionalFormatting>
  <conditionalFormatting sqref="H49:H50">
    <cfRule type="expression" dxfId="769" priority="2476" stopIfTrue="1">
      <formula>CK49=TRUE</formula>
    </cfRule>
  </conditionalFormatting>
  <conditionalFormatting sqref="H52:H53">
    <cfRule type="expression" dxfId="768" priority="2546" stopIfTrue="1">
      <formula>CK52=TRUE</formula>
    </cfRule>
  </conditionalFormatting>
  <conditionalFormatting sqref="H55:H66">
    <cfRule type="expression" dxfId="767" priority="2616" stopIfTrue="1">
      <formula>CK55=TRUE</formula>
    </cfRule>
  </conditionalFormatting>
  <conditionalFormatting sqref="H68:H74">
    <cfRule type="expression" dxfId="766" priority="3036" stopIfTrue="1">
      <formula>CK68=TRUE</formula>
    </cfRule>
  </conditionalFormatting>
  <conditionalFormatting sqref="H76:H90">
    <cfRule type="expression" dxfId="765" priority="3281" stopIfTrue="1">
      <formula>CK76=TRUE</formula>
    </cfRule>
  </conditionalFormatting>
  <conditionalFormatting sqref="H95:H101">
    <cfRule type="expression" dxfId="764" priority="3736" stopIfTrue="1">
      <formula>CK95=TRUE</formula>
    </cfRule>
  </conditionalFormatting>
  <conditionalFormatting sqref="I13:I30 I6:I9">
    <cfRule type="expression" dxfId="763" priority="1147" stopIfTrue="1">
      <formula>CK6=TRUE</formula>
    </cfRule>
  </conditionalFormatting>
  <conditionalFormatting sqref="I17">
    <cfRule type="expression" dxfId="762" priority="9" stopIfTrue="1">
      <formula>CK17=TRUE</formula>
    </cfRule>
  </conditionalFormatting>
  <conditionalFormatting sqref="I19:I21">
    <cfRule type="expression" dxfId="761" priority="79" stopIfTrue="1">
      <formula>CK19=TRUE</formula>
    </cfRule>
  </conditionalFormatting>
  <conditionalFormatting sqref="I29:I30">
    <cfRule type="expression" dxfId="760" priority="185" stopIfTrue="1">
      <formula>CK29=TRUE</formula>
    </cfRule>
  </conditionalFormatting>
  <conditionalFormatting sqref="I32:I37">
    <cfRule type="expression" dxfId="759" priority="1987" stopIfTrue="1">
      <formula>CK32=TRUE</formula>
    </cfRule>
  </conditionalFormatting>
  <conditionalFormatting sqref="I39:I46">
    <cfRule type="expression" dxfId="758" priority="2197" stopIfTrue="1">
      <formula>CK39=TRUE</formula>
    </cfRule>
  </conditionalFormatting>
  <conditionalFormatting sqref="I49:I50">
    <cfRule type="expression" dxfId="757" priority="2477" stopIfTrue="1">
      <formula>CK49=TRUE</formula>
    </cfRule>
  </conditionalFormatting>
  <conditionalFormatting sqref="I52:I53">
    <cfRule type="expression" dxfId="756" priority="2547" stopIfTrue="1">
      <formula>CK52=TRUE</formula>
    </cfRule>
  </conditionalFormatting>
  <conditionalFormatting sqref="I55:I66">
    <cfRule type="expression" dxfId="755" priority="2617" stopIfTrue="1">
      <formula>CK55=TRUE</formula>
    </cfRule>
  </conditionalFormatting>
  <conditionalFormatting sqref="I68:I74">
    <cfRule type="expression" dxfId="754" priority="3037" stopIfTrue="1">
      <formula>CK68=TRUE</formula>
    </cfRule>
  </conditionalFormatting>
  <conditionalFormatting sqref="I76">
    <cfRule type="expression" dxfId="753" priority="7273" stopIfTrue="1">
      <formula>BH76=TRUE</formula>
    </cfRule>
  </conditionalFormatting>
  <conditionalFormatting sqref="I77:I90">
    <cfRule type="expression" dxfId="752" priority="3282" stopIfTrue="1">
      <formula>CK77=TRUE</formula>
    </cfRule>
  </conditionalFormatting>
  <conditionalFormatting sqref="I95:I101">
    <cfRule type="expression" dxfId="751" priority="3737" stopIfTrue="1">
      <formula>CK95=TRUE</formula>
    </cfRule>
  </conditionalFormatting>
  <conditionalFormatting sqref="J13:J30 J6:J9">
    <cfRule type="expression" dxfId="750" priority="1148" stopIfTrue="1">
      <formula>CK6=TRUE</formula>
    </cfRule>
  </conditionalFormatting>
  <conditionalFormatting sqref="J17">
    <cfRule type="expression" dxfId="749" priority="10" stopIfTrue="1">
      <formula>CK17=TRUE</formula>
    </cfRule>
  </conditionalFormatting>
  <conditionalFormatting sqref="J19:J21">
    <cfRule type="expression" dxfId="748" priority="80" stopIfTrue="1">
      <formula>CK19=TRUE</formula>
    </cfRule>
  </conditionalFormatting>
  <conditionalFormatting sqref="J29:J30">
    <cfRule type="expression" dxfId="747" priority="186" stopIfTrue="1">
      <formula>CK29=TRUE</formula>
    </cfRule>
  </conditionalFormatting>
  <conditionalFormatting sqref="J32:J37">
    <cfRule type="expression" dxfId="746" priority="1988" stopIfTrue="1">
      <formula>CK32=TRUE</formula>
    </cfRule>
  </conditionalFormatting>
  <conditionalFormatting sqref="J39:J46">
    <cfRule type="expression" dxfId="745" priority="2198" stopIfTrue="1">
      <formula>CK39=TRUE</formula>
    </cfRule>
  </conditionalFormatting>
  <conditionalFormatting sqref="J49:J50">
    <cfRule type="expression" dxfId="744" priority="2478" stopIfTrue="1">
      <formula>CK49=TRUE</formula>
    </cfRule>
  </conditionalFormatting>
  <conditionalFormatting sqref="J52:J53">
    <cfRule type="expression" dxfId="743" priority="2548" stopIfTrue="1">
      <formula>CK52=TRUE</formula>
    </cfRule>
  </conditionalFormatting>
  <conditionalFormatting sqref="J55:J66">
    <cfRule type="expression" dxfId="742" priority="2618" stopIfTrue="1">
      <formula>CK55=TRUE</formula>
    </cfRule>
  </conditionalFormatting>
  <conditionalFormatting sqref="J68:J74">
    <cfRule type="expression" dxfId="741" priority="3038" stopIfTrue="1">
      <formula>CK68=TRUE</formula>
    </cfRule>
  </conditionalFormatting>
  <conditionalFormatting sqref="J77:J90">
    <cfRule type="expression" dxfId="740" priority="3283" stopIfTrue="1">
      <formula>CK77=TRUE</formula>
    </cfRule>
  </conditionalFormatting>
  <conditionalFormatting sqref="J95:J101">
    <cfRule type="expression" dxfId="739" priority="3738" stopIfTrue="1">
      <formula>CK95=TRUE</formula>
    </cfRule>
  </conditionalFormatting>
  <conditionalFormatting sqref="K13:K30 K6:K9">
    <cfRule type="expression" dxfId="738" priority="1149" stopIfTrue="1">
      <formula>CK6=TRUE</formula>
    </cfRule>
  </conditionalFormatting>
  <conditionalFormatting sqref="K17">
    <cfRule type="expression" dxfId="737" priority="11" stopIfTrue="1">
      <formula>CK17=TRUE</formula>
    </cfRule>
  </conditionalFormatting>
  <conditionalFormatting sqref="K19:K21">
    <cfRule type="expression" dxfId="736" priority="81" stopIfTrue="1">
      <formula>CK19=TRUE</formula>
    </cfRule>
  </conditionalFormatting>
  <conditionalFormatting sqref="K29:K30">
    <cfRule type="expression" dxfId="735" priority="187" stopIfTrue="1">
      <formula>CK29=TRUE</formula>
    </cfRule>
  </conditionalFormatting>
  <conditionalFormatting sqref="K32:K37">
    <cfRule type="expression" dxfId="734" priority="1989" stopIfTrue="1">
      <formula>CK32=TRUE</formula>
    </cfRule>
  </conditionalFormatting>
  <conditionalFormatting sqref="K39:K46">
    <cfRule type="expression" dxfId="733" priority="2199" stopIfTrue="1">
      <formula>CK39=TRUE</formula>
    </cfRule>
  </conditionalFormatting>
  <conditionalFormatting sqref="K49:K50">
    <cfRule type="expression" dxfId="732" priority="2479" stopIfTrue="1">
      <formula>CK49=TRUE</formula>
    </cfRule>
  </conditionalFormatting>
  <conditionalFormatting sqref="K52:K53">
    <cfRule type="expression" dxfId="731" priority="2549" stopIfTrue="1">
      <formula>CK52=TRUE</formula>
    </cfRule>
  </conditionalFormatting>
  <conditionalFormatting sqref="K55:K66">
    <cfRule type="expression" dxfId="730" priority="2619" stopIfTrue="1">
      <formula>CK55=TRUE</formula>
    </cfRule>
  </conditionalFormatting>
  <conditionalFormatting sqref="K68:K74">
    <cfRule type="expression" dxfId="729" priority="3039" stopIfTrue="1">
      <formula>CK68=TRUE</formula>
    </cfRule>
  </conditionalFormatting>
  <conditionalFormatting sqref="K76:K90">
    <cfRule type="expression" dxfId="728" priority="3284" stopIfTrue="1">
      <formula>CK76=TRUE</formula>
    </cfRule>
  </conditionalFormatting>
  <conditionalFormatting sqref="K95:K101">
    <cfRule type="expression" dxfId="727" priority="3739" stopIfTrue="1">
      <formula>CK95=TRUE</formula>
    </cfRule>
  </conditionalFormatting>
  <conditionalFormatting sqref="L13:L30 L6:L9">
    <cfRule type="expression" dxfId="726" priority="1150" stopIfTrue="1">
      <formula>CK6=TRUE</formula>
    </cfRule>
  </conditionalFormatting>
  <conditionalFormatting sqref="L17">
    <cfRule type="expression" dxfId="725" priority="12" stopIfTrue="1">
      <formula>CK17=TRUE</formula>
    </cfRule>
  </conditionalFormatting>
  <conditionalFormatting sqref="L19:L21">
    <cfRule type="expression" dxfId="724" priority="82" stopIfTrue="1">
      <formula>CK19=TRUE</formula>
    </cfRule>
  </conditionalFormatting>
  <conditionalFormatting sqref="L29:L30">
    <cfRule type="expression" dxfId="723" priority="188" stopIfTrue="1">
      <formula>CK29=TRUE</formula>
    </cfRule>
  </conditionalFormatting>
  <conditionalFormatting sqref="L32:L37">
    <cfRule type="expression" dxfId="722" priority="1990" stopIfTrue="1">
      <formula>CK32=TRUE</formula>
    </cfRule>
  </conditionalFormatting>
  <conditionalFormatting sqref="L39:L46">
    <cfRule type="expression" dxfId="721" priority="2200" stopIfTrue="1">
      <formula>CK39=TRUE</formula>
    </cfRule>
  </conditionalFormatting>
  <conditionalFormatting sqref="L49:L50">
    <cfRule type="expression" dxfId="720" priority="2480" stopIfTrue="1">
      <formula>CK49=TRUE</formula>
    </cfRule>
  </conditionalFormatting>
  <conditionalFormatting sqref="L52:L53">
    <cfRule type="expression" dxfId="719" priority="2550" stopIfTrue="1">
      <formula>CK52=TRUE</formula>
    </cfRule>
  </conditionalFormatting>
  <conditionalFormatting sqref="L55:L66">
    <cfRule type="expression" dxfId="718" priority="2620" stopIfTrue="1">
      <formula>CK55=TRUE</formula>
    </cfRule>
  </conditionalFormatting>
  <conditionalFormatting sqref="L68:L74">
    <cfRule type="expression" dxfId="717" priority="3040" stopIfTrue="1">
      <formula>CK68=TRUE</formula>
    </cfRule>
  </conditionalFormatting>
  <conditionalFormatting sqref="L76">
    <cfRule type="expression" dxfId="716" priority="7274" stopIfTrue="1">
      <formula>BK76=TRUE</formula>
    </cfRule>
  </conditionalFormatting>
  <conditionalFormatting sqref="L77:L90">
    <cfRule type="expression" dxfId="715" priority="3285" stopIfTrue="1">
      <formula>CK77=TRUE</formula>
    </cfRule>
  </conditionalFormatting>
  <conditionalFormatting sqref="L95:L101">
    <cfRule type="expression" dxfId="714" priority="3740" stopIfTrue="1">
      <formula>CK95=TRUE</formula>
    </cfRule>
  </conditionalFormatting>
  <conditionalFormatting sqref="M13:M30 M6:M9">
    <cfRule type="expression" dxfId="713" priority="1151" stopIfTrue="1">
      <formula>CK6=TRUE</formula>
    </cfRule>
  </conditionalFormatting>
  <conditionalFormatting sqref="M17">
    <cfRule type="expression" dxfId="712" priority="13" stopIfTrue="1">
      <formula>CK17=TRUE</formula>
    </cfRule>
  </conditionalFormatting>
  <conditionalFormatting sqref="M19:M21">
    <cfRule type="expression" dxfId="711" priority="83" stopIfTrue="1">
      <formula>CK19=TRUE</formula>
    </cfRule>
  </conditionalFormatting>
  <conditionalFormatting sqref="M29:M30">
    <cfRule type="expression" dxfId="710" priority="189" stopIfTrue="1">
      <formula>CK29=TRUE</formula>
    </cfRule>
  </conditionalFormatting>
  <conditionalFormatting sqref="M32:M37">
    <cfRule type="expression" dxfId="709" priority="1991" stopIfTrue="1">
      <formula>CK32=TRUE</formula>
    </cfRule>
  </conditionalFormatting>
  <conditionalFormatting sqref="M39:M46">
    <cfRule type="expression" dxfId="708" priority="2201" stopIfTrue="1">
      <formula>CK39=TRUE</formula>
    </cfRule>
  </conditionalFormatting>
  <conditionalFormatting sqref="M49:M50">
    <cfRule type="expression" dxfId="707" priority="2481" stopIfTrue="1">
      <formula>CK49=TRUE</formula>
    </cfRule>
  </conditionalFormatting>
  <conditionalFormatting sqref="M52:M53">
    <cfRule type="expression" dxfId="706" priority="2551" stopIfTrue="1">
      <formula>CK52=TRUE</formula>
    </cfRule>
  </conditionalFormatting>
  <conditionalFormatting sqref="M55:M66">
    <cfRule type="expression" dxfId="705" priority="2621" stopIfTrue="1">
      <formula>CK55=TRUE</formula>
    </cfRule>
  </conditionalFormatting>
  <conditionalFormatting sqref="M68:M74">
    <cfRule type="expression" dxfId="704" priority="3041" stopIfTrue="1">
      <formula>CK68=TRUE</formula>
    </cfRule>
  </conditionalFormatting>
  <conditionalFormatting sqref="M77:M90">
    <cfRule type="expression" dxfId="703" priority="3286" stopIfTrue="1">
      <formula>CK77=TRUE</formula>
    </cfRule>
  </conditionalFormatting>
  <conditionalFormatting sqref="M95:M101">
    <cfRule type="expression" dxfId="702" priority="3741" stopIfTrue="1">
      <formula>CK95=TRUE</formula>
    </cfRule>
  </conditionalFormatting>
  <conditionalFormatting sqref="N13:N30 N6:N9">
    <cfRule type="expression" dxfId="701" priority="1152" stopIfTrue="1">
      <formula>CK6=TRUE</formula>
    </cfRule>
  </conditionalFormatting>
  <conditionalFormatting sqref="N17">
    <cfRule type="expression" dxfId="700" priority="14" stopIfTrue="1">
      <formula>CK17=TRUE</formula>
    </cfRule>
  </conditionalFormatting>
  <conditionalFormatting sqref="N19:N21">
    <cfRule type="expression" dxfId="699" priority="84" stopIfTrue="1">
      <formula>CK19=TRUE</formula>
    </cfRule>
  </conditionalFormatting>
  <conditionalFormatting sqref="N29:N30">
    <cfRule type="expression" dxfId="698" priority="190" stopIfTrue="1">
      <formula>CK29=TRUE</formula>
    </cfRule>
  </conditionalFormatting>
  <conditionalFormatting sqref="N32:N37">
    <cfRule type="expression" dxfId="697" priority="1992" stopIfTrue="1">
      <formula>CK32=TRUE</formula>
    </cfRule>
  </conditionalFormatting>
  <conditionalFormatting sqref="N39:N46">
    <cfRule type="expression" dxfId="696" priority="2202" stopIfTrue="1">
      <formula>CK39=TRUE</formula>
    </cfRule>
  </conditionalFormatting>
  <conditionalFormatting sqref="N49:N50">
    <cfRule type="expression" dxfId="695" priority="2482" stopIfTrue="1">
      <formula>CK49=TRUE</formula>
    </cfRule>
  </conditionalFormatting>
  <conditionalFormatting sqref="N52:N53">
    <cfRule type="expression" dxfId="694" priority="2552" stopIfTrue="1">
      <formula>CK52=TRUE</formula>
    </cfRule>
  </conditionalFormatting>
  <conditionalFormatting sqref="N55:N66">
    <cfRule type="expression" dxfId="693" priority="2622" stopIfTrue="1">
      <formula>CK55=TRUE</formula>
    </cfRule>
  </conditionalFormatting>
  <conditionalFormatting sqref="N68:N74">
    <cfRule type="expression" dxfId="692" priority="3042" stopIfTrue="1">
      <formula>CK68=TRUE</formula>
    </cfRule>
  </conditionalFormatting>
  <conditionalFormatting sqref="N77:N90">
    <cfRule type="expression" dxfId="691" priority="3287" stopIfTrue="1">
      <formula>CK77=TRUE</formula>
    </cfRule>
  </conditionalFormatting>
  <conditionalFormatting sqref="N95:N101">
    <cfRule type="expression" dxfId="690" priority="3742" stopIfTrue="1">
      <formula>CK95=TRUE</formula>
    </cfRule>
  </conditionalFormatting>
  <conditionalFormatting sqref="O13:O30 O6:O9">
    <cfRule type="expression" dxfId="689" priority="1153" stopIfTrue="1">
      <formula>CK6=TRUE</formula>
    </cfRule>
  </conditionalFormatting>
  <conditionalFormatting sqref="O17">
    <cfRule type="expression" dxfId="688" priority="15" stopIfTrue="1">
      <formula>CK17=TRUE</formula>
    </cfRule>
  </conditionalFormatting>
  <conditionalFormatting sqref="O19:O21">
    <cfRule type="expression" dxfId="687" priority="85" stopIfTrue="1">
      <formula>CK19=TRUE</formula>
    </cfRule>
  </conditionalFormatting>
  <conditionalFormatting sqref="O29:O30">
    <cfRule type="expression" dxfId="686" priority="191" stopIfTrue="1">
      <formula>CK29=TRUE</formula>
    </cfRule>
  </conditionalFormatting>
  <conditionalFormatting sqref="O32:O37">
    <cfRule type="expression" dxfId="685" priority="1993" stopIfTrue="1">
      <formula>CK32=TRUE</formula>
    </cfRule>
  </conditionalFormatting>
  <conditionalFormatting sqref="O39:O46">
    <cfRule type="expression" dxfId="684" priority="2203" stopIfTrue="1">
      <formula>CK39=TRUE</formula>
    </cfRule>
  </conditionalFormatting>
  <conditionalFormatting sqref="O49:O50">
    <cfRule type="expression" dxfId="683" priority="2483" stopIfTrue="1">
      <formula>CK49=TRUE</formula>
    </cfRule>
  </conditionalFormatting>
  <conditionalFormatting sqref="O52:O53">
    <cfRule type="expression" dxfId="682" priority="2553" stopIfTrue="1">
      <formula>CK52=TRUE</formula>
    </cfRule>
  </conditionalFormatting>
  <conditionalFormatting sqref="O55:O66">
    <cfRule type="expression" dxfId="681" priority="2623" stopIfTrue="1">
      <formula>CK55=TRUE</formula>
    </cfRule>
  </conditionalFormatting>
  <conditionalFormatting sqref="O68:O74">
    <cfRule type="expression" dxfId="680" priority="3043" stopIfTrue="1">
      <formula>CK68=TRUE</formula>
    </cfRule>
  </conditionalFormatting>
  <conditionalFormatting sqref="O76">
    <cfRule type="expression" dxfId="679" priority="7275">
      <formula>AND(BK76, ISBLANK(O76))</formula>
    </cfRule>
    <cfRule type="expression" dxfId="678" priority="7276">
      <formula>AND(BK76, NOT(ISBLANK(O76)))</formula>
    </cfRule>
  </conditionalFormatting>
  <conditionalFormatting sqref="O76:O90">
    <cfRule type="expression" dxfId="677" priority="3288" stopIfTrue="1">
      <formula>CK76=TRUE</formula>
    </cfRule>
  </conditionalFormatting>
  <conditionalFormatting sqref="O95:O101">
    <cfRule type="expression" dxfId="676" priority="3743" stopIfTrue="1">
      <formula>CK95=TRUE</formula>
    </cfRule>
  </conditionalFormatting>
  <conditionalFormatting sqref="P13:P30 P6:P9">
    <cfRule type="expression" dxfId="675" priority="1154" stopIfTrue="1">
      <formula>CK6=TRUE</formula>
    </cfRule>
  </conditionalFormatting>
  <conditionalFormatting sqref="P17">
    <cfRule type="expression" dxfId="674" priority="16" stopIfTrue="1">
      <formula>CK17=TRUE</formula>
    </cfRule>
  </conditionalFormatting>
  <conditionalFormatting sqref="P19:P21">
    <cfRule type="expression" dxfId="673" priority="86" stopIfTrue="1">
      <formula>CK19=TRUE</formula>
    </cfRule>
  </conditionalFormatting>
  <conditionalFormatting sqref="P29:P30">
    <cfRule type="expression" dxfId="672" priority="192" stopIfTrue="1">
      <formula>CK29=TRUE</formula>
    </cfRule>
  </conditionalFormatting>
  <conditionalFormatting sqref="P32:P37">
    <cfRule type="expression" dxfId="671" priority="1994" stopIfTrue="1">
      <formula>CK32=TRUE</formula>
    </cfRule>
  </conditionalFormatting>
  <conditionalFormatting sqref="P39:P46">
    <cfRule type="expression" dxfId="670" priority="2204" stopIfTrue="1">
      <formula>CK39=TRUE</formula>
    </cfRule>
  </conditionalFormatting>
  <conditionalFormatting sqref="P49:P50">
    <cfRule type="expression" dxfId="669" priority="2484" stopIfTrue="1">
      <formula>CK49=TRUE</formula>
    </cfRule>
  </conditionalFormatting>
  <conditionalFormatting sqref="P52:P53">
    <cfRule type="expression" dxfId="668" priority="2554" stopIfTrue="1">
      <formula>CK52=TRUE</formula>
    </cfRule>
  </conditionalFormatting>
  <conditionalFormatting sqref="P55:P66">
    <cfRule type="expression" dxfId="667" priority="2624" stopIfTrue="1">
      <formula>CK55=TRUE</formula>
    </cfRule>
  </conditionalFormatting>
  <conditionalFormatting sqref="P68:P74">
    <cfRule type="expression" dxfId="666" priority="3044" stopIfTrue="1">
      <formula>CK68=TRUE</formula>
    </cfRule>
  </conditionalFormatting>
  <conditionalFormatting sqref="P77:P90">
    <cfRule type="expression" dxfId="665" priority="3289" stopIfTrue="1">
      <formula>CK77=TRUE</formula>
    </cfRule>
  </conditionalFormatting>
  <conditionalFormatting sqref="P95:P101">
    <cfRule type="expression" dxfId="664" priority="3744" stopIfTrue="1">
      <formula>CK95=TRUE</formula>
    </cfRule>
  </conditionalFormatting>
  <conditionalFormatting sqref="Q13:Q30 Q6:Q9">
    <cfRule type="expression" dxfId="663" priority="1155" stopIfTrue="1">
      <formula>CK6=TRUE</formula>
    </cfRule>
  </conditionalFormatting>
  <conditionalFormatting sqref="Q17">
    <cfRule type="expression" dxfId="662" priority="17" stopIfTrue="1">
      <formula>CK17=TRUE</formula>
    </cfRule>
  </conditionalFormatting>
  <conditionalFormatting sqref="Q19:Q21">
    <cfRule type="expression" dxfId="661" priority="87" stopIfTrue="1">
      <formula>CK19=TRUE</formula>
    </cfRule>
  </conditionalFormatting>
  <conditionalFormatting sqref="Q29:Q30">
    <cfRule type="expression" dxfId="660" priority="193" stopIfTrue="1">
      <formula>CK29=TRUE</formula>
    </cfRule>
  </conditionalFormatting>
  <conditionalFormatting sqref="Q32:Q37">
    <cfRule type="expression" dxfId="659" priority="1995" stopIfTrue="1">
      <formula>CK32=TRUE</formula>
    </cfRule>
  </conditionalFormatting>
  <conditionalFormatting sqref="Q39:Q46">
    <cfRule type="expression" dxfId="658" priority="2205" stopIfTrue="1">
      <formula>CK39=TRUE</formula>
    </cfRule>
  </conditionalFormatting>
  <conditionalFormatting sqref="Q49:Q50">
    <cfRule type="expression" dxfId="657" priority="2485" stopIfTrue="1">
      <formula>CK49=TRUE</formula>
    </cfRule>
  </conditionalFormatting>
  <conditionalFormatting sqref="Q52:Q53">
    <cfRule type="expression" dxfId="656" priority="2555" stopIfTrue="1">
      <formula>CK52=TRUE</formula>
    </cfRule>
  </conditionalFormatting>
  <conditionalFormatting sqref="Q55:Q66">
    <cfRule type="expression" dxfId="655" priority="2625" stopIfTrue="1">
      <formula>CK55=TRUE</formula>
    </cfRule>
  </conditionalFormatting>
  <conditionalFormatting sqref="Q68:Q74">
    <cfRule type="expression" dxfId="654" priority="3045" stopIfTrue="1">
      <formula>CK68=TRUE</formula>
    </cfRule>
  </conditionalFormatting>
  <conditionalFormatting sqref="Q77:Q90">
    <cfRule type="expression" dxfId="653" priority="3290" stopIfTrue="1">
      <formula>CK77=TRUE</formula>
    </cfRule>
  </conditionalFormatting>
  <conditionalFormatting sqref="Q95:Q101">
    <cfRule type="expression" dxfId="652" priority="3745" stopIfTrue="1">
      <formula>CK95=TRUE</formula>
    </cfRule>
  </conditionalFormatting>
  <conditionalFormatting sqref="R13:R30 R6:R9">
    <cfRule type="expression" dxfId="651" priority="1156" stopIfTrue="1">
      <formula>CK6=TRUE</formula>
    </cfRule>
  </conditionalFormatting>
  <conditionalFormatting sqref="R17">
    <cfRule type="expression" dxfId="650" priority="18" stopIfTrue="1">
      <formula>CK17=TRUE</formula>
    </cfRule>
  </conditionalFormatting>
  <conditionalFormatting sqref="R19:R21">
    <cfRule type="expression" dxfId="649" priority="88" stopIfTrue="1">
      <formula>CK19=TRUE</formula>
    </cfRule>
  </conditionalFormatting>
  <conditionalFormatting sqref="R29:R30">
    <cfRule type="expression" dxfId="648" priority="194" stopIfTrue="1">
      <formula>CK29=TRUE</formula>
    </cfRule>
  </conditionalFormatting>
  <conditionalFormatting sqref="R32:R37">
    <cfRule type="expression" dxfId="647" priority="1996" stopIfTrue="1">
      <formula>CK32=TRUE</formula>
    </cfRule>
  </conditionalFormatting>
  <conditionalFormatting sqref="R39:R46">
    <cfRule type="expression" dxfId="646" priority="2206" stopIfTrue="1">
      <formula>CK39=TRUE</formula>
    </cfRule>
  </conditionalFormatting>
  <conditionalFormatting sqref="R49:R50">
    <cfRule type="expression" dxfId="645" priority="2486" stopIfTrue="1">
      <formula>CK49=TRUE</formula>
    </cfRule>
  </conditionalFormatting>
  <conditionalFormatting sqref="R52:R53">
    <cfRule type="expression" dxfId="644" priority="2556" stopIfTrue="1">
      <formula>CK52=TRUE</formula>
    </cfRule>
  </conditionalFormatting>
  <conditionalFormatting sqref="R55:R66">
    <cfRule type="expression" dxfId="643" priority="2626" stopIfTrue="1">
      <formula>CK55=TRUE</formula>
    </cfRule>
  </conditionalFormatting>
  <conditionalFormatting sqref="R68:R74">
    <cfRule type="expression" dxfId="642" priority="3046" stopIfTrue="1">
      <formula>CK68=TRUE</formula>
    </cfRule>
  </conditionalFormatting>
  <conditionalFormatting sqref="R77:R90">
    <cfRule type="expression" dxfId="641" priority="3291" stopIfTrue="1">
      <formula>CK77=TRUE</formula>
    </cfRule>
  </conditionalFormatting>
  <conditionalFormatting sqref="R95:R101">
    <cfRule type="expression" dxfId="640" priority="3746" stopIfTrue="1">
      <formula>CK95=TRUE</formula>
    </cfRule>
  </conditionalFormatting>
  <conditionalFormatting sqref="S13:S30 S6:S9">
    <cfRule type="expression" dxfId="639" priority="1157" stopIfTrue="1">
      <formula>CK6=TRUE</formula>
    </cfRule>
  </conditionalFormatting>
  <conditionalFormatting sqref="S17">
    <cfRule type="expression" dxfId="638" priority="19" stopIfTrue="1">
      <formula>CK17=TRUE</formula>
    </cfRule>
  </conditionalFormatting>
  <conditionalFormatting sqref="S19:S21">
    <cfRule type="expression" dxfId="637" priority="89" stopIfTrue="1">
      <formula>CK19=TRUE</formula>
    </cfRule>
  </conditionalFormatting>
  <conditionalFormatting sqref="S29:S30">
    <cfRule type="expression" dxfId="636" priority="195" stopIfTrue="1">
      <formula>CK29=TRUE</formula>
    </cfRule>
  </conditionalFormatting>
  <conditionalFormatting sqref="S32:S37">
    <cfRule type="expression" dxfId="635" priority="1997" stopIfTrue="1">
      <formula>CK32=TRUE</formula>
    </cfRule>
  </conditionalFormatting>
  <conditionalFormatting sqref="S39:S46">
    <cfRule type="expression" dxfId="634" priority="2207" stopIfTrue="1">
      <formula>CK39=TRUE</formula>
    </cfRule>
  </conditionalFormatting>
  <conditionalFormatting sqref="S49:S50">
    <cfRule type="expression" dxfId="633" priority="2487" stopIfTrue="1">
      <formula>CK49=TRUE</formula>
    </cfRule>
  </conditionalFormatting>
  <conditionalFormatting sqref="S52:S53">
    <cfRule type="expression" dxfId="632" priority="2557" stopIfTrue="1">
      <formula>CK52=TRUE</formula>
    </cfRule>
  </conditionalFormatting>
  <conditionalFormatting sqref="S55:S66">
    <cfRule type="expression" dxfId="631" priority="2627" stopIfTrue="1">
      <formula>CK55=TRUE</formula>
    </cfRule>
  </conditionalFormatting>
  <conditionalFormatting sqref="S68:S74">
    <cfRule type="expression" dxfId="630" priority="3047" stopIfTrue="1">
      <formula>CK68=TRUE</formula>
    </cfRule>
  </conditionalFormatting>
  <conditionalFormatting sqref="S77:S90">
    <cfRule type="expression" dxfId="629" priority="3292" stopIfTrue="1">
      <formula>CK77=TRUE</formula>
    </cfRule>
  </conditionalFormatting>
  <conditionalFormatting sqref="S95:S101">
    <cfRule type="expression" dxfId="628" priority="3747" stopIfTrue="1">
      <formula>CK95=TRUE</formula>
    </cfRule>
  </conditionalFormatting>
  <conditionalFormatting sqref="T13:T30 T6:T9">
    <cfRule type="expression" dxfId="627" priority="1158" stopIfTrue="1">
      <formula>CK6=TRUE</formula>
    </cfRule>
  </conditionalFormatting>
  <conditionalFormatting sqref="T17">
    <cfRule type="expression" dxfId="626" priority="20" stopIfTrue="1">
      <formula>CK17=TRUE</formula>
    </cfRule>
  </conditionalFormatting>
  <conditionalFormatting sqref="T19:T21">
    <cfRule type="expression" dxfId="625" priority="90" stopIfTrue="1">
      <formula>CK19=TRUE</formula>
    </cfRule>
  </conditionalFormatting>
  <conditionalFormatting sqref="T29:T30">
    <cfRule type="expression" dxfId="624" priority="196" stopIfTrue="1">
      <formula>CK29=TRUE</formula>
    </cfRule>
  </conditionalFormatting>
  <conditionalFormatting sqref="T32:T37">
    <cfRule type="expression" dxfId="623" priority="1998" stopIfTrue="1">
      <formula>CK32=TRUE</formula>
    </cfRule>
  </conditionalFormatting>
  <conditionalFormatting sqref="T39:T46">
    <cfRule type="expression" dxfId="622" priority="2208" stopIfTrue="1">
      <formula>CK39=TRUE</formula>
    </cfRule>
  </conditionalFormatting>
  <conditionalFormatting sqref="T49:T50">
    <cfRule type="expression" dxfId="621" priority="2488" stopIfTrue="1">
      <formula>CK49=TRUE</formula>
    </cfRule>
  </conditionalFormatting>
  <conditionalFormatting sqref="T52:T53">
    <cfRule type="expression" dxfId="620" priority="2558" stopIfTrue="1">
      <formula>CK52=TRUE</formula>
    </cfRule>
  </conditionalFormatting>
  <conditionalFormatting sqref="T55:T66">
    <cfRule type="expression" dxfId="619" priority="2628" stopIfTrue="1">
      <formula>CK55=TRUE</formula>
    </cfRule>
  </conditionalFormatting>
  <conditionalFormatting sqref="T68:T74">
    <cfRule type="expression" dxfId="618" priority="3048" stopIfTrue="1">
      <formula>CK68=TRUE</formula>
    </cfRule>
  </conditionalFormatting>
  <conditionalFormatting sqref="T77:T90">
    <cfRule type="expression" dxfId="617" priority="3293" stopIfTrue="1">
      <formula>CK77=TRUE</formula>
    </cfRule>
  </conditionalFormatting>
  <conditionalFormatting sqref="T95:T101">
    <cfRule type="expression" dxfId="616" priority="3748" stopIfTrue="1">
      <formula>CK95=TRUE</formula>
    </cfRule>
  </conditionalFormatting>
  <conditionalFormatting sqref="U13:U30 U6:U9">
    <cfRule type="expression" dxfId="615" priority="1159" stopIfTrue="1">
      <formula>CK6=TRUE</formula>
    </cfRule>
  </conditionalFormatting>
  <conditionalFormatting sqref="U17">
    <cfRule type="expression" dxfId="614" priority="21" stopIfTrue="1">
      <formula>CK17=TRUE</formula>
    </cfRule>
  </conditionalFormatting>
  <conditionalFormatting sqref="U19:U21">
    <cfRule type="expression" dxfId="613" priority="91" stopIfTrue="1">
      <formula>CK19=TRUE</formula>
    </cfRule>
  </conditionalFormatting>
  <conditionalFormatting sqref="U29:U30">
    <cfRule type="expression" dxfId="612" priority="197" stopIfTrue="1">
      <formula>CK29=TRUE</formula>
    </cfRule>
  </conditionalFormatting>
  <conditionalFormatting sqref="U32:U37">
    <cfRule type="expression" dxfId="611" priority="1999" stopIfTrue="1">
      <formula>CK32=TRUE</formula>
    </cfRule>
  </conditionalFormatting>
  <conditionalFormatting sqref="U39:U46">
    <cfRule type="expression" dxfId="610" priority="2209" stopIfTrue="1">
      <formula>CK39=TRUE</formula>
    </cfRule>
  </conditionalFormatting>
  <conditionalFormatting sqref="U49:U50">
    <cfRule type="expression" dxfId="609" priority="2489" stopIfTrue="1">
      <formula>CK49=TRUE</formula>
    </cfRule>
  </conditionalFormatting>
  <conditionalFormatting sqref="U52:U53">
    <cfRule type="expression" dxfId="608" priority="2559" stopIfTrue="1">
      <formula>CK52=TRUE</formula>
    </cfRule>
  </conditionalFormatting>
  <conditionalFormatting sqref="U55:U66">
    <cfRule type="expression" dxfId="607" priority="2629" stopIfTrue="1">
      <formula>CK55=TRUE</formula>
    </cfRule>
  </conditionalFormatting>
  <conditionalFormatting sqref="U68:U74">
    <cfRule type="expression" dxfId="606" priority="3049" stopIfTrue="1">
      <formula>CK68=TRUE</formula>
    </cfRule>
  </conditionalFormatting>
  <conditionalFormatting sqref="U77:U90">
    <cfRule type="expression" dxfId="605" priority="3294" stopIfTrue="1">
      <formula>CK77=TRUE</formula>
    </cfRule>
  </conditionalFormatting>
  <conditionalFormatting sqref="U95:U101">
    <cfRule type="expression" dxfId="604" priority="3749" stopIfTrue="1">
      <formula>CK95=TRUE</formula>
    </cfRule>
  </conditionalFormatting>
  <conditionalFormatting sqref="V13:V30 V6:V9">
    <cfRule type="expression" dxfId="603" priority="1160" stopIfTrue="1">
      <formula>CK6=TRUE</formula>
    </cfRule>
  </conditionalFormatting>
  <conditionalFormatting sqref="V17">
    <cfRule type="expression" dxfId="602" priority="22" stopIfTrue="1">
      <formula>CK17=TRUE</formula>
    </cfRule>
  </conditionalFormatting>
  <conditionalFormatting sqref="V19:V21">
    <cfRule type="expression" dxfId="601" priority="92" stopIfTrue="1">
      <formula>CK19=TRUE</formula>
    </cfRule>
  </conditionalFormatting>
  <conditionalFormatting sqref="V29:V30">
    <cfRule type="expression" dxfId="600" priority="198" stopIfTrue="1">
      <formula>CK29=TRUE</formula>
    </cfRule>
  </conditionalFormatting>
  <conditionalFormatting sqref="V32:V37">
    <cfRule type="expression" dxfId="599" priority="2000" stopIfTrue="1">
      <formula>CK32=TRUE</formula>
    </cfRule>
  </conditionalFormatting>
  <conditionalFormatting sqref="V39:V46">
    <cfRule type="expression" dxfId="598" priority="2210" stopIfTrue="1">
      <formula>CK39=TRUE</formula>
    </cfRule>
  </conditionalFormatting>
  <conditionalFormatting sqref="V49:V50">
    <cfRule type="expression" dxfId="597" priority="2490" stopIfTrue="1">
      <formula>CK49=TRUE</formula>
    </cfRule>
  </conditionalFormatting>
  <conditionalFormatting sqref="V52:V53">
    <cfRule type="expression" dxfId="596" priority="2560" stopIfTrue="1">
      <formula>CK52=TRUE</formula>
    </cfRule>
  </conditionalFormatting>
  <conditionalFormatting sqref="V55:V66">
    <cfRule type="expression" dxfId="595" priority="2630" stopIfTrue="1">
      <formula>CK55=TRUE</formula>
    </cfRule>
  </conditionalFormatting>
  <conditionalFormatting sqref="V68:V74">
    <cfRule type="expression" dxfId="594" priority="3050" stopIfTrue="1">
      <formula>CK68=TRUE</formula>
    </cfRule>
  </conditionalFormatting>
  <conditionalFormatting sqref="V77:V90">
    <cfRule type="expression" dxfId="593" priority="3295" stopIfTrue="1">
      <formula>CK77=TRUE</formula>
    </cfRule>
  </conditionalFormatting>
  <conditionalFormatting sqref="V95:V101">
    <cfRule type="expression" dxfId="592" priority="3750" stopIfTrue="1">
      <formula>CK95=TRUE</formula>
    </cfRule>
  </conditionalFormatting>
  <conditionalFormatting sqref="W13:W30 W6:W9">
    <cfRule type="expression" dxfId="591" priority="1161" stopIfTrue="1">
      <formula>CK6=TRUE</formula>
    </cfRule>
  </conditionalFormatting>
  <conditionalFormatting sqref="W17">
    <cfRule type="expression" dxfId="590" priority="23" stopIfTrue="1">
      <formula>CK17=TRUE</formula>
    </cfRule>
  </conditionalFormatting>
  <conditionalFormatting sqref="W19:W21">
    <cfRule type="expression" dxfId="589" priority="93" stopIfTrue="1">
      <formula>CK19=TRUE</formula>
    </cfRule>
  </conditionalFormatting>
  <conditionalFormatting sqref="W29:W30">
    <cfRule type="expression" dxfId="588" priority="199" stopIfTrue="1">
      <formula>CK29=TRUE</formula>
    </cfRule>
  </conditionalFormatting>
  <conditionalFormatting sqref="W32:W37">
    <cfRule type="expression" dxfId="587" priority="2001" stopIfTrue="1">
      <formula>CK32=TRUE</formula>
    </cfRule>
  </conditionalFormatting>
  <conditionalFormatting sqref="W39:W46">
    <cfRule type="expression" dxfId="586" priority="2211" stopIfTrue="1">
      <formula>CK39=TRUE</formula>
    </cfRule>
  </conditionalFormatting>
  <conditionalFormatting sqref="W49:W50">
    <cfRule type="expression" dxfId="585" priority="2491" stopIfTrue="1">
      <formula>CK49=TRUE</formula>
    </cfRule>
  </conditionalFormatting>
  <conditionalFormatting sqref="W52:W53">
    <cfRule type="expression" dxfId="584" priority="2561" stopIfTrue="1">
      <formula>CK52=TRUE</formula>
    </cfRule>
  </conditionalFormatting>
  <conditionalFormatting sqref="W55:W66">
    <cfRule type="expression" dxfId="583" priority="2631" stopIfTrue="1">
      <formula>CK55=TRUE</formula>
    </cfRule>
  </conditionalFormatting>
  <conditionalFormatting sqref="W68:W74">
    <cfRule type="expression" dxfId="582" priority="3051" stopIfTrue="1">
      <formula>CK68=TRUE</formula>
    </cfRule>
  </conditionalFormatting>
  <conditionalFormatting sqref="W77:W90">
    <cfRule type="expression" dxfId="581" priority="3296" stopIfTrue="1">
      <formula>CK77=TRUE</formula>
    </cfRule>
  </conditionalFormatting>
  <conditionalFormatting sqref="W95:W101">
    <cfRule type="expression" dxfId="580" priority="3751" stopIfTrue="1">
      <formula>CK95=TRUE</formula>
    </cfRule>
  </conditionalFormatting>
  <conditionalFormatting sqref="X13:X30 X6:X9">
    <cfRule type="expression" dxfId="579" priority="1162" stopIfTrue="1">
      <formula>CK6=TRUE</formula>
    </cfRule>
  </conditionalFormatting>
  <conditionalFormatting sqref="X17">
    <cfRule type="expression" dxfId="578" priority="24" stopIfTrue="1">
      <formula>CK17=TRUE</formula>
    </cfRule>
  </conditionalFormatting>
  <conditionalFormatting sqref="X19:X21">
    <cfRule type="expression" dxfId="577" priority="94" stopIfTrue="1">
      <formula>CK19=TRUE</formula>
    </cfRule>
  </conditionalFormatting>
  <conditionalFormatting sqref="X29:X30">
    <cfRule type="expression" dxfId="576" priority="200" stopIfTrue="1">
      <formula>CK29=TRUE</formula>
    </cfRule>
  </conditionalFormatting>
  <conditionalFormatting sqref="X32:X37">
    <cfRule type="expression" dxfId="575" priority="2002" stopIfTrue="1">
      <formula>CK32=TRUE</formula>
    </cfRule>
  </conditionalFormatting>
  <conditionalFormatting sqref="X39:X46">
    <cfRule type="expression" dxfId="574" priority="2212" stopIfTrue="1">
      <formula>CK39=TRUE</formula>
    </cfRule>
  </conditionalFormatting>
  <conditionalFormatting sqref="X49:X50">
    <cfRule type="expression" dxfId="573" priority="2492" stopIfTrue="1">
      <formula>CK49=TRUE</formula>
    </cfRule>
  </conditionalFormatting>
  <conditionalFormatting sqref="X52:X53">
    <cfRule type="expression" dxfId="572" priority="2562" stopIfTrue="1">
      <formula>CK52=TRUE</formula>
    </cfRule>
  </conditionalFormatting>
  <conditionalFormatting sqref="X55:X66">
    <cfRule type="expression" dxfId="571" priority="2632" stopIfTrue="1">
      <formula>CK55=TRUE</formula>
    </cfRule>
  </conditionalFormatting>
  <conditionalFormatting sqref="X68:X74">
    <cfRule type="expression" dxfId="570" priority="3052" stopIfTrue="1">
      <formula>CK68=TRUE</formula>
    </cfRule>
  </conditionalFormatting>
  <conditionalFormatting sqref="X77:X90">
    <cfRule type="expression" dxfId="569" priority="3297" stopIfTrue="1">
      <formula>CK77=TRUE</formula>
    </cfRule>
  </conditionalFormatting>
  <conditionalFormatting sqref="X95:X101">
    <cfRule type="expression" dxfId="568" priority="3752" stopIfTrue="1">
      <formula>CK95=TRUE</formula>
    </cfRule>
  </conditionalFormatting>
  <conditionalFormatting sqref="Y13:Y30 Y6:Y9">
    <cfRule type="expression" dxfId="567" priority="1163" stopIfTrue="1">
      <formula>CK6=TRUE</formula>
    </cfRule>
  </conditionalFormatting>
  <conditionalFormatting sqref="Y17">
    <cfRule type="expression" dxfId="566" priority="25" stopIfTrue="1">
      <formula>CK17=TRUE</formula>
    </cfRule>
  </conditionalFormatting>
  <conditionalFormatting sqref="Y19:Y21">
    <cfRule type="expression" dxfId="565" priority="95" stopIfTrue="1">
      <formula>CK19=TRUE</formula>
    </cfRule>
  </conditionalFormatting>
  <conditionalFormatting sqref="Y29:Y30">
    <cfRule type="expression" dxfId="564" priority="201" stopIfTrue="1">
      <formula>CK29=TRUE</formula>
    </cfRule>
  </conditionalFormatting>
  <conditionalFormatting sqref="Y32:Y37">
    <cfRule type="expression" dxfId="563" priority="2003" stopIfTrue="1">
      <formula>CK32=TRUE</formula>
    </cfRule>
  </conditionalFormatting>
  <conditionalFormatting sqref="Y39:Y46">
    <cfRule type="expression" dxfId="562" priority="2213" stopIfTrue="1">
      <formula>CK39=TRUE</formula>
    </cfRule>
  </conditionalFormatting>
  <conditionalFormatting sqref="Y49:Y50">
    <cfRule type="expression" dxfId="561" priority="2493" stopIfTrue="1">
      <formula>CK49=TRUE</formula>
    </cfRule>
  </conditionalFormatting>
  <conditionalFormatting sqref="Y52:Y53">
    <cfRule type="expression" dxfId="560" priority="2563" stopIfTrue="1">
      <formula>CK52=TRUE</formula>
    </cfRule>
  </conditionalFormatting>
  <conditionalFormatting sqref="Y55:Y66">
    <cfRule type="expression" dxfId="559" priority="2633" stopIfTrue="1">
      <formula>CK55=TRUE</formula>
    </cfRule>
  </conditionalFormatting>
  <conditionalFormatting sqref="Y68:Y74">
    <cfRule type="expression" dxfId="558" priority="3053" stopIfTrue="1">
      <formula>CK68=TRUE</formula>
    </cfRule>
  </conditionalFormatting>
  <conditionalFormatting sqref="Y77:Y90">
    <cfRule type="expression" dxfId="557" priority="3298" stopIfTrue="1">
      <formula>CK77=TRUE</formula>
    </cfRule>
  </conditionalFormatting>
  <conditionalFormatting sqref="Y95:Y101">
    <cfRule type="expression" dxfId="556" priority="3753" stopIfTrue="1">
      <formula>CK95=TRUE</formula>
    </cfRule>
  </conditionalFormatting>
  <conditionalFormatting sqref="Z13:Z30 Z6:Z9">
    <cfRule type="expression" dxfId="555" priority="1164" stopIfTrue="1">
      <formula>CK6=TRUE</formula>
    </cfRule>
  </conditionalFormatting>
  <conditionalFormatting sqref="Z17">
    <cfRule type="expression" dxfId="554" priority="26" stopIfTrue="1">
      <formula>CK17=TRUE</formula>
    </cfRule>
  </conditionalFormatting>
  <conditionalFormatting sqref="Z19:Z21">
    <cfRule type="expression" dxfId="553" priority="96" stopIfTrue="1">
      <formula>CK19=TRUE</formula>
    </cfRule>
  </conditionalFormatting>
  <conditionalFormatting sqref="Z29:Z30">
    <cfRule type="expression" dxfId="552" priority="202" stopIfTrue="1">
      <formula>CK29=TRUE</formula>
    </cfRule>
  </conditionalFormatting>
  <conditionalFormatting sqref="Z32:Z37">
    <cfRule type="expression" dxfId="551" priority="2004" stopIfTrue="1">
      <formula>CK32=TRUE</formula>
    </cfRule>
  </conditionalFormatting>
  <conditionalFormatting sqref="Z39:Z46">
    <cfRule type="expression" dxfId="550" priority="2214" stopIfTrue="1">
      <formula>CK39=TRUE</formula>
    </cfRule>
  </conditionalFormatting>
  <conditionalFormatting sqref="Z49:Z50">
    <cfRule type="expression" dxfId="549" priority="2494" stopIfTrue="1">
      <formula>CK49=TRUE</formula>
    </cfRule>
  </conditionalFormatting>
  <conditionalFormatting sqref="Z52:Z53">
    <cfRule type="expression" dxfId="548" priority="2564" stopIfTrue="1">
      <formula>CK52=TRUE</formula>
    </cfRule>
  </conditionalFormatting>
  <conditionalFormatting sqref="Z55:Z66">
    <cfRule type="expression" dxfId="547" priority="2634" stopIfTrue="1">
      <formula>CK55=TRUE</formula>
    </cfRule>
  </conditionalFormatting>
  <conditionalFormatting sqref="Z68:Z74">
    <cfRule type="expression" dxfId="546" priority="3054" stopIfTrue="1">
      <formula>CK68=TRUE</formula>
    </cfRule>
  </conditionalFormatting>
  <conditionalFormatting sqref="Z77:Z90">
    <cfRule type="expression" dxfId="545" priority="3299" stopIfTrue="1">
      <formula>CK77=TRUE</formula>
    </cfRule>
  </conditionalFormatting>
  <conditionalFormatting sqref="Z95:Z101">
    <cfRule type="expression" dxfId="544" priority="3754" stopIfTrue="1">
      <formula>CK95=TRUE</formula>
    </cfRule>
  </conditionalFormatting>
  <conditionalFormatting sqref="AA13:AA30 AA6:AA9">
    <cfRule type="expression" dxfId="543" priority="1165" stopIfTrue="1">
      <formula>CK6=TRUE</formula>
    </cfRule>
  </conditionalFormatting>
  <conditionalFormatting sqref="AA17">
    <cfRule type="expression" dxfId="542" priority="27" stopIfTrue="1">
      <formula>CK17=TRUE</formula>
    </cfRule>
  </conditionalFormatting>
  <conditionalFormatting sqref="AA19:AA21">
    <cfRule type="expression" dxfId="541" priority="97" stopIfTrue="1">
      <formula>CK19=TRUE</formula>
    </cfRule>
  </conditionalFormatting>
  <conditionalFormatting sqref="AA29:AA30">
    <cfRule type="expression" dxfId="540" priority="203" stopIfTrue="1">
      <formula>CK29=TRUE</formula>
    </cfRule>
  </conditionalFormatting>
  <conditionalFormatting sqref="AA32:AA37">
    <cfRule type="expression" dxfId="539" priority="2005" stopIfTrue="1">
      <formula>CK32=TRUE</formula>
    </cfRule>
  </conditionalFormatting>
  <conditionalFormatting sqref="AA39:AA46">
    <cfRule type="expression" dxfId="538" priority="2215" stopIfTrue="1">
      <formula>CK39=TRUE</formula>
    </cfRule>
  </conditionalFormatting>
  <conditionalFormatting sqref="AA49:AA50">
    <cfRule type="expression" dxfId="537" priority="2495" stopIfTrue="1">
      <formula>CK49=TRUE</formula>
    </cfRule>
  </conditionalFormatting>
  <conditionalFormatting sqref="AA52:AA53">
    <cfRule type="expression" dxfId="536" priority="2565" stopIfTrue="1">
      <formula>CK52=TRUE</formula>
    </cfRule>
  </conditionalFormatting>
  <conditionalFormatting sqref="AA55:AA66">
    <cfRule type="expression" dxfId="535" priority="2635" stopIfTrue="1">
      <formula>CK55=TRUE</formula>
    </cfRule>
  </conditionalFormatting>
  <conditionalFormatting sqref="AA68:AA74">
    <cfRule type="expression" dxfId="534" priority="3055" stopIfTrue="1">
      <formula>CK68=TRUE</formula>
    </cfRule>
  </conditionalFormatting>
  <conditionalFormatting sqref="AA77:AA90">
    <cfRule type="expression" dxfId="533" priority="3300" stopIfTrue="1">
      <formula>CK77=TRUE</formula>
    </cfRule>
  </conditionalFormatting>
  <conditionalFormatting sqref="AA95:AA101">
    <cfRule type="expression" dxfId="532" priority="3755" stopIfTrue="1">
      <formula>CK95=TRUE</formula>
    </cfRule>
  </conditionalFormatting>
  <conditionalFormatting sqref="AB13:AB30 AB6:AB9">
    <cfRule type="expression" dxfId="531" priority="1166" stopIfTrue="1">
      <formula>CK6=TRUE</formula>
    </cfRule>
  </conditionalFormatting>
  <conditionalFormatting sqref="AB17">
    <cfRule type="expression" dxfId="530" priority="28" stopIfTrue="1">
      <formula>CK17=TRUE</formula>
    </cfRule>
  </conditionalFormatting>
  <conditionalFormatting sqref="AB19:AB21">
    <cfRule type="expression" dxfId="529" priority="98" stopIfTrue="1">
      <formula>CK19=TRUE</formula>
    </cfRule>
  </conditionalFormatting>
  <conditionalFormatting sqref="AB29:AB30">
    <cfRule type="expression" dxfId="528" priority="204" stopIfTrue="1">
      <formula>CK29=TRUE</formula>
    </cfRule>
  </conditionalFormatting>
  <conditionalFormatting sqref="AB32:AB37">
    <cfRule type="expression" dxfId="527" priority="2006" stopIfTrue="1">
      <formula>CK32=TRUE</formula>
    </cfRule>
  </conditionalFormatting>
  <conditionalFormatting sqref="AB39:AB46">
    <cfRule type="expression" dxfId="526" priority="2216" stopIfTrue="1">
      <formula>CK39=TRUE</formula>
    </cfRule>
  </conditionalFormatting>
  <conditionalFormatting sqref="AB49:AB50">
    <cfRule type="expression" dxfId="525" priority="2496" stopIfTrue="1">
      <formula>CK49=TRUE</formula>
    </cfRule>
  </conditionalFormatting>
  <conditionalFormatting sqref="AB52:AB53">
    <cfRule type="expression" dxfId="524" priority="2566" stopIfTrue="1">
      <formula>CK52=TRUE</formula>
    </cfRule>
  </conditionalFormatting>
  <conditionalFormatting sqref="AB55:AB66">
    <cfRule type="expression" dxfId="523" priority="2636" stopIfTrue="1">
      <formula>CK55=TRUE</formula>
    </cfRule>
  </conditionalFormatting>
  <conditionalFormatting sqref="AB68:AB74">
    <cfRule type="expression" dxfId="522" priority="3056" stopIfTrue="1">
      <formula>CK68=TRUE</formula>
    </cfRule>
  </conditionalFormatting>
  <conditionalFormatting sqref="AB77:AB90">
    <cfRule type="expression" dxfId="521" priority="3301" stopIfTrue="1">
      <formula>CK77=TRUE</formula>
    </cfRule>
  </conditionalFormatting>
  <conditionalFormatting sqref="AB95:AB101">
    <cfRule type="expression" dxfId="520" priority="3756" stopIfTrue="1">
      <formula>CK95=TRUE</formula>
    </cfRule>
  </conditionalFormatting>
  <conditionalFormatting sqref="AC13:AC30 AC6:AC9">
    <cfRule type="expression" dxfId="519" priority="1167" stopIfTrue="1">
      <formula>CK6=TRUE</formula>
    </cfRule>
  </conditionalFormatting>
  <conditionalFormatting sqref="AC17">
    <cfRule type="expression" dxfId="518" priority="29" stopIfTrue="1">
      <formula>CK17=TRUE</formula>
    </cfRule>
  </conditionalFormatting>
  <conditionalFormatting sqref="AC19:AC21">
    <cfRule type="expression" dxfId="517" priority="99" stopIfTrue="1">
      <formula>CK19=TRUE</formula>
    </cfRule>
  </conditionalFormatting>
  <conditionalFormatting sqref="AC29:AC30">
    <cfRule type="expression" dxfId="516" priority="205" stopIfTrue="1">
      <formula>CK29=TRUE</formula>
    </cfRule>
  </conditionalFormatting>
  <conditionalFormatting sqref="AC32:AC37">
    <cfRule type="expression" dxfId="515" priority="2007" stopIfTrue="1">
      <formula>CK32=TRUE</formula>
    </cfRule>
  </conditionalFormatting>
  <conditionalFormatting sqref="AC39:AC46">
    <cfRule type="expression" dxfId="514" priority="2217" stopIfTrue="1">
      <formula>CK39=TRUE</formula>
    </cfRule>
  </conditionalFormatting>
  <conditionalFormatting sqref="AC49:AC50">
    <cfRule type="expression" dxfId="513" priority="2497" stopIfTrue="1">
      <formula>CK49=TRUE</formula>
    </cfRule>
  </conditionalFormatting>
  <conditionalFormatting sqref="AC52:AC53">
    <cfRule type="expression" dxfId="512" priority="2567" stopIfTrue="1">
      <formula>CK52=TRUE</formula>
    </cfRule>
  </conditionalFormatting>
  <conditionalFormatting sqref="AC55:AC66">
    <cfRule type="expression" dxfId="511" priority="2637" stopIfTrue="1">
      <formula>CK55=TRUE</formula>
    </cfRule>
  </conditionalFormatting>
  <conditionalFormatting sqref="AC68:AC74">
    <cfRule type="expression" dxfId="510" priority="3057" stopIfTrue="1">
      <formula>CK68=TRUE</formula>
    </cfRule>
  </conditionalFormatting>
  <conditionalFormatting sqref="AC77:AC90">
    <cfRule type="expression" dxfId="509" priority="3302" stopIfTrue="1">
      <formula>CK77=TRUE</formula>
    </cfRule>
  </conditionalFormatting>
  <conditionalFormatting sqref="AC95:AC101">
    <cfRule type="expression" dxfId="508" priority="3757" stopIfTrue="1">
      <formula>CK95=TRUE</formula>
    </cfRule>
  </conditionalFormatting>
  <conditionalFormatting sqref="AD13:AD30 AD6:AD9">
    <cfRule type="expression" dxfId="507" priority="1168" stopIfTrue="1">
      <formula>CK6=TRUE</formula>
    </cfRule>
  </conditionalFormatting>
  <conditionalFormatting sqref="AD17">
    <cfRule type="expression" dxfId="506" priority="30" stopIfTrue="1">
      <formula>CK17=TRUE</formula>
    </cfRule>
  </conditionalFormatting>
  <conditionalFormatting sqref="AD19:AD21">
    <cfRule type="expression" dxfId="505" priority="100" stopIfTrue="1">
      <formula>CK19=TRUE</formula>
    </cfRule>
  </conditionalFormatting>
  <conditionalFormatting sqref="AD29:AD30">
    <cfRule type="expression" dxfId="504" priority="206" stopIfTrue="1">
      <formula>CK29=TRUE</formula>
    </cfRule>
  </conditionalFormatting>
  <conditionalFormatting sqref="AD32:AD37">
    <cfRule type="expression" dxfId="503" priority="2008" stopIfTrue="1">
      <formula>CK32=TRUE</formula>
    </cfRule>
  </conditionalFormatting>
  <conditionalFormatting sqref="AD39:AD46">
    <cfRule type="expression" dxfId="502" priority="2218" stopIfTrue="1">
      <formula>CK39=TRUE</formula>
    </cfRule>
  </conditionalFormatting>
  <conditionalFormatting sqref="AD49:AD50">
    <cfRule type="expression" dxfId="501" priority="2498" stopIfTrue="1">
      <formula>CK49=TRUE</formula>
    </cfRule>
  </conditionalFormatting>
  <conditionalFormatting sqref="AD52:AD53">
    <cfRule type="expression" dxfId="500" priority="2568" stopIfTrue="1">
      <formula>CK52=TRUE</formula>
    </cfRule>
  </conditionalFormatting>
  <conditionalFormatting sqref="AD55:AD66">
    <cfRule type="expression" dxfId="499" priority="2638" stopIfTrue="1">
      <formula>CK55=TRUE</formula>
    </cfRule>
  </conditionalFormatting>
  <conditionalFormatting sqref="AD68:AD74">
    <cfRule type="expression" dxfId="498" priority="3058" stopIfTrue="1">
      <formula>CK68=TRUE</formula>
    </cfRule>
  </conditionalFormatting>
  <conditionalFormatting sqref="AD77:AD90">
    <cfRule type="expression" dxfId="497" priority="3303" stopIfTrue="1">
      <formula>CK77=TRUE</formula>
    </cfRule>
  </conditionalFormatting>
  <conditionalFormatting sqref="AD95:AD101">
    <cfRule type="expression" dxfId="496" priority="3758" stopIfTrue="1">
      <formula>CK95=TRUE</formula>
    </cfRule>
  </conditionalFormatting>
  <conditionalFormatting sqref="AE13:AE30 AE6:AE9">
    <cfRule type="expression" dxfId="495" priority="1169" stopIfTrue="1">
      <formula>CK6=TRUE</formula>
    </cfRule>
  </conditionalFormatting>
  <conditionalFormatting sqref="AE17">
    <cfRule type="expression" dxfId="494" priority="31" stopIfTrue="1">
      <formula>CK17=TRUE</formula>
    </cfRule>
  </conditionalFormatting>
  <conditionalFormatting sqref="AE19:AE21">
    <cfRule type="expression" dxfId="493" priority="101" stopIfTrue="1">
      <formula>CK19=TRUE</formula>
    </cfRule>
  </conditionalFormatting>
  <conditionalFormatting sqref="AE29:AE30">
    <cfRule type="expression" dxfId="492" priority="207" stopIfTrue="1">
      <formula>CK29=TRUE</formula>
    </cfRule>
  </conditionalFormatting>
  <conditionalFormatting sqref="AE32:AE37">
    <cfRule type="expression" dxfId="491" priority="2009" stopIfTrue="1">
      <formula>CK32=TRUE</formula>
    </cfRule>
  </conditionalFormatting>
  <conditionalFormatting sqref="AE39:AE46">
    <cfRule type="expression" dxfId="490" priority="2219" stopIfTrue="1">
      <formula>CK39=TRUE</formula>
    </cfRule>
  </conditionalFormatting>
  <conditionalFormatting sqref="AE49:AE50">
    <cfRule type="expression" dxfId="489" priority="2499" stopIfTrue="1">
      <formula>CK49=TRUE</formula>
    </cfRule>
  </conditionalFormatting>
  <conditionalFormatting sqref="AE52:AE53">
    <cfRule type="expression" dxfId="488" priority="2569" stopIfTrue="1">
      <formula>CK52=TRUE</formula>
    </cfRule>
  </conditionalFormatting>
  <conditionalFormatting sqref="AE55:AE66">
    <cfRule type="expression" dxfId="487" priority="2639" stopIfTrue="1">
      <formula>CK55=TRUE</formula>
    </cfRule>
  </conditionalFormatting>
  <conditionalFormatting sqref="AE68:AE74">
    <cfRule type="expression" dxfId="486" priority="3059" stopIfTrue="1">
      <formula>CK68=TRUE</formula>
    </cfRule>
  </conditionalFormatting>
  <conditionalFormatting sqref="AE77:AE90">
    <cfRule type="expression" dxfId="485" priority="3304" stopIfTrue="1">
      <formula>CK77=TRUE</formula>
    </cfRule>
  </conditionalFormatting>
  <conditionalFormatting sqref="AE95:AE101">
    <cfRule type="expression" dxfId="484" priority="3759" stopIfTrue="1">
      <formula>CK95=TRUE</formula>
    </cfRule>
  </conditionalFormatting>
  <conditionalFormatting sqref="AF13:AF30 AF6:AF9">
    <cfRule type="expression" dxfId="483" priority="1170" stopIfTrue="1">
      <formula>CK6=TRUE</formula>
    </cfRule>
  </conditionalFormatting>
  <conditionalFormatting sqref="AF17">
    <cfRule type="expression" dxfId="482" priority="32" stopIfTrue="1">
      <formula>CK17=TRUE</formula>
    </cfRule>
  </conditionalFormatting>
  <conditionalFormatting sqref="AF19:AF21">
    <cfRule type="expression" dxfId="481" priority="102" stopIfTrue="1">
      <formula>CK19=TRUE</formula>
    </cfRule>
  </conditionalFormatting>
  <conditionalFormatting sqref="AF29:AF30">
    <cfRule type="expression" dxfId="480" priority="208" stopIfTrue="1">
      <formula>CK29=TRUE</formula>
    </cfRule>
  </conditionalFormatting>
  <conditionalFormatting sqref="AF32:AF37">
    <cfRule type="expression" dxfId="479" priority="2010" stopIfTrue="1">
      <formula>CK32=TRUE</formula>
    </cfRule>
  </conditionalFormatting>
  <conditionalFormatting sqref="AF39:AF46">
    <cfRule type="expression" dxfId="478" priority="2220" stopIfTrue="1">
      <formula>CK39=TRUE</formula>
    </cfRule>
  </conditionalFormatting>
  <conditionalFormatting sqref="AF49:AF50">
    <cfRule type="expression" dxfId="477" priority="2500" stopIfTrue="1">
      <formula>CK49=TRUE</formula>
    </cfRule>
  </conditionalFormatting>
  <conditionalFormatting sqref="AF52:AF53">
    <cfRule type="expression" dxfId="476" priority="2570" stopIfTrue="1">
      <formula>CK52=TRUE</formula>
    </cfRule>
  </conditionalFormatting>
  <conditionalFormatting sqref="AF55:AF66">
    <cfRule type="expression" dxfId="475" priority="2640" stopIfTrue="1">
      <formula>CK55=TRUE</formula>
    </cfRule>
  </conditionalFormatting>
  <conditionalFormatting sqref="AF68:AF74">
    <cfRule type="expression" dxfId="474" priority="3060" stopIfTrue="1">
      <formula>CK68=TRUE</formula>
    </cfRule>
  </conditionalFormatting>
  <conditionalFormatting sqref="AF77:AF90">
    <cfRule type="expression" dxfId="473" priority="3305" stopIfTrue="1">
      <formula>CK77=TRUE</formula>
    </cfRule>
  </conditionalFormatting>
  <conditionalFormatting sqref="AF95:AF101">
    <cfRule type="expression" dxfId="472" priority="3760" stopIfTrue="1">
      <formula>CK95=TRUE</formula>
    </cfRule>
  </conditionalFormatting>
  <conditionalFormatting sqref="AG13:AG30 AG6:AG9">
    <cfRule type="expression" dxfId="471" priority="1171" stopIfTrue="1">
      <formula>CK6=TRUE</formula>
    </cfRule>
  </conditionalFormatting>
  <conditionalFormatting sqref="AG17">
    <cfRule type="expression" dxfId="470" priority="33" stopIfTrue="1">
      <formula>CK17=TRUE</formula>
    </cfRule>
  </conditionalFormatting>
  <conditionalFormatting sqref="AG19:AG21">
    <cfRule type="expression" dxfId="469" priority="103" stopIfTrue="1">
      <formula>CK19=TRUE</formula>
    </cfRule>
  </conditionalFormatting>
  <conditionalFormatting sqref="AG29:AG30">
    <cfRule type="expression" dxfId="468" priority="209" stopIfTrue="1">
      <formula>CK29=TRUE</formula>
    </cfRule>
  </conditionalFormatting>
  <conditionalFormatting sqref="AG32:AG37">
    <cfRule type="expression" dxfId="467" priority="2011" stopIfTrue="1">
      <formula>CK32=TRUE</formula>
    </cfRule>
  </conditionalFormatting>
  <conditionalFormatting sqref="AG39:AG46">
    <cfRule type="expression" dxfId="466" priority="2221" stopIfTrue="1">
      <formula>CK39=TRUE</formula>
    </cfRule>
  </conditionalFormatting>
  <conditionalFormatting sqref="AG49:AG50">
    <cfRule type="expression" dxfId="465" priority="2501" stopIfTrue="1">
      <formula>CK49=TRUE</formula>
    </cfRule>
  </conditionalFormatting>
  <conditionalFormatting sqref="AG52:AG53">
    <cfRule type="expression" dxfId="464" priority="2571" stopIfTrue="1">
      <formula>CK52=TRUE</formula>
    </cfRule>
  </conditionalFormatting>
  <conditionalFormatting sqref="AG55:AG66">
    <cfRule type="expression" dxfId="463" priority="2641" stopIfTrue="1">
      <formula>CK55=TRUE</formula>
    </cfRule>
  </conditionalFormatting>
  <conditionalFormatting sqref="AG68:AG74">
    <cfRule type="expression" dxfId="462" priority="3061" stopIfTrue="1">
      <formula>CK68=TRUE</formula>
    </cfRule>
  </conditionalFormatting>
  <conditionalFormatting sqref="AG77:AG90">
    <cfRule type="expression" dxfId="461" priority="3306" stopIfTrue="1">
      <formula>CK77=TRUE</formula>
    </cfRule>
  </conditionalFormatting>
  <conditionalFormatting sqref="AG95:AG101">
    <cfRule type="expression" dxfId="460" priority="3761" stopIfTrue="1">
      <formula>CK95=TRUE</formula>
    </cfRule>
  </conditionalFormatting>
  <conditionalFormatting sqref="AH13:AH30 AH6:AH9">
    <cfRule type="expression" dxfId="459" priority="1172" stopIfTrue="1">
      <formula>CK6=TRUE</formula>
    </cfRule>
  </conditionalFormatting>
  <conditionalFormatting sqref="AH17">
    <cfRule type="expression" dxfId="458" priority="34" stopIfTrue="1">
      <formula>CK17=TRUE</formula>
    </cfRule>
  </conditionalFormatting>
  <conditionalFormatting sqref="AH19:AH21">
    <cfRule type="expression" dxfId="457" priority="104" stopIfTrue="1">
      <formula>CK19=TRUE</formula>
    </cfRule>
  </conditionalFormatting>
  <conditionalFormatting sqref="AH29:AH30">
    <cfRule type="expression" dxfId="456" priority="210" stopIfTrue="1">
      <formula>CK29=TRUE</formula>
    </cfRule>
  </conditionalFormatting>
  <conditionalFormatting sqref="AH32:AH37">
    <cfRule type="expression" dxfId="455" priority="2012" stopIfTrue="1">
      <formula>CK32=TRUE</formula>
    </cfRule>
  </conditionalFormatting>
  <conditionalFormatting sqref="AH39:AH46">
    <cfRule type="expression" dxfId="454" priority="2222" stopIfTrue="1">
      <formula>CK39=TRUE</formula>
    </cfRule>
  </conditionalFormatting>
  <conditionalFormatting sqref="AH49:AH50">
    <cfRule type="expression" dxfId="453" priority="2502" stopIfTrue="1">
      <formula>CK49=TRUE</formula>
    </cfRule>
  </conditionalFormatting>
  <conditionalFormatting sqref="AH52:AH53">
    <cfRule type="expression" dxfId="452" priority="2572" stopIfTrue="1">
      <formula>CK52=TRUE</formula>
    </cfRule>
  </conditionalFormatting>
  <conditionalFormatting sqref="AH55:AH66">
    <cfRule type="expression" dxfId="451" priority="2642" stopIfTrue="1">
      <formula>CK55=TRUE</formula>
    </cfRule>
  </conditionalFormatting>
  <conditionalFormatting sqref="AH68:AH74">
    <cfRule type="expression" dxfId="450" priority="3062" stopIfTrue="1">
      <formula>CK68=TRUE</formula>
    </cfRule>
  </conditionalFormatting>
  <conditionalFormatting sqref="AH77:AH90">
    <cfRule type="expression" dxfId="449" priority="3307" stopIfTrue="1">
      <formula>CK77=TRUE</formula>
    </cfRule>
  </conditionalFormatting>
  <conditionalFormatting sqref="AH95:AH101">
    <cfRule type="expression" dxfId="448" priority="3762" stopIfTrue="1">
      <formula>CK95=TRUE</formula>
    </cfRule>
  </conditionalFormatting>
  <conditionalFormatting sqref="AI13:AI30 AI6:AI9">
    <cfRule type="expression" dxfId="447" priority="1173" stopIfTrue="1">
      <formula>CK6=TRUE</formula>
    </cfRule>
  </conditionalFormatting>
  <conditionalFormatting sqref="AI17">
    <cfRule type="expression" dxfId="446" priority="35" stopIfTrue="1">
      <formula>CK17=TRUE</formula>
    </cfRule>
  </conditionalFormatting>
  <conditionalFormatting sqref="AI19:AI21">
    <cfRule type="expression" dxfId="445" priority="105" stopIfTrue="1">
      <formula>CK19=TRUE</formula>
    </cfRule>
  </conditionalFormatting>
  <conditionalFormatting sqref="AI29:AI30">
    <cfRule type="expression" dxfId="444" priority="211" stopIfTrue="1">
      <formula>CK29=TRUE</formula>
    </cfRule>
  </conditionalFormatting>
  <conditionalFormatting sqref="AI32:AI37">
    <cfRule type="expression" dxfId="443" priority="2013" stopIfTrue="1">
      <formula>CK32=TRUE</formula>
    </cfRule>
  </conditionalFormatting>
  <conditionalFormatting sqref="AI39:AI46">
    <cfRule type="expression" dxfId="442" priority="2223" stopIfTrue="1">
      <formula>CK39=TRUE</formula>
    </cfRule>
  </conditionalFormatting>
  <conditionalFormatting sqref="AI49:AI50">
    <cfRule type="expression" dxfId="441" priority="2503" stopIfTrue="1">
      <formula>CK49=TRUE</formula>
    </cfRule>
  </conditionalFormatting>
  <conditionalFormatting sqref="AI52:AI53">
    <cfRule type="expression" dxfId="440" priority="2573" stopIfTrue="1">
      <formula>CK52=TRUE</formula>
    </cfRule>
  </conditionalFormatting>
  <conditionalFormatting sqref="AI55:AI66">
    <cfRule type="expression" dxfId="439" priority="2643" stopIfTrue="1">
      <formula>CK55=TRUE</formula>
    </cfRule>
  </conditionalFormatting>
  <conditionalFormatting sqref="AI68:AI74">
    <cfRule type="expression" dxfId="438" priority="3063" stopIfTrue="1">
      <formula>CK68=TRUE</formula>
    </cfRule>
  </conditionalFormatting>
  <conditionalFormatting sqref="AI77:AI90">
    <cfRule type="expression" dxfId="437" priority="3308" stopIfTrue="1">
      <formula>CK77=TRUE</formula>
    </cfRule>
  </conditionalFormatting>
  <conditionalFormatting sqref="AI95:AI101">
    <cfRule type="expression" dxfId="436" priority="3763" stopIfTrue="1">
      <formula>CK95=TRUE</formula>
    </cfRule>
  </conditionalFormatting>
  <conditionalFormatting sqref="AJ13:AJ30 AJ6:AJ9">
    <cfRule type="expression" dxfId="435" priority="1174" stopIfTrue="1">
      <formula>CK6=TRUE</formula>
    </cfRule>
  </conditionalFormatting>
  <conditionalFormatting sqref="AJ17">
    <cfRule type="expression" dxfId="434" priority="36" stopIfTrue="1">
      <formula>CK17=TRUE</formula>
    </cfRule>
  </conditionalFormatting>
  <conditionalFormatting sqref="AJ19:AJ21">
    <cfRule type="expression" dxfId="433" priority="106" stopIfTrue="1">
      <formula>CK19=TRUE</formula>
    </cfRule>
  </conditionalFormatting>
  <conditionalFormatting sqref="AJ29:AJ30">
    <cfRule type="expression" dxfId="432" priority="212" stopIfTrue="1">
      <formula>CK29=TRUE</formula>
    </cfRule>
  </conditionalFormatting>
  <conditionalFormatting sqref="AJ32:AJ37">
    <cfRule type="expression" dxfId="431" priority="2014" stopIfTrue="1">
      <formula>CK32=TRUE</formula>
    </cfRule>
  </conditionalFormatting>
  <conditionalFormatting sqref="AJ39:AJ46">
    <cfRule type="expression" dxfId="430" priority="2224" stopIfTrue="1">
      <formula>CK39=TRUE</formula>
    </cfRule>
  </conditionalFormatting>
  <conditionalFormatting sqref="AJ49:AJ50">
    <cfRule type="expression" dxfId="429" priority="2504" stopIfTrue="1">
      <formula>CK49=TRUE</formula>
    </cfRule>
  </conditionalFormatting>
  <conditionalFormatting sqref="AJ52:AJ53">
    <cfRule type="expression" dxfId="428" priority="2574" stopIfTrue="1">
      <formula>CK52=TRUE</formula>
    </cfRule>
  </conditionalFormatting>
  <conditionalFormatting sqref="AJ55:AJ66">
    <cfRule type="expression" dxfId="427" priority="2644" stopIfTrue="1">
      <formula>CK55=TRUE</formula>
    </cfRule>
  </conditionalFormatting>
  <conditionalFormatting sqref="AJ68:AJ74">
    <cfRule type="expression" dxfId="426" priority="3064" stopIfTrue="1">
      <formula>CK68=TRUE</formula>
    </cfRule>
  </conditionalFormatting>
  <conditionalFormatting sqref="AJ77:AJ90">
    <cfRule type="expression" dxfId="425" priority="3309" stopIfTrue="1">
      <formula>CK77=TRUE</formula>
    </cfRule>
  </conditionalFormatting>
  <conditionalFormatting sqref="AJ95:AJ101">
    <cfRule type="expression" dxfId="424" priority="3764" stopIfTrue="1">
      <formula>CK95=TRUE</formula>
    </cfRule>
  </conditionalFormatting>
  <conditionalFormatting sqref="AK11 AK31 AK38 AK47 AK54 AK67 AK75 AK94 AK102">
    <cfRule type="expression" dxfId="423" priority="416">
      <formula>$AK11</formula>
    </cfRule>
  </conditionalFormatting>
  <conditionalFormatting sqref="AK13:AK30 AK6:AK9">
    <cfRule type="expression" dxfId="422" priority="1175" stopIfTrue="1">
      <formula>CK6=TRUE</formula>
    </cfRule>
  </conditionalFormatting>
  <conditionalFormatting sqref="AK17">
    <cfRule type="expression" dxfId="421" priority="37" stopIfTrue="1">
      <formula>CK17=TRUE</formula>
    </cfRule>
  </conditionalFormatting>
  <conditionalFormatting sqref="AK19:AK21">
    <cfRule type="expression" dxfId="420" priority="107" stopIfTrue="1">
      <formula>CK19=TRUE</formula>
    </cfRule>
  </conditionalFormatting>
  <conditionalFormatting sqref="AK29:AK30">
    <cfRule type="expression" dxfId="419" priority="213" stopIfTrue="1">
      <formula>CK29=TRUE</formula>
    </cfRule>
  </conditionalFormatting>
  <conditionalFormatting sqref="AK32:AK37">
    <cfRule type="expression" dxfId="418" priority="2015" stopIfTrue="1">
      <formula>CK32=TRUE</formula>
    </cfRule>
  </conditionalFormatting>
  <conditionalFormatting sqref="AK39:AK46">
    <cfRule type="expression" dxfId="417" priority="2225" stopIfTrue="1">
      <formula>CK39=TRUE</formula>
    </cfRule>
  </conditionalFormatting>
  <conditionalFormatting sqref="AK49:AK50">
    <cfRule type="expression" dxfId="416" priority="2505" stopIfTrue="1">
      <formula>CK49=TRUE</formula>
    </cfRule>
  </conditionalFormatting>
  <conditionalFormatting sqref="AK52:AK53">
    <cfRule type="expression" dxfId="415" priority="2575" stopIfTrue="1">
      <formula>CK52=TRUE</formula>
    </cfRule>
  </conditionalFormatting>
  <conditionalFormatting sqref="AK55:AK66">
    <cfRule type="expression" dxfId="414" priority="2645" stopIfTrue="1">
      <formula>CK55=TRUE</formula>
    </cfRule>
  </conditionalFormatting>
  <conditionalFormatting sqref="AK68:AK74">
    <cfRule type="expression" dxfId="413" priority="3065" stopIfTrue="1">
      <formula>CK68=TRUE</formula>
    </cfRule>
  </conditionalFormatting>
  <conditionalFormatting sqref="AK77:AK90">
    <cfRule type="expression" dxfId="412" priority="3310" stopIfTrue="1">
      <formula>CK77=TRUE</formula>
    </cfRule>
  </conditionalFormatting>
  <conditionalFormatting sqref="AK95:AK101">
    <cfRule type="expression" dxfId="411" priority="3765" stopIfTrue="1">
      <formula>CK95=TRUE</formula>
    </cfRule>
  </conditionalFormatting>
  <conditionalFormatting sqref="AK4:AL4">
    <cfRule type="expression" dxfId="410" priority="339">
      <formula>$AK4</formula>
    </cfRule>
  </conditionalFormatting>
  <conditionalFormatting sqref="AL5:AL103">
    <cfRule type="expression" dxfId="409" priority="394">
      <formula>$AK5</formula>
    </cfRule>
  </conditionalFormatting>
  <conditionalFormatting sqref="AL1:AT3">
    <cfRule type="expression" dxfId="408" priority="347">
      <formula>OR($AL1=3)</formula>
    </cfRule>
    <cfRule type="expression" dxfId="407" priority="346">
      <formula>OR($AL1=2,$AL1=3,$AL1=1)</formula>
    </cfRule>
  </conditionalFormatting>
  <conditionalFormatting sqref="AL2:AT3 AT4:AT104 B11:AS27 C28:AS28 B29:AS47">
    <cfRule type="expression" dxfId="406" priority="345">
      <formula>OR($AL2=3)</formula>
    </cfRule>
  </conditionalFormatting>
  <conditionalFormatting sqref="AM38 AO38:AP38">
    <cfRule type="expression" dxfId="405" priority="323">
      <formula>OR($AL38=2,$AL38=3,$AL38=1)</formula>
    </cfRule>
    <cfRule type="expression" dxfId="404" priority="324">
      <formula>OR($AL38=3)</formula>
    </cfRule>
  </conditionalFormatting>
  <conditionalFormatting sqref="AM11:AP11">
    <cfRule type="expression" dxfId="403" priority="330">
      <formula>OR($AL11=3)</formula>
    </cfRule>
    <cfRule type="expression" dxfId="402" priority="332">
      <formula>OR($AL11=3)</formula>
    </cfRule>
    <cfRule type="expression" dxfId="401" priority="331">
      <formula>OR($AL11=2,$AL11=3,$AL11=1)</formula>
    </cfRule>
    <cfRule type="expression" dxfId="400" priority="329">
      <formula>OR($AL11=2,$AL11=3,$AL11=1)</formula>
    </cfRule>
  </conditionalFormatting>
  <conditionalFormatting sqref="AM31:AP31">
    <cfRule type="expression" dxfId="399" priority="325">
      <formula>OR($AL31=2,$AL31=3,$AL31=1)</formula>
    </cfRule>
    <cfRule type="expression" dxfId="398" priority="326">
      <formula>OR($AL31=3)</formula>
    </cfRule>
    <cfRule type="expression" dxfId="397" priority="327">
      <formula>OR($AL31=2,$AL31=3,$AL31=1)</formula>
    </cfRule>
    <cfRule type="expression" dxfId="396" priority="328">
      <formula>OR($AL31=3)</formula>
    </cfRule>
  </conditionalFormatting>
  <conditionalFormatting sqref="AM38:AP38">
    <cfRule type="expression" dxfId="395" priority="296">
      <formula>OR($AL38=3)</formula>
    </cfRule>
    <cfRule type="expression" dxfId="394" priority="295">
      <formula>OR($AL38=2,$AL38=3,$AL38=1)</formula>
    </cfRule>
  </conditionalFormatting>
  <conditionalFormatting sqref="AM47:AP47">
    <cfRule type="expression" dxfId="393" priority="317">
      <formula>OR($AL47=2,$AL47=3,$AL47=1)</formula>
    </cfRule>
    <cfRule type="expression" dxfId="392" priority="320">
      <formula>OR($AL47=3)</formula>
    </cfRule>
    <cfRule type="expression" dxfId="391" priority="318">
      <formula>OR($AL47=3)</formula>
    </cfRule>
    <cfRule type="expression" dxfId="390" priority="319">
      <formula>OR($AL47=2,$AL47=3,$AL47=1)</formula>
    </cfRule>
  </conditionalFormatting>
  <conditionalFormatting sqref="AM54:AP54">
    <cfRule type="expression" dxfId="389" priority="313">
      <formula>OR($AL54=2,$AL54=3,$AL54=1)</formula>
    </cfRule>
    <cfRule type="expression" dxfId="388" priority="315">
      <formula>OR($AL54=2,$AL54=3,$AL54=1)</formula>
    </cfRule>
    <cfRule type="expression" dxfId="387" priority="316">
      <formula>OR($AL54=3)</formula>
    </cfRule>
    <cfRule type="expression" dxfId="386" priority="314">
      <formula>OR($AL54=3)</formula>
    </cfRule>
  </conditionalFormatting>
  <conditionalFormatting sqref="AM67:AP67">
    <cfRule type="expression" dxfId="385" priority="311">
      <formula>OR($AL67=2,$AL67=3,$AL67=1)</formula>
    </cfRule>
    <cfRule type="expression" dxfId="384" priority="309">
      <formula>OR($AL67=2,$AL67=3,$AL67=1)</formula>
    </cfRule>
    <cfRule type="expression" dxfId="383" priority="310">
      <formula>OR($AL67=3)</formula>
    </cfRule>
    <cfRule type="expression" dxfId="382" priority="312">
      <formula>OR($AL67=3)</formula>
    </cfRule>
  </conditionalFormatting>
  <conditionalFormatting sqref="AM75:AP75">
    <cfRule type="expression" dxfId="381" priority="305">
      <formula>OR($AL75=2,$AL75=3,$AL75=1)</formula>
    </cfRule>
    <cfRule type="expression" dxfId="380" priority="306">
      <formula>OR($AL75=3)</formula>
    </cfRule>
    <cfRule type="expression" dxfId="379" priority="307">
      <formula>OR($AL75=2,$AL75=3,$AL75=1)</formula>
    </cfRule>
    <cfRule type="expression" dxfId="378" priority="308">
      <formula>OR($AL75=3)</formula>
    </cfRule>
  </conditionalFormatting>
  <conditionalFormatting sqref="AM94:AP94">
    <cfRule type="expression" dxfId="377" priority="303">
      <formula>OR($AL94=2,$AL94=3,$AL94=1)</formula>
    </cfRule>
    <cfRule type="expression" dxfId="376" priority="302">
      <formula>OR($AL94=3)</formula>
    </cfRule>
    <cfRule type="expression" dxfId="375" priority="301">
      <formula>OR($AL94=2,$AL94=3,$AL94=1)</formula>
    </cfRule>
    <cfRule type="expression" dxfId="374" priority="304">
      <formula>OR($AL94=3)</formula>
    </cfRule>
  </conditionalFormatting>
  <conditionalFormatting sqref="AM102:AP102">
    <cfRule type="expression" dxfId="373" priority="297">
      <formula>OR($AL102=2,$AL102=3,$AL102=1)</formula>
    </cfRule>
    <cfRule type="expression" dxfId="372" priority="298">
      <formula>OR($AL102=3)</formula>
    </cfRule>
    <cfRule type="expression" dxfId="371" priority="299">
      <formula>OR($AL102=2,$AL102=3,$AL102=1)</formula>
    </cfRule>
    <cfRule type="expression" dxfId="370" priority="300">
      <formula>OR($AL102=3)</formula>
    </cfRule>
  </conditionalFormatting>
  <conditionalFormatting sqref="AM1:AS1">
    <cfRule type="expression" dxfId="369" priority="343">
      <formula>OR($AL1=3)</formula>
    </cfRule>
    <cfRule type="expression" dxfId="368" priority="342">
      <formula>OR($AL1=2,$AL1=3,$AL1=1)</formula>
    </cfRule>
  </conditionalFormatting>
  <conditionalFormatting sqref="AN38">
    <cfRule type="expression" dxfId="367" priority="293">
      <formula>OR($AL38=2,$AL38=3,$AL38=1)</formula>
    </cfRule>
    <cfRule type="expression" dxfId="366" priority="294">
      <formula>OR($AL38=3)</formula>
    </cfRule>
  </conditionalFormatting>
  <conditionalFormatting sqref="AQ5:AQ11 AQ31:AQ103">
    <cfRule type="expression" dxfId="365" priority="291">
      <formula>OR($AL5=2,$AL5=3,$AL5=1)</formula>
    </cfRule>
    <cfRule type="expression" dxfId="364" priority="292">
      <formula>OR($AL5=3)</formula>
    </cfRule>
  </conditionalFormatting>
  <conditionalFormatting sqref="AQ5:AR11 AQ31:AR103">
    <cfRule type="expression" dxfId="363" priority="287">
      <formula>OR($AL5=2,$AL5=3,$AL5=1)</formula>
    </cfRule>
    <cfRule type="expression" dxfId="362" priority="288">
      <formula>OR($AL5=3)</formula>
    </cfRule>
  </conditionalFormatting>
  <conditionalFormatting sqref="AR5:AR11 AR31:AR103">
    <cfRule type="expression" dxfId="361" priority="285">
      <formula>OR($AL5=2,$AL5=3,$AL5=1)</formula>
    </cfRule>
    <cfRule type="expression" dxfId="360" priority="286">
      <formula>OR($AL5=3)</formula>
    </cfRule>
  </conditionalFormatting>
  <conditionalFormatting sqref="AS4">
    <cfRule type="expression" dxfId="359" priority="337">
      <formula>OR($AL4=2,$AL4=3,$AL4=1)</formula>
    </cfRule>
    <cfRule type="expression" dxfId="358" priority="338">
      <formula>OR($AL4=3)</formula>
    </cfRule>
  </conditionalFormatting>
  <conditionalFormatting sqref="AY1">
    <cfRule type="expression" dxfId="357" priority="334">
      <formula>OR($AL1=3)</formula>
    </cfRule>
    <cfRule type="expression" dxfId="356" priority="333">
      <formula>OR($AL1=2,$AL1=3,$AL1=1)</formula>
    </cfRule>
  </conditionalFormatting>
  <conditionalFormatting sqref="BB4">
    <cfRule type="expression" dxfId="355" priority="359">
      <formula>$AK4</formula>
    </cfRule>
  </conditionalFormatting>
  <conditionalFormatting sqref="BB11">
    <cfRule type="expression" dxfId="354" priority="357">
      <formula>$AK11</formula>
    </cfRule>
  </conditionalFormatting>
  <conditionalFormatting sqref="BB31">
    <cfRule type="expression" dxfId="353" priority="356">
      <formula>$AK31</formula>
    </cfRule>
  </conditionalFormatting>
  <conditionalFormatting sqref="BB38">
    <cfRule type="expression" dxfId="352" priority="355">
      <formula>$AK38</formula>
    </cfRule>
  </conditionalFormatting>
  <conditionalFormatting sqref="BB47">
    <cfRule type="expression" dxfId="351" priority="354">
      <formula>$AK47</formula>
    </cfRule>
  </conditionalFormatting>
  <conditionalFormatting sqref="BB54">
    <cfRule type="expression" dxfId="350" priority="353">
      <formula>$AK54</formula>
    </cfRule>
  </conditionalFormatting>
  <conditionalFormatting sqref="BB67">
    <cfRule type="expression" dxfId="349" priority="352">
      <formula>$AK67</formula>
    </cfRule>
  </conditionalFormatting>
  <conditionalFormatting sqref="BB75">
    <cfRule type="expression" dxfId="348" priority="351">
      <formula>$AK75</formula>
    </cfRule>
  </conditionalFormatting>
  <conditionalFormatting sqref="BB94">
    <cfRule type="expression" dxfId="347" priority="350">
      <formula>$AK94</formula>
    </cfRule>
  </conditionalFormatting>
  <conditionalFormatting sqref="BB102">
    <cfRule type="expression" dxfId="346" priority="349">
      <formula>$AK102</formula>
    </cfRule>
  </conditionalFormatting>
  <conditionalFormatting sqref="BC5:BC9 BC12:BC30">
    <cfRule type="expression" dxfId="345" priority="393">
      <formula>BB5</formula>
    </cfRule>
  </conditionalFormatting>
  <conditionalFormatting sqref="BC32:BC37">
    <cfRule type="expression" dxfId="344" priority="381">
      <formula>BB32</formula>
    </cfRule>
  </conditionalFormatting>
  <conditionalFormatting sqref="BC39:BC46">
    <cfRule type="expression" dxfId="343" priority="380">
      <formula>BB39</formula>
    </cfRule>
  </conditionalFormatting>
  <conditionalFormatting sqref="BC49:BC50">
    <cfRule type="expression" dxfId="342" priority="379">
      <formula>BB49</formula>
    </cfRule>
  </conditionalFormatting>
  <conditionalFormatting sqref="BC52:BC53">
    <cfRule type="expression" dxfId="341" priority="378">
      <formula>BB52</formula>
    </cfRule>
  </conditionalFormatting>
  <conditionalFormatting sqref="BC55:BC66">
    <cfRule type="expression" dxfId="340" priority="377">
      <formula>BB55</formula>
    </cfRule>
  </conditionalFormatting>
  <conditionalFormatting sqref="BC68:BC74">
    <cfRule type="expression" dxfId="339" priority="376">
      <formula>BB68</formula>
    </cfRule>
  </conditionalFormatting>
  <conditionalFormatting sqref="BC76:BC93">
    <cfRule type="expression" dxfId="338" priority="375">
      <formula>BB76</formula>
    </cfRule>
  </conditionalFormatting>
  <conditionalFormatting sqref="BC95:BC101">
    <cfRule type="expression" dxfId="337" priority="374">
      <formula>BB95</formula>
    </cfRule>
  </conditionalFormatting>
  <conditionalFormatting sqref="BC103">
    <cfRule type="expression" dxfId="336" priority="373">
      <formula>BB103</formula>
    </cfRule>
  </conditionalFormatting>
  <conditionalFormatting sqref="CB5:CH9">
    <cfRule type="expression" dxfId="335" priority="370">
      <formula>$B5</formula>
    </cfRule>
  </conditionalFormatting>
  <conditionalFormatting sqref="CB12:CH30">
    <cfRule type="expression" dxfId="334" priority="392">
      <formula>$B12</formula>
    </cfRule>
  </conditionalFormatting>
  <conditionalFormatting sqref="CB32:CH37">
    <cfRule type="expression" dxfId="333" priority="368">
      <formula>$B32</formula>
    </cfRule>
  </conditionalFormatting>
  <conditionalFormatting sqref="CB39:CH46">
    <cfRule type="expression" dxfId="332" priority="367">
      <formula>$B39</formula>
    </cfRule>
  </conditionalFormatting>
  <conditionalFormatting sqref="CB49:CH50">
    <cfRule type="expression" dxfId="331" priority="366">
      <formula>$B49</formula>
    </cfRule>
  </conditionalFormatting>
  <conditionalFormatting sqref="CB52:CH53">
    <cfRule type="expression" dxfId="330" priority="365">
      <formula>$B52</formula>
    </cfRule>
  </conditionalFormatting>
  <conditionalFormatting sqref="CB55:CH66">
    <cfRule type="expression" dxfId="329" priority="364">
      <formula>$B55</formula>
    </cfRule>
  </conditionalFormatting>
  <conditionalFormatting sqref="CB68:CH74">
    <cfRule type="expression" dxfId="328" priority="363">
      <formula>$B68</formula>
    </cfRule>
  </conditionalFormatting>
  <conditionalFormatting sqref="CB76:CH93">
    <cfRule type="expression" dxfId="327" priority="362">
      <formula>$B76</formula>
    </cfRule>
  </conditionalFormatting>
  <conditionalFormatting sqref="CB95:CH101">
    <cfRule type="expression" dxfId="326" priority="361">
      <formula>$B95</formula>
    </cfRule>
  </conditionalFormatting>
  <conditionalFormatting sqref="CB103:CK103">
    <cfRule type="expression" dxfId="325" priority="360">
      <formula>$B103</formula>
    </cfRule>
  </conditionalFormatting>
  <conditionalFormatting sqref="CK4">
    <cfRule type="expression" dxfId="324" priority="358">
      <formula>$AK4</formula>
    </cfRule>
  </conditionalFormatting>
  <conditionalFormatting sqref="CK11 CK31 CK38 CK47 CK54 CK67 CK75 CK94 CK102">
    <cfRule type="expression" dxfId="323" priority="348">
      <formula>$AK11</formula>
    </cfRule>
  </conditionalFormatting>
  <hyperlinks>
    <hyperlink ref="B112" location="'主頁 Main Page'!A1" display="回主頁 Back to Main Page" xr:uid="{1DCDAE47-7F68-4FA3-A6AE-C03CA5B68E13}"/>
    <hyperlink ref="B112:AK112" location="'主頁 Main Page'!D50" display="回主頁 Back to Main Page" xr:uid="{C774D4CC-4A0C-4269-8223-3672DAF3C2A5}"/>
  </hyperlinks>
  <printOptions horizontalCentered="1"/>
  <pageMargins left="0.11811023622047245" right="0.11811023622047245" top="0.98425196850393704" bottom="0.78740157480314965" header="0" footer="0.51181102362204722"/>
  <pageSetup paperSize="9" scale="85" orientation="portrait" r:id="rId1"/>
  <headerFooter>
    <oddHeader>&amp;L&amp;G&amp;C&amp;"微軟正黑體,粗體"台灣檢驗科技股份有限公司-健康產業服務
SGS Taiwan Ltd. - Health Industry Services
超微量工業安全實驗室委託試驗申請書- 化粧品
Ultra Trace and Industrial Safety Hygiene Laboratory Application Form - Cosmetics</oddHeader>
    <oddFooter>&amp;L&amp;"微軟正黑體,標準"&amp;9超微量工業安全實驗室委託試驗申請書- 化粧品 Ultra Trace and Industrial Safety Hygiene Laboratory Application Form - Cosmetics
報告號碼Report No.:&amp;C&amp;"微軟正黑體,標準"&amp;9Page &amp;P of &amp;N&amp;R&amp;"微軟正黑體,標準"&amp;9版次Version：5.6    發行日期Issued Date：2026.10.01</oddFooter>
  </headerFooter>
  <rowBreaks count="1" manualBreakCount="1">
    <brk id="53" min="1" max="36"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8469" r:id="rId5" name="Check Box 101">
              <controlPr defaultSize="0" autoFill="0" autoLine="0" autoPict="0">
                <anchor moveWithCells="1">
                  <from>
                    <xdr:col>1</xdr:col>
                    <xdr:colOff>0</xdr:colOff>
                    <xdr:row>4</xdr:row>
                    <xdr:rowOff>0</xdr:rowOff>
                  </from>
                  <to>
                    <xdr:col>2</xdr:col>
                    <xdr:colOff>57150</xdr:colOff>
                    <xdr:row>5</xdr:row>
                    <xdr:rowOff>9525</xdr:rowOff>
                  </to>
                </anchor>
              </controlPr>
            </control>
          </mc:Choice>
        </mc:AlternateContent>
        <mc:AlternateContent xmlns:mc="http://schemas.openxmlformats.org/markup-compatibility/2006">
          <mc:Choice Requires="x14">
            <control shapeId="58470" r:id="rId6" name="Check Box 102">
              <controlPr defaultSize="0" autoFill="0" autoLine="0" autoPict="0">
                <anchor moveWithCells="1">
                  <from>
                    <xdr:col>1</xdr:col>
                    <xdr:colOff>0</xdr:colOff>
                    <xdr:row>5</xdr:row>
                    <xdr:rowOff>0</xdr:rowOff>
                  </from>
                  <to>
                    <xdr:col>2</xdr:col>
                    <xdr:colOff>57150</xdr:colOff>
                    <xdr:row>6</xdr:row>
                    <xdr:rowOff>9525</xdr:rowOff>
                  </to>
                </anchor>
              </controlPr>
            </control>
          </mc:Choice>
        </mc:AlternateContent>
        <mc:AlternateContent xmlns:mc="http://schemas.openxmlformats.org/markup-compatibility/2006">
          <mc:Choice Requires="x14">
            <control shapeId="58471" r:id="rId7" name="Check Box 103">
              <controlPr defaultSize="0" autoFill="0" autoLine="0" autoPict="0">
                <anchor moveWithCells="1">
                  <from>
                    <xdr:col>1</xdr:col>
                    <xdr:colOff>0</xdr:colOff>
                    <xdr:row>6</xdr:row>
                    <xdr:rowOff>0</xdr:rowOff>
                  </from>
                  <to>
                    <xdr:col>2</xdr:col>
                    <xdr:colOff>57150</xdr:colOff>
                    <xdr:row>7</xdr:row>
                    <xdr:rowOff>9525</xdr:rowOff>
                  </to>
                </anchor>
              </controlPr>
            </control>
          </mc:Choice>
        </mc:AlternateContent>
        <mc:AlternateContent xmlns:mc="http://schemas.openxmlformats.org/markup-compatibility/2006">
          <mc:Choice Requires="x14">
            <control shapeId="58472" r:id="rId8" name="Check Box 104">
              <controlPr defaultSize="0" autoFill="0" autoLine="0" autoPict="0">
                <anchor moveWithCells="1">
                  <from>
                    <xdr:col>1</xdr:col>
                    <xdr:colOff>0</xdr:colOff>
                    <xdr:row>7</xdr:row>
                    <xdr:rowOff>0</xdr:rowOff>
                  </from>
                  <to>
                    <xdr:col>2</xdr:col>
                    <xdr:colOff>57150</xdr:colOff>
                    <xdr:row>8</xdr:row>
                    <xdr:rowOff>9525</xdr:rowOff>
                  </to>
                </anchor>
              </controlPr>
            </control>
          </mc:Choice>
        </mc:AlternateContent>
        <mc:AlternateContent xmlns:mc="http://schemas.openxmlformats.org/markup-compatibility/2006">
          <mc:Choice Requires="x14">
            <control shapeId="58473" r:id="rId9" name="Check Box 105">
              <controlPr defaultSize="0" autoFill="0" autoLine="0" autoPict="0">
                <anchor moveWithCells="1">
                  <from>
                    <xdr:col>1</xdr:col>
                    <xdr:colOff>0</xdr:colOff>
                    <xdr:row>8</xdr:row>
                    <xdr:rowOff>0</xdr:rowOff>
                  </from>
                  <to>
                    <xdr:col>2</xdr:col>
                    <xdr:colOff>57150</xdr:colOff>
                    <xdr:row>9</xdr:row>
                    <xdr:rowOff>9525</xdr:rowOff>
                  </to>
                </anchor>
              </controlPr>
            </control>
          </mc:Choice>
        </mc:AlternateContent>
        <mc:AlternateContent xmlns:mc="http://schemas.openxmlformats.org/markup-compatibility/2006">
          <mc:Choice Requires="x14">
            <control shapeId="58495" r:id="rId10" name="Check Box 127">
              <controlPr defaultSize="0" autoFill="0" autoLine="0" autoPict="0">
                <anchor moveWithCells="1">
                  <from>
                    <xdr:col>1</xdr:col>
                    <xdr:colOff>0</xdr:colOff>
                    <xdr:row>32</xdr:row>
                    <xdr:rowOff>0</xdr:rowOff>
                  </from>
                  <to>
                    <xdr:col>2</xdr:col>
                    <xdr:colOff>57150</xdr:colOff>
                    <xdr:row>33</xdr:row>
                    <xdr:rowOff>9525</xdr:rowOff>
                  </to>
                </anchor>
              </controlPr>
            </control>
          </mc:Choice>
        </mc:AlternateContent>
        <mc:AlternateContent xmlns:mc="http://schemas.openxmlformats.org/markup-compatibility/2006">
          <mc:Choice Requires="x14">
            <control shapeId="58496" r:id="rId11" name="Check Box 128">
              <controlPr defaultSize="0" autoFill="0" autoLine="0" autoPict="0">
                <anchor moveWithCells="1">
                  <from>
                    <xdr:col>1</xdr:col>
                    <xdr:colOff>0</xdr:colOff>
                    <xdr:row>33</xdr:row>
                    <xdr:rowOff>0</xdr:rowOff>
                  </from>
                  <to>
                    <xdr:col>2</xdr:col>
                    <xdr:colOff>57150</xdr:colOff>
                    <xdr:row>34</xdr:row>
                    <xdr:rowOff>9525</xdr:rowOff>
                  </to>
                </anchor>
              </controlPr>
            </control>
          </mc:Choice>
        </mc:AlternateContent>
        <mc:AlternateContent xmlns:mc="http://schemas.openxmlformats.org/markup-compatibility/2006">
          <mc:Choice Requires="x14">
            <control shapeId="58497" r:id="rId12" name="Check Box 129">
              <controlPr defaultSize="0" autoFill="0" autoLine="0" autoPict="0">
                <anchor moveWithCells="1">
                  <from>
                    <xdr:col>1</xdr:col>
                    <xdr:colOff>0</xdr:colOff>
                    <xdr:row>34</xdr:row>
                    <xdr:rowOff>0</xdr:rowOff>
                  </from>
                  <to>
                    <xdr:col>2</xdr:col>
                    <xdr:colOff>57150</xdr:colOff>
                    <xdr:row>35</xdr:row>
                    <xdr:rowOff>9525</xdr:rowOff>
                  </to>
                </anchor>
              </controlPr>
            </control>
          </mc:Choice>
        </mc:AlternateContent>
        <mc:AlternateContent xmlns:mc="http://schemas.openxmlformats.org/markup-compatibility/2006">
          <mc:Choice Requires="x14">
            <control shapeId="58498" r:id="rId13" name="Check Box 130">
              <controlPr defaultSize="0" autoFill="0" autoLine="0" autoPict="0">
                <anchor moveWithCells="1">
                  <from>
                    <xdr:col>1</xdr:col>
                    <xdr:colOff>0</xdr:colOff>
                    <xdr:row>35</xdr:row>
                    <xdr:rowOff>0</xdr:rowOff>
                  </from>
                  <to>
                    <xdr:col>2</xdr:col>
                    <xdr:colOff>57150</xdr:colOff>
                    <xdr:row>36</xdr:row>
                    <xdr:rowOff>9525</xdr:rowOff>
                  </to>
                </anchor>
              </controlPr>
            </control>
          </mc:Choice>
        </mc:AlternateContent>
        <mc:AlternateContent xmlns:mc="http://schemas.openxmlformats.org/markup-compatibility/2006">
          <mc:Choice Requires="x14">
            <control shapeId="58499" r:id="rId14" name="Check Box 131">
              <controlPr defaultSize="0" autoFill="0" autoLine="0" autoPict="0">
                <anchor moveWithCells="1">
                  <from>
                    <xdr:col>1</xdr:col>
                    <xdr:colOff>0</xdr:colOff>
                    <xdr:row>36</xdr:row>
                    <xdr:rowOff>0</xdr:rowOff>
                  </from>
                  <to>
                    <xdr:col>2</xdr:col>
                    <xdr:colOff>57150</xdr:colOff>
                    <xdr:row>37</xdr:row>
                    <xdr:rowOff>9525</xdr:rowOff>
                  </to>
                </anchor>
              </controlPr>
            </control>
          </mc:Choice>
        </mc:AlternateContent>
        <mc:AlternateContent xmlns:mc="http://schemas.openxmlformats.org/markup-compatibility/2006">
          <mc:Choice Requires="x14">
            <control shapeId="58500" r:id="rId15" name="Check Box 132">
              <controlPr defaultSize="0" autoFill="0" autoLine="0" autoPict="0">
                <anchor moveWithCells="1">
                  <from>
                    <xdr:col>1</xdr:col>
                    <xdr:colOff>0</xdr:colOff>
                    <xdr:row>38</xdr:row>
                    <xdr:rowOff>0</xdr:rowOff>
                  </from>
                  <to>
                    <xdr:col>2</xdr:col>
                    <xdr:colOff>57150</xdr:colOff>
                    <xdr:row>39</xdr:row>
                    <xdr:rowOff>9525</xdr:rowOff>
                  </to>
                </anchor>
              </controlPr>
            </control>
          </mc:Choice>
        </mc:AlternateContent>
        <mc:AlternateContent xmlns:mc="http://schemas.openxmlformats.org/markup-compatibility/2006">
          <mc:Choice Requires="x14">
            <control shapeId="58501" r:id="rId16" name="Check Box 133">
              <controlPr defaultSize="0" autoFill="0" autoLine="0" autoPict="0">
                <anchor moveWithCells="1">
                  <from>
                    <xdr:col>1</xdr:col>
                    <xdr:colOff>0</xdr:colOff>
                    <xdr:row>39</xdr:row>
                    <xdr:rowOff>0</xdr:rowOff>
                  </from>
                  <to>
                    <xdr:col>2</xdr:col>
                    <xdr:colOff>57150</xdr:colOff>
                    <xdr:row>40</xdr:row>
                    <xdr:rowOff>9525</xdr:rowOff>
                  </to>
                </anchor>
              </controlPr>
            </control>
          </mc:Choice>
        </mc:AlternateContent>
        <mc:AlternateContent xmlns:mc="http://schemas.openxmlformats.org/markup-compatibility/2006">
          <mc:Choice Requires="x14">
            <control shapeId="58502" r:id="rId17" name="Check Box 134">
              <controlPr defaultSize="0" autoFill="0" autoLine="0" autoPict="0">
                <anchor moveWithCells="1">
                  <from>
                    <xdr:col>1</xdr:col>
                    <xdr:colOff>0</xdr:colOff>
                    <xdr:row>40</xdr:row>
                    <xdr:rowOff>0</xdr:rowOff>
                  </from>
                  <to>
                    <xdr:col>2</xdr:col>
                    <xdr:colOff>57150</xdr:colOff>
                    <xdr:row>41</xdr:row>
                    <xdr:rowOff>9525</xdr:rowOff>
                  </to>
                </anchor>
              </controlPr>
            </control>
          </mc:Choice>
        </mc:AlternateContent>
        <mc:AlternateContent xmlns:mc="http://schemas.openxmlformats.org/markup-compatibility/2006">
          <mc:Choice Requires="x14">
            <control shapeId="58503" r:id="rId18" name="Check Box 135">
              <controlPr defaultSize="0" autoFill="0" autoLine="0" autoPict="0">
                <anchor moveWithCells="1">
                  <from>
                    <xdr:col>1</xdr:col>
                    <xdr:colOff>0</xdr:colOff>
                    <xdr:row>41</xdr:row>
                    <xdr:rowOff>0</xdr:rowOff>
                  </from>
                  <to>
                    <xdr:col>2</xdr:col>
                    <xdr:colOff>57150</xdr:colOff>
                    <xdr:row>42</xdr:row>
                    <xdr:rowOff>9525</xdr:rowOff>
                  </to>
                </anchor>
              </controlPr>
            </control>
          </mc:Choice>
        </mc:AlternateContent>
        <mc:AlternateContent xmlns:mc="http://schemas.openxmlformats.org/markup-compatibility/2006">
          <mc:Choice Requires="x14">
            <control shapeId="58504" r:id="rId19" name="Check Box 136">
              <controlPr defaultSize="0" autoFill="0" autoLine="0" autoPict="0">
                <anchor moveWithCells="1">
                  <from>
                    <xdr:col>1</xdr:col>
                    <xdr:colOff>0</xdr:colOff>
                    <xdr:row>42</xdr:row>
                    <xdr:rowOff>0</xdr:rowOff>
                  </from>
                  <to>
                    <xdr:col>2</xdr:col>
                    <xdr:colOff>57150</xdr:colOff>
                    <xdr:row>43</xdr:row>
                    <xdr:rowOff>9525</xdr:rowOff>
                  </to>
                </anchor>
              </controlPr>
            </control>
          </mc:Choice>
        </mc:AlternateContent>
        <mc:AlternateContent xmlns:mc="http://schemas.openxmlformats.org/markup-compatibility/2006">
          <mc:Choice Requires="x14">
            <control shapeId="58505" r:id="rId20" name="Check Box 137">
              <controlPr defaultSize="0" autoFill="0" autoLine="0" autoPict="0">
                <anchor moveWithCells="1">
                  <from>
                    <xdr:col>1</xdr:col>
                    <xdr:colOff>0</xdr:colOff>
                    <xdr:row>43</xdr:row>
                    <xdr:rowOff>0</xdr:rowOff>
                  </from>
                  <to>
                    <xdr:col>2</xdr:col>
                    <xdr:colOff>57150</xdr:colOff>
                    <xdr:row>44</xdr:row>
                    <xdr:rowOff>9525</xdr:rowOff>
                  </to>
                </anchor>
              </controlPr>
            </control>
          </mc:Choice>
        </mc:AlternateContent>
        <mc:AlternateContent xmlns:mc="http://schemas.openxmlformats.org/markup-compatibility/2006">
          <mc:Choice Requires="x14">
            <control shapeId="58506" r:id="rId21" name="Check Box 138">
              <controlPr defaultSize="0" autoFill="0" autoLine="0" autoPict="0">
                <anchor moveWithCells="1">
                  <from>
                    <xdr:col>1</xdr:col>
                    <xdr:colOff>0</xdr:colOff>
                    <xdr:row>44</xdr:row>
                    <xdr:rowOff>0</xdr:rowOff>
                  </from>
                  <to>
                    <xdr:col>2</xdr:col>
                    <xdr:colOff>57150</xdr:colOff>
                    <xdr:row>45</xdr:row>
                    <xdr:rowOff>9525</xdr:rowOff>
                  </to>
                </anchor>
              </controlPr>
            </control>
          </mc:Choice>
        </mc:AlternateContent>
        <mc:AlternateContent xmlns:mc="http://schemas.openxmlformats.org/markup-compatibility/2006">
          <mc:Choice Requires="x14">
            <control shapeId="58507" r:id="rId22" name="Check Box 139">
              <controlPr defaultSize="0" autoFill="0" autoLine="0" autoPict="0">
                <anchor moveWithCells="1">
                  <from>
                    <xdr:col>1</xdr:col>
                    <xdr:colOff>0</xdr:colOff>
                    <xdr:row>45</xdr:row>
                    <xdr:rowOff>0</xdr:rowOff>
                  </from>
                  <to>
                    <xdr:col>2</xdr:col>
                    <xdr:colOff>57150</xdr:colOff>
                    <xdr:row>46</xdr:row>
                    <xdr:rowOff>9525</xdr:rowOff>
                  </to>
                </anchor>
              </controlPr>
            </control>
          </mc:Choice>
        </mc:AlternateContent>
        <mc:AlternateContent xmlns:mc="http://schemas.openxmlformats.org/markup-compatibility/2006">
          <mc:Choice Requires="x14">
            <control shapeId="58508" r:id="rId23" name="Check Box 140">
              <controlPr defaultSize="0" autoFill="0" autoLine="0" autoPict="0">
                <anchor moveWithCells="1">
                  <from>
                    <xdr:col>1</xdr:col>
                    <xdr:colOff>0</xdr:colOff>
                    <xdr:row>48</xdr:row>
                    <xdr:rowOff>0</xdr:rowOff>
                  </from>
                  <to>
                    <xdr:col>2</xdr:col>
                    <xdr:colOff>57150</xdr:colOff>
                    <xdr:row>49</xdr:row>
                    <xdr:rowOff>9525</xdr:rowOff>
                  </to>
                </anchor>
              </controlPr>
            </control>
          </mc:Choice>
        </mc:AlternateContent>
        <mc:AlternateContent xmlns:mc="http://schemas.openxmlformats.org/markup-compatibility/2006">
          <mc:Choice Requires="x14">
            <control shapeId="58509" r:id="rId24" name="Check Box 141">
              <controlPr defaultSize="0" autoFill="0" autoLine="0" autoPict="0">
                <anchor moveWithCells="1">
                  <from>
                    <xdr:col>1</xdr:col>
                    <xdr:colOff>0</xdr:colOff>
                    <xdr:row>49</xdr:row>
                    <xdr:rowOff>0</xdr:rowOff>
                  </from>
                  <to>
                    <xdr:col>2</xdr:col>
                    <xdr:colOff>57150</xdr:colOff>
                    <xdr:row>50</xdr:row>
                    <xdr:rowOff>9525</xdr:rowOff>
                  </to>
                </anchor>
              </controlPr>
            </control>
          </mc:Choice>
        </mc:AlternateContent>
        <mc:AlternateContent xmlns:mc="http://schemas.openxmlformats.org/markup-compatibility/2006">
          <mc:Choice Requires="x14">
            <control shapeId="58510" r:id="rId25" name="Check Box 142">
              <controlPr defaultSize="0" autoFill="0" autoLine="0" autoPict="0">
                <anchor moveWithCells="1">
                  <from>
                    <xdr:col>1</xdr:col>
                    <xdr:colOff>0</xdr:colOff>
                    <xdr:row>51</xdr:row>
                    <xdr:rowOff>0</xdr:rowOff>
                  </from>
                  <to>
                    <xdr:col>2</xdr:col>
                    <xdr:colOff>57150</xdr:colOff>
                    <xdr:row>52</xdr:row>
                    <xdr:rowOff>9525</xdr:rowOff>
                  </to>
                </anchor>
              </controlPr>
            </control>
          </mc:Choice>
        </mc:AlternateContent>
        <mc:AlternateContent xmlns:mc="http://schemas.openxmlformats.org/markup-compatibility/2006">
          <mc:Choice Requires="x14">
            <control shapeId="58511" r:id="rId26" name="Check Box 143">
              <controlPr defaultSize="0" autoFill="0" autoLine="0" autoPict="0">
                <anchor moveWithCells="1">
                  <from>
                    <xdr:col>1</xdr:col>
                    <xdr:colOff>0</xdr:colOff>
                    <xdr:row>52</xdr:row>
                    <xdr:rowOff>0</xdr:rowOff>
                  </from>
                  <to>
                    <xdr:col>2</xdr:col>
                    <xdr:colOff>57150</xdr:colOff>
                    <xdr:row>53</xdr:row>
                    <xdr:rowOff>9525</xdr:rowOff>
                  </to>
                </anchor>
              </controlPr>
            </control>
          </mc:Choice>
        </mc:AlternateContent>
        <mc:AlternateContent xmlns:mc="http://schemas.openxmlformats.org/markup-compatibility/2006">
          <mc:Choice Requires="x14">
            <control shapeId="58512" r:id="rId27" name="Check Box 144">
              <controlPr defaultSize="0" autoFill="0" autoLine="0" autoPict="0">
                <anchor moveWithCells="1">
                  <from>
                    <xdr:col>1</xdr:col>
                    <xdr:colOff>0</xdr:colOff>
                    <xdr:row>54</xdr:row>
                    <xdr:rowOff>0</xdr:rowOff>
                  </from>
                  <to>
                    <xdr:col>2</xdr:col>
                    <xdr:colOff>57150</xdr:colOff>
                    <xdr:row>55</xdr:row>
                    <xdr:rowOff>9525</xdr:rowOff>
                  </to>
                </anchor>
              </controlPr>
            </control>
          </mc:Choice>
        </mc:AlternateContent>
        <mc:AlternateContent xmlns:mc="http://schemas.openxmlformats.org/markup-compatibility/2006">
          <mc:Choice Requires="x14">
            <control shapeId="58513" r:id="rId28" name="Check Box 145">
              <controlPr defaultSize="0" autoFill="0" autoLine="0" autoPict="0">
                <anchor moveWithCells="1">
                  <from>
                    <xdr:col>1</xdr:col>
                    <xdr:colOff>0</xdr:colOff>
                    <xdr:row>55</xdr:row>
                    <xdr:rowOff>0</xdr:rowOff>
                  </from>
                  <to>
                    <xdr:col>2</xdr:col>
                    <xdr:colOff>57150</xdr:colOff>
                    <xdr:row>56</xdr:row>
                    <xdr:rowOff>9525</xdr:rowOff>
                  </to>
                </anchor>
              </controlPr>
            </control>
          </mc:Choice>
        </mc:AlternateContent>
        <mc:AlternateContent xmlns:mc="http://schemas.openxmlformats.org/markup-compatibility/2006">
          <mc:Choice Requires="x14">
            <control shapeId="58514" r:id="rId29" name="Check Box 146">
              <controlPr defaultSize="0" autoFill="0" autoLine="0" autoPict="0">
                <anchor moveWithCells="1">
                  <from>
                    <xdr:col>1</xdr:col>
                    <xdr:colOff>0</xdr:colOff>
                    <xdr:row>56</xdr:row>
                    <xdr:rowOff>0</xdr:rowOff>
                  </from>
                  <to>
                    <xdr:col>2</xdr:col>
                    <xdr:colOff>57150</xdr:colOff>
                    <xdr:row>57</xdr:row>
                    <xdr:rowOff>9525</xdr:rowOff>
                  </to>
                </anchor>
              </controlPr>
            </control>
          </mc:Choice>
        </mc:AlternateContent>
        <mc:AlternateContent xmlns:mc="http://schemas.openxmlformats.org/markup-compatibility/2006">
          <mc:Choice Requires="x14">
            <control shapeId="58515" r:id="rId30" name="Check Box 147">
              <controlPr defaultSize="0" autoFill="0" autoLine="0" autoPict="0">
                <anchor moveWithCells="1">
                  <from>
                    <xdr:col>1</xdr:col>
                    <xdr:colOff>0</xdr:colOff>
                    <xdr:row>57</xdr:row>
                    <xdr:rowOff>0</xdr:rowOff>
                  </from>
                  <to>
                    <xdr:col>2</xdr:col>
                    <xdr:colOff>57150</xdr:colOff>
                    <xdr:row>58</xdr:row>
                    <xdr:rowOff>9525</xdr:rowOff>
                  </to>
                </anchor>
              </controlPr>
            </control>
          </mc:Choice>
        </mc:AlternateContent>
        <mc:AlternateContent xmlns:mc="http://schemas.openxmlformats.org/markup-compatibility/2006">
          <mc:Choice Requires="x14">
            <control shapeId="58516" r:id="rId31" name="Check Box 148">
              <controlPr defaultSize="0" autoFill="0" autoLine="0" autoPict="0">
                <anchor moveWithCells="1">
                  <from>
                    <xdr:col>1</xdr:col>
                    <xdr:colOff>0</xdr:colOff>
                    <xdr:row>58</xdr:row>
                    <xdr:rowOff>0</xdr:rowOff>
                  </from>
                  <to>
                    <xdr:col>2</xdr:col>
                    <xdr:colOff>57150</xdr:colOff>
                    <xdr:row>59</xdr:row>
                    <xdr:rowOff>9525</xdr:rowOff>
                  </to>
                </anchor>
              </controlPr>
            </control>
          </mc:Choice>
        </mc:AlternateContent>
        <mc:AlternateContent xmlns:mc="http://schemas.openxmlformats.org/markup-compatibility/2006">
          <mc:Choice Requires="x14">
            <control shapeId="58517" r:id="rId32" name="Check Box 149">
              <controlPr defaultSize="0" autoFill="0" autoLine="0" autoPict="0">
                <anchor moveWithCells="1">
                  <from>
                    <xdr:col>1</xdr:col>
                    <xdr:colOff>0</xdr:colOff>
                    <xdr:row>59</xdr:row>
                    <xdr:rowOff>0</xdr:rowOff>
                  </from>
                  <to>
                    <xdr:col>2</xdr:col>
                    <xdr:colOff>57150</xdr:colOff>
                    <xdr:row>60</xdr:row>
                    <xdr:rowOff>9525</xdr:rowOff>
                  </to>
                </anchor>
              </controlPr>
            </control>
          </mc:Choice>
        </mc:AlternateContent>
        <mc:AlternateContent xmlns:mc="http://schemas.openxmlformats.org/markup-compatibility/2006">
          <mc:Choice Requires="x14">
            <control shapeId="58518" r:id="rId33" name="Check Box 150">
              <controlPr defaultSize="0" autoFill="0" autoLine="0" autoPict="0">
                <anchor moveWithCells="1">
                  <from>
                    <xdr:col>1</xdr:col>
                    <xdr:colOff>0</xdr:colOff>
                    <xdr:row>60</xdr:row>
                    <xdr:rowOff>0</xdr:rowOff>
                  </from>
                  <to>
                    <xdr:col>2</xdr:col>
                    <xdr:colOff>57150</xdr:colOff>
                    <xdr:row>61</xdr:row>
                    <xdr:rowOff>9525</xdr:rowOff>
                  </to>
                </anchor>
              </controlPr>
            </control>
          </mc:Choice>
        </mc:AlternateContent>
        <mc:AlternateContent xmlns:mc="http://schemas.openxmlformats.org/markup-compatibility/2006">
          <mc:Choice Requires="x14">
            <control shapeId="58519" r:id="rId34" name="Check Box 151">
              <controlPr defaultSize="0" autoFill="0" autoLine="0" autoPict="0">
                <anchor moveWithCells="1">
                  <from>
                    <xdr:col>1</xdr:col>
                    <xdr:colOff>0</xdr:colOff>
                    <xdr:row>61</xdr:row>
                    <xdr:rowOff>0</xdr:rowOff>
                  </from>
                  <to>
                    <xdr:col>2</xdr:col>
                    <xdr:colOff>57150</xdr:colOff>
                    <xdr:row>62</xdr:row>
                    <xdr:rowOff>9525</xdr:rowOff>
                  </to>
                </anchor>
              </controlPr>
            </control>
          </mc:Choice>
        </mc:AlternateContent>
        <mc:AlternateContent xmlns:mc="http://schemas.openxmlformats.org/markup-compatibility/2006">
          <mc:Choice Requires="x14">
            <control shapeId="58520" r:id="rId35" name="Check Box 152">
              <controlPr defaultSize="0" autoFill="0" autoLine="0" autoPict="0">
                <anchor moveWithCells="1">
                  <from>
                    <xdr:col>1</xdr:col>
                    <xdr:colOff>0</xdr:colOff>
                    <xdr:row>62</xdr:row>
                    <xdr:rowOff>0</xdr:rowOff>
                  </from>
                  <to>
                    <xdr:col>2</xdr:col>
                    <xdr:colOff>57150</xdr:colOff>
                    <xdr:row>63</xdr:row>
                    <xdr:rowOff>9525</xdr:rowOff>
                  </to>
                </anchor>
              </controlPr>
            </control>
          </mc:Choice>
        </mc:AlternateContent>
        <mc:AlternateContent xmlns:mc="http://schemas.openxmlformats.org/markup-compatibility/2006">
          <mc:Choice Requires="x14">
            <control shapeId="58521" r:id="rId36" name="Check Box 153">
              <controlPr defaultSize="0" autoFill="0" autoLine="0" autoPict="0">
                <anchor moveWithCells="1">
                  <from>
                    <xdr:col>1</xdr:col>
                    <xdr:colOff>0</xdr:colOff>
                    <xdr:row>63</xdr:row>
                    <xdr:rowOff>0</xdr:rowOff>
                  </from>
                  <to>
                    <xdr:col>2</xdr:col>
                    <xdr:colOff>57150</xdr:colOff>
                    <xdr:row>64</xdr:row>
                    <xdr:rowOff>9525</xdr:rowOff>
                  </to>
                </anchor>
              </controlPr>
            </control>
          </mc:Choice>
        </mc:AlternateContent>
        <mc:AlternateContent xmlns:mc="http://schemas.openxmlformats.org/markup-compatibility/2006">
          <mc:Choice Requires="x14">
            <control shapeId="58522" r:id="rId37" name="Check Box 154">
              <controlPr defaultSize="0" autoFill="0" autoLine="0" autoPict="0">
                <anchor moveWithCells="1">
                  <from>
                    <xdr:col>1</xdr:col>
                    <xdr:colOff>0</xdr:colOff>
                    <xdr:row>64</xdr:row>
                    <xdr:rowOff>0</xdr:rowOff>
                  </from>
                  <to>
                    <xdr:col>2</xdr:col>
                    <xdr:colOff>57150</xdr:colOff>
                    <xdr:row>65</xdr:row>
                    <xdr:rowOff>9525</xdr:rowOff>
                  </to>
                </anchor>
              </controlPr>
            </control>
          </mc:Choice>
        </mc:AlternateContent>
        <mc:AlternateContent xmlns:mc="http://schemas.openxmlformats.org/markup-compatibility/2006">
          <mc:Choice Requires="x14">
            <control shapeId="58523" r:id="rId38" name="Check Box 155">
              <controlPr defaultSize="0" autoFill="0" autoLine="0" autoPict="0">
                <anchor moveWithCells="1">
                  <from>
                    <xdr:col>1</xdr:col>
                    <xdr:colOff>0</xdr:colOff>
                    <xdr:row>65</xdr:row>
                    <xdr:rowOff>0</xdr:rowOff>
                  </from>
                  <to>
                    <xdr:col>2</xdr:col>
                    <xdr:colOff>57150</xdr:colOff>
                    <xdr:row>66</xdr:row>
                    <xdr:rowOff>9525</xdr:rowOff>
                  </to>
                </anchor>
              </controlPr>
            </control>
          </mc:Choice>
        </mc:AlternateContent>
        <mc:AlternateContent xmlns:mc="http://schemas.openxmlformats.org/markup-compatibility/2006">
          <mc:Choice Requires="x14">
            <control shapeId="58524" r:id="rId39" name="Check Box 156">
              <controlPr defaultSize="0" autoFill="0" autoLine="0" autoPict="0">
                <anchor moveWithCells="1">
                  <from>
                    <xdr:col>1</xdr:col>
                    <xdr:colOff>0</xdr:colOff>
                    <xdr:row>67</xdr:row>
                    <xdr:rowOff>0</xdr:rowOff>
                  </from>
                  <to>
                    <xdr:col>2</xdr:col>
                    <xdr:colOff>57150</xdr:colOff>
                    <xdr:row>68</xdr:row>
                    <xdr:rowOff>9525</xdr:rowOff>
                  </to>
                </anchor>
              </controlPr>
            </control>
          </mc:Choice>
        </mc:AlternateContent>
        <mc:AlternateContent xmlns:mc="http://schemas.openxmlformats.org/markup-compatibility/2006">
          <mc:Choice Requires="x14">
            <control shapeId="58525" r:id="rId40" name="Check Box 157">
              <controlPr defaultSize="0" autoFill="0" autoLine="0" autoPict="0">
                <anchor moveWithCells="1">
                  <from>
                    <xdr:col>1</xdr:col>
                    <xdr:colOff>0</xdr:colOff>
                    <xdr:row>68</xdr:row>
                    <xdr:rowOff>0</xdr:rowOff>
                  </from>
                  <to>
                    <xdr:col>2</xdr:col>
                    <xdr:colOff>57150</xdr:colOff>
                    <xdr:row>69</xdr:row>
                    <xdr:rowOff>9525</xdr:rowOff>
                  </to>
                </anchor>
              </controlPr>
            </control>
          </mc:Choice>
        </mc:AlternateContent>
        <mc:AlternateContent xmlns:mc="http://schemas.openxmlformats.org/markup-compatibility/2006">
          <mc:Choice Requires="x14">
            <control shapeId="58526" r:id="rId41" name="Check Box 158">
              <controlPr defaultSize="0" autoFill="0" autoLine="0" autoPict="0">
                <anchor moveWithCells="1">
                  <from>
                    <xdr:col>1</xdr:col>
                    <xdr:colOff>0</xdr:colOff>
                    <xdr:row>69</xdr:row>
                    <xdr:rowOff>0</xdr:rowOff>
                  </from>
                  <to>
                    <xdr:col>2</xdr:col>
                    <xdr:colOff>57150</xdr:colOff>
                    <xdr:row>70</xdr:row>
                    <xdr:rowOff>9525</xdr:rowOff>
                  </to>
                </anchor>
              </controlPr>
            </control>
          </mc:Choice>
        </mc:AlternateContent>
        <mc:AlternateContent xmlns:mc="http://schemas.openxmlformats.org/markup-compatibility/2006">
          <mc:Choice Requires="x14">
            <control shapeId="58527" r:id="rId42" name="Check Box 159">
              <controlPr defaultSize="0" autoFill="0" autoLine="0" autoPict="0">
                <anchor moveWithCells="1">
                  <from>
                    <xdr:col>1</xdr:col>
                    <xdr:colOff>0</xdr:colOff>
                    <xdr:row>70</xdr:row>
                    <xdr:rowOff>0</xdr:rowOff>
                  </from>
                  <to>
                    <xdr:col>2</xdr:col>
                    <xdr:colOff>57150</xdr:colOff>
                    <xdr:row>71</xdr:row>
                    <xdr:rowOff>9525</xdr:rowOff>
                  </to>
                </anchor>
              </controlPr>
            </control>
          </mc:Choice>
        </mc:AlternateContent>
        <mc:AlternateContent xmlns:mc="http://schemas.openxmlformats.org/markup-compatibility/2006">
          <mc:Choice Requires="x14">
            <control shapeId="58528" r:id="rId43" name="Check Box 160">
              <controlPr defaultSize="0" autoFill="0" autoLine="0" autoPict="0">
                <anchor moveWithCells="1">
                  <from>
                    <xdr:col>1</xdr:col>
                    <xdr:colOff>0</xdr:colOff>
                    <xdr:row>71</xdr:row>
                    <xdr:rowOff>0</xdr:rowOff>
                  </from>
                  <to>
                    <xdr:col>2</xdr:col>
                    <xdr:colOff>57150</xdr:colOff>
                    <xdr:row>72</xdr:row>
                    <xdr:rowOff>9525</xdr:rowOff>
                  </to>
                </anchor>
              </controlPr>
            </control>
          </mc:Choice>
        </mc:AlternateContent>
        <mc:AlternateContent xmlns:mc="http://schemas.openxmlformats.org/markup-compatibility/2006">
          <mc:Choice Requires="x14">
            <control shapeId="58529" r:id="rId44" name="Check Box 161">
              <controlPr defaultSize="0" autoFill="0" autoLine="0" autoPict="0">
                <anchor moveWithCells="1">
                  <from>
                    <xdr:col>1</xdr:col>
                    <xdr:colOff>0</xdr:colOff>
                    <xdr:row>72</xdr:row>
                    <xdr:rowOff>0</xdr:rowOff>
                  </from>
                  <to>
                    <xdr:col>2</xdr:col>
                    <xdr:colOff>57150</xdr:colOff>
                    <xdr:row>73</xdr:row>
                    <xdr:rowOff>9525</xdr:rowOff>
                  </to>
                </anchor>
              </controlPr>
            </control>
          </mc:Choice>
        </mc:AlternateContent>
        <mc:AlternateContent xmlns:mc="http://schemas.openxmlformats.org/markup-compatibility/2006">
          <mc:Choice Requires="x14">
            <control shapeId="58530" r:id="rId45" name="Check Box 162">
              <controlPr defaultSize="0" autoFill="0" autoLine="0" autoPict="0">
                <anchor moveWithCells="1">
                  <from>
                    <xdr:col>1</xdr:col>
                    <xdr:colOff>0</xdr:colOff>
                    <xdr:row>73</xdr:row>
                    <xdr:rowOff>0</xdr:rowOff>
                  </from>
                  <to>
                    <xdr:col>2</xdr:col>
                    <xdr:colOff>57150</xdr:colOff>
                    <xdr:row>74</xdr:row>
                    <xdr:rowOff>9525</xdr:rowOff>
                  </to>
                </anchor>
              </controlPr>
            </control>
          </mc:Choice>
        </mc:AlternateContent>
        <mc:AlternateContent xmlns:mc="http://schemas.openxmlformats.org/markup-compatibility/2006">
          <mc:Choice Requires="x14">
            <control shapeId="58531" r:id="rId46" name="Check Box 163">
              <controlPr defaultSize="0" autoFill="0" autoLine="0" autoPict="0">
                <anchor moveWithCells="1">
                  <from>
                    <xdr:col>1</xdr:col>
                    <xdr:colOff>0</xdr:colOff>
                    <xdr:row>75</xdr:row>
                    <xdr:rowOff>0</xdr:rowOff>
                  </from>
                  <to>
                    <xdr:col>2</xdr:col>
                    <xdr:colOff>57150</xdr:colOff>
                    <xdr:row>76</xdr:row>
                    <xdr:rowOff>9525</xdr:rowOff>
                  </to>
                </anchor>
              </controlPr>
            </control>
          </mc:Choice>
        </mc:AlternateContent>
        <mc:AlternateContent xmlns:mc="http://schemas.openxmlformats.org/markup-compatibility/2006">
          <mc:Choice Requires="x14">
            <control shapeId="58532" r:id="rId47" name="Check Box 164">
              <controlPr defaultSize="0" autoFill="0" autoLine="0" autoPict="0">
                <anchor moveWithCells="1">
                  <from>
                    <xdr:col>1</xdr:col>
                    <xdr:colOff>0</xdr:colOff>
                    <xdr:row>76</xdr:row>
                    <xdr:rowOff>0</xdr:rowOff>
                  </from>
                  <to>
                    <xdr:col>2</xdr:col>
                    <xdr:colOff>57150</xdr:colOff>
                    <xdr:row>77</xdr:row>
                    <xdr:rowOff>9525</xdr:rowOff>
                  </to>
                </anchor>
              </controlPr>
            </control>
          </mc:Choice>
        </mc:AlternateContent>
        <mc:AlternateContent xmlns:mc="http://schemas.openxmlformats.org/markup-compatibility/2006">
          <mc:Choice Requires="x14">
            <control shapeId="58533" r:id="rId48" name="Check Box 165">
              <controlPr defaultSize="0" autoFill="0" autoLine="0" autoPict="0">
                <anchor moveWithCells="1">
                  <from>
                    <xdr:col>1</xdr:col>
                    <xdr:colOff>0</xdr:colOff>
                    <xdr:row>77</xdr:row>
                    <xdr:rowOff>0</xdr:rowOff>
                  </from>
                  <to>
                    <xdr:col>2</xdr:col>
                    <xdr:colOff>57150</xdr:colOff>
                    <xdr:row>78</xdr:row>
                    <xdr:rowOff>9525</xdr:rowOff>
                  </to>
                </anchor>
              </controlPr>
            </control>
          </mc:Choice>
        </mc:AlternateContent>
        <mc:AlternateContent xmlns:mc="http://schemas.openxmlformats.org/markup-compatibility/2006">
          <mc:Choice Requires="x14">
            <control shapeId="58534" r:id="rId49" name="Check Box 166">
              <controlPr defaultSize="0" autoFill="0" autoLine="0" autoPict="0">
                <anchor moveWithCells="1">
                  <from>
                    <xdr:col>1</xdr:col>
                    <xdr:colOff>0</xdr:colOff>
                    <xdr:row>78</xdr:row>
                    <xdr:rowOff>0</xdr:rowOff>
                  </from>
                  <to>
                    <xdr:col>2</xdr:col>
                    <xdr:colOff>57150</xdr:colOff>
                    <xdr:row>79</xdr:row>
                    <xdr:rowOff>9525</xdr:rowOff>
                  </to>
                </anchor>
              </controlPr>
            </control>
          </mc:Choice>
        </mc:AlternateContent>
        <mc:AlternateContent xmlns:mc="http://schemas.openxmlformats.org/markup-compatibility/2006">
          <mc:Choice Requires="x14">
            <control shapeId="58535" r:id="rId50" name="Check Box 167">
              <controlPr defaultSize="0" autoFill="0" autoLine="0" autoPict="0">
                <anchor moveWithCells="1">
                  <from>
                    <xdr:col>1</xdr:col>
                    <xdr:colOff>0</xdr:colOff>
                    <xdr:row>79</xdr:row>
                    <xdr:rowOff>0</xdr:rowOff>
                  </from>
                  <to>
                    <xdr:col>2</xdr:col>
                    <xdr:colOff>57150</xdr:colOff>
                    <xdr:row>80</xdr:row>
                    <xdr:rowOff>9525</xdr:rowOff>
                  </to>
                </anchor>
              </controlPr>
            </control>
          </mc:Choice>
        </mc:AlternateContent>
        <mc:AlternateContent xmlns:mc="http://schemas.openxmlformats.org/markup-compatibility/2006">
          <mc:Choice Requires="x14">
            <control shapeId="58536" r:id="rId51" name="Check Box 168">
              <controlPr defaultSize="0" autoFill="0" autoLine="0" autoPict="0">
                <anchor moveWithCells="1">
                  <from>
                    <xdr:col>1</xdr:col>
                    <xdr:colOff>0</xdr:colOff>
                    <xdr:row>80</xdr:row>
                    <xdr:rowOff>0</xdr:rowOff>
                  </from>
                  <to>
                    <xdr:col>2</xdr:col>
                    <xdr:colOff>57150</xdr:colOff>
                    <xdr:row>81</xdr:row>
                    <xdr:rowOff>9525</xdr:rowOff>
                  </to>
                </anchor>
              </controlPr>
            </control>
          </mc:Choice>
        </mc:AlternateContent>
        <mc:AlternateContent xmlns:mc="http://schemas.openxmlformats.org/markup-compatibility/2006">
          <mc:Choice Requires="x14">
            <control shapeId="58537" r:id="rId52" name="Check Box 169">
              <controlPr defaultSize="0" autoFill="0" autoLine="0" autoPict="0">
                <anchor moveWithCells="1">
                  <from>
                    <xdr:col>1</xdr:col>
                    <xdr:colOff>0</xdr:colOff>
                    <xdr:row>81</xdr:row>
                    <xdr:rowOff>0</xdr:rowOff>
                  </from>
                  <to>
                    <xdr:col>2</xdr:col>
                    <xdr:colOff>57150</xdr:colOff>
                    <xdr:row>82</xdr:row>
                    <xdr:rowOff>9525</xdr:rowOff>
                  </to>
                </anchor>
              </controlPr>
            </control>
          </mc:Choice>
        </mc:AlternateContent>
        <mc:AlternateContent xmlns:mc="http://schemas.openxmlformats.org/markup-compatibility/2006">
          <mc:Choice Requires="x14">
            <control shapeId="58538" r:id="rId53" name="Check Box 170">
              <controlPr defaultSize="0" autoFill="0" autoLine="0" autoPict="0">
                <anchor moveWithCells="1">
                  <from>
                    <xdr:col>1</xdr:col>
                    <xdr:colOff>0</xdr:colOff>
                    <xdr:row>82</xdr:row>
                    <xdr:rowOff>0</xdr:rowOff>
                  </from>
                  <to>
                    <xdr:col>2</xdr:col>
                    <xdr:colOff>57150</xdr:colOff>
                    <xdr:row>83</xdr:row>
                    <xdr:rowOff>9525</xdr:rowOff>
                  </to>
                </anchor>
              </controlPr>
            </control>
          </mc:Choice>
        </mc:AlternateContent>
        <mc:AlternateContent xmlns:mc="http://schemas.openxmlformats.org/markup-compatibility/2006">
          <mc:Choice Requires="x14">
            <control shapeId="58539" r:id="rId54" name="Check Box 171">
              <controlPr defaultSize="0" autoFill="0" autoLine="0" autoPict="0">
                <anchor moveWithCells="1">
                  <from>
                    <xdr:col>1</xdr:col>
                    <xdr:colOff>0</xdr:colOff>
                    <xdr:row>83</xdr:row>
                    <xdr:rowOff>0</xdr:rowOff>
                  </from>
                  <to>
                    <xdr:col>2</xdr:col>
                    <xdr:colOff>57150</xdr:colOff>
                    <xdr:row>84</xdr:row>
                    <xdr:rowOff>9525</xdr:rowOff>
                  </to>
                </anchor>
              </controlPr>
            </control>
          </mc:Choice>
        </mc:AlternateContent>
        <mc:AlternateContent xmlns:mc="http://schemas.openxmlformats.org/markup-compatibility/2006">
          <mc:Choice Requires="x14">
            <control shapeId="58540" r:id="rId55" name="Check Box 172">
              <controlPr defaultSize="0" autoFill="0" autoLine="0" autoPict="0">
                <anchor moveWithCells="1">
                  <from>
                    <xdr:col>1</xdr:col>
                    <xdr:colOff>0</xdr:colOff>
                    <xdr:row>85</xdr:row>
                    <xdr:rowOff>0</xdr:rowOff>
                  </from>
                  <to>
                    <xdr:col>2</xdr:col>
                    <xdr:colOff>57150</xdr:colOff>
                    <xdr:row>86</xdr:row>
                    <xdr:rowOff>9525</xdr:rowOff>
                  </to>
                </anchor>
              </controlPr>
            </control>
          </mc:Choice>
        </mc:AlternateContent>
        <mc:AlternateContent xmlns:mc="http://schemas.openxmlformats.org/markup-compatibility/2006">
          <mc:Choice Requires="x14">
            <control shapeId="58541" r:id="rId56" name="Check Box 173">
              <controlPr defaultSize="0" autoFill="0" autoLine="0" autoPict="0">
                <anchor moveWithCells="1">
                  <from>
                    <xdr:col>1</xdr:col>
                    <xdr:colOff>0</xdr:colOff>
                    <xdr:row>86</xdr:row>
                    <xdr:rowOff>0</xdr:rowOff>
                  </from>
                  <to>
                    <xdr:col>2</xdr:col>
                    <xdr:colOff>57150</xdr:colOff>
                    <xdr:row>87</xdr:row>
                    <xdr:rowOff>9525</xdr:rowOff>
                  </to>
                </anchor>
              </controlPr>
            </control>
          </mc:Choice>
        </mc:AlternateContent>
        <mc:AlternateContent xmlns:mc="http://schemas.openxmlformats.org/markup-compatibility/2006">
          <mc:Choice Requires="x14">
            <control shapeId="58544" r:id="rId57" name="Check Box 176">
              <controlPr defaultSize="0" autoFill="0" autoLine="0" autoPict="0">
                <anchor moveWithCells="1">
                  <from>
                    <xdr:col>1</xdr:col>
                    <xdr:colOff>0</xdr:colOff>
                    <xdr:row>94</xdr:row>
                    <xdr:rowOff>0</xdr:rowOff>
                  </from>
                  <to>
                    <xdr:col>2</xdr:col>
                    <xdr:colOff>57150</xdr:colOff>
                    <xdr:row>95</xdr:row>
                    <xdr:rowOff>9525</xdr:rowOff>
                  </to>
                </anchor>
              </controlPr>
            </control>
          </mc:Choice>
        </mc:AlternateContent>
        <mc:AlternateContent xmlns:mc="http://schemas.openxmlformats.org/markup-compatibility/2006">
          <mc:Choice Requires="x14">
            <control shapeId="58545" r:id="rId58" name="Check Box 177">
              <controlPr defaultSize="0" autoFill="0" autoLine="0" autoPict="0">
                <anchor moveWithCells="1">
                  <from>
                    <xdr:col>1</xdr:col>
                    <xdr:colOff>0</xdr:colOff>
                    <xdr:row>95</xdr:row>
                    <xdr:rowOff>0</xdr:rowOff>
                  </from>
                  <to>
                    <xdr:col>2</xdr:col>
                    <xdr:colOff>57150</xdr:colOff>
                    <xdr:row>96</xdr:row>
                    <xdr:rowOff>9525</xdr:rowOff>
                  </to>
                </anchor>
              </controlPr>
            </control>
          </mc:Choice>
        </mc:AlternateContent>
        <mc:AlternateContent xmlns:mc="http://schemas.openxmlformats.org/markup-compatibility/2006">
          <mc:Choice Requires="x14">
            <control shapeId="58546" r:id="rId59" name="Check Box 178">
              <controlPr defaultSize="0" autoFill="0" autoLine="0" autoPict="0">
                <anchor moveWithCells="1">
                  <from>
                    <xdr:col>1</xdr:col>
                    <xdr:colOff>0</xdr:colOff>
                    <xdr:row>96</xdr:row>
                    <xdr:rowOff>0</xdr:rowOff>
                  </from>
                  <to>
                    <xdr:col>2</xdr:col>
                    <xdr:colOff>57150</xdr:colOff>
                    <xdr:row>97</xdr:row>
                    <xdr:rowOff>9525</xdr:rowOff>
                  </to>
                </anchor>
              </controlPr>
            </control>
          </mc:Choice>
        </mc:AlternateContent>
        <mc:AlternateContent xmlns:mc="http://schemas.openxmlformats.org/markup-compatibility/2006">
          <mc:Choice Requires="x14">
            <control shapeId="58547" r:id="rId60" name="Check Box 179">
              <controlPr defaultSize="0" autoFill="0" autoLine="0" autoPict="0">
                <anchor moveWithCells="1">
                  <from>
                    <xdr:col>1</xdr:col>
                    <xdr:colOff>0</xdr:colOff>
                    <xdr:row>97</xdr:row>
                    <xdr:rowOff>0</xdr:rowOff>
                  </from>
                  <to>
                    <xdr:col>2</xdr:col>
                    <xdr:colOff>57150</xdr:colOff>
                    <xdr:row>98</xdr:row>
                    <xdr:rowOff>9525</xdr:rowOff>
                  </to>
                </anchor>
              </controlPr>
            </control>
          </mc:Choice>
        </mc:AlternateContent>
        <mc:AlternateContent xmlns:mc="http://schemas.openxmlformats.org/markup-compatibility/2006">
          <mc:Choice Requires="x14">
            <control shapeId="58548" r:id="rId61" name="Check Box 180">
              <controlPr defaultSize="0" autoFill="0" autoLine="0" autoPict="0">
                <anchor moveWithCells="1">
                  <from>
                    <xdr:col>1</xdr:col>
                    <xdr:colOff>0</xdr:colOff>
                    <xdr:row>98</xdr:row>
                    <xdr:rowOff>0</xdr:rowOff>
                  </from>
                  <to>
                    <xdr:col>2</xdr:col>
                    <xdr:colOff>57150</xdr:colOff>
                    <xdr:row>99</xdr:row>
                    <xdr:rowOff>9525</xdr:rowOff>
                  </to>
                </anchor>
              </controlPr>
            </control>
          </mc:Choice>
        </mc:AlternateContent>
        <mc:AlternateContent xmlns:mc="http://schemas.openxmlformats.org/markup-compatibility/2006">
          <mc:Choice Requires="x14">
            <control shapeId="58549" r:id="rId62" name="Check Box 181">
              <controlPr defaultSize="0" autoFill="0" autoLine="0" autoPict="0">
                <anchor moveWithCells="1">
                  <from>
                    <xdr:col>1</xdr:col>
                    <xdr:colOff>0</xdr:colOff>
                    <xdr:row>99</xdr:row>
                    <xdr:rowOff>0</xdr:rowOff>
                  </from>
                  <to>
                    <xdr:col>2</xdr:col>
                    <xdr:colOff>57150</xdr:colOff>
                    <xdr:row>100</xdr:row>
                    <xdr:rowOff>9525</xdr:rowOff>
                  </to>
                </anchor>
              </controlPr>
            </control>
          </mc:Choice>
        </mc:AlternateContent>
        <mc:AlternateContent xmlns:mc="http://schemas.openxmlformats.org/markup-compatibility/2006">
          <mc:Choice Requires="x14">
            <control shapeId="58550" r:id="rId63" name="Check Box 182">
              <controlPr defaultSize="0" autoFill="0" autoLine="0" autoPict="0">
                <anchor moveWithCells="1">
                  <from>
                    <xdr:col>1</xdr:col>
                    <xdr:colOff>0</xdr:colOff>
                    <xdr:row>100</xdr:row>
                    <xdr:rowOff>0</xdr:rowOff>
                  </from>
                  <to>
                    <xdr:col>2</xdr:col>
                    <xdr:colOff>57150</xdr:colOff>
                    <xdr:row>101</xdr:row>
                    <xdr:rowOff>9525</xdr:rowOff>
                  </to>
                </anchor>
              </controlPr>
            </control>
          </mc:Choice>
        </mc:AlternateContent>
        <mc:AlternateContent xmlns:mc="http://schemas.openxmlformats.org/markup-compatibility/2006">
          <mc:Choice Requires="x14">
            <control shapeId="58551" r:id="rId64" name="Check Box 183">
              <controlPr defaultSize="0" autoFill="0" autoLine="0" autoPict="0">
                <anchor moveWithCells="1">
                  <from>
                    <xdr:col>1</xdr:col>
                    <xdr:colOff>0</xdr:colOff>
                    <xdr:row>102</xdr:row>
                    <xdr:rowOff>0</xdr:rowOff>
                  </from>
                  <to>
                    <xdr:col>2</xdr:col>
                    <xdr:colOff>57150</xdr:colOff>
                    <xdr:row>103</xdr:row>
                    <xdr:rowOff>0</xdr:rowOff>
                  </to>
                </anchor>
              </controlPr>
            </control>
          </mc:Choice>
        </mc:AlternateContent>
        <mc:AlternateContent xmlns:mc="http://schemas.openxmlformats.org/markup-compatibility/2006">
          <mc:Choice Requires="x14">
            <control shapeId="58553" r:id="rId65" name="Check Box 185">
              <controlPr defaultSize="0" autoFill="0" autoLine="0" autoPict="0">
                <anchor moveWithCells="1">
                  <from>
                    <xdr:col>1</xdr:col>
                    <xdr:colOff>0</xdr:colOff>
                    <xdr:row>84</xdr:row>
                    <xdr:rowOff>0</xdr:rowOff>
                  </from>
                  <to>
                    <xdr:col>2</xdr:col>
                    <xdr:colOff>57150</xdr:colOff>
                    <xdr:row>85</xdr:row>
                    <xdr:rowOff>9525</xdr:rowOff>
                  </to>
                </anchor>
              </controlPr>
            </control>
          </mc:Choice>
        </mc:AlternateContent>
        <mc:AlternateContent xmlns:mc="http://schemas.openxmlformats.org/markup-compatibility/2006">
          <mc:Choice Requires="x14">
            <control shapeId="58583" r:id="rId66" name="Check Box 215">
              <controlPr defaultSize="0" autoFill="0" autoLine="0" autoPict="0">
                <anchor moveWithCells="1">
                  <from>
                    <xdr:col>1</xdr:col>
                    <xdr:colOff>0</xdr:colOff>
                    <xdr:row>31</xdr:row>
                    <xdr:rowOff>0</xdr:rowOff>
                  </from>
                  <to>
                    <xdr:col>2</xdr:col>
                    <xdr:colOff>57150</xdr:colOff>
                    <xdr:row>32</xdr:row>
                    <xdr:rowOff>9525</xdr:rowOff>
                  </to>
                </anchor>
              </controlPr>
            </control>
          </mc:Choice>
        </mc:AlternateContent>
        <mc:AlternateContent xmlns:mc="http://schemas.openxmlformats.org/markup-compatibility/2006">
          <mc:Choice Requires="x14">
            <control shapeId="58568" r:id="rId67" name="Check Box 200">
              <controlPr defaultSize="0" autoFill="0" autoLine="0" autoPict="0">
                <anchor moveWithCells="1">
                  <from>
                    <xdr:col>1</xdr:col>
                    <xdr:colOff>0</xdr:colOff>
                    <xdr:row>12</xdr:row>
                    <xdr:rowOff>0</xdr:rowOff>
                  </from>
                  <to>
                    <xdr:col>2</xdr:col>
                    <xdr:colOff>57150</xdr:colOff>
                    <xdr:row>13</xdr:row>
                    <xdr:rowOff>9525</xdr:rowOff>
                  </to>
                </anchor>
              </controlPr>
            </control>
          </mc:Choice>
        </mc:AlternateContent>
        <mc:AlternateContent xmlns:mc="http://schemas.openxmlformats.org/markup-compatibility/2006">
          <mc:Choice Requires="x14">
            <control shapeId="58569" r:id="rId68" name="Check Box 201">
              <controlPr defaultSize="0" autoFill="0" autoLine="0" autoPict="0">
                <anchor moveWithCells="1">
                  <from>
                    <xdr:col>1</xdr:col>
                    <xdr:colOff>0</xdr:colOff>
                    <xdr:row>13</xdr:row>
                    <xdr:rowOff>0</xdr:rowOff>
                  </from>
                  <to>
                    <xdr:col>2</xdr:col>
                    <xdr:colOff>57150</xdr:colOff>
                    <xdr:row>14</xdr:row>
                    <xdr:rowOff>9525</xdr:rowOff>
                  </to>
                </anchor>
              </controlPr>
            </control>
          </mc:Choice>
        </mc:AlternateContent>
        <mc:AlternateContent xmlns:mc="http://schemas.openxmlformats.org/markup-compatibility/2006">
          <mc:Choice Requires="x14">
            <control shapeId="58570" r:id="rId69" name="Check Box 202">
              <controlPr defaultSize="0" autoFill="0" autoLine="0" autoPict="0">
                <anchor moveWithCells="1">
                  <from>
                    <xdr:col>1</xdr:col>
                    <xdr:colOff>0</xdr:colOff>
                    <xdr:row>14</xdr:row>
                    <xdr:rowOff>0</xdr:rowOff>
                  </from>
                  <to>
                    <xdr:col>2</xdr:col>
                    <xdr:colOff>57150</xdr:colOff>
                    <xdr:row>15</xdr:row>
                    <xdr:rowOff>9525</xdr:rowOff>
                  </to>
                </anchor>
              </controlPr>
            </control>
          </mc:Choice>
        </mc:AlternateContent>
        <mc:AlternateContent xmlns:mc="http://schemas.openxmlformats.org/markup-compatibility/2006">
          <mc:Choice Requires="x14">
            <control shapeId="58571" r:id="rId70" name="Check Box 203">
              <controlPr defaultSize="0" autoFill="0" autoLine="0" autoPict="0">
                <anchor moveWithCells="1">
                  <from>
                    <xdr:col>1</xdr:col>
                    <xdr:colOff>0</xdr:colOff>
                    <xdr:row>15</xdr:row>
                    <xdr:rowOff>0</xdr:rowOff>
                  </from>
                  <to>
                    <xdr:col>2</xdr:col>
                    <xdr:colOff>57150</xdr:colOff>
                    <xdr:row>16</xdr:row>
                    <xdr:rowOff>9525</xdr:rowOff>
                  </to>
                </anchor>
              </controlPr>
            </control>
          </mc:Choice>
        </mc:AlternateContent>
        <mc:AlternateContent xmlns:mc="http://schemas.openxmlformats.org/markup-compatibility/2006">
          <mc:Choice Requires="x14">
            <control shapeId="58572" r:id="rId71" name="Check Box 204">
              <controlPr defaultSize="0" autoFill="0" autoLine="0" autoPict="0">
                <anchor moveWithCells="1">
                  <from>
                    <xdr:col>1</xdr:col>
                    <xdr:colOff>0</xdr:colOff>
                    <xdr:row>16</xdr:row>
                    <xdr:rowOff>0</xdr:rowOff>
                  </from>
                  <to>
                    <xdr:col>2</xdr:col>
                    <xdr:colOff>57150</xdr:colOff>
                    <xdr:row>17</xdr:row>
                    <xdr:rowOff>9525</xdr:rowOff>
                  </to>
                </anchor>
              </controlPr>
            </control>
          </mc:Choice>
        </mc:AlternateContent>
        <mc:AlternateContent xmlns:mc="http://schemas.openxmlformats.org/markup-compatibility/2006">
          <mc:Choice Requires="x14">
            <control shapeId="58573" r:id="rId72" name="Check Box 205">
              <controlPr defaultSize="0" autoFill="0" autoLine="0" autoPict="0">
                <anchor moveWithCells="1">
                  <from>
                    <xdr:col>1</xdr:col>
                    <xdr:colOff>0</xdr:colOff>
                    <xdr:row>18</xdr:row>
                    <xdr:rowOff>0</xdr:rowOff>
                  </from>
                  <to>
                    <xdr:col>2</xdr:col>
                    <xdr:colOff>57150</xdr:colOff>
                    <xdr:row>20</xdr:row>
                    <xdr:rowOff>9525</xdr:rowOff>
                  </to>
                </anchor>
              </controlPr>
            </control>
          </mc:Choice>
        </mc:AlternateContent>
        <mc:AlternateContent xmlns:mc="http://schemas.openxmlformats.org/markup-compatibility/2006">
          <mc:Choice Requires="x14">
            <control shapeId="58574" r:id="rId73" name="Check Box 206">
              <controlPr defaultSize="0" autoFill="0" autoLine="0" autoPict="0">
                <anchor moveWithCells="1">
                  <from>
                    <xdr:col>1</xdr:col>
                    <xdr:colOff>0</xdr:colOff>
                    <xdr:row>19</xdr:row>
                    <xdr:rowOff>0</xdr:rowOff>
                  </from>
                  <to>
                    <xdr:col>2</xdr:col>
                    <xdr:colOff>57150</xdr:colOff>
                    <xdr:row>21</xdr:row>
                    <xdr:rowOff>9525</xdr:rowOff>
                  </to>
                </anchor>
              </controlPr>
            </control>
          </mc:Choice>
        </mc:AlternateContent>
        <mc:AlternateContent xmlns:mc="http://schemas.openxmlformats.org/markup-compatibility/2006">
          <mc:Choice Requires="x14">
            <control shapeId="58575" r:id="rId74" name="Check Box 207">
              <controlPr defaultSize="0" autoFill="0" autoLine="0" autoPict="0">
                <anchor moveWithCells="1">
                  <from>
                    <xdr:col>1</xdr:col>
                    <xdr:colOff>0</xdr:colOff>
                    <xdr:row>20</xdr:row>
                    <xdr:rowOff>0</xdr:rowOff>
                  </from>
                  <to>
                    <xdr:col>2</xdr:col>
                    <xdr:colOff>57150</xdr:colOff>
                    <xdr:row>21</xdr:row>
                    <xdr:rowOff>9525</xdr:rowOff>
                  </to>
                </anchor>
              </controlPr>
            </control>
          </mc:Choice>
        </mc:AlternateContent>
        <mc:AlternateContent xmlns:mc="http://schemas.openxmlformats.org/markup-compatibility/2006">
          <mc:Choice Requires="x14">
            <control shapeId="58576" r:id="rId75" name="Check Box 208">
              <controlPr defaultSize="0" autoFill="0" autoLine="0" autoPict="0">
                <anchor moveWithCells="1">
                  <from>
                    <xdr:col>1</xdr:col>
                    <xdr:colOff>0</xdr:colOff>
                    <xdr:row>22</xdr:row>
                    <xdr:rowOff>0</xdr:rowOff>
                  </from>
                  <to>
                    <xdr:col>2</xdr:col>
                    <xdr:colOff>57150</xdr:colOff>
                    <xdr:row>23</xdr:row>
                    <xdr:rowOff>9525</xdr:rowOff>
                  </to>
                </anchor>
              </controlPr>
            </control>
          </mc:Choice>
        </mc:AlternateContent>
        <mc:AlternateContent xmlns:mc="http://schemas.openxmlformats.org/markup-compatibility/2006">
          <mc:Choice Requires="x14">
            <control shapeId="58577" r:id="rId76" name="Check Box 209">
              <controlPr defaultSize="0" autoFill="0" autoLine="0" autoPict="0">
                <anchor moveWithCells="1">
                  <from>
                    <xdr:col>1</xdr:col>
                    <xdr:colOff>0</xdr:colOff>
                    <xdr:row>23</xdr:row>
                    <xdr:rowOff>0</xdr:rowOff>
                  </from>
                  <to>
                    <xdr:col>2</xdr:col>
                    <xdr:colOff>57150</xdr:colOff>
                    <xdr:row>24</xdr:row>
                    <xdr:rowOff>9525</xdr:rowOff>
                  </to>
                </anchor>
              </controlPr>
            </control>
          </mc:Choice>
        </mc:AlternateContent>
        <mc:AlternateContent xmlns:mc="http://schemas.openxmlformats.org/markup-compatibility/2006">
          <mc:Choice Requires="x14">
            <control shapeId="58578" r:id="rId77" name="Check Box 210">
              <controlPr defaultSize="0" autoFill="0" autoLine="0" autoPict="0">
                <anchor moveWithCells="1">
                  <from>
                    <xdr:col>1</xdr:col>
                    <xdr:colOff>0</xdr:colOff>
                    <xdr:row>24</xdr:row>
                    <xdr:rowOff>0</xdr:rowOff>
                  </from>
                  <to>
                    <xdr:col>2</xdr:col>
                    <xdr:colOff>57150</xdr:colOff>
                    <xdr:row>25</xdr:row>
                    <xdr:rowOff>9525</xdr:rowOff>
                  </to>
                </anchor>
              </controlPr>
            </control>
          </mc:Choice>
        </mc:AlternateContent>
        <mc:AlternateContent xmlns:mc="http://schemas.openxmlformats.org/markup-compatibility/2006">
          <mc:Choice Requires="x14">
            <control shapeId="58579" r:id="rId78" name="Check Box 211">
              <controlPr defaultSize="0" autoFill="0" autoLine="0" autoPict="0">
                <anchor moveWithCells="1">
                  <from>
                    <xdr:col>1</xdr:col>
                    <xdr:colOff>0</xdr:colOff>
                    <xdr:row>25</xdr:row>
                    <xdr:rowOff>0</xdr:rowOff>
                  </from>
                  <to>
                    <xdr:col>2</xdr:col>
                    <xdr:colOff>57150</xdr:colOff>
                    <xdr:row>26</xdr:row>
                    <xdr:rowOff>9525</xdr:rowOff>
                  </to>
                </anchor>
              </controlPr>
            </control>
          </mc:Choice>
        </mc:AlternateContent>
        <mc:AlternateContent xmlns:mc="http://schemas.openxmlformats.org/markup-compatibility/2006">
          <mc:Choice Requires="x14">
            <control shapeId="58580" r:id="rId79" name="Check Box 212">
              <controlPr defaultSize="0" autoFill="0" autoLine="0" autoPict="0">
                <anchor moveWithCells="1">
                  <from>
                    <xdr:col>1</xdr:col>
                    <xdr:colOff>0</xdr:colOff>
                    <xdr:row>26</xdr:row>
                    <xdr:rowOff>0</xdr:rowOff>
                  </from>
                  <to>
                    <xdr:col>2</xdr:col>
                    <xdr:colOff>57150</xdr:colOff>
                    <xdr:row>30</xdr:row>
                    <xdr:rowOff>9525</xdr:rowOff>
                  </to>
                </anchor>
              </controlPr>
            </control>
          </mc:Choice>
        </mc:AlternateContent>
        <mc:AlternateContent xmlns:mc="http://schemas.openxmlformats.org/markup-compatibility/2006">
          <mc:Choice Requires="x14">
            <control shapeId="58542" r:id="rId80" name="Check Box 174">
              <controlPr defaultSize="0" autoFill="0" autoLine="0" autoPict="0">
                <anchor moveWithCells="1">
                  <from>
                    <xdr:col>1</xdr:col>
                    <xdr:colOff>0</xdr:colOff>
                    <xdr:row>87</xdr:row>
                    <xdr:rowOff>0</xdr:rowOff>
                  </from>
                  <to>
                    <xdr:col>2</xdr:col>
                    <xdr:colOff>57150</xdr:colOff>
                    <xdr:row>88</xdr:row>
                    <xdr:rowOff>9525</xdr:rowOff>
                  </to>
                </anchor>
              </controlPr>
            </control>
          </mc:Choice>
        </mc:AlternateContent>
        <mc:AlternateContent xmlns:mc="http://schemas.openxmlformats.org/markup-compatibility/2006">
          <mc:Choice Requires="x14">
            <control shapeId="58543" r:id="rId81" name="Check Box 175">
              <controlPr defaultSize="0" autoFill="0" autoLine="0" autoPict="0">
                <anchor moveWithCells="1">
                  <from>
                    <xdr:col>1</xdr:col>
                    <xdr:colOff>0</xdr:colOff>
                    <xdr:row>88</xdr:row>
                    <xdr:rowOff>0</xdr:rowOff>
                  </from>
                  <to>
                    <xdr:col>2</xdr:col>
                    <xdr:colOff>57150</xdr:colOff>
                    <xdr:row>89</xdr:row>
                    <xdr:rowOff>9525</xdr:rowOff>
                  </to>
                </anchor>
              </controlPr>
            </control>
          </mc:Choice>
        </mc:AlternateContent>
        <mc:AlternateContent xmlns:mc="http://schemas.openxmlformats.org/markup-compatibility/2006">
          <mc:Choice Requires="x14">
            <control shapeId="58587" r:id="rId82" name="Check Box 219">
              <controlPr defaultSize="0" autoFill="0" autoLine="0" autoPict="0">
                <anchor moveWithCells="1">
                  <from>
                    <xdr:col>1</xdr:col>
                    <xdr:colOff>0</xdr:colOff>
                    <xdr:row>89</xdr:row>
                    <xdr:rowOff>0</xdr:rowOff>
                  </from>
                  <to>
                    <xdr:col>2</xdr:col>
                    <xdr:colOff>57150</xdr:colOff>
                    <xdr:row>90</xdr:row>
                    <xdr:rowOff>9525</xdr:rowOff>
                  </to>
                </anchor>
              </controlPr>
            </control>
          </mc:Choice>
        </mc:AlternateContent>
        <mc:AlternateContent xmlns:mc="http://schemas.openxmlformats.org/markup-compatibility/2006">
          <mc:Choice Requires="x14">
            <control shapeId="58590" r:id="rId83" name="Check Box 222">
              <controlPr defaultSize="0" autoFill="0" autoLine="0" autoPict="0">
                <anchor moveWithCells="1">
                  <from>
                    <xdr:col>1</xdr:col>
                    <xdr:colOff>0</xdr:colOff>
                    <xdr:row>90</xdr:row>
                    <xdr:rowOff>0</xdr:rowOff>
                  </from>
                  <to>
                    <xdr:col>2</xdr:col>
                    <xdr:colOff>57150</xdr:colOff>
                    <xdr:row>91</xdr:row>
                    <xdr:rowOff>9525</xdr:rowOff>
                  </to>
                </anchor>
              </controlPr>
            </control>
          </mc:Choice>
        </mc:AlternateContent>
        <mc:AlternateContent xmlns:mc="http://schemas.openxmlformats.org/markup-compatibility/2006">
          <mc:Choice Requires="x14">
            <control shapeId="58597" r:id="rId84" name="Check Box 229">
              <controlPr defaultSize="0" autoFill="0" autoLine="0" autoPict="0">
                <anchor moveWithCells="1">
                  <from>
                    <xdr:col>7</xdr:col>
                    <xdr:colOff>0</xdr:colOff>
                    <xdr:row>75</xdr:row>
                    <xdr:rowOff>0</xdr:rowOff>
                  </from>
                  <to>
                    <xdr:col>8</xdr:col>
                    <xdr:colOff>0</xdr:colOff>
                    <xdr:row>76</xdr:row>
                    <xdr:rowOff>19050</xdr:rowOff>
                  </to>
                </anchor>
              </controlPr>
            </control>
          </mc:Choice>
        </mc:AlternateContent>
        <mc:AlternateContent xmlns:mc="http://schemas.openxmlformats.org/markup-compatibility/2006">
          <mc:Choice Requires="x14">
            <control shapeId="58598" r:id="rId85" name="Check Box 230">
              <controlPr defaultSize="0" autoFill="0" autoLine="0" autoPict="0">
                <anchor moveWithCells="1">
                  <from>
                    <xdr:col>10</xdr:col>
                    <xdr:colOff>0</xdr:colOff>
                    <xdr:row>75</xdr:row>
                    <xdr:rowOff>0</xdr:rowOff>
                  </from>
                  <to>
                    <xdr:col>11</xdr:col>
                    <xdr:colOff>0</xdr:colOff>
                    <xdr:row>76</xdr:row>
                    <xdr:rowOff>19050</xdr:rowOff>
                  </to>
                </anchor>
              </controlPr>
            </control>
          </mc:Choice>
        </mc:AlternateContent>
        <mc:AlternateContent xmlns:mc="http://schemas.openxmlformats.org/markup-compatibility/2006">
          <mc:Choice Requires="x14">
            <control shapeId="58591" r:id="rId86" name="Check Box 223">
              <controlPr defaultSize="0" autoFill="0" autoLine="0" autoPict="0">
                <anchor moveWithCells="1">
                  <from>
                    <xdr:col>1</xdr:col>
                    <xdr:colOff>0</xdr:colOff>
                    <xdr:row>91</xdr:row>
                    <xdr:rowOff>0</xdr:rowOff>
                  </from>
                  <to>
                    <xdr:col>2</xdr:col>
                    <xdr:colOff>57150</xdr:colOff>
                    <xdr:row>93</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22554-AD8B-4004-A7D4-D86A077BDF5E}">
  <sheetPr codeName="Sheet12">
    <tabColor rgb="FFFFC000"/>
  </sheetPr>
  <dimension ref="A1:CK137"/>
  <sheetViews>
    <sheetView view="pageBreakPreview" topLeftCell="A3" zoomScaleNormal="100" zoomScaleSheetLayoutView="100" workbookViewId="0">
      <selection activeCell="B3" sqref="B3:AJ15"/>
    </sheetView>
  </sheetViews>
  <sheetFormatPr defaultColWidth="8.85546875" defaultRowHeight="15.75"/>
  <cols>
    <col min="1" max="1" width="2.85546875" customWidth="1"/>
    <col min="2" max="36" width="3.5703125" style="21" customWidth="1"/>
    <col min="37" max="37" width="2.5703125" style="21" customWidth="1"/>
    <col min="38" max="38" width="8.85546875" hidden="1" customWidth="1"/>
    <col min="39" max="39" width="27.28515625" hidden="1" customWidth="1"/>
    <col min="40" max="50" width="8.85546875" hidden="1" customWidth="1"/>
    <col min="51" max="51" width="74.7109375" style="77" hidden="1" customWidth="1"/>
    <col min="52" max="52" width="0" hidden="1" customWidth="1"/>
    <col min="54" max="89" width="0" style="21" hidden="1" customWidth="1"/>
  </cols>
  <sheetData>
    <row r="1" spans="1:54" ht="17.25" thickTop="1">
      <c r="A1" s="21"/>
      <c r="B1" s="662" t="s">
        <v>480</v>
      </c>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4"/>
      <c r="AL1" s="75"/>
      <c r="AN1" s="76" t="s">
        <v>126</v>
      </c>
      <c r="AP1" s="76" t="s">
        <v>127</v>
      </c>
      <c r="AY1" s="78" t="str">
        <f>IF(COUNTIF(BB1:BB132,TRUE),"《"&amp;B1&amp;"》"&amp;CHAR(10)&amp;B3,"")</f>
        <v/>
      </c>
    </row>
    <row r="2" spans="1:54">
      <c r="B2" s="665" t="s">
        <v>481</v>
      </c>
      <c r="C2" s="638"/>
      <c r="D2" s="638"/>
      <c r="E2" s="638"/>
      <c r="F2" s="638"/>
      <c r="G2" s="638"/>
      <c r="H2" s="638"/>
      <c r="I2" s="638"/>
      <c r="J2" s="638"/>
      <c r="K2" s="638"/>
      <c r="L2" s="638"/>
      <c r="M2" s="638"/>
      <c r="N2" s="638"/>
      <c r="O2" s="638"/>
      <c r="P2" s="638"/>
      <c r="Q2" s="638"/>
      <c r="R2" s="638"/>
      <c r="S2" s="638"/>
      <c r="T2" s="638"/>
      <c r="U2" s="638"/>
      <c r="V2" s="638"/>
      <c r="W2" s="638"/>
      <c r="X2" s="638"/>
      <c r="Y2" s="638"/>
      <c r="Z2" s="638"/>
      <c r="AA2" s="638"/>
      <c r="AB2" s="638"/>
      <c r="AC2" s="638"/>
      <c r="AD2" s="638"/>
      <c r="AE2" s="638"/>
      <c r="AF2" s="638"/>
      <c r="AG2" s="638"/>
      <c r="AH2" s="638"/>
      <c r="AI2" s="638"/>
      <c r="AJ2" s="638"/>
      <c r="AK2" s="666"/>
      <c r="AL2" s="79" t="s">
        <v>98</v>
      </c>
      <c r="AM2" s="79" t="s">
        <v>100</v>
      </c>
      <c r="AN2" s="79" t="s">
        <v>128</v>
      </c>
      <c r="AO2" s="80" t="s">
        <v>129</v>
      </c>
      <c r="AP2" s="79" t="s">
        <v>130</v>
      </c>
      <c r="AQ2" s="79" t="s">
        <v>101</v>
      </c>
      <c r="AR2" s="79" t="s">
        <v>131</v>
      </c>
      <c r="AS2" s="79" t="s">
        <v>132</v>
      </c>
      <c r="AT2" s="79" t="s">
        <v>100</v>
      </c>
      <c r="AU2" s="81"/>
      <c r="AV2" s="81"/>
      <c r="AY2" s="82" t="str" cm="1">
        <f t="array" ref="AY2">IF(AY1&lt;&gt;"",LOOKUP(2,1/(AT4:AT1001&lt;&gt;""),AT4:AT1001),"")</f>
        <v/>
      </c>
    </row>
    <row r="3" spans="1:54" ht="51" customHeight="1">
      <c r="B3" s="679" t="s">
        <v>947</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1"/>
      <c r="AL3" s="79"/>
      <c r="AM3" s="79"/>
      <c r="AN3" s="79"/>
      <c r="AO3" s="80"/>
      <c r="AP3" s="79"/>
      <c r="AQ3" s="79"/>
      <c r="AR3" s="79"/>
      <c r="AS3" s="79"/>
      <c r="AT3" s="79"/>
      <c r="AU3" s="81"/>
      <c r="AV3" s="81"/>
      <c r="AY3" s="82"/>
    </row>
    <row r="4" spans="1:54" ht="15.75" customHeight="1">
      <c r="B4" s="667" t="s">
        <v>482</v>
      </c>
      <c r="C4" s="668"/>
      <c r="D4" s="668"/>
      <c r="E4" s="668"/>
      <c r="F4" s="668"/>
      <c r="G4" s="668"/>
      <c r="H4" s="668"/>
      <c r="I4" s="668"/>
      <c r="J4" s="668"/>
      <c r="K4" s="668"/>
      <c r="L4" s="668"/>
      <c r="M4" s="668"/>
      <c r="N4" s="668"/>
      <c r="O4" s="668"/>
      <c r="P4" s="668"/>
      <c r="Q4" s="668"/>
      <c r="R4" s="668"/>
      <c r="S4" s="668"/>
      <c r="T4" s="668"/>
      <c r="U4" s="668"/>
      <c r="V4" s="668"/>
      <c r="W4" s="668"/>
      <c r="X4" s="668"/>
      <c r="Y4" s="668"/>
      <c r="Z4" s="668"/>
      <c r="AA4" s="668"/>
      <c r="AB4" s="668"/>
      <c r="AC4" s="668"/>
      <c r="AD4" s="668"/>
      <c r="AE4" s="668"/>
      <c r="AF4" s="668"/>
      <c r="AG4" s="668"/>
      <c r="AH4" s="668"/>
      <c r="AI4" s="668"/>
      <c r="AJ4" s="668"/>
      <c r="AK4" s="669"/>
      <c r="AL4" s="16">
        <v>1</v>
      </c>
      <c r="AM4" t="str">
        <f>B4</f>
        <v>**測試前務請提供產品全成分比例表供實驗室比對；如未提供，測試結果僅依實驗室分析數據為主出具報告**</v>
      </c>
      <c r="AN4" t="b">
        <f>OR(BB5,BB6,BB7,BB8,BB9)</f>
        <v>0</v>
      </c>
      <c r="AO4" t="s">
        <v>99</v>
      </c>
      <c r="AP4" t="b">
        <f>TRUE</f>
        <v>1</v>
      </c>
      <c r="AQ4" s="83" t="b">
        <f>AND($AN4,$AP4)</f>
        <v>0</v>
      </c>
      <c r="AR4" s="83" t="b">
        <f>IF($AN4=TRUE,$AP4&lt;&gt;TRUE)</f>
        <v>0</v>
      </c>
      <c r="AT4" s="21" t="str">
        <f>IF(AQ4=TRUE,
    IF(AL4=3,
        IF(AM4="", "", "        "&amp;REPT("-", LEN(AO4) - LEN(SUBSTITUTE(AO4, "-", "")))&amp;AM4&amp;CHAR(10)),
        IF(AL4=1, ""&amp;AM4&amp;CHAR(10),
           IF(AL4=2, "      █"&amp;AM4&amp;CHAR(10), AM4&amp;CHAR(10))
        )
    )&amp;AS4,
    "")</f>
        <v/>
      </c>
      <c r="AY4" t="str">
        <f>IF(AY1="","",AY1&amp;CHAR(10)&amp;AY2)
&amp;IF(OR(ISNUMBER(SEARCH("★",AY2)),ISNUMBER(SEARCH("◎",AY2)),ISNUMBER(SEARCH("#",AY2))),"※以上項目前有標示"
&amp;IF(ISNUMBER(SEARCH("★",AY2)),"標示★符號表示為TFDA認證項目。","")
&amp;IF(ISNUMBER(SEARCH("◎",AY2)),"標示◎符號表示為TAF認證項目。","")
&amp;IF(ISNUMBER(SEARCH("#",AY2)),"#表示為外部服務項目。",""),"")
&amp;IF(OR(ISNUMBER(SEARCH("★",AY2)),ISNUMBER(SEARCH("◎",AY2)),ISNUMBER(SEARCH("#",AY2))),"※Items marked with "
&amp;IF(ISNUMBER(SEARCH("★",AY2)),"★ Indicated as TFDA Accreditation Testing Field.","")
&amp;IF(ISNUMBER(SEARCH("◎",AY2)),"◎ Indicated as TAF Accreditation Testing Field.","")
&amp;IF(ISNUMBER(SEARCH("#",AY2)),"# stands for subcontract.",""),"")
&amp;IF(OR(ISNUMBER(SEARCH("★",AY2)),ISNUMBER(SEARCH("◎",AY2)),ISNUMBER(SEARCH("#",AY2))),CHAR(10),"")</f>
        <v/>
      </c>
    </row>
    <row r="5" spans="1:54">
      <c r="B5" s="670" t="s">
        <v>818</v>
      </c>
      <c r="C5" s="671"/>
      <c r="D5" s="671"/>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671"/>
      <c r="AJ5" s="671"/>
      <c r="AK5" s="352">
        <f>COUNTIF(BB6:BB9,TRUE)</f>
        <v>0</v>
      </c>
      <c r="AL5" s="84">
        <v>1</v>
      </c>
      <c r="AM5" t="str">
        <f>B5</f>
        <v>1. 常見項目</v>
      </c>
      <c r="AN5" s="91" t="b">
        <f>OR(BB6:BB9)</f>
        <v>0</v>
      </c>
      <c r="AO5" s="91" t="s">
        <v>99</v>
      </c>
      <c r="AP5" t="b">
        <f>OR(BB6:BB9)</f>
        <v>0</v>
      </c>
      <c r="AQ5" s="83" t="b">
        <f t="shared" ref="AQ5:AQ10" si="0">AND($AN5,$AP5)</f>
        <v>0</v>
      </c>
      <c r="AR5" s="83" t="b">
        <f t="shared" ref="AR5:AR10" si="1">IF($AN5=TRUE,$AP5&lt;&gt;TRUE)</f>
        <v>0</v>
      </c>
      <c r="AS5" s="77"/>
      <c r="AT5" s="21" t="str">
        <f>AT4&amp;IF(AQ5=TRUE,
    IF(AL5=3,
        IF(AM5="", "", "        "&amp;REPT("-", LEN(AO5) - LEN(SUBSTITUTE(AO5, "-", "")))&amp;AM5&amp;CHAR(10)),
        IF(AL5=1, ""&amp;AM5&amp;CHAR(10),
           IF(AL5=2, "      █"&amp;AM5&amp;CHAR(10), AM5&amp;CHAR(10))
        )
    )&amp;AS5,
    "")</f>
        <v/>
      </c>
      <c r="AU5" s="91"/>
      <c r="AV5" s="92"/>
      <c r="AY5" s="93"/>
    </row>
    <row r="6" spans="1:54">
      <c r="B6" s="345"/>
      <c r="C6" s="672" t="s">
        <v>483</v>
      </c>
      <c r="D6" s="672"/>
      <c r="E6" s="672"/>
      <c r="F6" s="672"/>
      <c r="G6" s="672"/>
      <c r="H6" s="672"/>
      <c r="I6" s="672"/>
      <c r="J6" s="672"/>
      <c r="K6" s="672"/>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3"/>
      <c r="AL6">
        <v>2</v>
      </c>
      <c r="AM6" s="77" t="str">
        <f>IF(BB6,C6,"")</f>
        <v/>
      </c>
      <c r="AN6" s="91" t="b">
        <f>BB6</f>
        <v>0</v>
      </c>
      <c r="AO6" s="91" t="s">
        <v>290</v>
      </c>
      <c r="AP6" s="91" t="b">
        <f t="shared" ref="AP6:AP9" si="2">BB6</f>
        <v>0</v>
      </c>
      <c r="AQ6" s="83" t="b">
        <f t="shared" si="0"/>
        <v>0</v>
      </c>
      <c r="AR6" s="83" t="b">
        <f t="shared" si="1"/>
        <v>0</v>
      </c>
      <c r="AS6" s="77"/>
      <c r="AT6" s="21" t="str">
        <f t="shared" ref="AT6:AT69" si="3">AT5&amp;IF(AQ6=TRUE,
    IF(AL6=3,
        IF(AM6="", "", "        "&amp;REPT("-", LEN(AO6) - LEN(SUBSTITUTE(AO6, "-", "")))&amp;AM6&amp;CHAR(10)),
        IF(AL6=1, ""&amp;AM6&amp;CHAR(10),
           IF(AL6=2, "      █"&amp;AM6&amp;CHAR(10), AM6&amp;CHAR(10))
        )
    )&amp;AS6,
    "")</f>
        <v/>
      </c>
      <c r="AU6" s="91"/>
      <c r="AV6" s="92"/>
      <c r="AY6" s="93"/>
      <c r="BB6" s="21" t="b">
        <v>0</v>
      </c>
    </row>
    <row r="7" spans="1:54">
      <c r="B7" s="345"/>
      <c r="C7" s="672" t="s">
        <v>484</v>
      </c>
      <c r="D7" s="672"/>
      <c r="E7" s="672"/>
      <c r="F7" s="672"/>
      <c r="G7" s="672"/>
      <c r="H7" s="672"/>
      <c r="I7" s="672"/>
      <c r="J7" s="672"/>
      <c r="K7" s="672"/>
      <c r="L7" s="672"/>
      <c r="M7" s="672"/>
      <c r="N7" s="672"/>
      <c r="O7" s="672"/>
      <c r="P7" s="672"/>
      <c r="Q7" s="672"/>
      <c r="R7" s="672"/>
      <c r="S7" s="672"/>
      <c r="T7" s="672"/>
      <c r="U7" s="672"/>
      <c r="V7" s="672"/>
      <c r="W7" s="672"/>
      <c r="X7" s="672"/>
      <c r="Y7" s="672"/>
      <c r="Z7" s="672"/>
      <c r="AA7" s="672"/>
      <c r="AB7" s="672"/>
      <c r="AC7" s="672"/>
      <c r="AD7" s="672"/>
      <c r="AE7" s="672"/>
      <c r="AF7" s="672"/>
      <c r="AG7" s="672"/>
      <c r="AH7" s="672"/>
      <c r="AI7" s="672"/>
      <c r="AJ7" s="672"/>
      <c r="AK7" s="673"/>
      <c r="AL7">
        <v>2</v>
      </c>
      <c r="AM7" s="77" t="str">
        <f t="shared" ref="AM7:AM9" si="4">IF(BB7,C7,"")</f>
        <v/>
      </c>
      <c r="AN7" s="91" t="b">
        <f t="shared" ref="AN7:AN9" si="5">BB7</f>
        <v>0</v>
      </c>
      <c r="AO7" s="91" t="s">
        <v>294</v>
      </c>
      <c r="AP7" s="91" t="b">
        <f t="shared" si="2"/>
        <v>0</v>
      </c>
      <c r="AQ7" s="83" t="b">
        <f t="shared" si="0"/>
        <v>0</v>
      </c>
      <c r="AR7" s="83" t="b">
        <f t="shared" si="1"/>
        <v>0</v>
      </c>
      <c r="AS7" s="77"/>
      <c r="AT7" s="21" t="str">
        <f t="shared" si="3"/>
        <v/>
      </c>
      <c r="AU7" s="91"/>
      <c r="AV7" s="92"/>
      <c r="AY7" s="93"/>
      <c r="BB7" s="21" t="b">
        <v>0</v>
      </c>
    </row>
    <row r="8" spans="1:54">
      <c r="B8" s="345"/>
      <c r="C8" s="672" t="s">
        <v>811</v>
      </c>
      <c r="D8" s="672"/>
      <c r="E8" s="672"/>
      <c r="F8" s="672"/>
      <c r="G8" s="672"/>
      <c r="H8" s="672"/>
      <c r="I8" s="672"/>
      <c r="J8" s="672"/>
      <c r="K8" s="672"/>
      <c r="L8" s="672"/>
      <c r="M8" s="672"/>
      <c r="N8" s="672"/>
      <c r="O8" s="672"/>
      <c r="P8" s="672"/>
      <c r="Q8" s="672"/>
      <c r="R8" s="672"/>
      <c r="S8" s="672"/>
      <c r="T8" s="672"/>
      <c r="U8" s="672"/>
      <c r="V8" s="672"/>
      <c r="W8" s="672"/>
      <c r="X8" s="672"/>
      <c r="Y8" s="672"/>
      <c r="Z8" s="672"/>
      <c r="AA8" s="672"/>
      <c r="AB8" s="672"/>
      <c r="AC8" s="672"/>
      <c r="AD8" s="672"/>
      <c r="AE8" s="672"/>
      <c r="AF8" s="672"/>
      <c r="AG8" s="672"/>
      <c r="AH8" s="672"/>
      <c r="AI8" s="672"/>
      <c r="AJ8" s="672"/>
      <c r="AK8" s="673"/>
      <c r="AL8">
        <v>2</v>
      </c>
      <c r="AM8" s="77" t="str">
        <f t="shared" si="4"/>
        <v/>
      </c>
      <c r="AN8" s="91" t="b">
        <f t="shared" si="5"/>
        <v>0</v>
      </c>
      <c r="AO8" s="91" t="s">
        <v>297</v>
      </c>
      <c r="AP8" s="91" t="b">
        <f t="shared" si="2"/>
        <v>0</v>
      </c>
      <c r="AQ8" s="83" t="b">
        <f t="shared" si="0"/>
        <v>0</v>
      </c>
      <c r="AR8" s="83" t="b">
        <f t="shared" si="1"/>
        <v>0</v>
      </c>
      <c r="AS8" s="77"/>
      <c r="AT8" s="21" t="str">
        <f t="shared" si="3"/>
        <v/>
      </c>
      <c r="AU8" s="91"/>
      <c r="AV8" s="92"/>
      <c r="AY8" s="93"/>
      <c r="BB8" s="21" t="b">
        <v>0</v>
      </c>
    </row>
    <row r="9" spans="1:54">
      <c r="B9" s="346"/>
      <c r="C9" s="682" t="s">
        <v>485</v>
      </c>
      <c r="D9" s="682"/>
      <c r="E9" s="682"/>
      <c r="F9" s="682"/>
      <c r="G9" s="682"/>
      <c r="H9" s="682"/>
      <c r="I9" s="682"/>
      <c r="J9" s="682"/>
      <c r="K9" s="682"/>
      <c r="L9" s="682"/>
      <c r="M9" s="682"/>
      <c r="N9" s="682"/>
      <c r="O9" s="682"/>
      <c r="P9" s="682"/>
      <c r="Q9" s="682"/>
      <c r="R9" s="682"/>
      <c r="S9" s="682"/>
      <c r="T9" s="682"/>
      <c r="U9" s="682"/>
      <c r="V9" s="682"/>
      <c r="W9" s="682"/>
      <c r="X9" s="682"/>
      <c r="Y9" s="682"/>
      <c r="Z9" s="682"/>
      <c r="AA9" s="682"/>
      <c r="AB9" s="682"/>
      <c r="AC9" s="682"/>
      <c r="AD9" s="682"/>
      <c r="AE9" s="682"/>
      <c r="AF9" s="682"/>
      <c r="AG9" s="682"/>
      <c r="AH9" s="682"/>
      <c r="AI9" s="682"/>
      <c r="AJ9" s="682"/>
      <c r="AK9" s="683"/>
      <c r="AL9">
        <v>2</v>
      </c>
      <c r="AM9" s="77" t="str">
        <f t="shared" si="4"/>
        <v/>
      </c>
      <c r="AN9" s="91" t="b">
        <f t="shared" si="5"/>
        <v>0</v>
      </c>
      <c r="AO9" s="91" t="s">
        <v>300</v>
      </c>
      <c r="AP9" s="91" t="b">
        <f t="shared" si="2"/>
        <v>0</v>
      </c>
      <c r="AQ9" s="83" t="b">
        <f t="shared" si="0"/>
        <v>0</v>
      </c>
      <c r="AR9" s="83" t="b">
        <f t="shared" si="1"/>
        <v>0</v>
      </c>
      <c r="AS9" s="77"/>
      <c r="AT9" s="21" t="str">
        <f t="shared" si="3"/>
        <v/>
      </c>
      <c r="AU9" s="91"/>
      <c r="AV9" s="92"/>
      <c r="AY9" s="93"/>
      <c r="BB9" s="21" t="b">
        <v>0</v>
      </c>
    </row>
    <row r="10" spans="1:54">
      <c r="B10" s="670" t="s">
        <v>819</v>
      </c>
      <c r="C10" s="671"/>
      <c r="D10" s="671"/>
      <c r="E10" s="671"/>
      <c r="F10" s="671"/>
      <c r="G10" s="671"/>
      <c r="H10" s="671"/>
      <c r="I10" s="671"/>
      <c r="J10" s="671"/>
      <c r="K10" s="671"/>
      <c r="L10" s="671"/>
      <c r="M10" s="671"/>
      <c r="N10" s="671"/>
      <c r="O10" s="671"/>
      <c r="P10" s="671"/>
      <c r="Q10" s="671"/>
      <c r="R10" s="671"/>
      <c r="S10" s="671"/>
      <c r="T10" s="671"/>
      <c r="U10" s="671"/>
      <c r="V10" s="671"/>
      <c r="W10" s="671"/>
      <c r="X10" s="671"/>
      <c r="Y10" s="671"/>
      <c r="Z10" s="671"/>
      <c r="AA10" s="671"/>
      <c r="AB10" s="671"/>
      <c r="AC10" s="671"/>
      <c r="AD10" s="671"/>
      <c r="AE10" s="671"/>
      <c r="AF10" s="671"/>
      <c r="AG10" s="671"/>
      <c r="AH10" s="671"/>
      <c r="AI10" s="671"/>
      <c r="AJ10" s="671"/>
      <c r="AK10" s="352">
        <f>COUNTIF(BB11:BB15,TRUE)</f>
        <v>0</v>
      </c>
      <c r="AL10" s="84">
        <v>1</v>
      </c>
      <c r="AM10" t="str">
        <f>B10</f>
        <v>2. 牙齒美白劑 (含數據、圖譜、流程方法):</v>
      </c>
      <c r="AN10" s="91" t="b">
        <f>OR(BB12:BB13,BB15)</f>
        <v>0</v>
      </c>
      <c r="AO10" s="91" t="s">
        <v>306</v>
      </c>
      <c r="AP10" s="91" t="b">
        <f>OR(BB12:BB13,BB15)</f>
        <v>0</v>
      </c>
      <c r="AQ10" s="83" t="b">
        <f t="shared" si="0"/>
        <v>0</v>
      </c>
      <c r="AR10" s="83" t="b">
        <f t="shared" si="1"/>
        <v>0</v>
      </c>
      <c r="AS10" s="77"/>
      <c r="AT10" s="21" t="str">
        <f t="shared" si="3"/>
        <v/>
      </c>
      <c r="AU10" s="91"/>
      <c r="AV10" s="92"/>
      <c r="AY10" s="93"/>
    </row>
    <row r="11" spans="1:54">
      <c r="B11" s="347"/>
      <c r="C11" s="674" t="s">
        <v>486</v>
      </c>
      <c r="D11" s="674"/>
      <c r="E11" s="674"/>
      <c r="F11" s="674"/>
      <c r="G11" s="674"/>
      <c r="H11" s="674"/>
      <c r="I11" s="674"/>
      <c r="J11" s="674"/>
      <c r="K11" s="674"/>
      <c r="L11" s="674"/>
      <c r="M11" s="674"/>
      <c r="N11" s="674"/>
      <c r="O11" s="674"/>
      <c r="P11" s="674"/>
      <c r="Q11" s="674"/>
      <c r="R11" s="674"/>
      <c r="S11" s="674" t="s">
        <v>487</v>
      </c>
      <c r="T11" s="674"/>
      <c r="U11" s="674"/>
      <c r="V11" s="674"/>
      <c r="W11" s="674"/>
      <c r="X11" s="674"/>
      <c r="Y11" s="674"/>
      <c r="Z11" s="674"/>
      <c r="AA11" s="674"/>
      <c r="AB11" s="674"/>
      <c r="AC11" s="674"/>
      <c r="AD11" s="674"/>
      <c r="AE11" s="674"/>
      <c r="AF11" s="674"/>
      <c r="AG11" s="674"/>
      <c r="AH11" s="674"/>
      <c r="AI11" s="674"/>
      <c r="AJ11" s="674"/>
      <c r="AK11" s="675"/>
      <c r="AM11" s="91"/>
      <c r="AN11" s="91"/>
      <c r="AO11" s="91"/>
      <c r="AP11" s="91"/>
      <c r="AQ11" s="94"/>
      <c r="AR11" s="94"/>
      <c r="AS11" s="77"/>
      <c r="AT11" s="21" t="str">
        <f t="shared" si="3"/>
        <v/>
      </c>
      <c r="AU11" s="91"/>
      <c r="AV11" s="92"/>
      <c r="AY11" s="93"/>
    </row>
    <row r="12" spans="1:54">
      <c r="B12" s="345"/>
      <c r="C12" s="674" t="s">
        <v>488</v>
      </c>
      <c r="D12" s="674"/>
      <c r="E12" s="674"/>
      <c r="F12" s="674"/>
      <c r="G12" s="674"/>
      <c r="H12" s="674"/>
      <c r="I12" s="674"/>
      <c r="J12" s="674"/>
      <c r="K12" s="674"/>
      <c r="L12" s="674"/>
      <c r="M12" s="674"/>
      <c r="N12" s="674"/>
      <c r="O12" s="674"/>
      <c r="P12" s="674"/>
      <c r="Q12" s="674"/>
      <c r="R12" s="674"/>
      <c r="S12" s="674" t="s">
        <v>489</v>
      </c>
      <c r="T12" s="674"/>
      <c r="U12" s="674"/>
      <c r="V12" s="674"/>
      <c r="W12" s="674"/>
      <c r="X12" s="674"/>
      <c r="Y12" s="674"/>
      <c r="Z12" s="674"/>
      <c r="AA12" s="674"/>
      <c r="AB12" s="674"/>
      <c r="AC12" s="674"/>
      <c r="AD12" s="674"/>
      <c r="AE12" s="674"/>
      <c r="AF12" s="674"/>
      <c r="AG12" s="674"/>
      <c r="AH12" s="674"/>
      <c r="AI12" s="674"/>
      <c r="AJ12" s="674"/>
      <c r="AK12" s="675"/>
      <c r="AL12">
        <v>2</v>
      </c>
      <c r="AM12" s="91" t="str">
        <f>IF(AL12=1,BB12,IF(AL12=2,C12&amp;IF(S12&lt;&gt;"",","&amp;S12,""),""))</f>
        <v>Hydrogen Peroxide註(含鑑別測試),7722-84-1</v>
      </c>
      <c r="AN12" s="91" t="b">
        <f t="shared" ref="AN12:AN13" si="6">BB12</f>
        <v>0</v>
      </c>
      <c r="AO12" s="91" t="s">
        <v>307</v>
      </c>
      <c r="AP12" s="91" t="b">
        <f t="shared" ref="AP12:AP13" si="7">BB12</f>
        <v>0</v>
      </c>
      <c r="AQ12" s="83" t="b">
        <f t="shared" ref="AQ12:AQ16" si="8">AND($AN12,$AP12)</f>
        <v>0</v>
      </c>
      <c r="AR12" s="83" t="b">
        <f t="shared" ref="AR12:AR16" si="9">IF($AN12=TRUE,$AP12&lt;&gt;TRUE)</f>
        <v>0</v>
      </c>
      <c r="AS12" s="77"/>
      <c r="AT12" s="21" t="str">
        <f t="shared" si="3"/>
        <v/>
      </c>
      <c r="AU12" s="91"/>
      <c r="AV12" s="92"/>
      <c r="AY12" s="93"/>
      <c r="BB12" s="21" t="b">
        <v>0</v>
      </c>
    </row>
    <row r="13" spans="1:54">
      <c r="B13" s="345"/>
      <c r="C13" s="674" t="s">
        <v>490</v>
      </c>
      <c r="D13" s="674"/>
      <c r="E13" s="674"/>
      <c r="F13" s="674"/>
      <c r="G13" s="674"/>
      <c r="H13" s="674"/>
      <c r="I13" s="674"/>
      <c r="J13" s="674" t="s">
        <v>491</v>
      </c>
      <c r="K13" s="674"/>
      <c r="L13" s="674"/>
      <c r="M13" s="674"/>
      <c r="N13" s="674"/>
      <c r="O13" s="674"/>
      <c r="P13" s="674"/>
      <c r="Q13" s="674"/>
      <c r="R13" s="674"/>
      <c r="S13" s="674"/>
      <c r="T13" s="674"/>
      <c r="U13" s="674"/>
      <c r="V13" s="674"/>
      <c r="W13" s="674"/>
      <c r="X13" s="674"/>
      <c r="Y13" s="674"/>
      <c r="Z13" s="674"/>
      <c r="AA13" s="674"/>
      <c r="AB13" s="674"/>
      <c r="AC13" s="674"/>
      <c r="AD13" s="674"/>
      <c r="AE13" s="674"/>
      <c r="AF13" s="674"/>
      <c r="AG13" s="674"/>
      <c r="AH13" s="674"/>
      <c r="AI13" s="674"/>
      <c r="AJ13" s="674"/>
      <c r="AK13" s="675"/>
      <c r="AL13">
        <v>2</v>
      </c>
      <c r="AM13" s="91" t="str">
        <f>IF(AL13=1,BB13,IF(AL13=2,C13&amp;IF(S13&lt;&gt;"",","&amp;S13,""),""))</f>
        <v>Total Peroxide註</v>
      </c>
      <c r="AN13" s="91" t="b">
        <f t="shared" si="6"/>
        <v>0</v>
      </c>
      <c r="AO13" s="91" t="s">
        <v>309</v>
      </c>
      <c r="AP13" s="91" t="b">
        <f t="shared" si="7"/>
        <v>0</v>
      </c>
      <c r="AQ13" s="83" t="b">
        <f t="shared" si="8"/>
        <v>0</v>
      </c>
      <c r="AR13" s="83" t="b">
        <f t="shared" si="9"/>
        <v>0</v>
      </c>
      <c r="AS13" s="77"/>
      <c r="AT13" s="21" t="str">
        <f t="shared" si="3"/>
        <v/>
      </c>
      <c r="AU13" s="91"/>
      <c r="AV13" s="92"/>
      <c r="AY13" s="93"/>
      <c r="BB13" s="21" t="b">
        <v>0</v>
      </c>
    </row>
    <row r="14" spans="1:54">
      <c r="B14" s="676" t="s">
        <v>492</v>
      </c>
      <c r="C14" s="677"/>
      <c r="D14" s="677"/>
      <c r="E14" s="677"/>
      <c r="F14" s="677"/>
      <c r="G14" s="677"/>
      <c r="H14" s="677"/>
      <c r="I14" s="677"/>
      <c r="J14" s="677"/>
      <c r="K14" s="677"/>
      <c r="L14" s="677"/>
      <c r="M14" s="677"/>
      <c r="N14" s="677"/>
      <c r="O14" s="677"/>
      <c r="P14" s="677"/>
      <c r="Q14" s="677"/>
      <c r="R14" s="677"/>
      <c r="S14" s="677"/>
      <c r="T14" s="677"/>
      <c r="U14" s="677"/>
      <c r="V14" s="677"/>
      <c r="W14" s="677"/>
      <c r="X14" s="677"/>
      <c r="Y14" s="677"/>
      <c r="Z14" s="677"/>
      <c r="AA14" s="677"/>
      <c r="AB14" s="677"/>
      <c r="AC14" s="677"/>
      <c r="AD14" s="677"/>
      <c r="AE14" s="677"/>
      <c r="AF14" s="677"/>
      <c r="AG14" s="677"/>
      <c r="AH14" s="677"/>
      <c r="AI14" s="677"/>
      <c r="AJ14" s="677"/>
      <c r="AK14" s="678"/>
      <c r="AL14">
        <v>3</v>
      </c>
      <c r="AM14" s="91" t="str">
        <f>B14</f>
        <v>註: 牙齒美白產品，如同時2項成份(含)以上，因方法無法區分，報告將呈現"各項成份鑑別"與"Peroxid 總量"。</v>
      </c>
      <c r="AN14" s="91" t="b">
        <f>OR(BB12:BB13)</f>
        <v>0</v>
      </c>
      <c r="AO14" s="91" t="s">
        <v>493</v>
      </c>
      <c r="AP14" s="91" t="b">
        <f>TRUE</f>
        <v>1</v>
      </c>
      <c r="AQ14" s="83" t="b">
        <f t="shared" si="8"/>
        <v>0</v>
      </c>
      <c r="AR14" s="83" t="b">
        <f t="shared" si="9"/>
        <v>0</v>
      </c>
      <c r="AS14" s="77"/>
      <c r="AT14" s="21" t="str">
        <f t="shared" si="3"/>
        <v/>
      </c>
      <c r="AU14" s="91"/>
      <c r="AV14" s="92"/>
      <c r="AY14" s="93"/>
    </row>
    <row r="15" spans="1:54">
      <c r="B15" s="348"/>
      <c r="C15" s="674" t="s">
        <v>494</v>
      </c>
      <c r="D15" s="674"/>
      <c r="E15" s="674"/>
      <c r="F15" s="674"/>
      <c r="G15" s="674"/>
      <c r="H15" s="674"/>
      <c r="I15" s="674"/>
      <c r="J15" s="674"/>
      <c r="K15" s="674"/>
      <c r="L15" s="674"/>
      <c r="M15" s="674"/>
      <c r="N15" s="674"/>
      <c r="O15" s="674"/>
      <c r="P15" s="674"/>
      <c r="Q15" s="674"/>
      <c r="R15" s="674"/>
      <c r="S15" s="674" t="s">
        <v>495</v>
      </c>
      <c r="T15" s="674"/>
      <c r="U15" s="674"/>
      <c r="V15" s="674"/>
      <c r="W15" s="674"/>
      <c r="X15" s="674"/>
      <c r="Y15" s="674"/>
      <c r="Z15" s="674"/>
      <c r="AA15" s="674"/>
      <c r="AB15" s="674"/>
      <c r="AC15" s="674"/>
      <c r="AD15" s="674"/>
      <c r="AE15" s="674"/>
      <c r="AF15" s="674"/>
      <c r="AG15" s="674"/>
      <c r="AH15" s="674"/>
      <c r="AI15" s="674"/>
      <c r="AJ15" s="674"/>
      <c r="AK15" s="675"/>
      <c r="AL15">
        <v>2</v>
      </c>
      <c r="AM15" s="91" t="str">
        <f>IF(AL15=1,BB15,IF(AL15=2,C15&amp;IF(S15&lt;&gt;"",","&amp;S15,""),""))</f>
        <v>Carbamide Peroxide註(含鑑別),124-43-6</v>
      </c>
      <c r="AN15" s="91" t="b">
        <f>BB15</f>
        <v>0</v>
      </c>
      <c r="AO15" s="91" t="s">
        <v>496</v>
      </c>
      <c r="AP15" s="91" t="b">
        <f>BB15</f>
        <v>0</v>
      </c>
      <c r="AQ15" s="83" t="b">
        <f t="shared" si="8"/>
        <v>0</v>
      </c>
      <c r="AR15" s="83" t="b">
        <f t="shared" si="9"/>
        <v>0</v>
      </c>
      <c r="AS15" s="77"/>
      <c r="AT15" s="21" t="str">
        <f t="shared" si="3"/>
        <v/>
      </c>
      <c r="AU15" s="91"/>
      <c r="AV15" s="92"/>
      <c r="AY15" s="93"/>
      <c r="BB15" s="21" t="b">
        <v>0</v>
      </c>
    </row>
    <row r="16" spans="1:54">
      <c r="B16" s="670" t="s">
        <v>820</v>
      </c>
      <c r="C16" s="671"/>
      <c r="D16" s="671"/>
      <c r="E16" s="671"/>
      <c r="F16" s="671"/>
      <c r="G16" s="671"/>
      <c r="H16" s="671"/>
      <c r="I16" s="671"/>
      <c r="J16" s="671"/>
      <c r="K16" s="671"/>
      <c r="L16" s="671"/>
      <c r="M16" s="671"/>
      <c r="N16" s="671"/>
      <c r="O16" s="671"/>
      <c r="P16" s="671"/>
      <c r="Q16" s="671"/>
      <c r="R16" s="671"/>
      <c r="S16" s="671"/>
      <c r="T16" s="671"/>
      <c r="U16" s="671"/>
      <c r="V16" s="671"/>
      <c r="W16" s="671"/>
      <c r="X16" s="671"/>
      <c r="Y16" s="671"/>
      <c r="Z16" s="671"/>
      <c r="AA16" s="671"/>
      <c r="AB16" s="671"/>
      <c r="AC16" s="671"/>
      <c r="AD16" s="671"/>
      <c r="AE16" s="671"/>
      <c r="AF16" s="671"/>
      <c r="AG16" s="671"/>
      <c r="AH16" s="671"/>
      <c r="AI16" s="671"/>
      <c r="AJ16" s="671"/>
      <c r="AK16" s="352">
        <f>COUNTIF(BB17:BB18,TRUE)</f>
        <v>0</v>
      </c>
      <c r="AL16" s="84">
        <v>1</v>
      </c>
      <c r="AM16" t="str">
        <f>B16</f>
        <v>3. 止汗制臭劑(含鑑別、數據、圖譜、流程方法):</v>
      </c>
      <c r="AN16" s="91" t="b">
        <f>OR(BB18)</f>
        <v>0</v>
      </c>
      <c r="AO16" s="91" t="s">
        <v>320</v>
      </c>
      <c r="AP16" s="91" t="b">
        <f>BB18</f>
        <v>0</v>
      </c>
      <c r="AQ16" s="83" t="b">
        <f t="shared" si="8"/>
        <v>0</v>
      </c>
      <c r="AR16" s="83" t="b">
        <f t="shared" si="9"/>
        <v>0</v>
      </c>
      <c r="AS16" s="77"/>
      <c r="AT16" s="21" t="str">
        <f t="shared" si="3"/>
        <v/>
      </c>
      <c r="AU16" s="91"/>
      <c r="AV16" s="92"/>
      <c r="AY16" s="93"/>
    </row>
    <row r="17" spans="2:54">
      <c r="B17" s="347"/>
      <c r="C17" s="674" t="s">
        <v>486</v>
      </c>
      <c r="D17" s="674"/>
      <c r="E17" s="674"/>
      <c r="F17" s="674"/>
      <c r="G17" s="674"/>
      <c r="H17" s="674"/>
      <c r="I17" s="674"/>
      <c r="J17" s="674"/>
      <c r="K17" s="674"/>
      <c r="L17" s="674"/>
      <c r="M17" s="674"/>
      <c r="N17" s="674"/>
      <c r="O17" s="674"/>
      <c r="P17" s="674"/>
      <c r="Q17" s="674"/>
      <c r="R17" s="674"/>
      <c r="S17" s="674" t="s">
        <v>487</v>
      </c>
      <c r="T17" s="674"/>
      <c r="U17" s="674"/>
      <c r="V17" s="674"/>
      <c r="W17" s="674"/>
      <c r="X17" s="674"/>
      <c r="Y17" s="674"/>
      <c r="Z17" s="674"/>
      <c r="AA17" s="674"/>
      <c r="AB17" s="674"/>
      <c r="AC17" s="674"/>
      <c r="AD17" s="674"/>
      <c r="AE17" s="674"/>
      <c r="AF17" s="674"/>
      <c r="AG17" s="674"/>
      <c r="AH17" s="674"/>
      <c r="AI17" s="674"/>
      <c r="AJ17" s="674"/>
      <c r="AK17" s="675"/>
      <c r="AR17" s="94"/>
      <c r="AT17" s="21" t="str">
        <f t="shared" si="3"/>
        <v/>
      </c>
      <c r="AY17" s="93"/>
    </row>
    <row r="18" spans="2:54">
      <c r="B18" s="345"/>
      <c r="C18" s="674" t="s">
        <v>497</v>
      </c>
      <c r="D18" s="674"/>
      <c r="E18" s="674"/>
      <c r="F18" s="674"/>
      <c r="G18" s="674"/>
      <c r="H18" s="674"/>
      <c r="I18" s="674"/>
      <c r="J18" s="674" t="s">
        <v>491</v>
      </c>
      <c r="K18" s="674"/>
      <c r="L18" s="674"/>
      <c r="M18" s="674"/>
      <c r="N18" s="674"/>
      <c r="O18" s="674"/>
      <c r="P18" s="674"/>
      <c r="Q18" s="674"/>
      <c r="R18" s="674"/>
      <c r="S18" s="674" t="s">
        <v>498</v>
      </c>
      <c r="T18" s="674"/>
      <c r="U18" s="674"/>
      <c r="V18" s="674"/>
      <c r="W18" s="674"/>
      <c r="X18" s="674"/>
      <c r="Y18" s="674"/>
      <c r="Z18" s="674"/>
      <c r="AA18" s="674"/>
      <c r="AB18" s="674"/>
      <c r="AC18" s="674"/>
      <c r="AD18" s="674"/>
      <c r="AE18" s="674"/>
      <c r="AF18" s="674"/>
      <c r="AG18" s="674"/>
      <c r="AH18" s="674"/>
      <c r="AI18" s="674"/>
      <c r="AJ18" s="674"/>
      <c r="AK18" s="675"/>
      <c r="AL18">
        <v>2</v>
      </c>
      <c r="AM18" s="91" t="str">
        <f>IF(AL18=1,BB18,IF(AL18=2,C18&amp;IF(S18&lt;&gt;"",","&amp;S18,""),""))</f>
        <v>Aluminum chlorohydrate,12042-91-0</v>
      </c>
      <c r="AN18" s="91" t="b">
        <f>BB18</f>
        <v>0</v>
      </c>
      <c r="AO18" s="91" t="s">
        <v>322</v>
      </c>
      <c r="AP18" s="91" t="b">
        <f>BB18</f>
        <v>0</v>
      </c>
      <c r="AQ18" s="83" t="b">
        <f t="shared" ref="AQ18:AQ19" si="10">AND($AN18,$AP18)</f>
        <v>0</v>
      </c>
      <c r="AR18" s="83" t="b">
        <f t="shared" ref="AR18:AR19" si="11">IF($AN18=TRUE,$AP18&lt;&gt;TRUE)</f>
        <v>0</v>
      </c>
      <c r="AS18" s="77"/>
      <c r="AT18" s="21" t="str">
        <f t="shared" si="3"/>
        <v/>
      </c>
      <c r="AU18" s="91"/>
      <c r="AV18" s="92"/>
      <c r="AY18" s="93"/>
      <c r="BB18" s="21" t="b">
        <v>0</v>
      </c>
    </row>
    <row r="19" spans="2:54">
      <c r="B19" s="670" t="s">
        <v>821</v>
      </c>
      <c r="C19" s="671"/>
      <c r="D19" s="671"/>
      <c r="E19" s="671"/>
      <c r="F19" s="671"/>
      <c r="G19" s="671"/>
      <c r="H19" s="671"/>
      <c r="I19" s="671"/>
      <c r="J19" s="671"/>
      <c r="K19" s="671"/>
      <c r="L19" s="671"/>
      <c r="M19" s="671"/>
      <c r="N19" s="671"/>
      <c r="O19" s="671"/>
      <c r="P19" s="671"/>
      <c r="Q19" s="671"/>
      <c r="R19" s="671"/>
      <c r="S19" s="671"/>
      <c r="T19" s="671"/>
      <c r="U19" s="671"/>
      <c r="V19" s="671"/>
      <c r="W19" s="671"/>
      <c r="X19" s="671"/>
      <c r="Y19" s="671"/>
      <c r="Z19" s="671"/>
      <c r="AA19" s="671"/>
      <c r="AB19" s="671"/>
      <c r="AC19" s="671"/>
      <c r="AD19" s="671"/>
      <c r="AE19" s="671"/>
      <c r="AF19" s="671"/>
      <c r="AG19" s="671"/>
      <c r="AH19" s="671"/>
      <c r="AI19" s="671"/>
      <c r="AJ19" s="671"/>
      <c r="AK19" s="352">
        <f>COUNTIF(BB20:BB22,TRUE)</f>
        <v>0</v>
      </c>
      <c r="AL19" s="84">
        <v>1</v>
      </c>
      <c r="AM19" t="str">
        <f>B19</f>
        <v>4. 抗痘(含數據、圖譜、流程方法):</v>
      </c>
      <c r="AN19" s="91" t="b">
        <f>OR(BB21:BB22)</f>
        <v>0</v>
      </c>
      <c r="AO19" s="91" t="s">
        <v>340</v>
      </c>
      <c r="AP19" s="91" t="b">
        <f>OR(BB21:BB22)</f>
        <v>0</v>
      </c>
      <c r="AQ19" s="83" t="b">
        <f t="shared" si="10"/>
        <v>0</v>
      </c>
      <c r="AR19" s="83" t="b">
        <f t="shared" si="11"/>
        <v>0</v>
      </c>
      <c r="AS19" s="77"/>
      <c r="AT19" s="21" t="str">
        <f t="shared" si="3"/>
        <v/>
      </c>
      <c r="AU19" s="91"/>
      <c r="AV19" s="92"/>
      <c r="AY19" s="93"/>
    </row>
    <row r="20" spans="2:54">
      <c r="B20" s="347"/>
      <c r="C20" s="674" t="s">
        <v>486</v>
      </c>
      <c r="D20" s="674"/>
      <c r="E20" s="674"/>
      <c r="F20" s="674"/>
      <c r="G20" s="674"/>
      <c r="H20" s="674"/>
      <c r="I20" s="674"/>
      <c r="J20" s="674"/>
      <c r="K20" s="674"/>
      <c r="L20" s="674"/>
      <c r="M20" s="674"/>
      <c r="N20" s="674"/>
      <c r="O20" s="674"/>
      <c r="P20" s="674"/>
      <c r="Q20" s="674"/>
      <c r="R20" s="674"/>
      <c r="S20" s="674" t="s">
        <v>487</v>
      </c>
      <c r="T20" s="674"/>
      <c r="U20" s="674"/>
      <c r="V20" s="674"/>
      <c r="W20" s="674"/>
      <c r="X20" s="674"/>
      <c r="Y20" s="674"/>
      <c r="Z20" s="674"/>
      <c r="AA20" s="674"/>
      <c r="AB20" s="674"/>
      <c r="AC20" s="674"/>
      <c r="AD20" s="674"/>
      <c r="AE20" s="674"/>
      <c r="AF20" s="674"/>
      <c r="AG20" s="674"/>
      <c r="AH20" s="674"/>
      <c r="AI20" s="674"/>
      <c r="AJ20" s="674"/>
      <c r="AK20" s="675"/>
      <c r="AR20" s="94" t="b">
        <f t="shared" ref="AR20" si="12">IFERROR(VLOOKUP(AO20,$AU$4:$AV$136,2,FALSE),FALSE)</f>
        <v>0</v>
      </c>
      <c r="AT20" s="21" t="str">
        <f t="shared" si="3"/>
        <v/>
      </c>
      <c r="AY20" s="93"/>
    </row>
    <row r="21" spans="2:54">
      <c r="B21" s="345"/>
      <c r="C21" s="674" t="s">
        <v>499</v>
      </c>
      <c r="D21" s="674"/>
      <c r="E21" s="674"/>
      <c r="F21" s="674"/>
      <c r="G21" s="674"/>
      <c r="H21" s="674"/>
      <c r="I21" s="674"/>
      <c r="J21" s="674"/>
      <c r="K21" s="674"/>
      <c r="L21" s="674"/>
      <c r="M21" s="674"/>
      <c r="N21" s="674"/>
      <c r="O21" s="674"/>
      <c r="P21" s="674"/>
      <c r="Q21" s="674"/>
      <c r="R21" s="674"/>
      <c r="S21" s="674" t="s">
        <v>500</v>
      </c>
      <c r="T21" s="674"/>
      <c r="U21" s="674"/>
      <c r="V21" s="674"/>
      <c r="W21" s="674"/>
      <c r="X21" s="674"/>
      <c r="Y21" s="674"/>
      <c r="Z21" s="674"/>
      <c r="AA21" s="674"/>
      <c r="AB21" s="674"/>
      <c r="AC21" s="674"/>
      <c r="AD21" s="674"/>
      <c r="AE21" s="674"/>
      <c r="AF21" s="674"/>
      <c r="AG21" s="674"/>
      <c r="AH21" s="674"/>
      <c r="AI21" s="674"/>
      <c r="AJ21" s="674"/>
      <c r="AK21" s="675"/>
      <c r="AL21">
        <v>2</v>
      </c>
      <c r="AM21" s="91" t="str">
        <f>IF(AL21=1,BB21,IF(AL21=2,C21&amp;IF(S21&lt;&gt;"",","&amp;S21,""),""))</f>
        <v>Salicylic acid,69-72-7</v>
      </c>
      <c r="AN21" s="91" t="b">
        <f t="shared" ref="AN21:AN22" si="13">BB21</f>
        <v>0</v>
      </c>
      <c r="AO21" s="91" t="s">
        <v>342</v>
      </c>
      <c r="AP21" s="91" t="b">
        <f t="shared" ref="AP21:AP22" si="14">BB21</f>
        <v>0</v>
      </c>
      <c r="AQ21" s="83" t="b">
        <f t="shared" ref="AQ21:AQ23" si="15">AND($AN21,$AP21)</f>
        <v>0</v>
      </c>
      <c r="AR21" s="83" t="b">
        <f t="shared" ref="AR21:AR23" si="16">IF($AN21=TRUE,$AP21&lt;&gt;TRUE)</f>
        <v>0</v>
      </c>
      <c r="AS21" s="77"/>
      <c r="AT21" s="21" t="str">
        <f t="shared" si="3"/>
        <v/>
      </c>
      <c r="AU21" s="91"/>
      <c r="AV21" s="92"/>
      <c r="AY21" s="93"/>
      <c r="BB21" s="21" t="b">
        <v>0</v>
      </c>
    </row>
    <row r="22" spans="2:54">
      <c r="B22" s="346"/>
      <c r="C22" s="674" t="s">
        <v>501</v>
      </c>
      <c r="D22" s="674"/>
      <c r="E22" s="674"/>
      <c r="F22" s="674"/>
      <c r="G22" s="674"/>
      <c r="H22" s="674"/>
      <c r="I22" s="674"/>
      <c r="J22" s="674"/>
      <c r="K22" s="674"/>
      <c r="L22" s="674"/>
      <c r="M22" s="674"/>
      <c r="N22" s="674"/>
      <c r="O22" s="674"/>
      <c r="P22" s="674"/>
      <c r="Q22" s="674"/>
      <c r="R22" s="674"/>
      <c r="S22" s="674" t="s">
        <v>502</v>
      </c>
      <c r="T22" s="674"/>
      <c r="U22" s="674"/>
      <c r="V22" s="674"/>
      <c r="W22" s="674"/>
      <c r="X22" s="674"/>
      <c r="Y22" s="674"/>
      <c r="Z22" s="674"/>
      <c r="AA22" s="674"/>
      <c r="AB22" s="674"/>
      <c r="AC22" s="674"/>
      <c r="AD22" s="674"/>
      <c r="AE22" s="674"/>
      <c r="AF22" s="674"/>
      <c r="AG22" s="674"/>
      <c r="AH22" s="674"/>
      <c r="AI22" s="674"/>
      <c r="AJ22" s="674"/>
      <c r="AK22" s="675"/>
      <c r="AL22">
        <v>2</v>
      </c>
      <c r="AM22" s="91" t="str">
        <f>IF(AL22=1,BB22,IF(AL22=2,C22&amp;IF(S22&lt;&gt;"",","&amp;S22,""),""))</f>
        <v>Sulfur,7704-34-9</v>
      </c>
      <c r="AN22" s="91" t="b">
        <f t="shared" si="13"/>
        <v>0</v>
      </c>
      <c r="AO22" s="91" t="s">
        <v>345</v>
      </c>
      <c r="AP22" s="91" t="b">
        <f t="shared" si="14"/>
        <v>0</v>
      </c>
      <c r="AQ22" s="83" t="b">
        <f t="shared" si="15"/>
        <v>0</v>
      </c>
      <c r="AR22" s="83" t="b">
        <f t="shared" si="16"/>
        <v>0</v>
      </c>
      <c r="AS22" s="77"/>
      <c r="AT22" s="21" t="str">
        <f t="shared" si="3"/>
        <v/>
      </c>
      <c r="AU22" s="91"/>
      <c r="AV22" s="92"/>
      <c r="AY22" s="93"/>
      <c r="BB22" s="21" t="b">
        <v>0</v>
      </c>
    </row>
    <row r="23" spans="2:54">
      <c r="B23" s="670" t="s">
        <v>503</v>
      </c>
      <c r="C23" s="671"/>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1"/>
      <c r="AJ23" s="671"/>
      <c r="AK23" s="352">
        <f>COUNTIF(BB24:BB48,TRUE)</f>
        <v>0</v>
      </c>
      <c r="AL23" s="84">
        <v>1</v>
      </c>
      <c r="AM23" t="str">
        <f>B23</f>
        <v>5. 防曬劑- 物、化性項目(含數據、圖譜、流程方法):</v>
      </c>
      <c r="AN23" s="91" t="b">
        <f>OR(BB25:BB48)</f>
        <v>0</v>
      </c>
      <c r="AO23" s="91" t="s">
        <v>366</v>
      </c>
      <c r="AP23" s="91" t="b">
        <f>OR(BB25:BB48)</f>
        <v>0</v>
      </c>
      <c r="AQ23" s="83" t="b">
        <f t="shared" si="15"/>
        <v>0</v>
      </c>
      <c r="AR23" s="83" t="b">
        <f t="shared" si="16"/>
        <v>0</v>
      </c>
      <c r="AS23" s="77"/>
      <c r="AT23" s="21" t="str">
        <f t="shared" si="3"/>
        <v/>
      </c>
      <c r="AU23" s="91"/>
      <c r="AV23" s="92"/>
      <c r="AY23" s="93"/>
    </row>
    <row r="24" spans="2:54">
      <c r="B24" s="346"/>
      <c r="C24" s="674" t="s">
        <v>486</v>
      </c>
      <c r="D24" s="674"/>
      <c r="E24" s="674"/>
      <c r="F24" s="674"/>
      <c r="G24" s="674"/>
      <c r="H24" s="674"/>
      <c r="I24" s="674"/>
      <c r="J24" s="674"/>
      <c r="K24" s="674"/>
      <c r="L24" s="674"/>
      <c r="M24" s="674"/>
      <c r="N24" s="674"/>
      <c r="O24" s="674"/>
      <c r="P24" s="674"/>
      <c r="Q24" s="674"/>
      <c r="R24" s="674"/>
      <c r="S24" s="674" t="s">
        <v>487</v>
      </c>
      <c r="T24" s="674"/>
      <c r="U24" s="674"/>
      <c r="V24" s="674"/>
      <c r="W24" s="674"/>
      <c r="X24" s="674"/>
      <c r="Y24" s="674"/>
      <c r="Z24" s="674"/>
      <c r="AA24" s="674"/>
      <c r="AB24" s="674"/>
      <c r="AC24" s="674"/>
      <c r="AD24" s="674"/>
      <c r="AE24" s="674"/>
      <c r="AF24" s="674"/>
      <c r="AG24" s="674"/>
      <c r="AH24" s="674"/>
      <c r="AI24" s="674"/>
      <c r="AJ24" s="674"/>
      <c r="AK24" s="675"/>
      <c r="AR24" s="94"/>
      <c r="AT24" s="21" t="str">
        <f t="shared" si="3"/>
        <v/>
      </c>
      <c r="AY24" s="93"/>
      <c r="BB24" s="21" t="b">
        <v>0</v>
      </c>
    </row>
    <row r="25" spans="2:54">
      <c r="B25" s="345"/>
      <c r="C25" s="674" t="s">
        <v>504</v>
      </c>
      <c r="D25" s="674"/>
      <c r="E25" s="674"/>
      <c r="F25" s="674"/>
      <c r="G25" s="674"/>
      <c r="H25" s="674"/>
      <c r="I25" s="674"/>
      <c r="J25" s="674"/>
      <c r="K25" s="674"/>
      <c r="L25" s="674"/>
      <c r="M25" s="674"/>
      <c r="N25" s="674"/>
      <c r="O25" s="674"/>
      <c r="P25" s="674"/>
      <c r="Q25" s="674"/>
      <c r="R25" s="674"/>
      <c r="S25" s="674" t="s">
        <v>505</v>
      </c>
      <c r="T25" s="674"/>
      <c r="U25" s="674"/>
      <c r="V25" s="674"/>
      <c r="W25" s="674"/>
      <c r="X25" s="674"/>
      <c r="Y25" s="674"/>
      <c r="Z25" s="674"/>
      <c r="AA25" s="674"/>
      <c r="AB25" s="674"/>
      <c r="AC25" s="674"/>
      <c r="AD25" s="674"/>
      <c r="AE25" s="674"/>
      <c r="AF25" s="674"/>
      <c r="AG25" s="674"/>
      <c r="AH25" s="674"/>
      <c r="AI25" s="674"/>
      <c r="AJ25" s="674"/>
      <c r="AK25" s="675"/>
      <c r="AL25">
        <v>2</v>
      </c>
      <c r="AM25" s="91" t="str">
        <f>IF(AL25=1,BB25,IF(AL25=2,C25&amp;IF(S25&lt;&gt;"",","&amp;S25,""),""))</f>
        <v>Zinc Oxide (CI 77947),1314-13-2</v>
      </c>
      <c r="AN25" s="91" t="b">
        <f t="shared" ref="AN25:AN53" si="17">BB25</f>
        <v>0</v>
      </c>
      <c r="AO25" s="91" t="s">
        <v>368</v>
      </c>
      <c r="AP25" s="91" t="b">
        <f t="shared" ref="AP25:AP48" si="18">BB25</f>
        <v>0</v>
      </c>
      <c r="AQ25" s="83" t="b">
        <f t="shared" ref="AQ25:AQ56" si="19">AND($AN25,$AP25)</f>
        <v>0</v>
      </c>
      <c r="AR25" s="83" t="b">
        <f t="shared" ref="AR25:AR56" si="20">IF($AN25=TRUE,$AP25&lt;&gt;TRUE)</f>
        <v>0</v>
      </c>
      <c r="AS25" s="77"/>
      <c r="AT25" s="21" t="str">
        <f t="shared" si="3"/>
        <v/>
      </c>
      <c r="AU25" s="91"/>
      <c r="AV25" s="92"/>
      <c r="AY25" s="93"/>
      <c r="BB25" s="21" t="b">
        <v>0</v>
      </c>
    </row>
    <row r="26" spans="2:54">
      <c r="B26" s="345"/>
      <c r="C26" s="674" t="s">
        <v>506</v>
      </c>
      <c r="D26" s="674"/>
      <c r="E26" s="674"/>
      <c r="F26" s="674"/>
      <c r="G26" s="674"/>
      <c r="H26" s="674"/>
      <c r="I26" s="674"/>
      <c r="J26" s="674"/>
      <c r="K26" s="674"/>
      <c r="L26" s="674"/>
      <c r="M26" s="674"/>
      <c r="N26" s="674"/>
      <c r="O26" s="674"/>
      <c r="P26" s="674"/>
      <c r="Q26" s="674"/>
      <c r="R26" s="674"/>
      <c r="S26" s="674" t="s">
        <v>507</v>
      </c>
      <c r="T26" s="674"/>
      <c r="U26" s="674"/>
      <c r="V26" s="674"/>
      <c r="W26" s="674"/>
      <c r="X26" s="674"/>
      <c r="Y26" s="674"/>
      <c r="Z26" s="674"/>
      <c r="AA26" s="674"/>
      <c r="AB26" s="674"/>
      <c r="AC26" s="674"/>
      <c r="AD26" s="674"/>
      <c r="AE26" s="674"/>
      <c r="AF26" s="674"/>
      <c r="AG26" s="674"/>
      <c r="AH26" s="674"/>
      <c r="AI26" s="674"/>
      <c r="AJ26" s="674"/>
      <c r="AK26" s="675"/>
      <c r="AL26">
        <v>2</v>
      </c>
      <c r="AM26" s="91" t="str">
        <f t="shared" ref="AM26:AM48" si="21">IF(AL26=1,BB26,IF(AL26=2,C26&amp;IF(S26&lt;&gt;"",","&amp;S26,""),""))</f>
        <v>Titanium Oxides (CI 77891),13463-67-7</v>
      </c>
      <c r="AN26" s="91" t="b">
        <f t="shared" si="17"/>
        <v>0</v>
      </c>
      <c r="AO26" s="91" t="s">
        <v>508</v>
      </c>
      <c r="AP26" s="91" t="b">
        <f t="shared" si="18"/>
        <v>0</v>
      </c>
      <c r="AQ26" s="83" t="b">
        <f t="shared" si="19"/>
        <v>0</v>
      </c>
      <c r="AR26" s="83" t="b">
        <f t="shared" si="20"/>
        <v>0</v>
      </c>
      <c r="AS26" s="77"/>
      <c r="AT26" s="21" t="str">
        <f t="shared" si="3"/>
        <v/>
      </c>
      <c r="AU26" s="91"/>
      <c r="AV26" s="92"/>
      <c r="AY26" s="93"/>
      <c r="BB26" s="21" t="b">
        <v>0</v>
      </c>
    </row>
    <row r="27" spans="2:54">
      <c r="B27" s="345"/>
      <c r="C27" s="674" t="s">
        <v>776</v>
      </c>
      <c r="D27" s="674"/>
      <c r="E27" s="674"/>
      <c r="F27" s="674"/>
      <c r="G27" s="674"/>
      <c r="H27" s="674"/>
      <c r="I27" s="674"/>
      <c r="J27" s="674"/>
      <c r="K27" s="674"/>
      <c r="L27" s="674"/>
      <c r="M27" s="674"/>
      <c r="N27" s="674"/>
      <c r="O27" s="674"/>
      <c r="P27" s="674"/>
      <c r="Q27" s="674"/>
      <c r="R27" s="674"/>
      <c r="S27" s="674" t="s">
        <v>509</v>
      </c>
      <c r="T27" s="674"/>
      <c r="U27" s="674"/>
      <c r="V27" s="674"/>
      <c r="W27" s="674"/>
      <c r="X27" s="674"/>
      <c r="Y27" s="674"/>
      <c r="Z27" s="674"/>
      <c r="AA27" s="674"/>
      <c r="AB27" s="674"/>
      <c r="AC27" s="674"/>
      <c r="AD27" s="674"/>
      <c r="AE27" s="674"/>
      <c r="AF27" s="674"/>
      <c r="AG27" s="674"/>
      <c r="AH27" s="674"/>
      <c r="AI27" s="674"/>
      <c r="AJ27" s="674"/>
      <c r="AK27" s="675"/>
      <c r="AL27">
        <v>2</v>
      </c>
      <c r="AM27" s="91" t="str">
        <f t="shared" si="21"/>
        <v>Benzophenone-1,131-56-6</v>
      </c>
      <c r="AN27" s="91" t="b">
        <f t="shared" si="17"/>
        <v>0</v>
      </c>
      <c r="AO27" s="91" t="s">
        <v>510</v>
      </c>
      <c r="AP27" s="91" t="b">
        <f t="shared" si="18"/>
        <v>0</v>
      </c>
      <c r="AQ27" s="83" t="b">
        <f t="shared" si="19"/>
        <v>0</v>
      </c>
      <c r="AR27" s="83" t="b">
        <f t="shared" si="20"/>
        <v>0</v>
      </c>
      <c r="AS27" s="77"/>
      <c r="AT27" s="21" t="str">
        <f t="shared" si="3"/>
        <v/>
      </c>
      <c r="AU27" s="91"/>
      <c r="AV27" s="92"/>
      <c r="AY27" s="93"/>
      <c r="BB27" s="21" t="b">
        <v>0</v>
      </c>
    </row>
    <row r="28" spans="2:54">
      <c r="B28" s="345"/>
      <c r="C28" s="674" t="s">
        <v>511</v>
      </c>
      <c r="D28" s="674"/>
      <c r="E28" s="674"/>
      <c r="F28" s="674"/>
      <c r="G28" s="674"/>
      <c r="H28" s="674"/>
      <c r="I28" s="674"/>
      <c r="J28" s="674"/>
      <c r="K28" s="674"/>
      <c r="L28" s="674"/>
      <c r="M28" s="674"/>
      <c r="N28" s="674"/>
      <c r="O28" s="674"/>
      <c r="P28" s="674"/>
      <c r="Q28" s="674"/>
      <c r="R28" s="674"/>
      <c r="S28" s="674" t="s">
        <v>512</v>
      </c>
      <c r="T28" s="674"/>
      <c r="U28" s="674"/>
      <c r="V28" s="674"/>
      <c r="W28" s="674"/>
      <c r="X28" s="674"/>
      <c r="Y28" s="674"/>
      <c r="Z28" s="674"/>
      <c r="AA28" s="674"/>
      <c r="AB28" s="674"/>
      <c r="AC28" s="674"/>
      <c r="AD28" s="674"/>
      <c r="AE28" s="674"/>
      <c r="AF28" s="674"/>
      <c r="AG28" s="674"/>
      <c r="AH28" s="674"/>
      <c r="AI28" s="674"/>
      <c r="AJ28" s="674"/>
      <c r="AK28" s="675"/>
      <c r="AL28">
        <v>2</v>
      </c>
      <c r="AM28" s="91" t="str">
        <f t="shared" si="21"/>
        <v>Benzophenone-2,131-55-5</v>
      </c>
      <c r="AN28" s="91" t="b">
        <f t="shared" si="17"/>
        <v>0</v>
      </c>
      <c r="AO28" s="91" t="s">
        <v>513</v>
      </c>
      <c r="AP28" s="91" t="b">
        <f t="shared" si="18"/>
        <v>0</v>
      </c>
      <c r="AQ28" s="83" t="b">
        <f t="shared" si="19"/>
        <v>0</v>
      </c>
      <c r="AR28" s="83" t="b">
        <f t="shared" si="20"/>
        <v>0</v>
      </c>
      <c r="AS28" s="77"/>
      <c r="AT28" s="21" t="str">
        <f t="shared" si="3"/>
        <v/>
      </c>
      <c r="AU28" s="91"/>
      <c r="AV28" s="92"/>
      <c r="AY28" s="93"/>
      <c r="BB28" s="21" t="b">
        <v>0</v>
      </c>
    </row>
    <row r="29" spans="2:54">
      <c r="B29" s="345"/>
      <c r="C29" s="674" t="s">
        <v>514</v>
      </c>
      <c r="D29" s="674"/>
      <c r="E29" s="674"/>
      <c r="F29" s="674"/>
      <c r="G29" s="674"/>
      <c r="H29" s="674"/>
      <c r="I29" s="674"/>
      <c r="J29" s="674"/>
      <c r="K29" s="674"/>
      <c r="L29" s="674"/>
      <c r="M29" s="674"/>
      <c r="N29" s="674"/>
      <c r="O29" s="674"/>
      <c r="P29" s="674"/>
      <c r="Q29" s="674"/>
      <c r="R29" s="674"/>
      <c r="S29" s="674" t="s">
        <v>515</v>
      </c>
      <c r="T29" s="674"/>
      <c r="U29" s="674"/>
      <c r="V29" s="674"/>
      <c r="W29" s="674"/>
      <c r="X29" s="674"/>
      <c r="Y29" s="674"/>
      <c r="Z29" s="674"/>
      <c r="AA29" s="674"/>
      <c r="AB29" s="674"/>
      <c r="AC29" s="674"/>
      <c r="AD29" s="674"/>
      <c r="AE29" s="674"/>
      <c r="AF29" s="674"/>
      <c r="AG29" s="674"/>
      <c r="AH29" s="674"/>
      <c r="AI29" s="674"/>
      <c r="AJ29" s="674"/>
      <c r="AK29" s="675"/>
      <c r="AL29">
        <v>2</v>
      </c>
      <c r="AM29" s="91" t="str">
        <f t="shared" si="21"/>
        <v>Benzophenone-3,131-57-7</v>
      </c>
      <c r="AN29" s="91" t="b">
        <f t="shared" si="17"/>
        <v>0</v>
      </c>
      <c r="AO29" s="91" t="s">
        <v>516</v>
      </c>
      <c r="AP29" s="91" t="b">
        <f t="shared" si="18"/>
        <v>0</v>
      </c>
      <c r="AQ29" s="83" t="b">
        <f t="shared" si="19"/>
        <v>0</v>
      </c>
      <c r="AR29" s="83" t="b">
        <f t="shared" si="20"/>
        <v>0</v>
      </c>
      <c r="AS29" s="77"/>
      <c r="AT29" s="21" t="str">
        <f t="shared" si="3"/>
        <v/>
      </c>
      <c r="AU29" s="91"/>
      <c r="AV29" s="92"/>
      <c r="AY29" s="93"/>
      <c r="BB29" s="21" t="b">
        <v>0</v>
      </c>
    </row>
    <row r="30" spans="2:54">
      <c r="B30" s="345"/>
      <c r="C30" s="674" t="s">
        <v>517</v>
      </c>
      <c r="D30" s="674"/>
      <c r="E30" s="674"/>
      <c r="F30" s="674"/>
      <c r="G30" s="674"/>
      <c r="H30" s="674"/>
      <c r="I30" s="674"/>
      <c r="J30" s="674"/>
      <c r="K30" s="674"/>
      <c r="L30" s="674"/>
      <c r="M30" s="674"/>
      <c r="N30" s="674"/>
      <c r="O30" s="674"/>
      <c r="P30" s="674"/>
      <c r="Q30" s="674"/>
      <c r="R30" s="674"/>
      <c r="S30" s="674" t="s">
        <v>518</v>
      </c>
      <c r="T30" s="674"/>
      <c r="U30" s="674"/>
      <c r="V30" s="674"/>
      <c r="W30" s="674"/>
      <c r="X30" s="674"/>
      <c r="Y30" s="674"/>
      <c r="Z30" s="674"/>
      <c r="AA30" s="674"/>
      <c r="AB30" s="674"/>
      <c r="AC30" s="674"/>
      <c r="AD30" s="674"/>
      <c r="AE30" s="674"/>
      <c r="AF30" s="674"/>
      <c r="AG30" s="674"/>
      <c r="AH30" s="674"/>
      <c r="AI30" s="674"/>
      <c r="AJ30" s="674"/>
      <c r="AK30" s="675"/>
      <c r="AL30">
        <v>2</v>
      </c>
      <c r="AM30" s="91" t="str">
        <f t="shared" si="21"/>
        <v>Benzophenone-4,4065-45-6</v>
      </c>
      <c r="AN30" s="91" t="b">
        <f t="shared" si="17"/>
        <v>0</v>
      </c>
      <c r="AO30" s="91" t="s">
        <v>519</v>
      </c>
      <c r="AP30" s="91" t="b">
        <f t="shared" si="18"/>
        <v>0</v>
      </c>
      <c r="AQ30" s="83" t="b">
        <f t="shared" si="19"/>
        <v>0</v>
      </c>
      <c r="AR30" s="83" t="b">
        <f t="shared" si="20"/>
        <v>0</v>
      </c>
      <c r="AS30" s="77"/>
      <c r="AT30" s="21" t="str">
        <f t="shared" si="3"/>
        <v/>
      </c>
      <c r="AU30" s="91"/>
      <c r="AV30" s="92"/>
      <c r="AY30" s="93"/>
      <c r="BB30" s="21" t="b">
        <v>0</v>
      </c>
    </row>
    <row r="31" spans="2:54">
      <c r="B31" s="345"/>
      <c r="C31" s="674" t="s">
        <v>520</v>
      </c>
      <c r="D31" s="674"/>
      <c r="E31" s="674"/>
      <c r="F31" s="674"/>
      <c r="G31" s="674"/>
      <c r="H31" s="674"/>
      <c r="I31" s="674"/>
      <c r="J31" s="674"/>
      <c r="K31" s="674"/>
      <c r="L31" s="674"/>
      <c r="M31" s="674"/>
      <c r="N31" s="674"/>
      <c r="O31" s="674"/>
      <c r="P31" s="674"/>
      <c r="Q31" s="674"/>
      <c r="R31" s="674"/>
      <c r="S31" s="674" t="s">
        <v>521</v>
      </c>
      <c r="T31" s="674"/>
      <c r="U31" s="674"/>
      <c r="V31" s="674"/>
      <c r="W31" s="674"/>
      <c r="X31" s="674"/>
      <c r="Y31" s="674"/>
      <c r="Z31" s="674"/>
      <c r="AA31" s="674"/>
      <c r="AB31" s="674"/>
      <c r="AC31" s="674"/>
      <c r="AD31" s="674"/>
      <c r="AE31" s="674"/>
      <c r="AF31" s="674"/>
      <c r="AG31" s="674"/>
      <c r="AH31" s="674"/>
      <c r="AI31" s="674"/>
      <c r="AJ31" s="674"/>
      <c r="AK31" s="675"/>
      <c r="AL31">
        <v>2</v>
      </c>
      <c r="AM31" s="91" t="str">
        <f t="shared" si="21"/>
        <v>Benzophenone-5,6628-37-1</v>
      </c>
      <c r="AN31" s="91" t="b">
        <f t="shared" si="17"/>
        <v>0</v>
      </c>
      <c r="AO31" s="91" t="s">
        <v>522</v>
      </c>
      <c r="AP31" s="91" t="b">
        <f t="shared" si="18"/>
        <v>0</v>
      </c>
      <c r="AQ31" s="83" t="b">
        <f t="shared" si="19"/>
        <v>0</v>
      </c>
      <c r="AR31" s="83" t="b">
        <f t="shared" si="20"/>
        <v>0</v>
      </c>
      <c r="AS31" s="77"/>
      <c r="AT31" s="21" t="str">
        <f t="shared" si="3"/>
        <v/>
      </c>
      <c r="AU31" s="91"/>
      <c r="AV31" s="92"/>
      <c r="AY31" s="93"/>
      <c r="BB31" s="21" t="b">
        <v>0</v>
      </c>
    </row>
    <row r="32" spans="2:54">
      <c r="B32" s="345"/>
      <c r="C32" s="674" t="s">
        <v>523</v>
      </c>
      <c r="D32" s="674"/>
      <c r="E32" s="674"/>
      <c r="F32" s="674"/>
      <c r="G32" s="674"/>
      <c r="H32" s="674"/>
      <c r="I32" s="674"/>
      <c r="J32" s="674"/>
      <c r="K32" s="674"/>
      <c r="L32" s="674"/>
      <c r="M32" s="674"/>
      <c r="N32" s="674"/>
      <c r="O32" s="674"/>
      <c r="P32" s="674"/>
      <c r="Q32" s="674"/>
      <c r="R32" s="674"/>
      <c r="S32" s="674" t="s">
        <v>524</v>
      </c>
      <c r="T32" s="674"/>
      <c r="U32" s="674"/>
      <c r="V32" s="674"/>
      <c r="W32" s="674"/>
      <c r="X32" s="674"/>
      <c r="Y32" s="674"/>
      <c r="Z32" s="674"/>
      <c r="AA32" s="674"/>
      <c r="AB32" s="674"/>
      <c r="AC32" s="674"/>
      <c r="AD32" s="674"/>
      <c r="AE32" s="674"/>
      <c r="AF32" s="674"/>
      <c r="AG32" s="674"/>
      <c r="AH32" s="674"/>
      <c r="AI32" s="674"/>
      <c r="AJ32" s="674"/>
      <c r="AK32" s="675"/>
      <c r="AL32">
        <v>2</v>
      </c>
      <c r="AM32" s="91" t="str">
        <f t="shared" si="21"/>
        <v>Benzophenone-6,131-54-4</v>
      </c>
      <c r="AN32" s="91" t="b">
        <f t="shared" si="17"/>
        <v>0</v>
      </c>
      <c r="AO32" s="91" t="s">
        <v>525</v>
      </c>
      <c r="AP32" s="91" t="b">
        <f t="shared" si="18"/>
        <v>0</v>
      </c>
      <c r="AQ32" s="83" t="b">
        <f t="shared" si="19"/>
        <v>0</v>
      </c>
      <c r="AR32" s="83" t="b">
        <f t="shared" si="20"/>
        <v>0</v>
      </c>
      <c r="AS32" s="77"/>
      <c r="AT32" s="21" t="str">
        <f t="shared" si="3"/>
        <v/>
      </c>
      <c r="AU32" s="91"/>
      <c r="AV32" s="92"/>
      <c r="AY32" s="93"/>
      <c r="BB32" s="21" t="b">
        <v>0</v>
      </c>
    </row>
    <row r="33" spans="2:54">
      <c r="B33" s="345"/>
      <c r="C33" s="674" t="s">
        <v>526</v>
      </c>
      <c r="D33" s="674"/>
      <c r="E33" s="674"/>
      <c r="F33" s="674"/>
      <c r="G33" s="674"/>
      <c r="H33" s="674"/>
      <c r="I33" s="674"/>
      <c r="J33" s="674"/>
      <c r="K33" s="674"/>
      <c r="L33" s="674"/>
      <c r="M33" s="674"/>
      <c r="N33" s="674"/>
      <c r="O33" s="674"/>
      <c r="P33" s="674"/>
      <c r="Q33" s="674"/>
      <c r="R33" s="674"/>
      <c r="S33" s="674" t="s">
        <v>527</v>
      </c>
      <c r="T33" s="674"/>
      <c r="U33" s="674"/>
      <c r="V33" s="674"/>
      <c r="W33" s="674"/>
      <c r="X33" s="674"/>
      <c r="Y33" s="674"/>
      <c r="Z33" s="674"/>
      <c r="AA33" s="674"/>
      <c r="AB33" s="674"/>
      <c r="AC33" s="674"/>
      <c r="AD33" s="674"/>
      <c r="AE33" s="674"/>
      <c r="AF33" s="674"/>
      <c r="AG33" s="674"/>
      <c r="AH33" s="674"/>
      <c r="AI33" s="674"/>
      <c r="AJ33" s="674"/>
      <c r="AK33" s="675"/>
      <c r="AL33">
        <v>2</v>
      </c>
      <c r="AM33" s="91" t="str">
        <f t="shared" si="21"/>
        <v>Benzophenone-8,131-53-3</v>
      </c>
      <c r="AN33" s="91" t="b">
        <f t="shared" si="17"/>
        <v>0</v>
      </c>
      <c r="AO33" s="91" t="s">
        <v>528</v>
      </c>
      <c r="AP33" s="91" t="b">
        <f t="shared" si="18"/>
        <v>0</v>
      </c>
      <c r="AQ33" s="83" t="b">
        <f t="shared" si="19"/>
        <v>0</v>
      </c>
      <c r="AR33" s="83" t="b">
        <f t="shared" si="20"/>
        <v>0</v>
      </c>
      <c r="AS33" s="77"/>
      <c r="AT33" s="21" t="str">
        <f t="shared" si="3"/>
        <v/>
      </c>
      <c r="AU33" s="91"/>
      <c r="AV33" s="92"/>
      <c r="AY33" s="93"/>
      <c r="BB33" s="21" t="b">
        <v>0</v>
      </c>
    </row>
    <row r="34" spans="2:54">
      <c r="B34" s="345"/>
      <c r="C34" s="674" t="s">
        <v>779</v>
      </c>
      <c r="D34" s="674"/>
      <c r="E34" s="674"/>
      <c r="F34" s="674"/>
      <c r="G34" s="674"/>
      <c r="H34" s="674"/>
      <c r="I34" s="674"/>
      <c r="J34" s="674"/>
      <c r="K34" s="674"/>
      <c r="L34" s="674"/>
      <c r="M34" s="674"/>
      <c r="N34" s="674"/>
      <c r="O34" s="674"/>
      <c r="P34" s="674"/>
      <c r="Q34" s="674"/>
      <c r="R34" s="674"/>
      <c r="S34" s="674" t="s">
        <v>529</v>
      </c>
      <c r="T34" s="674"/>
      <c r="U34" s="674"/>
      <c r="V34" s="674"/>
      <c r="W34" s="674"/>
      <c r="X34" s="674"/>
      <c r="Y34" s="674"/>
      <c r="Z34" s="674"/>
      <c r="AA34" s="674"/>
      <c r="AB34" s="674"/>
      <c r="AC34" s="674"/>
      <c r="AD34" s="674"/>
      <c r="AE34" s="674"/>
      <c r="AF34" s="674"/>
      <c r="AG34" s="674"/>
      <c r="AH34" s="674"/>
      <c r="AI34" s="674"/>
      <c r="AJ34" s="674"/>
      <c r="AK34" s="675"/>
      <c r="AL34">
        <v>2</v>
      </c>
      <c r="AM34" s="91" t="str">
        <f t="shared" si="21"/>
        <v>bis-ethylhexyloxyphenol methoxyphenyl triazine (TS),187393-00-6</v>
      </c>
      <c r="AN34" s="91" t="b">
        <f t="shared" si="17"/>
        <v>0</v>
      </c>
      <c r="AO34" s="91" t="s">
        <v>530</v>
      </c>
      <c r="AP34" s="91" t="b">
        <f t="shared" si="18"/>
        <v>0</v>
      </c>
      <c r="AQ34" s="83" t="b">
        <f t="shared" si="19"/>
        <v>0</v>
      </c>
      <c r="AR34" s="83" t="b">
        <f t="shared" si="20"/>
        <v>0</v>
      </c>
      <c r="AS34" s="77"/>
      <c r="AT34" s="21" t="str">
        <f t="shared" si="3"/>
        <v/>
      </c>
      <c r="AU34" s="91"/>
      <c r="AV34" s="92"/>
      <c r="AY34" s="93"/>
      <c r="BB34" s="21" t="b">
        <v>0</v>
      </c>
    </row>
    <row r="35" spans="2:54">
      <c r="B35" s="345"/>
      <c r="C35" s="674" t="s">
        <v>777</v>
      </c>
      <c r="D35" s="674"/>
      <c r="E35" s="674"/>
      <c r="F35" s="674"/>
      <c r="G35" s="674"/>
      <c r="H35" s="674"/>
      <c r="I35" s="674"/>
      <c r="J35" s="674"/>
      <c r="K35" s="674"/>
      <c r="L35" s="674"/>
      <c r="M35" s="674"/>
      <c r="N35" s="674"/>
      <c r="O35" s="674"/>
      <c r="P35" s="674"/>
      <c r="Q35" s="674"/>
      <c r="R35" s="674"/>
      <c r="S35" s="674" t="s">
        <v>531</v>
      </c>
      <c r="T35" s="674"/>
      <c r="U35" s="674"/>
      <c r="V35" s="674"/>
      <c r="W35" s="674"/>
      <c r="X35" s="674"/>
      <c r="Y35" s="674"/>
      <c r="Z35" s="674"/>
      <c r="AA35" s="674"/>
      <c r="AB35" s="674"/>
      <c r="AC35" s="674"/>
      <c r="AD35" s="674"/>
      <c r="AE35" s="674"/>
      <c r="AF35" s="674"/>
      <c r="AG35" s="674"/>
      <c r="AH35" s="674"/>
      <c r="AI35" s="674"/>
      <c r="AJ35" s="674"/>
      <c r="AK35" s="675"/>
      <c r="AL35">
        <v>2</v>
      </c>
      <c r="AM35" s="91" t="str">
        <f t="shared" si="21"/>
        <v>Butyl methoxydibenzoylmethane (Parsol 1789),70356-09-1</v>
      </c>
      <c r="AN35" s="91" t="b">
        <f t="shared" si="17"/>
        <v>0</v>
      </c>
      <c r="AO35" s="91" t="s">
        <v>532</v>
      </c>
      <c r="AP35" s="91" t="b">
        <f t="shared" si="18"/>
        <v>0</v>
      </c>
      <c r="AQ35" s="83" t="b">
        <f t="shared" si="19"/>
        <v>0</v>
      </c>
      <c r="AR35" s="83" t="b">
        <f t="shared" si="20"/>
        <v>0</v>
      </c>
      <c r="AS35" s="77"/>
      <c r="AT35" s="21" t="str">
        <f t="shared" si="3"/>
        <v/>
      </c>
      <c r="AU35" s="91"/>
      <c r="AV35" s="92"/>
      <c r="AY35" s="93"/>
      <c r="BB35" s="21" t="b">
        <v>0</v>
      </c>
    </row>
    <row r="36" spans="2:54">
      <c r="B36" s="345"/>
      <c r="C36" s="674" t="s">
        <v>533</v>
      </c>
      <c r="D36" s="674"/>
      <c r="E36" s="674"/>
      <c r="F36" s="674"/>
      <c r="G36" s="674"/>
      <c r="H36" s="674"/>
      <c r="I36" s="674"/>
      <c r="J36" s="674"/>
      <c r="K36" s="674"/>
      <c r="L36" s="674"/>
      <c r="M36" s="674"/>
      <c r="N36" s="674"/>
      <c r="O36" s="674"/>
      <c r="P36" s="674"/>
      <c r="Q36" s="674"/>
      <c r="R36" s="674"/>
      <c r="S36" s="674" t="s">
        <v>534</v>
      </c>
      <c r="T36" s="674"/>
      <c r="U36" s="674"/>
      <c r="V36" s="674"/>
      <c r="W36" s="674"/>
      <c r="X36" s="674"/>
      <c r="Y36" s="674"/>
      <c r="Z36" s="674"/>
      <c r="AA36" s="674"/>
      <c r="AB36" s="674"/>
      <c r="AC36" s="674"/>
      <c r="AD36" s="674"/>
      <c r="AE36" s="674"/>
      <c r="AF36" s="674"/>
      <c r="AG36" s="674"/>
      <c r="AH36" s="674"/>
      <c r="AI36" s="674"/>
      <c r="AJ36" s="674"/>
      <c r="AK36" s="675"/>
      <c r="AL36">
        <v>2</v>
      </c>
      <c r="AM36" s="91" t="str">
        <f t="shared" si="21"/>
        <v>Diethylamino Hydroxybenzoyl Hexyl Benzoate(DHHB),302776-68-7</v>
      </c>
      <c r="AN36" s="91" t="b">
        <f t="shared" si="17"/>
        <v>0</v>
      </c>
      <c r="AO36" s="91" t="s">
        <v>535</v>
      </c>
      <c r="AP36" s="91" t="b">
        <f t="shared" si="18"/>
        <v>0</v>
      </c>
      <c r="AQ36" s="83" t="b">
        <f t="shared" si="19"/>
        <v>0</v>
      </c>
      <c r="AR36" s="83" t="b">
        <f t="shared" si="20"/>
        <v>0</v>
      </c>
      <c r="AS36" s="77"/>
      <c r="AT36" s="21" t="str">
        <f t="shared" si="3"/>
        <v/>
      </c>
      <c r="AU36" s="91"/>
      <c r="AV36" s="92"/>
      <c r="AY36" s="93"/>
      <c r="BB36" s="21" t="b">
        <v>0</v>
      </c>
    </row>
    <row r="37" spans="2:54">
      <c r="B37" s="345"/>
      <c r="C37" s="674" t="s">
        <v>536</v>
      </c>
      <c r="D37" s="674"/>
      <c r="E37" s="674"/>
      <c r="F37" s="674"/>
      <c r="G37" s="674"/>
      <c r="H37" s="674"/>
      <c r="I37" s="674"/>
      <c r="J37" s="674"/>
      <c r="K37" s="674"/>
      <c r="L37" s="674"/>
      <c r="M37" s="674"/>
      <c r="N37" s="674"/>
      <c r="O37" s="674"/>
      <c r="P37" s="674"/>
      <c r="Q37" s="674"/>
      <c r="R37" s="674"/>
      <c r="S37" s="674" t="s">
        <v>537</v>
      </c>
      <c r="T37" s="674"/>
      <c r="U37" s="674"/>
      <c r="V37" s="674"/>
      <c r="W37" s="674"/>
      <c r="X37" s="674"/>
      <c r="Y37" s="674"/>
      <c r="Z37" s="674"/>
      <c r="AA37" s="674"/>
      <c r="AB37" s="674"/>
      <c r="AC37" s="674"/>
      <c r="AD37" s="674"/>
      <c r="AE37" s="674"/>
      <c r="AF37" s="674"/>
      <c r="AG37" s="674"/>
      <c r="AH37" s="674"/>
      <c r="AI37" s="674"/>
      <c r="AJ37" s="674"/>
      <c r="AK37" s="675"/>
      <c r="AL37">
        <v>2</v>
      </c>
      <c r="AM37" s="91" t="str">
        <f t="shared" si="21"/>
        <v>4-Methylbenzylidene camphor (4MBC),36861-47-9</v>
      </c>
      <c r="AN37" s="91" t="b">
        <f t="shared" si="17"/>
        <v>0</v>
      </c>
      <c r="AO37" s="91" t="s">
        <v>538</v>
      </c>
      <c r="AP37" s="91" t="b">
        <f t="shared" si="18"/>
        <v>0</v>
      </c>
      <c r="AQ37" s="83" t="b">
        <f t="shared" si="19"/>
        <v>0</v>
      </c>
      <c r="AR37" s="83" t="b">
        <f t="shared" si="20"/>
        <v>0</v>
      </c>
      <c r="AS37" s="77"/>
      <c r="AT37" s="21" t="str">
        <f t="shared" si="3"/>
        <v/>
      </c>
      <c r="AU37" s="91"/>
      <c r="AV37" s="92"/>
      <c r="AY37" s="93"/>
      <c r="BB37" s="21" t="b">
        <v>0</v>
      </c>
    </row>
    <row r="38" spans="2:54">
      <c r="B38" s="345"/>
      <c r="C38" s="674" t="s">
        <v>539</v>
      </c>
      <c r="D38" s="674"/>
      <c r="E38" s="674"/>
      <c r="F38" s="674"/>
      <c r="G38" s="674"/>
      <c r="H38" s="674"/>
      <c r="I38" s="674"/>
      <c r="J38" s="674"/>
      <c r="K38" s="674"/>
      <c r="L38" s="674"/>
      <c r="M38" s="674"/>
      <c r="N38" s="674"/>
      <c r="O38" s="674"/>
      <c r="P38" s="674"/>
      <c r="Q38" s="674"/>
      <c r="R38" s="674"/>
      <c r="S38" s="674" t="s">
        <v>540</v>
      </c>
      <c r="T38" s="674"/>
      <c r="U38" s="674"/>
      <c r="V38" s="674"/>
      <c r="W38" s="674"/>
      <c r="X38" s="674"/>
      <c r="Y38" s="674"/>
      <c r="Z38" s="674"/>
      <c r="AA38" s="674"/>
      <c r="AB38" s="674"/>
      <c r="AC38" s="674"/>
      <c r="AD38" s="674"/>
      <c r="AE38" s="674"/>
      <c r="AF38" s="674"/>
      <c r="AG38" s="674"/>
      <c r="AH38" s="674"/>
      <c r="AI38" s="674"/>
      <c r="AJ38" s="674"/>
      <c r="AK38" s="675"/>
      <c r="AL38">
        <v>2</v>
      </c>
      <c r="AM38" s="91" t="str">
        <f t="shared" si="21"/>
        <v>Polysilicone-15,207574-74-1</v>
      </c>
      <c r="AN38" s="91" t="b">
        <f t="shared" si="17"/>
        <v>0</v>
      </c>
      <c r="AO38" s="91" t="s">
        <v>541</v>
      </c>
      <c r="AP38" s="91" t="b">
        <f t="shared" si="18"/>
        <v>0</v>
      </c>
      <c r="AQ38" s="83" t="b">
        <f t="shared" si="19"/>
        <v>0</v>
      </c>
      <c r="AR38" s="83" t="b">
        <f t="shared" si="20"/>
        <v>0</v>
      </c>
      <c r="AS38" s="77"/>
      <c r="AT38" s="21" t="str">
        <f t="shared" si="3"/>
        <v/>
      </c>
      <c r="AU38" s="91"/>
      <c r="AV38" s="92"/>
      <c r="AY38" s="93"/>
      <c r="BB38" s="21" t="b">
        <v>0</v>
      </c>
    </row>
    <row r="39" spans="2:54">
      <c r="B39" s="345"/>
      <c r="C39" s="674" t="s">
        <v>780</v>
      </c>
      <c r="D39" s="674"/>
      <c r="E39" s="674"/>
      <c r="F39" s="674"/>
      <c r="G39" s="674"/>
      <c r="H39" s="674"/>
      <c r="I39" s="674"/>
      <c r="J39" s="674"/>
      <c r="K39" s="674"/>
      <c r="L39" s="674"/>
      <c r="M39" s="674"/>
      <c r="N39" s="674"/>
      <c r="O39" s="674"/>
      <c r="P39" s="674"/>
      <c r="Q39" s="674"/>
      <c r="R39" s="674"/>
      <c r="S39" s="674" t="s">
        <v>542</v>
      </c>
      <c r="T39" s="674"/>
      <c r="U39" s="674"/>
      <c r="V39" s="674"/>
      <c r="W39" s="674"/>
      <c r="X39" s="674"/>
      <c r="Y39" s="674"/>
      <c r="Z39" s="674"/>
      <c r="AA39" s="674"/>
      <c r="AB39" s="674"/>
      <c r="AC39" s="674"/>
      <c r="AD39" s="674"/>
      <c r="AE39" s="674"/>
      <c r="AF39" s="674"/>
      <c r="AG39" s="674"/>
      <c r="AH39" s="674"/>
      <c r="AI39" s="674"/>
      <c r="AJ39" s="674"/>
      <c r="AK39" s="675"/>
      <c r="AL39">
        <v>2</v>
      </c>
      <c r="AM39" s="91" t="str">
        <f t="shared" si="21"/>
        <v>Diethylhexyl butamido triazone (DHBT),154702-15-5</v>
      </c>
      <c r="AN39" s="91" t="b">
        <f t="shared" si="17"/>
        <v>0</v>
      </c>
      <c r="AO39" s="91" t="s">
        <v>543</v>
      </c>
      <c r="AP39" s="91" t="b">
        <f t="shared" si="18"/>
        <v>0</v>
      </c>
      <c r="AQ39" s="83" t="b">
        <f t="shared" si="19"/>
        <v>0</v>
      </c>
      <c r="AR39" s="83" t="b">
        <f t="shared" si="20"/>
        <v>0</v>
      </c>
      <c r="AS39" s="77"/>
      <c r="AT39" s="21" t="str">
        <f t="shared" si="3"/>
        <v/>
      </c>
      <c r="AU39" s="91"/>
      <c r="AV39" s="92"/>
      <c r="AY39" s="93"/>
      <c r="BB39" s="21" t="b">
        <v>0</v>
      </c>
    </row>
    <row r="40" spans="2:54">
      <c r="B40" s="345"/>
      <c r="C40" s="674" t="s">
        <v>778</v>
      </c>
      <c r="D40" s="674"/>
      <c r="E40" s="674"/>
      <c r="F40" s="674"/>
      <c r="G40" s="674"/>
      <c r="H40" s="674"/>
      <c r="I40" s="674"/>
      <c r="J40" s="674"/>
      <c r="K40" s="674"/>
      <c r="L40" s="674"/>
      <c r="M40" s="674"/>
      <c r="N40" s="674"/>
      <c r="O40" s="674"/>
      <c r="P40" s="674"/>
      <c r="Q40" s="674"/>
      <c r="R40" s="674"/>
      <c r="S40" s="674" t="s">
        <v>544</v>
      </c>
      <c r="T40" s="674"/>
      <c r="U40" s="674"/>
      <c r="V40" s="674"/>
      <c r="W40" s="674"/>
      <c r="X40" s="674"/>
      <c r="Y40" s="674"/>
      <c r="Z40" s="674"/>
      <c r="AA40" s="674"/>
      <c r="AB40" s="674"/>
      <c r="AC40" s="674"/>
      <c r="AD40" s="674"/>
      <c r="AE40" s="674"/>
      <c r="AF40" s="674"/>
      <c r="AG40" s="674"/>
      <c r="AH40" s="674"/>
      <c r="AI40" s="674"/>
      <c r="AJ40" s="674"/>
      <c r="AK40" s="675"/>
      <c r="AL40">
        <v>2</v>
      </c>
      <c r="AM40" s="91" t="str">
        <f t="shared" si="21"/>
        <v>Ethylhexyl Triazone (ET),88122-99-0</v>
      </c>
      <c r="AN40" s="91" t="b">
        <f t="shared" si="17"/>
        <v>0</v>
      </c>
      <c r="AO40" s="91" t="s">
        <v>545</v>
      </c>
      <c r="AP40" s="91" t="b">
        <f t="shared" si="18"/>
        <v>0</v>
      </c>
      <c r="AQ40" s="83" t="b">
        <f t="shared" si="19"/>
        <v>0</v>
      </c>
      <c r="AR40" s="83" t="b">
        <f t="shared" si="20"/>
        <v>0</v>
      </c>
      <c r="AS40" s="77"/>
      <c r="AT40" s="21" t="str">
        <f t="shared" si="3"/>
        <v/>
      </c>
      <c r="AU40" s="91"/>
      <c r="AV40" s="92"/>
      <c r="AY40" s="93"/>
      <c r="BB40" s="21" t="b">
        <v>0</v>
      </c>
    </row>
    <row r="41" spans="2:54">
      <c r="B41" s="345"/>
      <c r="C41" s="674" t="s">
        <v>546</v>
      </c>
      <c r="D41" s="674"/>
      <c r="E41" s="674"/>
      <c r="F41" s="674"/>
      <c r="G41" s="674"/>
      <c r="H41" s="674"/>
      <c r="I41" s="674"/>
      <c r="J41" s="674"/>
      <c r="K41" s="674"/>
      <c r="L41" s="674"/>
      <c r="M41" s="674"/>
      <c r="N41" s="674"/>
      <c r="O41" s="674"/>
      <c r="P41" s="674"/>
      <c r="Q41" s="674"/>
      <c r="R41" s="674"/>
      <c r="S41" s="674" t="s">
        <v>547</v>
      </c>
      <c r="T41" s="674"/>
      <c r="U41" s="674"/>
      <c r="V41" s="674"/>
      <c r="W41" s="674"/>
      <c r="X41" s="674"/>
      <c r="Y41" s="674"/>
      <c r="Z41" s="674"/>
      <c r="AA41" s="674"/>
      <c r="AB41" s="674"/>
      <c r="AC41" s="674"/>
      <c r="AD41" s="674"/>
      <c r="AE41" s="674"/>
      <c r="AF41" s="674"/>
      <c r="AG41" s="674"/>
      <c r="AH41" s="674"/>
      <c r="AI41" s="674"/>
      <c r="AJ41" s="674"/>
      <c r="AK41" s="675"/>
      <c r="AL41">
        <v>2</v>
      </c>
      <c r="AM41" s="91" t="str">
        <f t="shared" si="21"/>
        <v>Homosalate (HS),118-56-9</v>
      </c>
      <c r="AN41" s="91" t="b">
        <f t="shared" si="17"/>
        <v>0</v>
      </c>
      <c r="AO41" s="91" t="s">
        <v>548</v>
      </c>
      <c r="AP41" s="91" t="b">
        <f t="shared" si="18"/>
        <v>0</v>
      </c>
      <c r="AQ41" s="83" t="b">
        <f t="shared" si="19"/>
        <v>0</v>
      </c>
      <c r="AR41" s="83" t="b">
        <f t="shared" si="20"/>
        <v>0</v>
      </c>
      <c r="AS41" s="77"/>
      <c r="AT41" s="21" t="str">
        <f t="shared" si="3"/>
        <v/>
      </c>
      <c r="AU41" s="91"/>
      <c r="AV41" s="92"/>
      <c r="AY41" s="93"/>
      <c r="BB41" s="21" t="b">
        <v>0</v>
      </c>
    </row>
    <row r="42" spans="2:54">
      <c r="B42" s="345"/>
      <c r="C42" s="674" t="s">
        <v>549</v>
      </c>
      <c r="D42" s="674"/>
      <c r="E42" s="674"/>
      <c r="F42" s="674"/>
      <c r="G42" s="674"/>
      <c r="H42" s="674"/>
      <c r="I42" s="674"/>
      <c r="J42" s="674"/>
      <c r="K42" s="674"/>
      <c r="L42" s="674"/>
      <c r="M42" s="674"/>
      <c r="N42" s="674"/>
      <c r="O42" s="674"/>
      <c r="P42" s="674"/>
      <c r="Q42" s="674"/>
      <c r="R42" s="674"/>
      <c r="S42" s="674" t="s">
        <v>550</v>
      </c>
      <c r="T42" s="674"/>
      <c r="U42" s="674"/>
      <c r="V42" s="674"/>
      <c r="W42" s="674"/>
      <c r="X42" s="674"/>
      <c r="Y42" s="674"/>
      <c r="Z42" s="674"/>
      <c r="AA42" s="674"/>
      <c r="AB42" s="674"/>
      <c r="AC42" s="674"/>
      <c r="AD42" s="674"/>
      <c r="AE42" s="674"/>
      <c r="AF42" s="674"/>
      <c r="AG42" s="674"/>
      <c r="AH42" s="674"/>
      <c r="AI42" s="674"/>
      <c r="AJ42" s="674"/>
      <c r="AK42" s="675"/>
      <c r="AL42">
        <v>2</v>
      </c>
      <c r="AM42" s="91" t="str">
        <f t="shared" si="21"/>
        <v>Isoamyl-p-methoxycinnamate,71617-10-2</v>
      </c>
      <c r="AN42" s="91" t="b">
        <f t="shared" si="17"/>
        <v>0</v>
      </c>
      <c r="AO42" s="91" t="s">
        <v>551</v>
      </c>
      <c r="AP42" s="91" t="b">
        <f t="shared" si="18"/>
        <v>0</v>
      </c>
      <c r="AQ42" s="83" t="b">
        <f t="shared" si="19"/>
        <v>0</v>
      </c>
      <c r="AR42" s="83" t="b">
        <f t="shared" si="20"/>
        <v>0</v>
      </c>
      <c r="AS42" s="77"/>
      <c r="AT42" s="21" t="str">
        <f t="shared" si="3"/>
        <v/>
      </c>
      <c r="AU42" s="91"/>
      <c r="AV42" s="92"/>
      <c r="AY42" s="93"/>
      <c r="BB42" s="21" t="b">
        <v>0</v>
      </c>
    </row>
    <row r="43" spans="2:54">
      <c r="B43" s="345"/>
      <c r="C43" s="674" t="s">
        <v>552</v>
      </c>
      <c r="D43" s="674"/>
      <c r="E43" s="674"/>
      <c r="F43" s="674"/>
      <c r="G43" s="674"/>
      <c r="H43" s="674"/>
      <c r="I43" s="674"/>
      <c r="J43" s="674"/>
      <c r="K43" s="674"/>
      <c r="L43" s="674"/>
      <c r="M43" s="674"/>
      <c r="N43" s="674"/>
      <c r="O43" s="674"/>
      <c r="P43" s="674"/>
      <c r="Q43" s="674"/>
      <c r="R43" s="674"/>
      <c r="S43" s="674" t="s">
        <v>553</v>
      </c>
      <c r="T43" s="674"/>
      <c r="U43" s="674"/>
      <c r="V43" s="674"/>
      <c r="W43" s="674"/>
      <c r="X43" s="674"/>
      <c r="Y43" s="674"/>
      <c r="Z43" s="674"/>
      <c r="AA43" s="674"/>
      <c r="AB43" s="674"/>
      <c r="AC43" s="674"/>
      <c r="AD43" s="674"/>
      <c r="AE43" s="674"/>
      <c r="AF43" s="674"/>
      <c r="AG43" s="674"/>
      <c r="AH43" s="674"/>
      <c r="AI43" s="674"/>
      <c r="AJ43" s="674"/>
      <c r="AK43" s="675"/>
      <c r="AL43">
        <v>2</v>
      </c>
      <c r="AM43" s="91" t="str">
        <f t="shared" si="21"/>
        <v xml:space="preserve">Ethylhexyl methoxycinnamate (EHMC),5466-77-3 </v>
      </c>
      <c r="AN43" s="91" t="b">
        <f t="shared" si="17"/>
        <v>0</v>
      </c>
      <c r="AO43" s="91" t="s">
        <v>554</v>
      </c>
      <c r="AP43" s="91" t="b">
        <f t="shared" si="18"/>
        <v>0</v>
      </c>
      <c r="AQ43" s="83" t="b">
        <f t="shared" si="19"/>
        <v>0</v>
      </c>
      <c r="AR43" s="83" t="b">
        <f t="shared" si="20"/>
        <v>0</v>
      </c>
      <c r="AS43" s="77"/>
      <c r="AT43" s="21" t="str">
        <f t="shared" si="3"/>
        <v/>
      </c>
      <c r="AU43" s="91"/>
      <c r="AV43" s="92"/>
      <c r="AY43" s="93"/>
      <c r="BB43" s="21" t="b">
        <v>0</v>
      </c>
    </row>
    <row r="44" spans="2:54">
      <c r="B44" s="345"/>
      <c r="C44" s="674" t="s">
        <v>555</v>
      </c>
      <c r="D44" s="674"/>
      <c r="E44" s="674"/>
      <c r="F44" s="674"/>
      <c r="G44" s="674"/>
      <c r="H44" s="674"/>
      <c r="I44" s="674"/>
      <c r="J44" s="674"/>
      <c r="K44" s="674"/>
      <c r="L44" s="674"/>
      <c r="M44" s="674"/>
      <c r="N44" s="674"/>
      <c r="O44" s="674"/>
      <c r="P44" s="674"/>
      <c r="Q44" s="674"/>
      <c r="R44" s="674"/>
      <c r="S44" s="674" t="s">
        <v>556</v>
      </c>
      <c r="T44" s="674"/>
      <c r="U44" s="674"/>
      <c r="V44" s="674"/>
      <c r="W44" s="674"/>
      <c r="X44" s="674"/>
      <c r="Y44" s="674"/>
      <c r="Z44" s="674"/>
      <c r="AA44" s="674"/>
      <c r="AB44" s="674"/>
      <c r="AC44" s="674"/>
      <c r="AD44" s="674"/>
      <c r="AE44" s="674"/>
      <c r="AF44" s="674"/>
      <c r="AG44" s="674"/>
      <c r="AH44" s="674"/>
      <c r="AI44" s="674"/>
      <c r="AJ44" s="674"/>
      <c r="AK44" s="675"/>
      <c r="AL44">
        <v>2</v>
      </c>
      <c r="AM44" s="91" t="str">
        <f t="shared" si="21"/>
        <v>Ethylhexyl salicylate (ES),118-60-5</v>
      </c>
      <c r="AN44" s="91" t="b">
        <f t="shared" si="17"/>
        <v>0</v>
      </c>
      <c r="AO44" s="91" t="s">
        <v>557</v>
      </c>
      <c r="AP44" s="91" t="b">
        <f t="shared" si="18"/>
        <v>0</v>
      </c>
      <c r="AQ44" s="83" t="b">
        <f t="shared" si="19"/>
        <v>0</v>
      </c>
      <c r="AR44" s="83" t="b">
        <f t="shared" si="20"/>
        <v>0</v>
      </c>
      <c r="AS44" s="77"/>
      <c r="AT44" s="21" t="str">
        <f t="shared" si="3"/>
        <v/>
      </c>
      <c r="AU44" s="91"/>
      <c r="AV44" s="92"/>
      <c r="AY44" s="93"/>
      <c r="BB44" s="21" t="b">
        <v>0</v>
      </c>
    </row>
    <row r="45" spans="2:54">
      <c r="B45" s="345"/>
      <c r="C45" s="674" t="s">
        <v>558</v>
      </c>
      <c r="D45" s="674"/>
      <c r="E45" s="674"/>
      <c r="F45" s="674"/>
      <c r="G45" s="674"/>
      <c r="H45" s="674"/>
      <c r="I45" s="674"/>
      <c r="J45" s="674"/>
      <c r="K45" s="674"/>
      <c r="L45" s="674"/>
      <c r="M45" s="674"/>
      <c r="N45" s="674"/>
      <c r="O45" s="674"/>
      <c r="P45" s="674"/>
      <c r="Q45" s="674"/>
      <c r="R45" s="674"/>
      <c r="S45" s="674" t="s">
        <v>559</v>
      </c>
      <c r="T45" s="674"/>
      <c r="U45" s="674"/>
      <c r="V45" s="674"/>
      <c r="W45" s="674"/>
      <c r="X45" s="674"/>
      <c r="Y45" s="674"/>
      <c r="Z45" s="674"/>
      <c r="AA45" s="674"/>
      <c r="AB45" s="674"/>
      <c r="AC45" s="674"/>
      <c r="AD45" s="674"/>
      <c r="AE45" s="674"/>
      <c r="AF45" s="674"/>
      <c r="AG45" s="674"/>
      <c r="AH45" s="674"/>
      <c r="AI45" s="674"/>
      <c r="AJ45" s="674"/>
      <c r="AK45" s="675"/>
      <c r="AL45">
        <v>2</v>
      </c>
      <c r="AM45" s="91" t="str">
        <f t="shared" si="21"/>
        <v>Octocrylene (OCT),6197-30-4</v>
      </c>
      <c r="AN45" s="91" t="b">
        <f t="shared" si="17"/>
        <v>0</v>
      </c>
      <c r="AO45" s="91" t="s">
        <v>560</v>
      </c>
      <c r="AP45" s="91" t="b">
        <f t="shared" si="18"/>
        <v>0</v>
      </c>
      <c r="AQ45" s="83" t="b">
        <f t="shared" si="19"/>
        <v>0</v>
      </c>
      <c r="AR45" s="83" t="b">
        <f t="shared" si="20"/>
        <v>0</v>
      </c>
      <c r="AS45" s="77"/>
      <c r="AT45" s="21" t="str">
        <f t="shared" si="3"/>
        <v/>
      </c>
      <c r="AU45" s="91"/>
      <c r="AV45" s="92"/>
      <c r="AY45" s="93"/>
      <c r="BB45" s="21" t="b">
        <v>0</v>
      </c>
    </row>
    <row r="46" spans="2:54">
      <c r="B46" s="345"/>
      <c r="C46" s="674" t="s">
        <v>561</v>
      </c>
      <c r="D46" s="674"/>
      <c r="E46" s="674"/>
      <c r="F46" s="674"/>
      <c r="G46" s="674"/>
      <c r="H46" s="674"/>
      <c r="I46" s="674"/>
      <c r="J46" s="674"/>
      <c r="K46" s="674"/>
      <c r="L46" s="674"/>
      <c r="M46" s="674"/>
      <c r="N46" s="674"/>
      <c r="O46" s="674"/>
      <c r="P46" s="674"/>
      <c r="Q46" s="674"/>
      <c r="R46" s="674"/>
      <c r="S46" s="674" t="s">
        <v>562</v>
      </c>
      <c r="T46" s="674"/>
      <c r="U46" s="674"/>
      <c r="V46" s="674"/>
      <c r="W46" s="674"/>
      <c r="X46" s="674"/>
      <c r="Y46" s="674"/>
      <c r="Z46" s="674"/>
      <c r="AA46" s="674"/>
      <c r="AB46" s="674"/>
      <c r="AC46" s="674"/>
      <c r="AD46" s="674"/>
      <c r="AE46" s="674"/>
      <c r="AF46" s="674"/>
      <c r="AG46" s="674"/>
      <c r="AH46" s="674"/>
      <c r="AI46" s="674"/>
      <c r="AJ46" s="674"/>
      <c r="AK46" s="675"/>
      <c r="AL46">
        <v>2</v>
      </c>
      <c r="AM46" s="91" t="str">
        <f t="shared" si="21"/>
        <v>Methylene bis-benzotriazolyl tetramethylbutylphenol (MBBT),103597-45-1</v>
      </c>
      <c r="AN46" s="91" t="b">
        <f t="shared" si="17"/>
        <v>0</v>
      </c>
      <c r="AO46" s="91" t="s">
        <v>563</v>
      </c>
      <c r="AP46" s="91" t="b">
        <f t="shared" si="18"/>
        <v>0</v>
      </c>
      <c r="AQ46" s="83" t="b">
        <f t="shared" si="19"/>
        <v>0</v>
      </c>
      <c r="AR46" s="83" t="b">
        <f t="shared" si="20"/>
        <v>0</v>
      </c>
      <c r="AS46" s="77"/>
      <c r="AT46" s="21" t="str">
        <f t="shared" si="3"/>
        <v/>
      </c>
      <c r="AU46" s="91"/>
      <c r="AV46" s="92"/>
      <c r="AY46" s="93"/>
      <c r="BB46" s="21" t="b">
        <v>0</v>
      </c>
    </row>
    <row r="47" spans="2:54">
      <c r="B47" s="345"/>
      <c r="C47" s="674" t="s">
        <v>564</v>
      </c>
      <c r="D47" s="674"/>
      <c r="E47" s="674"/>
      <c r="F47" s="674"/>
      <c r="G47" s="674"/>
      <c r="H47" s="674"/>
      <c r="I47" s="674"/>
      <c r="J47" s="674"/>
      <c r="K47" s="674"/>
      <c r="L47" s="674"/>
      <c r="M47" s="674"/>
      <c r="N47" s="674"/>
      <c r="O47" s="674"/>
      <c r="P47" s="674"/>
      <c r="Q47" s="674"/>
      <c r="R47" s="674"/>
      <c r="S47" s="674" t="s">
        <v>565</v>
      </c>
      <c r="T47" s="674"/>
      <c r="U47" s="674"/>
      <c r="V47" s="674"/>
      <c r="W47" s="674"/>
      <c r="X47" s="674"/>
      <c r="Y47" s="674"/>
      <c r="Z47" s="674"/>
      <c r="AA47" s="674"/>
      <c r="AB47" s="674"/>
      <c r="AC47" s="674"/>
      <c r="AD47" s="674"/>
      <c r="AE47" s="674"/>
      <c r="AF47" s="674"/>
      <c r="AG47" s="674"/>
      <c r="AH47" s="674"/>
      <c r="AI47" s="674"/>
      <c r="AJ47" s="674"/>
      <c r="AK47" s="675"/>
      <c r="AL47">
        <v>2</v>
      </c>
      <c r="AM47" s="91" t="str">
        <f t="shared" si="21"/>
        <v>Terephthalylidene Dicamphor Sulfonic Acid (TDSA),90457-82-2</v>
      </c>
      <c r="AN47" s="91" t="b">
        <f t="shared" si="17"/>
        <v>0</v>
      </c>
      <c r="AO47" s="91" t="s">
        <v>566</v>
      </c>
      <c r="AP47" s="91" t="b">
        <f t="shared" si="18"/>
        <v>0</v>
      </c>
      <c r="AQ47" s="83" t="b">
        <f t="shared" si="19"/>
        <v>0</v>
      </c>
      <c r="AR47" s="83" t="b">
        <f t="shared" si="20"/>
        <v>0</v>
      </c>
      <c r="AS47" s="77"/>
      <c r="AT47" s="21" t="str">
        <f t="shared" si="3"/>
        <v/>
      </c>
      <c r="AU47" s="91"/>
      <c r="AV47" s="92"/>
      <c r="AY47" s="93"/>
      <c r="BB47" s="21" t="b">
        <v>0</v>
      </c>
    </row>
    <row r="48" spans="2:54">
      <c r="B48" s="345"/>
      <c r="C48" s="674" t="s">
        <v>567</v>
      </c>
      <c r="D48" s="674"/>
      <c r="E48" s="674"/>
      <c r="F48" s="674"/>
      <c r="G48" s="674"/>
      <c r="H48" s="674"/>
      <c r="I48" s="674"/>
      <c r="J48" s="674"/>
      <c r="K48" s="674"/>
      <c r="L48" s="674"/>
      <c r="M48" s="674"/>
      <c r="N48" s="674"/>
      <c r="O48" s="674"/>
      <c r="P48" s="674"/>
      <c r="Q48" s="674"/>
      <c r="R48" s="674"/>
      <c r="S48" s="674" t="s">
        <v>568</v>
      </c>
      <c r="T48" s="674"/>
      <c r="U48" s="674"/>
      <c r="V48" s="674"/>
      <c r="W48" s="674"/>
      <c r="X48" s="674"/>
      <c r="Y48" s="674"/>
      <c r="Z48" s="674"/>
      <c r="AA48" s="674"/>
      <c r="AB48" s="674"/>
      <c r="AC48" s="674"/>
      <c r="AD48" s="674"/>
      <c r="AE48" s="674"/>
      <c r="AF48" s="674"/>
      <c r="AG48" s="674"/>
      <c r="AH48" s="674"/>
      <c r="AI48" s="674"/>
      <c r="AJ48" s="674"/>
      <c r="AK48" s="675"/>
      <c r="AL48">
        <v>2</v>
      </c>
      <c r="AM48" s="91" t="str">
        <f t="shared" si="21"/>
        <v>2-Phenylbenzimidazole 5-sulfonic acid and salts (PBSA),27503-81-7</v>
      </c>
      <c r="AN48" s="91" t="b">
        <f t="shared" si="17"/>
        <v>0</v>
      </c>
      <c r="AO48" s="91" t="s">
        <v>569</v>
      </c>
      <c r="AP48" s="91" t="b">
        <f t="shared" si="18"/>
        <v>0</v>
      </c>
      <c r="AQ48" s="83" t="b">
        <f t="shared" si="19"/>
        <v>0</v>
      </c>
      <c r="AR48" s="83" t="b">
        <f t="shared" si="20"/>
        <v>0</v>
      </c>
      <c r="AS48" s="77"/>
      <c r="AT48" s="21" t="str">
        <f t="shared" si="3"/>
        <v/>
      </c>
      <c r="AU48" s="91"/>
      <c r="AV48" s="92"/>
      <c r="AY48" s="93"/>
      <c r="BB48" s="21" t="b">
        <v>0</v>
      </c>
    </row>
    <row r="49" spans="2:61">
      <c r="B49" s="670" t="s">
        <v>570</v>
      </c>
      <c r="C49" s="671"/>
      <c r="D49" s="671"/>
      <c r="E49" s="671"/>
      <c r="F49" s="671"/>
      <c r="G49" s="671"/>
      <c r="H49" s="671"/>
      <c r="I49" s="671"/>
      <c r="J49" s="671"/>
      <c r="K49" s="671"/>
      <c r="L49" s="671"/>
      <c r="M49" s="671"/>
      <c r="N49" s="671"/>
      <c r="O49" s="671"/>
      <c r="P49" s="671"/>
      <c r="Q49" s="671"/>
      <c r="R49" s="671"/>
      <c r="S49" s="671"/>
      <c r="T49" s="671"/>
      <c r="U49" s="671"/>
      <c r="V49" s="671"/>
      <c r="W49" s="671"/>
      <c r="X49" s="671"/>
      <c r="Y49" s="671"/>
      <c r="Z49" s="671"/>
      <c r="AA49" s="671"/>
      <c r="AB49" s="671"/>
      <c r="AC49" s="671"/>
      <c r="AD49" s="671"/>
      <c r="AE49" s="671"/>
      <c r="AF49" s="671"/>
      <c r="AG49" s="671"/>
      <c r="AH49" s="671"/>
      <c r="AI49" s="671"/>
      <c r="AJ49" s="671"/>
      <c r="AK49" s="352">
        <f>COUNTIF(BB50:BB53,TRUE)</f>
        <v>0</v>
      </c>
      <c r="AL49" s="84">
        <v>1</v>
      </c>
      <c r="AM49" t="str">
        <f>B49</f>
        <v>6. 防曬劑-  in vitro防曬係數SPF Boots Star Rating(含數據、圖譜、流程方法):</v>
      </c>
      <c r="AN49" s="91" t="b">
        <f>OR(BB50:BB53)</f>
        <v>0</v>
      </c>
      <c r="AO49" s="91" t="s">
        <v>381</v>
      </c>
      <c r="AP49" s="91" t="b">
        <f>OR(BB50:BB53)</f>
        <v>0</v>
      </c>
      <c r="AQ49" s="83" t="b">
        <f t="shared" si="19"/>
        <v>0</v>
      </c>
      <c r="AR49" s="83" t="b">
        <f t="shared" si="20"/>
        <v>0</v>
      </c>
      <c r="AS49" s="77"/>
      <c r="AT49" s="21" t="str">
        <f t="shared" si="3"/>
        <v/>
      </c>
      <c r="AU49" s="91"/>
      <c r="AV49" s="92"/>
      <c r="AY49" s="93"/>
    </row>
    <row r="50" spans="2:61">
      <c r="B50" s="346"/>
      <c r="C50" s="685" t="s">
        <v>571</v>
      </c>
      <c r="D50" s="685"/>
      <c r="E50" s="685"/>
      <c r="F50" s="685"/>
      <c r="G50" s="685"/>
      <c r="H50" s="685"/>
      <c r="I50" s="685"/>
      <c r="J50" s="685"/>
      <c r="K50" s="685"/>
      <c r="L50" s="685"/>
      <c r="M50" s="685"/>
      <c r="N50" s="685"/>
      <c r="O50" s="685"/>
      <c r="P50" s="685"/>
      <c r="Q50" s="685"/>
      <c r="R50" s="685"/>
      <c r="S50" s="685"/>
      <c r="T50" s="685"/>
      <c r="U50" s="685"/>
      <c r="V50" s="685"/>
      <c r="W50" s="685"/>
      <c r="X50" s="685"/>
      <c r="Y50" s="685"/>
      <c r="Z50" s="685"/>
      <c r="AA50" s="685"/>
      <c r="AB50" s="685"/>
      <c r="AC50" s="685"/>
      <c r="AD50" s="685"/>
      <c r="AE50" s="685"/>
      <c r="AF50" s="685"/>
      <c r="AG50" s="685"/>
      <c r="AH50" s="685"/>
      <c r="AI50" s="685"/>
      <c r="AJ50" s="685"/>
      <c r="AK50" s="686"/>
      <c r="AL50">
        <v>2</v>
      </c>
      <c r="AM50" s="91" t="str">
        <f>IF(AL50=1,BB50,IF(AL50=2,C50,""))</f>
        <v>EU Colipa 2011 (1.30mg/cm2)</v>
      </c>
      <c r="AN50" s="91" t="b">
        <f t="shared" si="17"/>
        <v>0</v>
      </c>
      <c r="AO50" s="91" t="s">
        <v>133</v>
      </c>
      <c r="AP50" s="91" t="b">
        <f t="shared" ref="AP50:AP53" si="22">BB50</f>
        <v>0</v>
      </c>
      <c r="AQ50" s="83" t="b">
        <f t="shared" si="19"/>
        <v>0</v>
      </c>
      <c r="AR50" s="83" t="b">
        <f t="shared" si="20"/>
        <v>0</v>
      </c>
      <c r="AS50" s="77"/>
      <c r="AT50" s="21" t="str">
        <f t="shared" si="3"/>
        <v/>
      </c>
      <c r="AU50" s="91"/>
      <c r="AV50" s="92"/>
      <c r="AY50" s="93"/>
      <c r="BB50" s="21" t="b">
        <v>0</v>
      </c>
    </row>
    <row r="51" spans="2:61">
      <c r="B51" s="346"/>
      <c r="C51" s="685" t="s">
        <v>572</v>
      </c>
      <c r="D51" s="685"/>
      <c r="E51" s="685"/>
      <c r="F51" s="685"/>
      <c r="G51" s="685"/>
      <c r="H51" s="685"/>
      <c r="I51" s="685"/>
      <c r="J51" s="685"/>
      <c r="K51" s="685"/>
      <c r="L51" s="685"/>
      <c r="M51" s="685"/>
      <c r="N51" s="685"/>
      <c r="O51" s="685"/>
      <c r="P51" s="685"/>
      <c r="Q51" s="685"/>
      <c r="R51" s="685"/>
      <c r="S51" s="685"/>
      <c r="T51" s="685"/>
      <c r="U51" s="685"/>
      <c r="V51" s="685"/>
      <c r="W51" s="685"/>
      <c r="X51" s="685"/>
      <c r="Y51" s="685"/>
      <c r="Z51" s="685"/>
      <c r="AA51" s="685"/>
      <c r="AB51" s="685"/>
      <c r="AC51" s="685"/>
      <c r="AD51" s="685"/>
      <c r="AE51" s="685"/>
      <c r="AF51" s="685"/>
      <c r="AG51" s="685"/>
      <c r="AH51" s="685"/>
      <c r="AI51" s="685"/>
      <c r="AJ51" s="685"/>
      <c r="AK51" s="686"/>
      <c r="AL51">
        <v>2</v>
      </c>
      <c r="AM51" s="91" t="str">
        <f t="shared" ref="AM51:AM53" si="23">IF(AL51=1,BB51,IF(AL51=2,C51,""))</f>
        <v>中國化妝品安全技術規範2015 (2.0mg/cm2)</v>
      </c>
      <c r="AN51" s="91" t="b">
        <f t="shared" si="17"/>
        <v>0</v>
      </c>
      <c r="AO51" s="91" t="s">
        <v>383</v>
      </c>
      <c r="AP51" s="91" t="b">
        <f t="shared" si="22"/>
        <v>0</v>
      </c>
      <c r="AQ51" s="83" t="b">
        <f t="shared" si="19"/>
        <v>0</v>
      </c>
      <c r="AR51" s="83" t="b">
        <f t="shared" si="20"/>
        <v>0</v>
      </c>
      <c r="AS51" s="77"/>
      <c r="AT51" s="21" t="str">
        <f t="shared" si="3"/>
        <v/>
      </c>
      <c r="AU51" s="91"/>
      <c r="AV51" s="92"/>
      <c r="AY51" s="93"/>
      <c r="BB51" s="21" t="b">
        <v>0</v>
      </c>
    </row>
    <row r="52" spans="2:61">
      <c r="B52" s="346"/>
      <c r="C52" s="685" t="s">
        <v>573</v>
      </c>
      <c r="D52" s="685"/>
      <c r="E52" s="685"/>
      <c r="F52" s="685"/>
      <c r="G52" s="685"/>
      <c r="H52" s="685"/>
      <c r="I52" s="685"/>
      <c r="J52" s="685"/>
      <c r="K52" s="685"/>
      <c r="L52" s="685"/>
      <c r="M52" s="685"/>
      <c r="N52" s="685"/>
      <c r="O52" s="685"/>
      <c r="P52" s="685"/>
      <c r="Q52" s="685"/>
      <c r="R52" s="685"/>
      <c r="S52" s="685"/>
      <c r="T52" s="685"/>
      <c r="U52" s="685"/>
      <c r="V52" s="685"/>
      <c r="W52" s="685"/>
      <c r="X52" s="685"/>
      <c r="Y52" s="685"/>
      <c r="Z52" s="685"/>
      <c r="AA52" s="685"/>
      <c r="AB52" s="685"/>
      <c r="AC52" s="685"/>
      <c r="AD52" s="685"/>
      <c r="AE52" s="685"/>
      <c r="AF52" s="685"/>
      <c r="AG52" s="685"/>
      <c r="AH52" s="685"/>
      <c r="AI52" s="685"/>
      <c r="AJ52" s="685"/>
      <c r="AK52" s="686"/>
      <c r="AL52">
        <v>2</v>
      </c>
      <c r="AM52" s="91" t="str">
        <f t="shared" si="23"/>
        <v>FDA 2011 (0.75mg/cm2)</v>
      </c>
      <c r="AN52" s="91" t="b">
        <f t="shared" si="17"/>
        <v>0</v>
      </c>
      <c r="AO52" s="91" t="s">
        <v>385</v>
      </c>
      <c r="AP52" s="91" t="b">
        <f t="shared" si="22"/>
        <v>0</v>
      </c>
      <c r="AQ52" s="83" t="b">
        <f t="shared" si="19"/>
        <v>0</v>
      </c>
      <c r="AR52" s="83" t="b">
        <f t="shared" si="20"/>
        <v>0</v>
      </c>
      <c r="AS52" s="77"/>
      <c r="AT52" s="21" t="str">
        <f t="shared" si="3"/>
        <v/>
      </c>
      <c r="AU52" s="91"/>
      <c r="AV52" s="92"/>
      <c r="AY52" s="93"/>
      <c r="BB52" s="21" t="b">
        <v>0</v>
      </c>
    </row>
    <row r="53" spans="2:61">
      <c r="B53" s="346"/>
      <c r="C53" s="685" t="s">
        <v>574</v>
      </c>
      <c r="D53" s="685"/>
      <c r="E53" s="685"/>
      <c r="F53" s="685"/>
      <c r="G53" s="685"/>
      <c r="H53" s="685"/>
      <c r="I53" s="685"/>
      <c r="J53" s="685"/>
      <c r="K53" s="685"/>
      <c r="L53" s="685"/>
      <c r="M53" s="685"/>
      <c r="N53" s="685"/>
      <c r="O53" s="685"/>
      <c r="P53" s="685"/>
      <c r="Q53" s="685"/>
      <c r="R53" s="685"/>
      <c r="S53" s="685"/>
      <c r="T53" s="685"/>
      <c r="U53" s="685"/>
      <c r="V53" s="685"/>
      <c r="W53" s="685"/>
      <c r="X53" s="685"/>
      <c r="Y53" s="685"/>
      <c r="Z53" s="685"/>
      <c r="AA53" s="685"/>
      <c r="AB53" s="685"/>
      <c r="AC53" s="685"/>
      <c r="AD53" s="685"/>
      <c r="AE53" s="685"/>
      <c r="AF53" s="685"/>
      <c r="AG53" s="685"/>
      <c r="AH53" s="685"/>
      <c r="AI53" s="685"/>
      <c r="AJ53" s="685"/>
      <c r="AK53" s="686"/>
      <c r="AL53">
        <v>2</v>
      </c>
      <c r="AM53" s="91" t="str">
        <f t="shared" si="23"/>
        <v>TFDA研習報告ANSM2017 (0.65 mg/cm2)</v>
      </c>
      <c r="AN53" s="91" t="b">
        <f t="shared" si="17"/>
        <v>0</v>
      </c>
      <c r="AO53" s="91" t="s">
        <v>387</v>
      </c>
      <c r="AP53" s="91" t="b">
        <f t="shared" si="22"/>
        <v>0</v>
      </c>
      <c r="AQ53" s="83" t="b">
        <f t="shared" si="19"/>
        <v>0</v>
      </c>
      <c r="AR53" s="83" t="b">
        <f t="shared" si="20"/>
        <v>0</v>
      </c>
      <c r="AS53" s="77"/>
      <c r="AT53" s="21" t="str">
        <f t="shared" si="3"/>
        <v/>
      </c>
      <c r="AU53" s="91"/>
      <c r="AV53" s="92"/>
      <c r="AY53" s="93"/>
      <c r="BB53" s="21" t="b">
        <v>0</v>
      </c>
    </row>
    <row r="54" spans="2:61">
      <c r="B54" s="687" t="s">
        <v>575</v>
      </c>
      <c r="C54" s="688"/>
      <c r="D54" s="688"/>
      <c r="E54" s="688"/>
      <c r="F54" s="688"/>
      <c r="G54" s="688"/>
      <c r="H54" s="688"/>
      <c r="I54" s="688"/>
      <c r="J54" s="688"/>
      <c r="K54" s="688"/>
      <c r="L54" s="688"/>
      <c r="M54" s="688"/>
      <c r="N54" s="688"/>
      <c r="O54" s="688"/>
      <c r="P54" s="688"/>
      <c r="Q54" s="688"/>
      <c r="R54" s="688"/>
      <c r="S54" s="688"/>
      <c r="T54" s="688"/>
      <c r="U54" s="688"/>
      <c r="V54" s="688"/>
      <c r="W54" s="688"/>
      <c r="X54" s="688"/>
      <c r="Y54" s="688"/>
      <c r="Z54" s="688"/>
      <c r="AA54" s="688"/>
      <c r="AB54" s="688"/>
      <c r="AC54" s="688"/>
      <c r="AD54" s="688"/>
      <c r="AE54" s="688"/>
      <c r="AF54" s="688"/>
      <c r="AG54" s="688"/>
      <c r="AH54" s="688"/>
      <c r="AI54" s="688"/>
      <c r="AJ54" s="688"/>
      <c r="AK54" s="689"/>
      <c r="AL54">
        <v>1</v>
      </c>
      <c r="AM54" s="91" t="str">
        <f>B54</f>
        <v>請勾選測試條件</v>
      </c>
      <c r="AN54" s="91" t="b">
        <f>OR(BB50:BB53)</f>
        <v>0</v>
      </c>
      <c r="AO54" s="91" t="s">
        <v>576</v>
      </c>
      <c r="AP54" s="91" t="b">
        <f>TRUE</f>
        <v>1</v>
      </c>
      <c r="AQ54" s="83" t="b">
        <f t="shared" si="19"/>
        <v>0</v>
      </c>
      <c r="AR54" s="83" t="b">
        <f t="shared" si="20"/>
        <v>0</v>
      </c>
      <c r="AS54" t="str">
        <f>IF(OR(AL54=1,AL54=2),IF(OR(AR55),"-----!!!未完全填寫!!!-----",""),"")</f>
        <v/>
      </c>
      <c r="AT54" s="21" t="str">
        <f t="shared" si="3"/>
        <v/>
      </c>
      <c r="AY54" s="93"/>
    </row>
    <row r="55" spans="2:61">
      <c r="B55" s="349" t="s">
        <v>577</v>
      </c>
      <c r="C55" s="338"/>
      <c r="D55" s="684" t="s">
        <v>578</v>
      </c>
      <c r="E55" s="684"/>
      <c r="F55" s="684"/>
      <c r="G55" s="684"/>
      <c r="H55" s="684"/>
      <c r="I55" s="338"/>
      <c r="J55" s="684" t="s">
        <v>579</v>
      </c>
      <c r="K55" s="684"/>
      <c r="L55" s="684"/>
      <c r="M55" s="684"/>
      <c r="N55" s="684"/>
      <c r="O55" s="684"/>
      <c r="P55" s="684"/>
      <c r="Q55" s="684"/>
      <c r="R55" s="684"/>
      <c r="S55" s="684"/>
      <c r="T55" s="684"/>
      <c r="U55" s="684"/>
      <c r="V55" s="684"/>
      <c r="W55" s="684"/>
      <c r="X55" s="342"/>
      <c r="Y55" s="342"/>
      <c r="Z55" s="342"/>
      <c r="AA55" s="342"/>
      <c r="AB55" s="342"/>
      <c r="AC55" s="342"/>
      <c r="AD55" s="342"/>
      <c r="AE55" s="342"/>
      <c r="AF55" s="342"/>
      <c r="AG55" s="342"/>
      <c r="AH55" s="342"/>
      <c r="AI55" s="342"/>
      <c r="AJ55" s="342"/>
      <c r="AK55" s="353"/>
      <c r="AL55">
        <v>3</v>
      </c>
      <c r="AM55" s="91" t="str">
        <f>IF(OR(BC55,BI55),IF(BC55,D55&amp;IF(BI55,", ",""),"")&amp;IF(BI55,J55,""),"")</f>
        <v/>
      </c>
      <c r="AN55" s="91" t="b">
        <f>OR(BB50:BB53)</f>
        <v>0</v>
      </c>
      <c r="AO55" s="91" t="s">
        <v>576</v>
      </c>
      <c r="AP55" s="91" t="b">
        <f>OR(BC55,BI55)</f>
        <v>0</v>
      </c>
      <c r="AQ55" s="83" t="b">
        <f t="shared" si="19"/>
        <v>0</v>
      </c>
      <c r="AR55" s="83" t="b">
        <f t="shared" si="20"/>
        <v>0</v>
      </c>
      <c r="AS55" s="77"/>
      <c r="AT55" s="21" t="str">
        <f t="shared" si="3"/>
        <v/>
      </c>
      <c r="AU55" s="91"/>
      <c r="AV55" s="92"/>
      <c r="AY55" s="93"/>
      <c r="BC55" s="21" t="b">
        <v>0</v>
      </c>
      <c r="BI55" s="21" t="b">
        <v>0</v>
      </c>
    </row>
    <row r="56" spans="2:61">
      <c r="B56" s="670" t="s">
        <v>812</v>
      </c>
      <c r="C56" s="671"/>
      <c r="D56" s="671"/>
      <c r="E56" s="671"/>
      <c r="F56" s="671"/>
      <c r="G56" s="671"/>
      <c r="H56" s="671"/>
      <c r="I56" s="671"/>
      <c r="J56" s="671"/>
      <c r="K56" s="671"/>
      <c r="L56" s="671"/>
      <c r="M56" s="671"/>
      <c r="N56" s="671"/>
      <c r="O56" s="671"/>
      <c r="P56" s="671"/>
      <c r="Q56" s="671"/>
      <c r="R56" s="671"/>
      <c r="S56" s="671"/>
      <c r="T56" s="671"/>
      <c r="U56" s="671"/>
      <c r="V56" s="671"/>
      <c r="W56" s="671"/>
      <c r="X56" s="671"/>
      <c r="Y56" s="671"/>
      <c r="Z56" s="671"/>
      <c r="AA56" s="671"/>
      <c r="AB56" s="671"/>
      <c r="AC56" s="671"/>
      <c r="AD56" s="671"/>
      <c r="AE56" s="671"/>
      <c r="AF56" s="671"/>
      <c r="AG56" s="671"/>
      <c r="AH56" s="671"/>
      <c r="AI56" s="671"/>
      <c r="AJ56" s="671"/>
      <c r="AK56" s="352">
        <f>COUNTIF(BB58:BB61,TRUE)</f>
        <v>0</v>
      </c>
      <c r="AL56" s="84">
        <v>1</v>
      </c>
      <c r="AM56" t="str">
        <f>B56</f>
        <v>7. 美白劑(含數據、圖譜、流程方法):</v>
      </c>
      <c r="AN56" s="91" t="b">
        <f>OR(BB58:BB61)</f>
        <v>0</v>
      </c>
      <c r="AO56" s="91" t="s">
        <v>406</v>
      </c>
      <c r="AP56" s="91" t="b">
        <f>OR(BB58:BB61)</f>
        <v>0</v>
      </c>
      <c r="AQ56" s="83" t="b">
        <f t="shared" si="19"/>
        <v>0</v>
      </c>
      <c r="AR56" s="83" t="b">
        <f t="shared" si="20"/>
        <v>0</v>
      </c>
      <c r="AS56" s="77"/>
      <c r="AT56" s="21" t="str">
        <f t="shared" si="3"/>
        <v/>
      </c>
      <c r="AU56" s="91"/>
      <c r="AV56" s="92"/>
      <c r="AY56" s="93"/>
    </row>
    <row r="57" spans="2:61">
      <c r="B57" s="347"/>
      <c r="C57" s="674" t="s">
        <v>486</v>
      </c>
      <c r="D57" s="674"/>
      <c r="E57" s="674"/>
      <c r="F57" s="674"/>
      <c r="G57" s="674"/>
      <c r="H57" s="674"/>
      <c r="I57" s="674"/>
      <c r="J57" s="674"/>
      <c r="K57" s="674"/>
      <c r="L57" s="674"/>
      <c r="M57" s="674"/>
      <c r="N57" s="674"/>
      <c r="O57" s="674"/>
      <c r="P57" s="674"/>
      <c r="Q57" s="674"/>
      <c r="R57" s="674"/>
      <c r="S57" s="674" t="s">
        <v>487</v>
      </c>
      <c r="T57" s="674"/>
      <c r="U57" s="674"/>
      <c r="V57" s="674"/>
      <c r="W57" s="674"/>
      <c r="X57" s="674"/>
      <c r="Y57" s="674"/>
      <c r="Z57" s="674"/>
      <c r="AA57" s="674"/>
      <c r="AB57" s="674"/>
      <c r="AC57" s="674"/>
      <c r="AD57" s="674"/>
      <c r="AE57" s="674"/>
      <c r="AF57" s="674"/>
      <c r="AG57" s="674"/>
      <c r="AH57" s="674"/>
      <c r="AI57" s="674"/>
      <c r="AJ57" s="674"/>
      <c r="AK57" s="675"/>
      <c r="AR57" s="94"/>
      <c r="AT57" s="21" t="str">
        <f t="shared" si="3"/>
        <v/>
      </c>
      <c r="AY57" s="93"/>
    </row>
    <row r="58" spans="2:61">
      <c r="B58" s="346"/>
      <c r="C58" s="674" t="s">
        <v>580</v>
      </c>
      <c r="D58" s="674"/>
      <c r="E58" s="674"/>
      <c r="F58" s="674"/>
      <c r="G58" s="674"/>
      <c r="H58" s="674"/>
      <c r="I58" s="674"/>
      <c r="J58" s="674"/>
      <c r="K58" s="674"/>
      <c r="L58" s="674"/>
      <c r="M58" s="674"/>
      <c r="N58" s="674"/>
      <c r="O58" s="674"/>
      <c r="P58" s="674"/>
      <c r="Q58" s="674"/>
      <c r="R58" s="674"/>
      <c r="S58" s="674" t="s">
        <v>581</v>
      </c>
      <c r="T58" s="674"/>
      <c r="U58" s="674"/>
      <c r="V58" s="674"/>
      <c r="W58" s="674"/>
      <c r="X58" s="674"/>
      <c r="Y58" s="674"/>
      <c r="Z58" s="674"/>
      <c r="AA58" s="674"/>
      <c r="AB58" s="674"/>
      <c r="AC58" s="674"/>
      <c r="AD58" s="674"/>
      <c r="AE58" s="674"/>
      <c r="AF58" s="674"/>
      <c r="AG58" s="674"/>
      <c r="AH58" s="674"/>
      <c r="AI58" s="674"/>
      <c r="AJ58" s="674"/>
      <c r="AK58" s="675"/>
      <c r="AL58">
        <v>2</v>
      </c>
      <c r="AM58" s="91" t="str">
        <f t="shared" ref="AM58:AM61" si="24">IF(AL58=1,BB58,IF(AL58=2,C58&amp;IF(S58&lt;&gt;"",","&amp;S58,""),""))</f>
        <v>Allantoin,97-59-6</v>
      </c>
      <c r="AN58" s="91" t="b">
        <f t="shared" ref="AN58:AN61" si="25">BB58</f>
        <v>0</v>
      </c>
      <c r="AO58" s="91" t="s">
        <v>408</v>
      </c>
      <c r="AP58" s="91" t="b">
        <f t="shared" ref="AP58:AP61" si="26">BB58</f>
        <v>0</v>
      </c>
      <c r="AQ58" s="83" t="b">
        <f t="shared" ref="AQ58:AQ62" si="27">AND($AN58,$AP58)</f>
        <v>0</v>
      </c>
      <c r="AR58" s="83" t="b">
        <f t="shared" ref="AR58:AR62" si="28">IF($AN58=TRUE,$AP58&lt;&gt;TRUE)</f>
        <v>0</v>
      </c>
      <c r="AS58" s="77"/>
      <c r="AT58" s="21" t="str">
        <f t="shared" si="3"/>
        <v/>
      </c>
      <c r="AU58" s="91"/>
      <c r="AV58" s="92"/>
      <c r="AY58" s="93"/>
      <c r="BB58" s="21" t="b">
        <v>0</v>
      </c>
    </row>
    <row r="59" spans="2:61">
      <c r="B59" s="346"/>
      <c r="C59" s="674" t="s">
        <v>582</v>
      </c>
      <c r="D59" s="674"/>
      <c r="E59" s="674"/>
      <c r="F59" s="674"/>
      <c r="G59" s="674"/>
      <c r="H59" s="674"/>
      <c r="I59" s="674"/>
      <c r="J59" s="674"/>
      <c r="K59" s="674"/>
      <c r="L59" s="674"/>
      <c r="M59" s="674"/>
      <c r="N59" s="674"/>
      <c r="O59" s="674"/>
      <c r="P59" s="674"/>
      <c r="Q59" s="674"/>
      <c r="R59" s="674"/>
      <c r="S59" s="674" t="s">
        <v>583</v>
      </c>
      <c r="T59" s="674"/>
      <c r="U59" s="674"/>
      <c r="V59" s="674"/>
      <c r="W59" s="674"/>
      <c r="X59" s="674"/>
      <c r="Y59" s="674"/>
      <c r="Z59" s="674"/>
      <c r="AA59" s="674"/>
      <c r="AB59" s="674"/>
      <c r="AC59" s="674"/>
      <c r="AD59" s="674"/>
      <c r="AE59" s="674"/>
      <c r="AF59" s="674"/>
      <c r="AG59" s="674"/>
      <c r="AH59" s="674"/>
      <c r="AI59" s="674"/>
      <c r="AJ59" s="674"/>
      <c r="AK59" s="675"/>
      <c r="AL59">
        <v>2</v>
      </c>
      <c r="AM59" s="91" t="str">
        <f t="shared" si="24"/>
        <v>Ascorbyl Tetraisopalmitate,183476-82-6</v>
      </c>
      <c r="AN59" s="91" t="b">
        <f t="shared" si="25"/>
        <v>0</v>
      </c>
      <c r="AO59" s="91" t="s">
        <v>411</v>
      </c>
      <c r="AP59" s="91" t="b">
        <f t="shared" si="26"/>
        <v>0</v>
      </c>
      <c r="AQ59" s="83" t="b">
        <f t="shared" si="27"/>
        <v>0</v>
      </c>
      <c r="AR59" s="83" t="b">
        <f t="shared" si="28"/>
        <v>0</v>
      </c>
      <c r="AS59" s="77"/>
      <c r="AT59" s="21" t="str">
        <f t="shared" si="3"/>
        <v/>
      </c>
      <c r="AU59" s="91"/>
      <c r="AV59" s="92"/>
      <c r="AY59" s="93"/>
      <c r="BB59" s="21" t="b">
        <v>0</v>
      </c>
    </row>
    <row r="60" spans="2:61">
      <c r="B60" s="346"/>
      <c r="C60" s="674" t="s">
        <v>584</v>
      </c>
      <c r="D60" s="674"/>
      <c r="E60" s="674"/>
      <c r="F60" s="674"/>
      <c r="G60" s="674"/>
      <c r="H60" s="674"/>
      <c r="I60" s="674"/>
      <c r="J60" s="674"/>
      <c r="K60" s="674"/>
      <c r="L60" s="674"/>
      <c r="M60" s="674"/>
      <c r="N60" s="674"/>
      <c r="O60" s="674"/>
      <c r="P60" s="674"/>
      <c r="Q60" s="674"/>
      <c r="R60" s="674"/>
      <c r="S60" s="674" t="s">
        <v>585</v>
      </c>
      <c r="T60" s="674"/>
      <c r="U60" s="674"/>
      <c r="V60" s="674"/>
      <c r="W60" s="674"/>
      <c r="X60" s="674"/>
      <c r="Y60" s="674"/>
      <c r="Z60" s="674"/>
      <c r="AA60" s="674"/>
      <c r="AB60" s="674"/>
      <c r="AC60" s="674"/>
      <c r="AD60" s="674"/>
      <c r="AE60" s="674"/>
      <c r="AF60" s="674"/>
      <c r="AG60" s="674"/>
      <c r="AH60" s="674"/>
      <c r="AI60" s="674"/>
      <c r="AJ60" s="674"/>
      <c r="AK60" s="675"/>
      <c r="AL60">
        <v>2</v>
      </c>
      <c r="AM60" s="91" t="str">
        <f t="shared" si="24"/>
        <v>Tranexamic acid,1197-18-8</v>
      </c>
      <c r="AN60" s="91" t="b">
        <f t="shared" si="25"/>
        <v>0</v>
      </c>
      <c r="AO60" s="91" t="s">
        <v>414</v>
      </c>
      <c r="AP60" s="91" t="b">
        <f t="shared" si="26"/>
        <v>0</v>
      </c>
      <c r="AQ60" s="83" t="b">
        <f t="shared" si="27"/>
        <v>0</v>
      </c>
      <c r="AR60" s="83" t="b">
        <f t="shared" si="28"/>
        <v>0</v>
      </c>
      <c r="AS60" s="77"/>
      <c r="AT60" s="21" t="str">
        <f t="shared" si="3"/>
        <v/>
      </c>
      <c r="AU60" s="91"/>
      <c r="AV60" s="92"/>
      <c r="AY60" s="93"/>
      <c r="BB60" s="21" t="b">
        <v>0</v>
      </c>
    </row>
    <row r="61" spans="2:61">
      <c r="B61" s="346"/>
      <c r="C61" s="674" t="s">
        <v>586</v>
      </c>
      <c r="D61" s="674"/>
      <c r="E61" s="674"/>
      <c r="F61" s="674"/>
      <c r="G61" s="674"/>
      <c r="H61" s="674"/>
      <c r="I61" s="674"/>
      <c r="J61" s="674"/>
      <c r="K61" s="674"/>
      <c r="L61" s="674"/>
      <c r="M61" s="674"/>
      <c r="N61" s="674"/>
      <c r="O61" s="674"/>
      <c r="P61" s="674"/>
      <c r="Q61" s="674"/>
      <c r="R61" s="674"/>
      <c r="S61" s="674" t="s">
        <v>587</v>
      </c>
      <c r="T61" s="674"/>
      <c r="U61" s="674"/>
      <c r="V61" s="674"/>
      <c r="W61" s="674"/>
      <c r="X61" s="674"/>
      <c r="Y61" s="674"/>
      <c r="Z61" s="674"/>
      <c r="AA61" s="674"/>
      <c r="AB61" s="674"/>
      <c r="AC61" s="674"/>
      <c r="AD61" s="674"/>
      <c r="AE61" s="674"/>
      <c r="AF61" s="674"/>
      <c r="AG61" s="674"/>
      <c r="AH61" s="674"/>
      <c r="AI61" s="674"/>
      <c r="AJ61" s="674"/>
      <c r="AK61" s="675"/>
      <c r="AL61">
        <v>2</v>
      </c>
      <c r="AM61" s="91" t="str">
        <f t="shared" si="24"/>
        <v>3-O-Ethyl Ascorbic Acid,86404-04-8</v>
      </c>
      <c r="AN61" s="91" t="b">
        <f t="shared" si="25"/>
        <v>0</v>
      </c>
      <c r="AO61" s="91" t="s">
        <v>417</v>
      </c>
      <c r="AP61" s="91" t="b">
        <f t="shared" si="26"/>
        <v>0</v>
      </c>
      <c r="AQ61" s="83" t="b">
        <f t="shared" si="27"/>
        <v>0</v>
      </c>
      <c r="AR61" s="83" t="b">
        <f t="shared" si="28"/>
        <v>0</v>
      </c>
      <c r="AS61" s="77"/>
      <c r="AT61" s="21" t="str">
        <f t="shared" si="3"/>
        <v/>
      </c>
      <c r="AU61" s="91"/>
      <c r="AV61" s="92"/>
      <c r="AY61" s="93"/>
      <c r="BB61" s="21" t="b">
        <v>0</v>
      </c>
    </row>
    <row r="62" spans="2:61">
      <c r="B62" s="670" t="s">
        <v>813</v>
      </c>
      <c r="C62" s="671"/>
      <c r="D62" s="671"/>
      <c r="E62" s="671"/>
      <c r="F62" s="671"/>
      <c r="G62" s="671"/>
      <c r="H62" s="671"/>
      <c r="I62" s="671"/>
      <c r="J62" s="671"/>
      <c r="K62" s="671"/>
      <c r="L62" s="671"/>
      <c r="M62" s="671"/>
      <c r="N62" s="671"/>
      <c r="O62" s="671"/>
      <c r="P62" s="671"/>
      <c r="Q62" s="671"/>
      <c r="R62" s="671"/>
      <c r="S62" s="671"/>
      <c r="T62" s="671"/>
      <c r="U62" s="671"/>
      <c r="V62" s="671"/>
      <c r="W62" s="671"/>
      <c r="X62" s="671"/>
      <c r="Y62" s="671"/>
      <c r="Z62" s="671"/>
      <c r="AA62" s="671"/>
      <c r="AB62" s="671"/>
      <c r="AC62" s="671"/>
      <c r="AD62" s="671"/>
      <c r="AE62" s="671"/>
      <c r="AF62" s="671"/>
      <c r="AG62" s="671"/>
      <c r="AH62" s="671"/>
      <c r="AI62" s="671"/>
      <c r="AJ62" s="671"/>
      <c r="AK62" s="352">
        <f>COUNTIF(BB64:BB66,TRUE)</f>
        <v>0</v>
      </c>
      <c r="AL62" s="84">
        <v>1</v>
      </c>
      <c r="AM62" t="str">
        <f>B62</f>
        <v>8. 燙髮劑-第一劑(含數據、圖譜、流程方法):</v>
      </c>
      <c r="AN62" s="91" t="b">
        <f>OR(BB64:BB66)</f>
        <v>0</v>
      </c>
      <c r="AO62" s="91" t="s">
        <v>429</v>
      </c>
      <c r="AP62" s="91" t="b">
        <f>OR(BB64:BB66)</f>
        <v>0</v>
      </c>
      <c r="AQ62" s="83" t="b">
        <f t="shared" si="27"/>
        <v>0</v>
      </c>
      <c r="AR62" s="83" t="b">
        <f t="shared" si="28"/>
        <v>0</v>
      </c>
      <c r="AS62" s="77"/>
      <c r="AT62" s="21" t="str">
        <f t="shared" si="3"/>
        <v/>
      </c>
      <c r="AU62" s="91"/>
      <c r="AV62" s="92"/>
      <c r="AY62" s="93"/>
    </row>
    <row r="63" spans="2:61">
      <c r="B63" s="347"/>
      <c r="C63" s="674" t="s">
        <v>486</v>
      </c>
      <c r="D63" s="674"/>
      <c r="E63" s="674"/>
      <c r="F63" s="674"/>
      <c r="G63" s="674"/>
      <c r="H63" s="674"/>
      <c r="I63" s="674"/>
      <c r="J63" s="674"/>
      <c r="K63" s="674"/>
      <c r="L63" s="674"/>
      <c r="M63" s="674"/>
      <c r="N63" s="674"/>
      <c r="O63" s="674"/>
      <c r="P63" s="674"/>
      <c r="Q63" s="674"/>
      <c r="R63" s="674"/>
      <c r="S63" s="674" t="s">
        <v>487</v>
      </c>
      <c r="T63" s="674"/>
      <c r="U63" s="674"/>
      <c r="V63" s="674"/>
      <c r="W63" s="674"/>
      <c r="X63" s="674"/>
      <c r="Y63" s="674"/>
      <c r="Z63" s="674"/>
      <c r="AA63" s="674"/>
      <c r="AB63" s="674"/>
      <c r="AC63" s="674"/>
      <c r="AD63" s="674"/>
      <c r="AE63" s="674"/>
      <c r="AF63" s="674"/>
      <c r="AG63" s="674"/>
      <c r="AH63" s="674"/>
      <c r="AI63" s="674"/>
      <c r="AJ63" s="674"/>
      <c r="AK63" s="675"/>
      <c r="AR63" s="94"/>
      <c r="AT63" s="21" t="str">
        <f t="shared" si="3"/>
        <v/>
      </c>
      <c r="AY63" s="93"/>
    </row>
    <row r="64" spans="2:61">
      <c r="B64" s="346"/>
      <c r="C64" s="674" t="s">
        <v>588</v>
      </c>
      <c r="D64" s="674"/>
      <c r="E64" s="674"/>
      <c r="F64" s="674"/>
      <c r="G64" s="674"/>
      <c r="H64" s="674"/>
      <c r="I64" s="674"/>
      <c r="J64" s="674"/>
      <c r="K64" s="674"/>
      <c r="L64" s="674"/>
      <c r="M64" s="674"/>
      <c r="N64" s="674"/>
      <c r="O64" s="674"/>
      <c r="P64" s="674"/>
      <c r="Q64" s="674"/>
      <c r="R64" s="674"/>
      <c r="S64" s="690" t="s">
        <v>906</v>
      </c>
      <c r="T64" s="674"/>
      <c r="U64" s="674"/>
      <c r="V64" s="674"/>
      <c r="W64" s="674"/>
      <c r="X64" s="674"/>
      <c r="Y64" s="674"/>
      <c r="Z64" s="674"/>
      <c r="AA64" s="674"/>
      <c r="AB64" s="674"/>
      <c r="AC64" s="674"/>
      <c r="AD64" s="674"/>
      <c r="AE64" s="674"/>
      <c r="AF64" s="674"/>
      <c r="AG64" s="674"/>
      <c r="AH64" s="674"/>
      <c r="AI64" s="674"/>
      <c r="AJ64" s="674"/>
      <c r="AK64" s="675"/>
      <c r="AL64">
        <v>2</v>
      </c>
      <c r="AM64" s="91" t="str">
        <f t="shared" ref="AM64:AM66" si="29">IF(AL64=1,BB64,IF(AL64=2,C64&amp;IF(S64&lt;&gt;"",","&amp;S64,""),""))</f>
        <v>Thioglycolic Acid  ,68-11-1</v>
      </c>
      <c r="AN64" s="91" t="b">
        <f t="shared" ref="AN64:AN66" si="30">BB64</f>
        <v>0</v>
      </c>
      <c r="AO64" s="91" t="s">
        <v>431</v>
      </c>
      <c r="AP64" s="91" t="b">
        <f t="shared" ref="AP64:AP66" si="31">BB64</f>
        <v>0</v>
      </c>
      <c r="AQ64" s="83" t="b">
        <f t="shared" ref="AQ64:AQ67" si="32">AND($AN64,$AP64)</f>
        <v>0</v>
      </c>
      <c r="AR64" s="83" t="b">
        <f t="shared" ref="AR64:AR67" si="33">IF($AN64=TRUE,$AP64&lt;&gt;TRUE)</f>
        <v>0</v>
      </c>
      <c r="AS64" s="77"/>
      <c r="AT64" s="21" t="str">
        <f t="shared" si="3"/>
        <v/>
      </c>
      <c r="AU64" s="91"/>
      <c r="AV64" s="92"/>
      <c r="AY64" s="93"/>
      <c r="BB64" s="21" t="b">
        <v>0</v>
      </c>
    </row>
    <row r="65" spans="2:54">
      <c r="B65" s="346"/>
      <c r="C65" s="674" t="s">
        <v>589</v>
      </c>
      <c r="D65" s="674"/>
      <c r="E65" s="674"/>
      <c r="F65" s="674"/>
      <c r="G65" s="674"/>
      <c r="H65" s="674"/>
      <c r="I65" s="674"/>
      <c r="J65" s="674"/>
      <c r="K65" s="674"/>
      <c r="L65" s="674"/>
      <c r="M65" s="674"/>
      <c r="N65" s="674"/>
      <c r="O65" s="674"/>
      <c r="P65" s="674"/>
      <c r="Q65" s="674"/>
      <c r="R65" s="674"/>
      <c r="S65" s="674" t="s">
        <v>590</v>
      </c>
      <c r="T65" s="674"/>
      <c r="U65" s="674"/>
      <c r="V65" s="674"/>
      <c r="W65" s="674"/>
      <c r="X65" s="674"/>
      <c r="Y65" s="674"/>
      <c r="Z65" s="674"/>
      <c r="AA65" s="674"/>
      <c r="AB65" s="674"/>
      <c r="AC65" s="674"/>
      <c r="AD65" s="674"/>
      <c r="AE65" s="674"/>
      <c r="AF65" s="674"/>
      <c r="AG65" s="674"/>
      <c r="AH65" s="674"/>
      <c r="AI65" s="674"/>
      <c r="AJ65" s="674"/>
      <c r="AK65" s="675"/>
      <c r="AL65">
        <v>2</v>
      </c>
      <c r="AM65" s="91" t="str">
        <f t="shared" si="29"/>
        <v>Cysteine,52-90-4</v>
      </c>
      <c r="AN65" s="91" t="b">
        <f t="shared" si="30"/>
        <v>0</v>
      </c>
      <c r="AO65" s="91" t="s">
        <v>434</v>
      </c>
      <c r="AP65" s="91" t="b">
        <f t="shared" si="31"/>
        <v>0</v>
      </c>
      <c r="AQ65" s="83" t="b">
        <f t="shared" si="32"/>
        <v>0</v>
      </c>
      <c r="AR65" s="83" t="b">
        <f t="shared" si="33"/>
        <v>0</v>
      </c>
      <c r="AS65" s="77"/>
      <c r="AT65" s="21" t="str">
        <f t="shared" si="3"/>
        <v/>
      </c>
      <c r="AU65" s="91"/>
      <c r="AV65" s="92"/>
      <c r="AY65" s="93"/>
      <c r="BB65" s="21" t="b">
        <v>0</v>
      </c>
    </row>
    <row r="66" spans="2:54">
      <c r="B66" s="346"/>
      <c r="C66" s="674" t="s">
        <v>591</v>
      </c>
      <c r="D66" s="674"/>
      <c r="E66" s="674"/>
      <c r="F66" s="674"/>
      <c r="G66" s="674"/>
      <c r="H66" s="674"/>
      <c r="I66" s="674"/>
      <c r="J66" s="674"/>
      <c r="K66" s="674"/>
      <c r="L66" s="674"/>
      <c r="M66" s="674"/>
      <c r="N66" s="674"/>
      <c r="O66" s="674"/>
      <c r="P66" s="674"/>
      <c r="Q66" s="674"/>
      <c r="R66" s="674"/>
      <c r="S66" s="674" t="s">
        <v>592</v>
      </c>
      <c r="T66" s="674"/>
      <c r="U66" s="674"/>
      <c r="V66" s="674"/>
      <c r="W66" s="674"/>
      <c r="X66" s="674"/>
      <c r="Y66" s="674"/>
      <c r="Z66" s="674"/>
      <c r="AA66" s="674"/>
      <c r="AB66" s="674"/>
      <c r="AC66" s="674"/>
      <c r="AD66" s="674"/>
      <c r="AE66" s="674"/>
      <c r="AF66" s="674"/>
      <c r="AG66" s="674"/>
      <c r="AH66" s="674"/>
      <c r="AI66" s="674"/>
      <c r="AJ66" s="674"/>
      <c r="AK66" s="675"/>
      <c r="AL66">
        <v>2</v>
      </c>
      <c r="AM66" s="91" t="str">
        <f t="shared" si="29"/>
        <v>Cysteamine HCL,156-57-0</v>
      </c>
      <c r="AN66" s="91" t="b">
        <f t="shared" si="30"/>
        <v>0</v>
      </c>
      <c r="AO66" s="91" t="s">
        <v>436</v>
      </c>
      <c r="AP66" s="91" t="b">
        <f t="shared" si="31"/>
        <v>0</v>
      </c>
      <c r="AQ66" s="83" t="b">
        <f t="shared" si="32"/>
        <v>0</v>
      </c>
      <c r="AR66" s="83" t="b">
        <f t="shared" si="33"/>
        <v>0</v>
      </c>
      <c r="AS66" s="77"/>
      <c r="AT66" s="21" t="str">
        <f t="shared" si="3"/>
        <v/>
      </c>
      <c r="AU66" s="91"/>
      <c r="AV66" s="92"/>
      <c r="AY66" s="93"/>
      <c r="BB66" s="21" t="b">
        <v>0</v>
      </c>
    </row>
    <row r="67" spans="2:54">
      <c r="B67" s="670" t="s">
        <v>814</v>
      </c>
      <c r="C67" s="671"/>
      <c r="D67" s="671"/>
      <c r="E67" s="671"/>
      <c r="F67" s="671"/>
      <c r="G67" s="671"/>
      <c r="H67" s="671"/>
      <c r="I67" s="671"/>
      <c r="J67" s="671"/>
      <c r="K67" s="671"/>
      <c r="L67" s="671"/>
      <c r="M67" s="671"/>
      <c r="N67" s="671"/>
      <c r="O67" s="671"/>
      <c r="P67" s="671"/>
      <c r="Q67" s="671"/>
      <c r="R67" s="671"/>
      <c r="S67" s="671"/>
      <c r="T67" s="671"/>
      <c r="U67" s="671"/>
      <c r="V67" s="671"/>
      <c r="W67" s="671"/>
      <c r="X67" s="671"/>
      <c r="Y67" s="671"/>
      <c r="Z67" s="671"/>
      <c r="AA67" s="671"/>
      <c r="AB67" s="671"/>
      <c r="AC67" s="671"/>
      <c r="AD67" s="671"/>
      <c r="AE67" s="671"/>
      <c r="AF67" s="671"/>
      <c r="AG67" s="671"/>
      <c r="AH67" s="671"/>
      <c r="AI67" s="671"/>
      <c r="AJ67" s="671"/>
      <c r="AK67" s="352">
        <f>COUNTIF(BB69,TRUE)</f>
        <v>0</v>
      </c>
      <c r="AL67" s="84">
        <v>1</v>
      </c>
      <c r="AM67" t="str">
        <f>B67</f>
        <v>9. 燙髮劑-第二劑(含數據、圖譜、流程方法):</v>
      </c>
      <c r="AN67" s="91" t="b">
        <f>OR(BB69)</f>
        <v>0</v>
      </c>
      <c r="AO67" s="91" t="s">
        <v>459</v>
      </c>
      <c r="AP67" s="91" t="b">
        <f>BB69</f>
        <v>0</v>
      </c>
      <c r="AQ67" s="83" t="b">
        <f t="shared" si="32"/>
        <v>0</v>
      </c>
      <c r="AR67" s="83" t="b">
        <f t="shared" si="33"/>
        <v>0</v>
      </c>
      <c r="AS67" s="77"/>
      <c r="AT67" s="21" t="str">
        <f t="shared" si="3"/>
        <v/>
      </c>
      <c r="AU67" s="91"/>
      <c r="AV67" s="92"/>
      <c r="AY67" s="93"/>
    </row>
    <row r="68" spans="2:54">
      <c r="B68" s="347"/>
      <c r="C68" s="674" t="s">
        <v>486</v>
      </c>
      <c r="D68" s="674"/>
      <c r="E68" s="674"/>
      <c r="F68" s="674"/>
      <c r="G68" s="674"/>
      <c r="H68" s="674"/>
      <c r="I68" s="674"/>
      <c r="J68" s="674"/>
      <c r="K68" s="674"/>
      <c r="L68" s="674"/>
      <c r="M68" s="674"/>
      <c r="N68" s="674"/>
      <c r="O68" s="674"/>
      <c r="P68" s="674"/>
      <c r="Q68" s="674"/>
      <c r="R68" s="674"/>
      <c r="S68" s="674" t="s">
        <v>487</v>
      </c>
      <c r="T68" s="674"/>
      <c r="U68" s="674"/>
      <c r="V68" s="674"/>
      <c r="W68" s="674"/>
      <c r="X68" s="674"/>
      <c r="Y68" s="674"/>
      <c r="Z68" s="674"/>
      <c r="AA68" s="674"/>
      <c r="AB68" s="674"/>
      <c r="AC68" s="674"/>
      <c r="AD68" s="674"/>
      <c r="AE68" s="674"/>
      <c r="AF68" s="674"/>
      <c r="AG68" s="674"/>
      <c r="AH68" s="674"/>
      <c r="AI68" s="674"/>
      <c r="AJ68" s="674"/>
      <c r="AK68" s="675"/>
      <c r="AR68" s="94"/>
      <c r="AT68" s="21" t="str">
        <f t="shared" si="3"/>
        <v/>
      </c>
      <c r="AY68" s="93"/>
    </row>
    <row r="69" spans="2:54">
      <c r="B69" s="346"/>
      <c r="C69" s="674" t="s">
        <v>593</v>
      </c>
      <c r="D69" s="674"/>
      <c r="E69" s="674"/>
      <c r="F69" s="674"/>
      <c r="G69" s="674"/>
      <c r="H69" s="674"/>
      <c r="I69" s="674"/>
      <c r="J69" s="674"/>
      <c r="K69" s="674"/>
      <c r="L69" s="674"/>
      <c r="M69" s="674"/>
      <c r="N69" s="674"/>
      <c r="O69" s="674"/>
      <c r="P69" s="674"/>
      <c r="Q69" s="674"/>
      <c r="R69" s="674"/>
      <c r="S69" s="674" t="s">
        <v>594</v>
      </c>
      <c r="T69" s="674"/>
      <c r="U69" s="674"/>
      <c r="V69" s="674"/>
      <c r="W69" s="674"/>
      <c r="X69" s="674"/>
      <c r="Y69" s="674"/>
      <c r="Z69" s="674"/>
      <c r="AA69" s="674"/>
      <c r="AB69" s="674"/>
      <c r="AC69" s="674"/>
      <c r="AD69" s="674"/>
      <c r="AE69" s="674"/>
      <c r="AF69" s="674"/>
      <c r="AG69" s="674"/>
      <c r="AH69" s="674"/>
      <c r="AI69" s="674"/>
      <c r="AJ69" s="674"/>
      <c r="AK69" s="675"/>
      <c r="AL69">
        <v>2</v>
      </c>
      <c r="AM69" s="91" t="str">
        <f t="shared" ref="AM69" si="34">IF(AL69=1,BB69,IF(AL69=2,C69&amp;IF(S69&lt;&gt;"",","&amp;S69,""),""))</f>
        <v>Sodium bromate (含鑑別測試),7789-38-0</v>
      </c>
      <c r="AN69" s="91" t="b">
        <f t="shared" ref="AN69" si="35">BB69</f>
        <v>0</v>
      </c>
      <c r="AO69" s="91" t="s">
        <v>461</v>
      </c>
      <c r="AP69" s="91" t="b">
        <f>BB69</f>
        <v>0</v>
      </c>
      <c r="AQ69" s="83" t="b">
        <f t="shared" ref="AQ69:AQ70" si="36">AND($AN69,$AP69)</f>
        <v>0</v>
      </c>
      <c r="AR69" s="83" t="b">
        <f t="shared" ref="AR69:AR70" si="37">IF($AN69=TRUE,$AP69&lt;&gt;TRUE)</f>
        <v>0</v>
      </c>
      <c r="AS69" s="77"/>
      <c r="AT69" s="21" t="str">
        <f t="shared" si="3"/>
        <v/>
      </c>
      <c r="AU69" s="91"/>
      <c r="AV69" s="92"/>
      <c r="AY69" s="93"/>
      <c r="BB69" s="21" t="b">
        <v>0</v>
      </c>
    </row>
    <row r="70" spans="2:54">
      <c r="B70" s="670" t="s">
        <v>815</v>
      </c>
      <c r="C70" s="671"/>
      <c r="D70" s="671"/>
      <c r="E70" s="671"/>
      <c r="F70" s="671"/>
      <c r="G70" s="671"/>
      <c r="H70" s="671"/>
      <c r="I70" s="671"/>
      <c r="J70" s="671"/>
      <c r="K70" s="671"/>
      <c r="L70" s="671"/>
      <c r="M70" s="671"/>
      <c r="N70" s="671"/>
      <c r="O70" s="671"/>
      <c r="P70" s="671"/>
      <c r="Q70" s="671"/>
      <c r="R70" s="671"/>
      <c r="S70" s="671"/>
      <c r="T70" s="671"/>
      <c r="U70" s="671"/>
      <c r="V70" s="671"/>
      <c r="W70" s="671"/>
      <c r="X70" s="671"/>
      <c r="Y70" s="671"/>
      <c r="Z70" s="671"/>
      <c r="AA70" s="671"/>
      <c r="AB70" s="671"/>
      <c r="AC70" s="671"/>
      <c r="AD70" s="671"/>
      <c r="AE70" s="671"/>
      <c r="AF70" s="671"/>
      <c r="AG70" s="671"/>
      <c r="AH70" s="671"/>
      <c r="AI70" s="671"/>
      <c r="AJ70" s="671"/>
      <c r="AK70" s="352">
        <f>COUNTIF(BB72:BB75,TRUE)</f>
        <v>0</v>
      </c>
      <c r="AL70" s="84">
        <v>1</v>
      </c>
      <c r="AM70" t="str">
        <f>B70</f>
        <v>10. 染髮劑-漂粉(含數據、圖譜、流程方法):</v>
      </c>
      <c r="AN70" s="91" t="b">
        <f>OR(BB72:BB75)</f>
        <v>0</v>
      </c>
      <c r="AO70" s="91" t="s">
        <v>595</v>
      </c>
      <c r="AP70" s="91" t="b">
        <f>OR(BB72:BB75)</f>
        <v>0</v>
      </c>
      <c r="AQ70" s="83" t="b">
        <f t="shared" si="36"/>
        <v>0</v>
      </c>
      <c r="AR70" s="83" t="b">
        <f t="shared" si="37"/>
        <v>0</v>
      </c>
      <c r="AS70" s="77"/>
      <c r="AT70" s="21" t="str">
        <f t="shared" ref="AT70:AT133" si="38">AT69&amp;IF(AQ70=TRUE,
    IF(AL70=3,
        IF(AM70="", "", "        "&amp;REPT("-", LEN(AO70) - LEN(SUBSTITUTE(AO70, "-", "")))&amp;AM70&amp;CHAR(10)),
        IF(AL70=1, ""&amp;AM70&amp;CHAR(10),
           IF(AL70=2, "      █"&amp;AM70&amp;CHAR(10), AM70&amp;CHAR(10))
        )
    )&amp;AS70,
    "")</f>
        <v/>
      </c>
      <c r="AU70" s="91"/>
      <c r="AV70" s="92"/>
      <c r="AY70" s="93"/>
    </row>
    <row r="71" spans="2:54">
      <c r="B71" s="347"/>
      <c r="C71" s="674" t="s">
        <v>596</v>
      </c>
      <c r="D71" s="674"/>
      <c r="E71" s="674"/>
      <c r="F71" s="674"/>
      <c r="G71" s="674"/>
      <c r="H71" s="674"/>
      <c r="I71" s="674"/>
      <c r="J71" s="674"/>
      <c r="K71" s="674"/>
      <c r="L71" s="674"/>
      <c r="M71" s="674"/>
      <c r="N71" s="674"/>
      <c r="O71" s="674"/>
      <c r="P71" s="674"/>
      <c r="Q71" s="674"/>
      <c r="R71" s="674"/>
      <c r="S71" s="674" t="s">
        <v>487</v>
      </c>
      <c r="T71" s="674"/>
      <c r="U71" s="674"/>
      <c r="V71" s="674"/>
      <c r="W71" s="674"/>
      <c r="X71" s="674"/>
      <c r="Y71" s="674"/>
      <c r="Z71" s="674"/>
      <c r="AA71" s="674"/>
      <c r="AB71" s="674"/>
      <c r="AC71" s="674"/>
      <c r="AD71" s="674"/>
      <c r="AE71" s="674"/>
      <c r="AF71" s="674"/>
      <c r="AG71" s="674"/>
      <c r="AH71" s="674"/>
      <c r="AI71" s="674"/>
      <c r="AJ71" s="674"/>
      <c r="AK71" s="675"/>
      <c r="AR71" s="94"/>
      <c r="AT71" s="21" t="str">
        <f t="shared" si="38"/>
        <v/>
      </c>
      <c r="AY71" s="93"/>
    </row>
    <row r="72" spans="2:54">
      <c r="B72" s="346"/>
      <c r="C72" s="674" t="s">
        <v>597</v>
      </c>
      <c r="D72" s="674"/>
      <c r="E72" s="674"/>
      <c r="F72" s="674"/>
      <c r="G72" s="674"/>
      <c r="H72" s="674"/>
      <c r="I72" s="674"/>
      <c r="J72" s="674"/>
      <c r="K72" s="674"/>
      <c r="L72" s="674"/>
      <c r="M72" s="674"/>
      <c r="N72" s="674"/>
      <c r="O72" s="674"/>
      <c r="P72" s="674"/>
      <c r="Q72" s="674"/>
      <c r="R72" s="674"/>
      <c r="S72" s="674" t="s">
        <v>598</v>
      </c>
      <c r="T72" s="674"/>
      <c r="U72" s="674"/>
      <c r="V72" s="674"/>
      <c r="W72" s="674"/>
      <c r="X72" s="674"/>
      <c r="Y72" s="674"/>
      <c r="Z72" s="674"/>
      <c r="AA72" s="674"/>
      <c r="AB72" s="674"/>
      <c r="AC72" s="674"/>
      <c r="AD72" s="674"/>
      <c r="AE72" s="674"/>
      <c r="AF72" s="674"/>
      <c r="AG72" s="674"/>
      <c r="AH72" s="674"/>
      <c r="AI72" s="674"/>
      <c r="AJ72" s="674"/>
      <c r="AK72" s="675"/>
      <c r="AL72">
        <v>2</v>
      </c>
      <c r="AM72" s="91" t="str">
        <f t="shared" ref="AM72:AM75" si="39">IF(AL72=1,BB72,IF(AL72=2,C72&amp;IF(S72&lt;&gt;"",","&amp;S72,""),""))</f>
        <v>Sodium persulfate註(含鑑別測試),7775-27-1</v>
      </c>
      <c r="AN72" s="91" t="b">
        <f t="shared" ref="AN72:AN75" si="40">BB72</f>
        <v>0</v>
      </c>
      <c r="AO72" s="91" t="s">
        <v>478</v>
      </c>
      <c r="AP72" s="91" t="b">
        <f t="shared" ref="AP72:AP75" si="41">BB72</f>
        <v>0</v>
      </c>
      <c r="AQ72" s="83" t="b">
        <f t="shared" ref="AQ72:AQ77" si="42">AND($AN72,$AP72)</f>
        <v>0</v>
      </c>
      <c r="AR72" s="83" t="b">
        <f t="shared" ref="AR72:AR77" si="43">IF($AN72=TRUE,$AP72&lt;&gt;TRUE)</f>
        <v>0</v>
      </c>
      <c r="AS72" s="77"/>
      <c r="AT72" s="21" t="str">
        <f t="shared" si="38"/>
        <v/>
      </c>
      <c r="AU72" s="91"/>
      <c r="AV72" s="92"/>
      <c r="AY72" s="93"/>
      <c r="BB72" s="21" t="b">
        <v>0</v>
      </c>
    </row>
    <row r="73" spans="2:54">
      <c r="B73" s="346"/>
      <c r="C73" s="674" t="s">
        <v>599</v>
      </c>
      <c r="D73" s="674"/>
      <c r="E73" s="674"/>
      <c r="F73" s="674"/>
      <c r="G73" s="674"/>
      <c r="H73" s="674"/>
      <c r="I73" s="674"/>
      <c r="J73" s="674"/>
      <c r="K73" s="674"/>
      <c r="L73" s="674"/>
      <c r="M73" s="674"/>
      <c r="N73" s="674"/>
      <c r="O73" s="674"/>
      <c r="P73" s="674"/>
      <c r="Q73" s="674"/>
      <c r="R73" s="674"/>
      <c r="S73" s="674" t="s">
        <v>600</v>
      </c>
      <c r="T73" s="674"/>
      <c r="U73" s="674"/>
      <c r="V73" s="674"/>
      <c r="W73" s="674"/>
      <c r="X73" s="674"/>
      <c r="Y73" s="674"/>
      <c r="Z73" s="674"/>
      <c r="AA73" s="674"/>
      <c r="AB73" s="674"/>
      <c r="AC73" s="674"/>
      <c r="AD73" s="674"/>
      <c r="AE73" s="674"/>
      <c r="AF73" s="674"/>
      <c r="AG73" s="674"/>
      <c r="AH73" s="674"/>
      <c r="AI73" s="674"/>
      <c r="AJ73" s="674"/>
      <c r="AK73" s="675"/>
      <c r="AL73">
        <v>2</v>
      </c>
      <c r="AM73" s="91" t="str">
        <f t="shared" si="39"/>
        <v xml:space="preserve">Potassium Persulfate註(含鑑別測試),‎7727-21-1 </v>
      </c>
      <c r="AN73" s="91" t="b">
        <f t="shared" si="40"/>
        <v>0</v>
      </c>
      <c r="AO73" s="91" t="s">
        <v>601</v>
      </c>
      <c r="AP73" s="91" t="b">
        <f t="shared" si="41"/>
        <v>0</v>
      </c>
      <c r="AQ73" s="83" t="b">
        <f t="shared" si="42"/>
        <v>0</v>
      </c>
      <c r="AR73" s="83" t="b">
        <f t="shared" si="43"/>
        <v>0</v>
      </c>
      <c r="AS73" s="77"/>
      <c r="AT73" s="21" t="str">
        <f t="shared" si="38"/>
        <v/>
      </c>
      <c r="AU73" s="91"/>
      <c r="AV73" s="92"/>
      <c r="AY73" s="93"/>
      <c r="BB73" s="21" t="b">
        <v>0</v>
      </c>
    </row>
    <row r="74" spans="2:54">
      <c r="B74" s="346"/>
      <c r="C74" s="674" t="s">
        <v>602</v>
      </c>
      <c r="D74" s="674"/>
      <c r="E74" s="674"/>
      <c r="F74" s="674"/>
      <c r="G74" s="674"/>
      <c r="H74" s="674"/>
      <c r="I74" s="674"/>
      <c r="J74" s="674"/>
      <c r="K74" s="674"/>
      <c r="L74" s="674"/>
      <c r="M74" s="674"/>
      <c r="N74" s="674"/>
      <c r="O74" s="674"/>
      <c r="P74" s="674"/>
      <c r="Q74" s="674"/>
      <c r="R74" s="674"/>
      <c r="S74" s="674" t="s">
        <v>603</v>
      </c>
      <c r="T74" s="674"/>
      <c r="U74" s="674"/>
      <c r="V74" s="674"/>
      <c r="W74" s="674"/>
      <c r="X74" s="674"/>
      <c r="Y74" s="674"/>
      <c r="Z74" s="674"/>
      <c r="AA74" s="674"/>
      <c r="AB74" s="674"/>
      <c r="AC74" s="674"/>
      <c r="AD74" s="674"/>
      <c r="AE74" s="674"/>
      <c r="AF74" s="674"/>
      <c r="AG74" s="674"/>
      <c r="AH74" s="674"/>
      <c r="AI74" s="674"/>
      <c r="AJ74" s="674"/>
      <c r="AK74" s="675"/>
      <c r="AL74">
        <v>2</v>
      </c>
      <c r="AM74" s="91" t="str">
        <f t="shared" si="39"/>
        <v xml:space="preserve">Ammonium Persulfate註(含鑑別測試),‎7727-54-0 </v>
      </c>
      <c r="AN74" s="91" t="b">
        <f t="shared" si="40"/>
        <v>0</v>
      </c>
      <c r="AO74" s="91" t="s">
        <v>604</v>
      </c>
      <c r="AP74" s="91" t="b">
        <f t="shared" si="41"/>
        <v>0</v>
      </c>
      <c r="AQ74" s="83" t="b">
        <f t="shared" si="42"/>
        <v>0</v>
      </c>
      <c r="AR74" s="83" t="b">
        <f t="shared" si="43"/>
        <v>0</v>
      </c>
      <c r="AS74" s="77"/>
      <c r="AT74" s="21" t="str">
        <f t="shared" si="38"/>
        <v/>
      </c>
      <c r="AU74" s="91"/>
      <c r="AV74" s="92"/>
      <c r="AY74" s="93"/>
      <c r="BB74" s="21" t="b">
        <v>0</v>
      </c>
    </row>
    <row r="75" spans="2:54">
      <c r="B75" s="346"/>
      <c r="C75" s="674" t="s">
        <v>605</v>
      </c>
      <c r="D75" s="674"/>
      <c r="E75" s="674"/>
      <c r="F75" s="674"/>
      <c r="G75" s="674"/>
      <c r="H75" s="674"/>
      <c r="I75" s="674"/>
      <c r="J75" s="674"/>
      <c r="K75" s="674"/>
      <c r="L75" s="674"/>
      <c r="M75" s="674"/>
      <c r="N75" s="674"/>
      <c r="O75" s="674"/>
      <c r="P75" s="674"/>
      <c r="Q75" s="674"/>
      <c r="R75" s="674"/>
      <c r="S75" s="674"/>
      <c r="T75" s="674"/>
      <c r="U75" s="674"/>
      <c r="V75" s="674"/>
      <c r="W75" s="674"/>
      <c r="X75" s="674"/>
      <c r="Y75" s="674"/>
      <c r="Z75" s="674"/>
      <c r="AA75" s="674"/>
      <c r="AB75" s="674"/>
      <c r="AC75" s="674"/>
      <c r="AD75" s="674"/>
      <c r="AE75" s="674"/>
      <c r="AF75" s="674"/>
      <c r="AG75" s="674"/>
      <c r="AH75" s="674"/>
      <c r="AI75" s="674"/>
      <c r="AJ75" s="674"/>
      <c r="AK75" s="675"/>
      <c r="AL75">
        <v>2</v>
      </c>
      <c r="AM75" s="91" t="str">
        <f t="shared" si="39"/>
        <v>Persulfate總量註</v>
      </c>
      <c r="AN75" s="91" t="b">
        <f t="shared" si="40"/>
        <v>0</v>
      </c>
      <c r="AO75" s="91" t="s">
        <v>606</v>
      </c>
      <c r="AP75" s="91" t="b">
        <f t="shared" si="41"/>
        <v>0</v>
      </c>
      <c r="AQ75" s="83" t="b">
        <f t="shared" si="42"/>
        <v>0</v>
      </c>
      <c r="AR75" s="83" t="b">
        <f t="shared" si="43"/>
        <v>0</v>
      </c>
      <c r="AS75" s="77"/>
      <c r="AT75" s="21" t="str">
        <f t="shared" si="38"/>
        <v/>
      </c>
      <c r="AU75" s="91"/>
      <c r="AV75" s="92"/>
      <c r="AY75" s="93"/>
      <c r="BB75" s="21" t="b">
        <v>0</v>
      </c>
    </row>
    <row r="76" spans="2:54">
      <c r="B76" s="676" t="s">
        <v>607</v>
      </c>
      <c r="C76" s="677"/>
      <c r="D76" s="677"/>
      <c r="E76" s="677"/>
      <c r="F76" s="677"/>
      <c r="G76" s="677"/>
      <c r="H76" s="677"/>
      <c r="I76" s="677"/>
      <c r="J76" s="677"/>
      <c r="K76" s="677"/>
      <c r="L76" s="677"/>
      <c r="M76" s="677"/>
      <c r="N76" s="677"/>
      <c r="O76" s="677"/>
      <c r="P76" s="677"/>
      <c r="Q76" s="677"/>
      <c r="R76" s="677"/>
      <c r="S76" s="677"/>
      <c r="T76" s="677"/>
      <c r="U76" s="677"/>
      <c r="V76" s="677"/>
      <c r="W76" s="677"/>
      <c r="X76" s="677"/>
      <c r="Y76" s="677"/>
      <c r="Z76" s="677"/>
      <c r="AA76" s="677"/>
      <c r="AB76" s="677"/>
      <c r="AC76" s="677"/>
      <c r="AD76" s="677"/>
      <c r="AE76" s="677"/>
      <c r="AF76" s="677"/>
      <c r="AG76" s="677"/>
      <c r="AH76" s="677"/>
      <c r="AI76" s="677"/>
      <c r="AJ76" s="677"/>
      <c r="AK76" s="678"/>
      <c r="AL76">
        <v>3</v>
      </c>
      <c r="AM76" s="91" t="str">
        <f>B76</f>
        <v>註:漂粉產品，如同時2項成份(含)以上，因方法無法區分，報告將呈現"各項成份鑑別"與"Peroxid 總量"。</v>
      </c>
      <c r="AN76" s="91" t="b">
        <f>OR(BB72:BB75)</f>
        <v>0</v>
      </c>
      <c r="AO76" s="91" t="s">
        <v>608</v>
      </c>
      <c r="AP76" s="91" t="b">
        <f>OR(BB72:BB75)</f>
        <v>0</v>
      </c>
      <c r="AQ76" s="83" t="b">
        <f t="shared" si="42"/>
        <v>0</v>
      </c>
      <c r="AR76" s="83" t="b">
        <f t="shared" si="43"/>
        <v>0</v>
      </c>
      <c r="AS76" s="77"/>
      <c r="AT76" s="21" t="str">
        <f t="shared" si="38"/>
        <v/>
      </c>
      <c r="AU76" s="91"/>
      <c r="AV76" s="92"/>
      <c r="AY76" s="93"/>
    </row>
    <row r="77" spans="2:54">
      <c r="B77" s="670" t="s">
        <v>816</v>
      </c>
      <c r="C77" s="671"/>
      <c r="D77" s="671"/>
      <c r="E77" s="671"/>
      <c r="F77" s="671"/>
      <c r="G77" s="671"/>
      <c r="H77" s="671"/>
      <c r="I77" s="671"/>
      <c r="J77" s="671"/>
      <c r="K77" s="671"/>
      <c r="L77" s="671"/>
      <c r="M77" s="671"/>
      <c r="N77" s="671"/>
      <c r="O77" s="671"/>
      <c r="P77" s="671"/>
      <c r="Q77" s="671"/>
      <c r="R77" s="671"/>
      <c r="S77" s="671"/>
      <c r="T77" s="671"/>
      <c r="U77" s="671"/>
      <c r="V77" s="671"/>
      <c r="W77" s="671"/>
      <c r="X77" s="671"/>
      <c r="Y77" s="671"/>
      <c r="Z77" s="671"/>
      <c r="AA77" s="671"/>
      <c r="AB77" s="671"/>
      <c r="AC77" s="671"/>
      <c r="AD77" s="671"/>
      <c r="AE77" s="671"/>
      <c r="AF77" s="671"/>
      <c r="AG77" s="671"/>
      <c r="AH77" s="671"/>
      <c r="AI77" s="671"/>
      <c r="AJ77" s="671"/>
      <c r="AK77" s="352">
        <f>COUNTIF(BB79,TRUE)</f>
        <v>0</v>
      </c>
      <c r="AL77" s="84">
        <v>1</v>
      </c>
      <c r="AM77" t="str">
        <f>B77</f>
        <v>11. 染髮劑-第二劑(含數據、圖譜、流程方法):</v>
      </c>
      <c r="AN77" s="91" t="b">
        <f>BB79</f>
        <v>0</v>
      </c>
      <c r="AO77" s="91" t="s">
        <v>609</v>
      </c>
      <c r="AP77" s="91" t="b">
        <f>BB79</f>
        <v>0</v>
      </c>
      <c r="AQ77" s="83" t="b">
        <f t="shared" si="42"/>
        <v>0</v>
      </c>
      <c r="AR77" s="83" t="b">
        <f t="shared" si="43"/>
        <v>0</v>
      </c>
      <c r="AS77" s="77"/>
      <c r="AT77" s="21" t="str">
        <f t="shared" si="38"/>
        <v/>
      </c>
      <c r="AU77" s="91"/>
      <c r="AV77" s="92"/>
      <c r="AY77" s="93"/>
    </row>
    <row r="78" spans="2:54">
      <c r="B78" s="347"/>
      <c r="C78" s="674" t="s">
        <v>596</v>
      </c>
      <c r="D78" s="674"/>
      <c r="E78" s="674"/>
      <c r="F78" s="674"/>
      <c r="G78" s="674"/>
      <c r="H78" s="674"/>
      <c r="I78" s="674"/>
      <c r="J78" s="674"/>
      <c r="K78" s="674"/>
      <c r="L78" s="674"/>
      <c r="M78" s="674"/>
      <c r="N78" s="674"/>
      <c r="O78" s="674"/>
      <c r="P78" s="674"/>
      <c r="Q78" s="674"/>
      <c r="R78" s="674"/>
      <c r="S78" s="674" t="s">
        <v>487</v>
      </c>
      <c r="T78" s="674"/>
      <c r="U78" s="674"/>
      <c r="V78" s="674"/>
      <c r="W78" s="674"/>
      <c r="X78" s="674"/>
      <c r="Y78" s="674"/>
      <c r="Z78" s="674"/>
      <c r="AA78" s="674"/>
      <c r="AB78" s="674"/>
      <c r="AC78" s="674"/>
      <c r="AD78" s="674"/>
      <c r="AE78" s="674"/>
      <c r="AF78" s="674"/>
      <c r="AG78" s="674"/>
      <c r="AH78" s="674"/>
      <c r="AI78" s="674"/>
      <c r="AJ78" s="674"/>
      <c r="AK78" s="675"/>
      <c r="AR78" s="94"/>
      <c r="AT78" s="21" t="str">
        <f t="shared" si="38"/>
        <v/>
      </c>
      <c r="AY78" s="93"/>
    </row>
    <row r="79" spans="2:54">
      <c r="B79" s="345"/>
      <c r="C79" s="674" t="s">
        <v>610</v>
      </c>
      <c r="D79" s="674"/>
      <c r="E79" s="674"/>
      <c r="F79" s="674"/>
      <c r="G79" s="674"/>
      <c r="H79" s="674"/>
      <c r="I79" s="674"/>
      <c r="J79" s="674"/>
      <c r="K79" s="674"/>
      <c r="L79" s="674"/>
      <c r="M79" s="674"/>
      <c r="N79" s="674"/>
      <c r="O79" s="674"/>
      <c r="P79" s="674"/>
      <c r="Q79" s="674"/>
      <c r="R79" s="674"/>
      <c r="S79" s="674" t="s">
        <v>489</v>
      </c>
      <c r="T79" s="674"/>
      <c r="U79" s="674"/>
      <c r="V79" s="674"/>
      <c r="W79" s="674"/>
      <c r="X79" s="674"/>
      <c r="Y79" s="674"/>
      <c r="Z79" s="674"/>
      <c r="AA79" s="674"/>
      <c r="AB79" s="674"/>
      <c r="AC79" s="674"/>
      <c r="AD79" s="674"/>
      <c r="AE79" s="674"/>
      <c r="AF79" s="674"/>
      <c r="AG79" s="674"/>
      <c r="AH79" s="674"/>
      <c r="AI79" s="674"/>
      <c r="AJ79" s="674"/>
      <c r="AK79" s="675"/>
      <c r="AL79">
        <v>2</v>
      </c>
      <c r="AM79" s="91" t="str">
        <f t="shared" ref="AM79" si="44">IF(AL79=1,BB79,IF(AL79=2,C79&amp;IF(S79&lt;&gt;"",","&amp;S79,""),""))</f>
        <v>Hydrogen Peroxide  (含鑑別測試、pH值)  ,7722-84-1</v>
      </c>
      <c r="AN79" s="91" t="b">
        <f t="shared" ref="AN79" si="45">BB79</f>
        <v>0</v>
      </c>
      <c r="AO79" s="91" t="s">
        <v>611</v>
      </c>
      <c r="AP79" s="91" t="b">
        <f>BB79</f>
        <v>0</v>
      </c>
      <c r="AQ79" s="83" t="b">
        <f t="shared" ref="AQ79:AQ81" si="46">AND($AN79,$AP79)</f>
        <v>0</v>
      </c>
      <c r="AR79" s="83" t="b">
        <f t="shared" ref="AR79:AR81" si="47">IF($AN79=TRUE,$AP79&lt;&gt;TRUE)</f>
        <v>0</v>
      </c>
      <c r="AS79" s="77"/>
      <c r="AT79" s="21" t="str">
        <f t="shared" si="38"/>
        <v/>
      </c>
      <c r="AU79" s="91"/>
      <c r="AV79" s="92"/>
      <c r="AY79" s="93"/>
      <c r="BB79" s="21" t="b">
        <v>0</v>
      </c>
    </row>
    <row r="80" spans="2:54">
      <c r="B80" s="670" t="s">
        <v>612</v>
      </c>
      <c r="C80" s="671"/>
      <c r="D80" s="671"/>
      <c r="E80" s="671"/>
      <c r="F80" s="671"/>
      <c r="G80" s="671"/>
      <c r="H80" s="671"/>
      <c r="I80" s="671"/>
      <c r="J80" s="671"/>
      <c r="K80" s="671"/>
      <c r="L80" s="671"/>
      <c r="M80" s="671"/>
      <c r="N80" s="671"/>
      <c r="O80" s="671"/>
      <c r="P80" s="671"/>
      <c r="Q80" s="671"/>
      <c r="R80" s="671"/>
      <c r="S80" s="671"/>
      <c r="T80" s="671"/>
      <c r="U80" s="671"/>
      <c r="V80" s="671"/>
      <c r="W80" s="671"/>
      <c r="X80" s="671"/>
      <c r="Y80" s="671"/>
      <c r="Z80" s="671"/>
      <c r="AA80" s="671"/>
      <c r="AB80" s="671"/>
      <c r="AC80" s="671"/>
      <c r="AD80" s="671"/>
      <c r="AE80" s="671"/>
      <c r="AF80" s="671"/>
      <c r="AG80" s="671"/>
      <c r="AH80" s="671"/>
      <c r="AI80" s="671"/>
      <c r="AJ80" s="671"/>
      <c r="AK80" s="352">
        <f>COUNTIF(BB83:BB133,TRUE)</f>
        <v>0</v>
      </c>
      <c r="AL80" s="84">
        <v>1</v>
      </c>
      <c r="AM80" t="str">
        <f>B80</f>
        <v>12. 染髮劑-第一劑(含數據、圖譜、流程方法):</v>
      </c>
      <c r="AN80" s="91" t="b">
        <f>OR(BB83:BB133)</f>
        <v>0</v>
      </c>
      <c r="AO80" s="91" t="s">
        <v>613</v>
      </c>
      <c r="AP80" s="91" t="b">
        <f>OR(BB83:BB133)</f>
        <v>0</v>
      </c>
      <c r="AQ80" s="83" t="b">
        <f t="shared" si="46"/>
        <v>0</v>
      </c>
      <c r="AR80" s="83" t="b">
        <f t="shared" si="47"/>
        <v>0</v>
      </c>
      <c r="AS80" s="77"/>
      <c r="AT80" s="21" t="str">
        <f t="shared" si="38"/>
        <v/>
      </c>
      <c r="AU80" s="91"/>
      <c r="AV80" s="92"/>
      <c r="AY80" s="93"/>
    </row>
    <row r="81" spans="2:54">
      <c r="B81" s="676" t="s">
        <v>614</v>
      </c>
      <c r="C81" s="677"/>
      <c r="D81" s="677"/>
      <c r="E81" s="677"/>
      <c r="F81" s="677"/>
      <c r="G81" s="677"/>
      <c r="H81" s="677"/>
      <c r="I81" s="677"/>
      <c r="J81" s="677"/>
      <c r="K81" s="677"/>
      <c r="L81" s="677"/>
      <c r="M81" s="677"/>
      <c r="N81" s="677"/>
      <c r="O81" s="677"/>
      <c r="P81" s="677"/>
      <c r="Q81" s="677"/>
      <c r="R81" s="677"/>
      <c r="S81" s="677"/>
      <c r="T81" s="677"/>
      <c r="U81" s="677"/>
      <c r="V81" s="677"/>
      <c r="W81" s="677"/>
      <c r="X81" s="677"/>
      <c r="Y81" s="677"/>
      <c r="Z81" s="677"/>
      <c r="AA81" s="677"/>
      <c r="AB81" s="677"/>
      <c r="AC81" s="677"/>
      <c r="AD81" s="677"/>
      <c r="AE81" s="677"/>
      <c r="AF81" s="677"/>
      <c r="AG81" s="677"/>
      <c r="AH81" s="677"/>
      <c r="AI81" s="677"/>
      <c r="AJ81" s="677"/>
      <c r="AK81" s="678"/>
      <c r="AL81">
        <v>3</v>
      </c>
      <c r="AM81" s="91" t="str">
        <f>B81</f>
        <v>※由於標準品有存放期效限制，請先選擇待測主成分，以利確認實驗室有無效期內標準品。</v>
      </c>
      <c r="AN81" s="91" t="b">
        <f>OR(BB83:BB133)</f>
        <v>0</v>
      </c>
      <c r="AO81" s="91" t="s">
        <v>615</v>
      </c>
      <c r="AP81" s="91" t="b">
        <f>OR(BB83:BB133)</f>
        <v>0</v>
      </c>
      <c r="AQ81" s="83" t="b">
        <f t="shared" si="46"/>
        <v>0</v>
      </c>
      <c r="AR81" s="83" t="b">
        <f t="shared" si="47"/>
        <v>0</v>
      </c>
      <c r="AS81" s="77"/>
      <c r="AT81" s="21" t="str">
        <f t="shared" si="38"/>
        <v/>
      </c>
      <c r="AU81" s="91"/>
      <c r="AV81" s="92"/>
      <c r="AY81" s="93"/>
    </row>
    <row r="82" spans="2:54">
      <c r="B82" s="350"/>
      <c r="C82" s="674" t="s">
        <v>596</v>
      </c>
      <c r="D82" s="674"/>
      <c r="E82" s="674"/>
      <c r="F82" s="674"/>
      <c r="G82" s="674"/>
      <c r="H82" s="674"/>
      <c r="I82" s="674"/>
      <c r="J82" s="674"/>
      <c r="K82" s="674"/>
      <c r="L82" s="674"/>
      <c r="M82" s="674"/>
      <c r="N82" s="674"/>
      <c r="O82" s="674"/>
      <c r="P82" s="674"/>
      <c r="Q82" s="674"/>
      <c r="R82" s="674"/>
      <c r="S82" s="674" t="s">
        <v>487</v>
      </c>
      <c r="T82" s="674"/>
      <c r="U82" s="674"/>
      <c r="V82" s="674"/>
      <c r="W82" s="674"/>
      <c r="X82" s="674"/>
      <c r="Y82" s="674"/>
      <c r="Z82" s="674"/>
      <c r="AA82" s="674"/>
      <c r="AB82" s="674"/>
      <c r="AC82" s="674"/>
      <c r="AD82" s="674"/>
      <c r="AE82" s="674"/>
      <c r="AF82" s="674"/>
      <c r="AG82" s="674"/>
      <c r="AH82" s="674"/>
      <c r="AI82" s="674"/>
      <c r="AJ82" s="674"/>
      <c r="AK82" s="675"/>
      <c r="AR82" s="94"/>
      <c r="AT82" s="21" t="str">
        <f t="shared" si="38"/>
        <v/>
      </c>
      <c r="AY82" s="93"/>
    </row>
    <row r="83" spans="2:54">
      <c r="B83" s="345"/>
      <c r="C83" s="674" t="s">
        <v>616</v>
      </c>
      <c r="D83" s="674"/>
      <c r="E83" s="674"/>
      <c r="F83" s="674"/>
      <c r="G83" s="674"/>
      <c r="H83" s="674"/>
      <c r="I83" s="674"/>
      <c r="J83" s="674"/>
      <c r="K83" s="674"/>
      <c r="L83" s="674"/>
      <c r="M83" s="674"/>
      <c r="N83" s="674"/>
      <c r="O83" s="674"/>
      <c r="P83" s="674"/>
      <c r="Q83" s="674"/>
      <c r="R83" s="674"/>
      <c r="S83" s="674" t="s">
        <v>617</v>
      </c>
      <c r="T83" s="674"/>
      <c r="U83" s="674"/>
      <c r="V83" s="674"/>
      <c r="W83" s="674"/>
      <c r="X83" s="674"/>
      <c r="Y83" s="674"/>
      <c r="Z83" s="674"/>
      <c r="AA83" s="674"/>
      <c r="AB83" s="674"/>
      <c r="AC83" s="674"/>
      <c r="AD83" s="674"/>
      <c r="AE83" s="674"/>
      <c r="AF83" s="674"/>
      <c r="AG83" s="674"/>
      <c r="AH83" s="674"/>
      <c r="AI83" s="674"/>
      <c r="AJ83" s="674"/>
      <c r="AK83" s="675"/>
      <c r="AL83">
        <v>2</v>
      </c>
      <c r="AM83" s="91" t="str">
        <f t="shared" ref="AM83:AM133" si="48">IF(AL83=1,BB83,IF(AL83=2,C83&amp;IF(S83&lt;&gt;"",","&amp;S83,""),""))</f>
        <v>1,3-Bis-(2,4-Diaminophenoxy) propane,81892-72-0</v>
      </c>
      <c r="AN83" s="91" t="b">
        <f t="shared" ref="AN83:AN133" si="49">BB83</f>
        <v>0</v>
      </c>
      <c r="AO83" s="91" t="s">
        <v>618</v>
      </c>
      <c r="AP83" s="91" t="b">
        <f t="shared" ref="AP83:AP132" si="50">BB83</f>
        <v>0</v>
      </c>
      <c r="AQ83" s="83" t="b">
        <f t="shared" ref="AQ83:AQ136" si="51">AND($AN83,$AP83)</f>
        <v>0</v>
      </c>
      <c r="AR83" s="83" t="b">
        <f t="shared" ref="AR83:AR136" si="52">IF($AN83=TRUE,$AP83&lt;&gt;TRUE)</f>
        <v>0</v>
      </c>
      <c r="AS83" s="77"/>
      <c r="AT83" s="21" t="str">
        <f t="shared" si="38"/>
        <v/>
      </c>
      <c r="AU83" s="91"/>
      <c r="AV83" s="92"/>
      <c r="AY83" s="93"/>
      <c r="BB83" s="21" t="b">
        <v>0</v>
      </c>
    </row>
    <row r="84" spans="2:54">
      <c r="B84" s="345"/>
      <c r="C84" s="674" t="s">
        <v>619</v>
      </c>
      <c r="D84" s="674"/>
      <c r="E84" s="674"/>
      <c r="F84" s="674"/>
      <c r="G84" s="674"/>
      <c r="H84" s="674"/>
      <c r="I84" s="674"/>
      <c r="J84" s="674"/>
      <c r="K84" s="674"/>
      <c r="L84" s="674"/>
      <c r="M84" s="674"/>
      <c r="N84" s="674"/>
      <c r="O84" s="674"/>
      <c r="P84" s="674"/>
      <c r="Q84" s="674"/>
      <c r="R84" s="674"/>
      <c r="S84" s="674" t="s">
        <v>620</v>
      </c>
      <c r="T84" s="674"/>
      <c r="U84" s="674"/>
      <c r="V84" s="674"/>
      <c r="W84" s="674"/>
      <c r="X84" s="674"/>
      <c r="Y84" s="674"/>
      <c r="Z84" s="674"/>
      <c r="AA84" s="674"/>
      <c r="AB84" s="674"/>
      <c r="AC84" s="674"/>
      <c r="AD84" s="674"/>
      <c r="AE84" s="674"/>
      <c r="AF84" s="674"/>
      <c r="AG84" s="674"/>
      <c r="AH84" s="674"/>
      <c r="AI84" s="674"/>
      <c r="AJ84" s="674"/>
      <c r="AK84" s="675"/>
      <c r="AL84">
        <v>2</v>
      </c>
      <c r="AM84" s="91" t="str">
        <f t="shared" si="48"/>
        <v>1-Hydroxyethyl 4,5-diamino pyrazole,155601-30-2</v>
      </c>
      <c r="AN84" s="91" t="b">
        <f t="shared" si="49"/>
        <v>0</v>
      </c>
      <c r="AO84" s="91" t="s">
        <v>621</v>
      </c>
      <c r="AP84" s="91" t="b">
        <f t="shared" si="50"/>
        <v>0</v>
      </c>
      <c r="AQ84" s="83" t="b">
        <f t="shared" si="51"/>
        <v>0</v>
      </c>
      <c r="AR84" s="83" t="b">
        <f t="shared" si="52"/>
        <v>0</v>
      </c>
      <c r="AS84" s="77"/>
      <c r="AT84" s="21" t="str">
        <f t="shared" si="38"/>
        <v/>
      </c>
      <c r="AU84" s="91"/>
      <c r="AV84" s="92"/>
      <c r="AY84" s="93"/>
      <c r="BB84" s="21" t="b">
        <v>0</v>
      </c>
    </row>
    <row r="85" spans="2:54">
      <c r="B85" s="345"/>
      <c r="C85" s="674" t="s">
        <v>622</v>
      </c>
      <c r="D85" s="674"/>
      <c r="E85" s="674"/>
      <c r="F85" s="674"/>
      <c r="G85" s="674"/>
      <c r="H85" s="674"/>
      <c r="I85" s="674"/>
      <c r="J85" s="674"/>
      <c r="K85" s="674"/>
      <c r="L85" s="674"/>
      <c r="M85" s="674"/>
      <c r="N85" s="674"/>
      <c r="O85" s="674"/>
      <c r="P85" s="674"/>
      <c r="Q85" s="674"/>
      <c r="R85" s="674"/>
      <c r="S85" s="674" t="s">
        <v>623</v>
      </c>
      <c r="T85" s="674"/>
      <c r="U85" s="674"/>
      <c r="V85" s="674"/>
      <c r="W85" s="674"/>
      <c r="X85" s="674"/>
      <c r="Y85" s="674"/>
      <c r="Z85" s="674"/>
      <c r="AA85" s="674"/>
      <c r="AB85" s="674"/>
      <c r="AC85" s="674"/>
      <c r="AD85" s="674"/>
      <c r="AE85" s="674"/>
      <c r="AF85" s="674"/>
      <c r="AG85" s="674"/>
      <c r="AH85" s="674"/>
      <c r="AI85" s="674"/>
      <c r="AJ85" s="674"/>
      <c r="AK85" s="675"/>
      <c r="AL85">
        <v>2</v>
      </c>
      <c r="AM85" s="91" t="str">
        <f t="shared" si="48"/>
        <v xml:space="preserve">1-Naphthol,90-15-3 </v>
      </c>
      <c r="AN85" s="91" t="b">
        <f t="shared" si="49"/>
        <v>0</v>
      </c>
      <c r="AO85" s="91" t="s">
        <v>624</v>
      </c>
      <c r="AP85" s="91" t="b">
        <f t="shared" si="50"/>
        <v>0</v>
      </c>
      <c r="AQ85" s="83" t="b">
        <f t="shared" si="51"/>
        <v>0</v>
      </c>
      <c r="AR85" s="83" t="b">
        <f t="shared" si="52"/>
        <v>0</v>
      </c>
      <c r="AS85" s="77"/>
      <c r="AT85" s="21" t="str">
        <f t="shared" si="38"/>
        <v/>
      </c>
      <c r="AU85" s="91"/>
      <c r="AV85" s="92"/>
      <c r="AY85" s="93"/>
      <c r="BB85" s="21" t="b">
        <v>0</v>
      </c>
    </row>
    <row r="86" spans="2:54">
      <c r="B86" s="345"/>
      <c r="C86" s="674" t="s">
        <v>625</v>
      </c>
      <c r="D86" s="674"/>
      <c r="E86" s="674"/>
      <c r="F86" s="674"/>
      <c r="G86" s="674"/>
      <c r="H86" s="674"/>
      <c r="I86" s="674"/>
      <c r="J86" s="674"/>
      <c r="K86" s="674"/>
      <c r="L86" s="674"/>
      <c r="M86" s="674"/>
      <c r="N86" s="674"/>
      <c r="O86" s="674"/>
      <c r="P86" s="674"/>
      <c r="Q86" s="674"/>
      <c r="R86" s="674"/>
      <c r="S86" s="674" t="s">
        <v>626</v>
      </c>
      <c r="T86" s="674"/>
      <c r="U86" s="674"/>
      <c r="V86" s="674"/>
      <c r="W86" s="674"/>
      <c r="X86" s="674"/>
      <c r="Y86" s="674"/>
      <c r="Z86" s="674"/>
      <c r="AA86" s="674"/>
      <c r="AB86" s="674"/>
      <c r="AC86" s="674"/>
      <c r="AD86" s="674"/>
      <c r="AE86" s="674"/>
      <c r="AF86" s="674"/>
      <c r="AG86" s="674"/>
      <c r="AH86" s="674"/>
      <c r="AI86" s="674"/>
      <c r="AJ86" s="674"/>
      <c r="AK86" s="675"/>
      <c r="AL86">
        <v>2</v>
      </c>
      <c r="AM86" s="91" t="str">
        <f t="shared" si="48"/>
        <v>2,4-Diaminophenol,95-86-3</v>
      </c>
      <c r="AN86" s="91" t="b">
        <f t="shared" si="49"/>
        <v>0</v>
      </c>
      <c r="AO86" s="91" t="s">
        <v>627</v>
      </c>
      <c r="AP86" s="91" t="b">
        <f t="shared" si="50"/>
        <v>0</v>
      </c>
      <c r="AQ86" s="83" t="b">
        <f t="shared" si="51"/>
        <v>0</v>
      </c>
      <c r="AR86" s="83" t="b">
        <f t="shared" si="52"/>
        <v>0</v>
      </c>
      <c r="AS86" s="77"/>
      <c r="AT86" s="21" t="str">
        <f t="shared" si="38"/>
        <v/>
      </c>
      <c r="AU86" s="91"/>
      <c r="AV86" s="92"/>
      <c r="AY86" s="93"/>
      <c r="BB86" s="21" t="b">
        <v>0</v>
      </c>
    </row>
    <row r="87" spans="2:54">
      <c r="B87" s="345"/>
      <c r="C87" s="674" t="s">
        <v>628</v>
      </c>
      <c r="D87" s="674"/>
      <c r="E87" s="674"/>
      <c r="F87" s="674"/>
      <c r="G87" s="674"/>
      <c r="H87" s="674"/>
      <c r="I87" s="674"/>
      <c r="J87" s="674"/>
      <c r="K87" s="674"/>
      <c r="L87" s="674"/>
      <c r="M87" s="674"/>
      <c r="N87" s="674"/>
      <c r="O87" s="674"/>
      <c r="P87" s="674"/>
      <c r="Q87" s="674"/>
      <c r="R87" s="674"/>
      <c r="S87" s="674" t="s">
        <v>629</v>
      </c>
      <c r="T87" s="674"/>
      <c r="U87" s="674"/>
      <c r="V87" s="674"/>
      <c r="W87" s="674"/>
      <c r="X87" s="674"/>
      <c r="Y87" s="674"/>
      <c r="Z87" s="674"/>
      <c r="AA87" s="674"/>
      <c r="AB87" s="674"/>
      <c r="AC87" s="674"/>
      <c r="AD87" s="674"/>
      <c r="AE87" s="674"/>
      <c r="AF87" s="674"/>
      <c r="AG87" s="674"/>
      <c r="AH87" s="674"/>
      <c r="AI87" s="674"/>
      <c r="AJ87" s="674"/>
      <c r="AK87" s="675"/>
      <c r="AL87">
        <v>2</v>
      </c>
      <c r="AM87" s="91" t="str">
        <f t="shared" si="48"/>
        <v>2,4-Diaminophenoxyethanol HCl,66422-95-5</v>
      </c>
      <c r="AN87" s="91" t="b">
        <f t="shared" si="49"/>
        <v>0</v>
      </c>
      <c r="AO87" s="91" t="s">
        <v>630</v>
      </c>
      <c r="AP87" s="91" t="b">
        <f t="shared" si="50"/>
        <v>0</v>
      </c>
      <c r="AQ87" s="83" t="b">
        <f t="shared" si="51"/>
        <v>0</v>
      </c>
      <c r="AR87" s="83" t="b">
        <f t="shared" si="52"/>
        <v>0</v>
      </c>
      <c r="AS87" s="77"/>
      <c r="AT87" s="21" t="str">
        <f t="shared" si="38"/>
        <v/>
      </c>
      <c r="AU87" s="91"/>
      <c r="AV87" s="92"/>
      <c r="AY87" s="93"/>
      <c r="BB87" s="21" t="b">
        <v>0</v>
      </c>
    </row>
    <row r="88" spans="2:54">
      <c r="B88" s="345"/>
      <c r="C88" s="674" t="s">
        <v>631</v>
      </c>
      <c r="D88" s="674"/>
      <c r="E88" s="674"/>
      <c r="F88" s="674"/>
      <c r="G88" s="674"/>
      <c r="H88" s="674"/>
      <c r="I88" s="674"/>
      <c r="J88" s="674"/>
      <c r="K88" s="674"/>
      <c r="L88" s="674"/>
      <c r="M88" s="674"/>
      <c r="N88" s="674"/>
      <c r="O88" s="674"/>
      <c r="P88" s="674"/>
      <c r="Q88" s="674"/>
      <c r="R88" s="674"/>
      <c r="S88" s="674" t="s">
        <v>632</v>
      </c>
      <c r="T88" s="674"/>
      <c r="U88" s="674"/>
      <c r="V88" s="674"/>
      <c r="W88" s="674"/>
      <c r="X88" s="674"/>
      <c r="Y88" s="674"/>
      <c r="Z88" s="674"/>
      <c r="AA88" s="674"/>
      <c r="AB88" s="674"/>
      <c r="AC88" s="674"/>
      <c r="AD88" s="674"/>
      <c r="AE88" s="674"/>
      <c r="AF88" s="674"/>
      <c r="AG88" s="674"/>
      <c r="AH88" s="674"/>
      <c r="AI88" s="674"/>
      <c r="AJ88" s="674"/>
      <c r="AK88" s="675"/>
      <c r="AL88">
        <v>2</v>
      </c>
      <c r="AM88" s="91" t="str">
        <f t="shared" si="48"/>
        <v>2,6-Diaminopyridine,141-86-6</v>
      </c>
      <c r="AN88" s="91" t="b">
        <f t="shared" si="49"/>
        <v>0</v>
      </c>
      <c r="AO88" s="91" t="s">
        <v>633</v>
      </c>
      <c r="AP88" s="91" t="b">
        <f t="shared" si="50"/>
        <v>0</v>
      </c>
      <c r="AQ88" s="83" t="b">
        <f t="shared" si="51"/>
        <v>0</v>
      </c>
      <c r="AR88" s="83" t="b">
        <f t="shared" si="52"/>
        <v>0</v>
      </c>
      <c r="AS88" s="77"/>
      <c r="AT88" s="21" t="str">
        <f t="shared" si="38"/>
        <v/>
      </c>
      <c r="AU88" s="91"/>
      <c r="AV88" s="92"/>
      <c r="AY88" s="93"/>
      <c r="BB88" s="21" t="b">
        <v>0</v>
      </c>
    </row>
    <row r="89" spans="2:54">
      <c r="B89" s="345"/>
      <c r="C89" s="674" t="s">
        <v>634</v>
      </c>
      <c r="D89" s="674"/>
      <c r="E89" s="674"/>
      <c r="F89" s="674"/>
      <c r="G89" s="674"/>
      <c r="H89" s="674"/>
      <c r="I89" s="674"/>
      <c r="J89" s="674"/>
      <c r="K89" s="674"/>
      <c r="L89" s="674"/>
      <c r="M89" s="674"/>
      <c r="N89" s="674"/>
      <c r="O89" s="674"/>
      <c r="P89" s="674"/>
      <c r="Q89" s="674"/>
      <c r="R89" s="674"/>
      <c r="S89" s="674" t="s">
        <v>635</v>
      </c>
      <c r="T89" s="674"/>
      <c r="U89" s="674"/>
      <c r="V89" s="674"/>
      <c r="W89" s="674"/>
      <c r="X89" s="674"/>
      <c r="Y89" s="674"/>
      <c r="Z89" s="674"/>
      <c r="AA89" s="674"/>
      <c r="AB89" s="674"/>
      <c r="AC89" s="674"/>
      <c r="AD89" s="674"/>
      <c r="AE89" s="674"/>
      <c r="AF89" s="674"/>
      <c r="AG89" s="674"/>
      <c r="AH89" s="674"/>
      <c r="AI89" s="674"/>
      <c r="AJ89" s="674"/>
      <c r="AK89" s="675"/>
      <c r="AL89">
        <v>2</v>
      </c>
      <c r="AM89" s="91" t="str">
        <f t="shared" si="48"/>
        <v>4-Chlororesorcinol,95-88-5</v>
      </c>
      <c r="AN89" s="91" t="b">
        <f t="shared" si="49"/>
        <v>0</v>
      </c>
      <c r="AO89" s="91" t="s">
        <v>636</v>
      </c>
      <c r="AP89" s="91" t="b">
        <f t="shared" si="50"/>
        <v>0</v>
      </c>
      <c r="AQ89" s="83" t="b">
        <f t="shared" si="51"/>
        <v>0</v>
      </c>
      <c r="AR89" s="83" t="b">
        <f t="shared" si="52"/>
        <v>0</v>
      </c>
      <c r="AS89" s="77"/>
      <c r="AT89" s="21" t="str">
        <f t="shared" si="38"/>
        <v/>
      </c>
      <c r="AU89" s="91"/>
      <c r="AV89" s="92"/>
      <c r="BB89" s="21" t="b">
        <v>0</v>
      </c>
    </row>
    <row r="90" spans="2:54">
      <c r="B90" s="345"/>
      <c r="C90" s="674" t="s">
        <v>637</v>
      </c>
      <c r="D90" s="674"/>
      <c r="E90" s="674"/>
      <c r="F90" s="674"/>
      <c r="G90" s="674"/>
      <c r="H90" s="674"/>
      <c r="I90" s="674"/>
      <c r="J90" s="674"/>
      <c r="K90" s="674"/>
      <c r="L90" s="674"/>
      <c r="M90" s="674"/>
      <c r="N90" s="674"/>
      <c r="O90" s="674"/>
      <c r="P90" s="674"/>
      <c r="Q90" s="674"/>
      <c r="R90" s="674"/>
      <c r="S90" s="674" t="s">
        <v>638</v>
      </c>
      <c r="T90" s="674"/>
      <c r="U90" s="674"/>
      <c r="V90" s="674"/>
      <c r="W90" s="674"/>
      <c r="X90" s="674"/>
      <c r="Y90" s="674"/>
      <c r="Z90" s="674"/>
      <c r="AA90" s="674"/>
      <c r="AB90" s="674"/>
      <c r="AC90" s="674"/>
      <c r="AD90" s="674"/>
      <c r="AE90" s="674"/>
      <c r="AF90" s="674"/>
      <c r="AG90" s="674"/>
      <c r="AH90" s="674"/>
      <c r="AI90" s="674"/>
      <c r="AJ90" s="674"/>
      <c r="AK90" s="675"/>
      <c r="AL90">
        <v>2</v>
      </c>
      <c r="AM90" s="91" t="str">
        <f t="shared" si="48"/>
        <v>4-Nitro-o-phenylenediamine,99-56-9</v>
      </c>
      <c r="AN90" s="91" t="b">
        <f t="shared" si="49"/>
        <v>0</v>
      </c>
      <c r="AO90" s="91" t="s">
        <v>639</v>
      </c>
      <c r="AP90" s="91" t="b">
        <f t="shared" si="50"/>
        <v>0</v>
      </c>
      <c r="AQ90" s="83" t="b">
        <f t="shared" si="51"/>
        <v>0</v>
      </c>
      <c r="AR90" s="83" t="b">
        <f t="shared" si="52"/>
        <v>0</v>
      </c>
      <c r="AS90" s="77"/>
      <c r="AT90" s="21" t="str">
        <f t="shared" si="38"/>
        <v/>
      </c>
      <c r="AU90" s="91"/>
      <c r="AV90" s="92"/>
      <c r="BB90" s="21" t="b">
        <v>0</v>
      </c>
    </row>
    <row r="91" spans="2:54">
      <c r="B91" s="345"/>
      <c r="C91" s="674" t="s">
        <v>640</v>
      </c>
      <c r="D91" s="674"/>
      <c r="E91" s="674"/>
      <c r="F91" s="674"/>
      <c r="G91" s="674"/>
      <c r="H91" s="674"/>
      <c r="I91" s="674"/>
      <c r="J91" s="674"/>
      <c r="K91" s="674"/>
      <c r="L91" s="674"/>
      <c r="M91" s="674"/>
      <c r="N91" s="674"/>
      <c r="O91" s="674"/>
      <c r="P91" s="674"/>
      <c r="Q91" s="674"/>
      <c r="R91" s="674"/>
      <c r="S91" s="674" t="s">
        <v>641</v>
      </c>
      <c r="T91" s="674"/>
      <c r="U91" s="674"/>
      <c r="V91" s="674"/>
      <c r="W91" s="674"/>
      <c r="X91" s="674"/>
      <c r="Y91" s="674"/>
      <c r="Z91" s="674"/>
      <c r="AA91" s="674"/>
      <c r="AB91" s="674"/>
      <c r="AC91" s="674"/>
      <c r="AD91" s="674"/>
      <c r="AE91" s="674"/>
      <c r="AF91" s="674"/>
      <c r="AG91" s="674"/>
      <c r="AH91" s="674"/>
      <c r="AI91" s="674"/>
      <c r="AJ91" s="674"/>
      <c r="AK91" s="675"/>
      <c r="AL91">
        <v>2</v>
      </c>
      <c r="AM91" s="91" t="str">
        <f t="shared" si="48"/>
        <v>5-Amino-6-chloro-o-cresol,84540-50-1</v>
      </c>
      <c r="AN91" s="91" t="b">
        <f t="shared" si="49"/>
        <v>0</v>
      </c>
      <c r="AO91" s="91" t="s">
        <v>642</v>
      </c>
      <c r="AP91" s="91" t="b">
        <f t="shared" si="50"/>
        <v>0</v>
      </c>
      <c r="AQ91" s="83" t="b">
        <f t="shared" si="51"/>
        <v>0</v>
      </c>
      <c r="AR91" s="83" t="b">
        <f t="shared" si="52"/>
        <v>0</v>
      </c>
      <c r="AS91" s="77"/>
      <c r="AT91" s="21" t="str">
        <f t="shared" si="38"/>
        <v/>
      </c>
      <c r="AU91" s="91"/>
      <c r="AV91" s="92"/>
      <c r="BB91" s="21" t="b">
        <v>0</v>
      </c>
    </row>
    <row r="92" spans="2:54">
      <c r="B92" s="345"/>
      <c r="C92" s="674" t="s">
        <v>643</v>
      </c>
      <c r="D92" s="674"/>
      <c r="E92" s="674"/>
      <c r="F92" s="674"/>
      <c r="G92" s="674"/>
      <c r="H92" s="674"/>
      <c r="I92" s="674"/>
      <c r="J92" s="674"/>
      <c r="K92" s="674"/>
      <c r="L92" s="674"/>
      <c r="M92" s="674"/>
      <c r="N92" s="674"/>
      <c r="O92" s="674"/>
      <c r="P92" s="674"/>
      <c r="Q92" s="674"/>
      <c r="R92" s="674"/>
      <c r="S92" s="674" t="s">
        <v>644</v>
      </c>
      <c r="T92" s="674"/>
      <c r="U92" s="674"/>
      <c r="V92" s="674"/>
      <c r="W92" s="674"/>
      <c r="X92" s="674"/>
      <c r="Y92" s="674"/>
      <c r="Z92" s="674"/>
      <c r="AA92" s="674"/>
      <c r="AB92" s="674"/>
      <c r="AC92" s="674"/>
      <c r="AD92" s="674"/>
      <c r="AE92" s="674"/>
      <c r="AF92" s="674"/>
      <c r="AG92" s="674"/>
      <c r="AH92" s="674"/>
      <c r="AI92" s="674"/>
      <c r="AJ92" s="674"/>
      <c r="AK92" s="675"/>
      <c r="AL92">
        <v>2</v>
      </c>
      <c r="AM92" s="91" t="str">
        <f t="shared" si="48"/>
        <v>Acid Red 73,5413-75-2</v>
      </c>
      <c r="AN92" s="91" t="b">
        <f t="shared" si="49"/>
        <v>0</v>
      </c>
      <c r="AO92" s="91" t="s">
        <v>645</v>
      </c>
      <c r="AP92" s="91" t="b">
        <f t="shared" si="50"/>
        <v>0</v>
      </c>
      <c r="AQ92" s="83" t="b">
        <f t="shared" si="51"/>
        <v>0</v>
      </c>
      <c r="AR92" s="83" t="b">
        <f t="shared" si="52"/>
        <v>0</v>
      </c>
      <c r="AS92" s="77"/>
      <c r="AT92" s="21" t="str">
        <f t="shared" si="38"/>
        <v/>
      </c>
      <c r="AU92" s="91"/>
      <c r="AV92" s="92"/>
      <c r="BB92" s="21" t="b">
        <v>0</v>
      </c>
    </row>
    <row r="93" spans="2:54">
      <c r="B93" s="345"/>
      <c r="C93" s="674" t="s">
        <v>646</v>
      </c>
      <c r="D93" s="674"/>
      <c r="E93" s="674"/>
      <c r="F93" s="674"/>
      <c r="G93" s="674"/>
      <c r="H93" s="674"/>
      <c r="I93" s="674"/>
      <c r="J93" s="674"/>
      <c r="K93" s="674"/>
      <c r="L93" s="674"/>
      <c r="M93" s="674"/>
      <c r="N93" s="674"/>
      <c r="O93" s="674"/>
      <c r="P93" s="674"/>
      <c r="Q93" s="674"/>
      <c r="R93" s="674"/>
      <c r="S93" s="674" t="s">
        <v>647</v>
      </c>
      <c r="T93" s="674"/>
      <c r="U93" s="674"/>
      <c r="V93" s="674"/>
      <c r="W93" s="674"/>
      <c r="X93" s="674"/>
      <c r="Y93" s="674"/>
      <c r="Z93" s="674"/>
      <c r="AA93" s="674"/>
      <c r="AB93" s="674"/>
      <c r="AC93" s="674"/>
      <c r="AD93" s="674"/>
      <c r="AE93" s="674"/>
      <c r="AF93" s="674"/>
      <c r="AG93" s="674"/>
      <c r="AH93" s="674"/>
      <c r="AI93" s="674"/>
      <c r="AJ93" s="674"/>
      <c r="AK93" s="675"/>
      <c r="AL93">
        <v>2</v>
      </c>
      <c r="AM93" s="91" t="str">
        <f t="shared" si="48"/>
        <v xml:space="preserve">Basic Blue 9,61-73-4 </v>
      </c>
      <c r="AN93" s="91" t="b">
        <f t="shared" si="49"/>
        <v>0</v>
      </c>
      <c r="AO93" s="91" t="s">
        <v>648</v>
      </c>
      <c r="AP93" s="91" t="b">
        <f t="shared" si="50"/>
        <v>0</v>
      </c>
      <c r="AQ93" s="83" t="b">
        <f t="shared" si="51"/>
        <v>0</v>
      </c>
      <c r="AR93" s="83" t="b">
        <f t="shared" si="52"/>
        <v>0</v>
      </c>
      <c r="AS93" s="77"/>
      <c r="AT93" s="21" t="str">
        <f t="shared" si="38"/>
        <v/>
      </c>
      <c r="AU93" s="91"/>
      <c r="AV93" s="92"/>
      <c r="BB93" s="21" t="b">
        <v>0</v>
      </c>
    </row>
    <row r="94" spans="2:54">
      <c r="B94" s="345"/>
      <c r="C94" s="674" t="s">
        <v>649</v>
      </c>
      <c r="D94" s="674"/>
      <c r="E94" s="674"/>
      <c r="F94" s="674"/>
      <c r="G94" s="674"/>
      <c r="H94" s="674"/>
      <c r="I94" s="674"/>
      <c r="J94" s="674"/>
      <c r="K94" s="674"/>
      <c r="L94" s="674"/>
      <c r="M94" s="674"/>
      <c r="N94" s="674"/>
      <c r="O94" s="674"/>
      <c r="P94" s="674"/>
      <c r="Q94" s="674"/>
      <c r="R94" s="674"/>
      <c r="S94" s="674" t="s">
        <v>650</v>
      </c>
      <c r="T94" s="674"/>
      <c r="U94" s="674"/>
      <c r="V94" s="674"/>
      <c r="W94" s="674"/>
      <c r="X94" s="674"/>
      <c r="Y94" s="674"/>
      <c r="Z94" s="674"/>
      <c r="AA94" s="674"/>
      <c r="AB94" s="674"/>
      <c r="AC94" s="674"/>
      <c r="AD94" s="674"/>
      <c r="AE94" s="674"/>
      <c r="AF94" s="674"/>
      <c r="AG94" s="674"/>
      <c r="AH94" s="674"/>
      <c r="AI94" s="674"/>
      <c r="AJ94" s="674"/>
      <c r="AK94" s="675"/>
      <c r="AL94">
        <v>2</v>
      </c>
      <c r="AM94" s="91" t="str">
        <f t="shared" si="48"/>
        <v>Basic Blue 99,68123-13-7</v>
      </c>
      <c r="AN94" s="91" t="b">
        <f t="shared" si="49"/>
        <v>0</v>
      </c>
      <c r="AO94" s="91" t="s">
        <v>651</v>
      </c>
      <c r="AP94" s="91" t="b">
        <f t="shared" si="50"/>
        <v>0</v>
      </c>
      <c r="AQ94" s="83" t="b">
        <f t="shared" si="51"/>
        <v>0</v>
      </c>
      <c r="AR94" s="83" t="b">
        <f t="shared" si="52"/>
        <v>0</v>
      </c>
      <c r="AS94" s="77"/>
      <c r="AT94" s="21" t="str">
        <f t="shared" si="38"/>
        <v/>
      </c>
      <c r="AU94" s="91"/>
      <c r="AV94" s="92"/>
      <c r="BB94" s="21" t="b">
        <v>0</v>
      </c>
    </row>
    <row r="95" spans="2:54">
      <c r="B95" s="345"/>
      <c r="C95" s="674" t="s">
        <v>652</v>
      </c>
      <c r="D95" s="674"/>
      <c r="E95" s="674"/>
      <c r="F95" s="674"/>
      <c r="G95" s="674"/>
      <c r="H95" s="674"/>
      <c r="I95" s="674"/>
      <c r="J95" s="674"/>
      <c r="K95" s="674"/>
      <c r="L95" s="674"/>
      <c r="M95" s="674"/>
      <c r="N95" s="674"/>
      <c r="O95" s="674"/>
      <c r="P95" s="674"/>
      <c r="Q95" s="674"/>
      <c r="R95" s="674"/>
      <c r="S95" s="674" t="s">
        <v>653</v>
      </c>
      <c r="T95" s="674"/>
      <c r="U95" s="674"/>
      <c r="V95" s="674"/>
      <c r="W95" s="674"/>
      <c r="X95" s="674"/>
      <c r="Y95" s="674"/>
      <c r="Z95" s="674"/>
      <c r="AA95" s="674"/>
      <c r="AB95" s="674"/>
      <c r="AC95" s="674"/>
      <c r="AD95" s="674"/>
      <c r="AE95" s="674"/>
      <c r="AF95" s="674"/>
      <c r="AG95" s="674"/>
      <c r="AH95" s="674"/>
      <c r="AI95" s="674"/>
      <c r="AJ95" s="674"/>
      <c r="AK95" s="675"/>
      <c r="AL95">
        <v>2</v>
      </c>
      <c r="AM95" s="91" t="str">
        <f t="shared" si="48"/>
        <v>Basic Brown 16,26381-41-9</v>
      </c>
      <c r="AN95" s="91" t="b">
        <f t="shared" si="49"/>
        <v>0</v>
      </c>
      <c r="AO95" s="91" t="s">
        <v>654</v>
      </c>
      <c r="AP95" s="91" t="b">
        <f t="shared" si="50"/>
        <v>0</v>
      </c>
      <c r="AQ95" s="83" t="b">
        <f t="shared" si="51"/>
        <v>0</v>
      </c>
      <c r="AR95" s="83" t="b">
        <f t="shared" si="52"/>
        <v>0</v>
      </c>
      <c r="AS95" s="77"/>
      <c r="AT95" s="21" t="str">
        <f t="shared" si="38"/>
        <v/>
      </c>
      <c r="AU95" s="91"/>
      <c r="AV95" s="92"/>
      <c r="BB95" s="21" t="b">
        <v>0</v>
      </c>
    </row>
    <row r="96" spans="2:54">
      <c r="B96" s="345"/>
      <c r="C96" s="674" t="s">
        <v>655</v>
      </c>
      <c r="D96" s="674"/>
      <c r="E96" s="674"/>
      <c r="F96" s="674"/>
      <c r="G96" s="674"/>
      <c r="H96" s="674"/>
      <c r="I96" s="674"/>
      <c r="J96" s="674"/>
      <c r="K96" s="674"/>
      <c r="L96" s="674"/>
      <c r="M96" s="674"/>
      <c r="N96" s="674"/>
      <c r="O96" s="674"/>
      <c r="P96" s="674"/>
      <c r="Q96" s="674"/>
      <c r="R96" s="674"/>
      <c r="S96" s="674" t="s">
        <v>656</v>
      </c>
      <c r="T96" s="674"/>
      <c r="U96" s="674"/>
      <c r="V96" s="674"/>
      <c r="W96" s="674"/>
      <c r="X96" s="674"/>
      <c r="Y96" s="674"/>
      <c r="Z96" s="674"/>
      <c r="AA96" s="674"/>
      <c r="AB96" s="674"/>
      <c r="AC96" s="674"/>
      <c r="AD96" s="674"/>
      <c r="AE96" s="674"/>
      <c r="AF96" s="674"/>
      <c r="AG96" s="674"/>
      <c r="AH96" s="674"/>
      <c r="AI96" s="674"/>
      <c r="AJ96" s="674"/>
      <c r="AK96" s="675"/>
      <c r="AL96">
        <v>2</v>
      </c>
      <c r="AM96" s="91" t="str">
        <f t="shared" si="48"/>
        <v>Basic Brown 17,68391-32-2</v>
      </c>
      <c r="AN96" s="91" t="b">
        <f t="shared" si="49"/>
        <v>0</v>
      </c>
      <c r="AO96" s="91" t="s">
        <v>657</v>
      </c>
      <c r="AP96" s="91" t="b">
        <f t="shared" si="50"/>
        <v>0</v>
      </c>
      <c r="AQ96" s="83" t="b">
        <f t="shared" si="51"/>
        <v>0</v>
      </c>
      <c r="AR96" s="83" t="b">
        <f t="shared" si="52"/>
        <v>0</v>
      </c>
      <c r="AS96" s="77"/>
      <c r="AT96" s="21" t="str">
        <f t="shared" si="38"/>
        <v/>
      </c>
      <c r="AU96" s="91"/>
      <c r="AV96" s="92"/>
      <c r="BB96" s="21" t="b">
        <v>0</v>
      </c>
    </row>
    <row r="97" spans="2:54">
      <c r="B97" s="345"/>
      <c r="C97" s="674" t="s">
        <v>658</v>
      </c>
      <c r="D97" s="674"/>
      <c r="E97" s="674"/>
      <c r="F97" s="674"/>
      <c r="G97" s="674"/>
      <c r="H97" s="674"/>
      <c r="I97" s="674"/>
      <c r="J97" s="674"/>
      <c r="K97" s="674"/>
      <c r="L97" s="674"/>
      <c r="M97" s="674"/>
      <c r="N97" s="674"/>
      <c r="O97" s="674"/>
      <c r="P97" s="674"/>
      <c r="Q97" s="674"/>
      <c r="R97" s="674"/>
      <c r="S97" s="674" t="s">
        <v>659</v>
      </c>
      <c r="T97" s="674"/>
      <c r="U97" s="674"/>
      <c r="V97" s="674"/>
      <c r="W97" s="674"/>
      <c r="X97" s="674"/>
      <c r="Y97" s="674"/>
      <c r="Z97" s="674"/>
      <c r="AA97" s="674"/>
      <c r="AB97" s="674"/>
      <c r="AC97" s="674"/>
      <c r="AD97" s="674"/>
      <c r="AE97" s="674"/>
      <c r="AF97" s="674"/>
      <c r="AG97" s="674"/>
      <c r="AH97" s="674"/>
      <c r="AI97" s="674"/>
      <c r="AJ97" s="674"/>
      <c r="AK97" s="675"/>
      <c r="AL97">
        <v>2</v>
      </c>
      <c r="AM97" s="91" t="str">
        <f t="shared" si="48"/>
        <v>Basic Orange 31,97404-02-9</v>
      </c>
      <c r="AN97" s="91" t="b">
        <f t="shared" si="49"/>
        <v>0</v>
      </c>
      <c r="AO97" s="91" t="s">
        <v>660</v>
      </c>
      <c r="AP97" s="91" t="b">
        <f t="shared" si="50"/>
        <v>0</v>
      </c>
      <c r="AQ97" s="83" t="b">
        <f t="shared" si="51"/>
        <v>0</v>
      </c>
      <c r="AR97" s="83" t="b">
        <f t="shared" si="52"/>
        <v>0</v>
      </c>
      <c r="AS97" s="77"/>
      <c r="AT97" s="21" t="str">
        <f t="shared" si="38"/>
        <v/>
      </c>
      <c r="AU97" s="91"/>
      <c r="AV97" s="92"/>
      <c r="BB97" s="21" t="b">
        <v>0</v>
      </c>
    </row>
    <row r="98" spans="2:54">
      <c r="B98" s="345"/>
      <c r="C98" s="674" t="s">
        <v>661</v>
      </c>
      <c r="D98" s="674"/>
      <c r="E98" s="674"/>
      <c r="F98" s="674"/>
      <c r="G98" s="674"/>
      <c r="H98" s="674"/>
      <c r="I98" s="674"/>
      <c r="J98" s="674"/>
      <c r="K98" s="674"/>
      <c r="L98" s="674"/>
      <c r="M98" s="674"/>
      <c r="N98" s="674"/>
      <c r="O98" s="674"/>
      <c r="P98" s="674"/>
      <c r="Q98" s="674"/>
      <c r="R98" s="674"/>
      <c r="S98" s="674" t="s">
        <v>662</v>
      </c>
      <c r="T98" s="674"/>
      <c r="U98" s="674"/>
      <c r="V98" s="674"/>
      <c r="W98" s="674"/>
      <c r="X98" s="674"/>
      <c r="Y98" s="674"/>
      <c r="Z98" s="674"/>
      <c r="AA98" s="674"/>
      <c r="AB98" s="674"/>
      <c r="AC98" s="674"/>
      <c r="AD98" s="674"/>
      <c r="AE98" s="674"/>
      <c r="AF98" s="674"/>
      <c r="AG98" s="674"/>
      <c r="AH98" s="674"/>
      <c r="AI98" s="674"/>
      <c r="AJ98" s="674"/>
      <c r="AK98" s="675"/>
      <c r="AL98">
        <v>2</v>
      </c>
      <c r="AM98" s="91" t="str">
        <f t="shared" si="48"/>
        <v>Basic Red 51,12270-25-6</v>
      </c>
      <c r="AN98" s="91" t="b">
        <f t="shared" si="49"/>
        <v>0</v>
      </c>
      <c r="AO98" s="91" t="s">
        <v>663</v>
      </c>
      <c r="AP98" s="91" t="b">
        <f t="shared" si="50"/>
        <v>0</v>
      </c>
      <c r="AQ98" s="83" t="b">
        <f t="shared" si="51"/>
        <v>0</v>
      </c>
      <c r="AR98" s="83" t="b">
        <f t="shared" si="52"/>
        <v>0</v>
      </c>
      <c r="AS98" s="77"/>
      <c r="AT98" s="21" t="str">
        <f t="shared" si="38"/>
        <v/>
      </c>
      <c r="AU98" s="91"/>
      <c r="AV98" s="92"/>
      <c r="BB98" s="21" t="b">
        <v>0</v>
      </c>
    </row>
    <row r="99" spans="2:54">
      <c r="B99" s="345"/>
      <c r="C99" s="674" t="s">
        <v>664</v>
      </c>
      <c r="D99" s="674"/>
      <c r="E99" s="674"/>
      <c r="F99" s="674"/>
      <c r="G99" s="674"/>
      <c r="H99" s="674"/>
      <c r="I99" s="674"/>
      <c r="J99" s="674"/>
      <c r="K99" s="674"/>
      <c r="L99" s="674"/>
      <c r="M99" s="674"/>
      <c r="N99" s="674"/>
      <c r="O99" s="674"/>
      <c r="P99" s="674"/>
      <c r="Q99" s="674"/>
      <c r="R99" s="674"/>
      <c r="S99" s="674" t="s">
        <v>665</v>
      </c>
      <c r="T99" s="674"/>
      <c r="U99" s="674"/>
      <c r="V99" s="674"/>
      <c r="W99" s="674"/>
      <c r="X99" s="674"/>
      <c r="Y99" s="674"/>
      <c r="Z99" s="674"/>
      <c r="AA99" s="674"/>
      <c r="AB99" s="674"/>
      <c r="AC99" s="674"/>
      <c r="AD99" s="674"/>
      <c r="AE99" s="674"/>
      <c r="AF99" s="674"/>
      <c r="AG99" s="674"/>
      <c r="AH99" s="674"/>
      <c r="AI99" s="674"/>
      <c r="AJ99" s="674"/>
      <c r="AK99" s="675"/>
      <c r="AL99">
        <v>2</v>
      </c>
      <c r="AM99" s="91" t="str">
        <f t="shared" si="48"/>
        <v>Basic Violet  2,3248-91-7</v>
      </c>
      <c r="AN99" s="91" t="b">
        <f t="shared" si="49"/>
        <v>0</v>
      </c>
      <c r="AO99" s="91" t="s">
        <v>666</v>
      </c>
      <c r="AP99" s="91" t="b">
        <f t="shared" si="50"/>
        <v>0</v>
      </c>
      <c r="AQ99" s="83" t="b">
        <f t="shared" si="51"/>
        <v>0</v>
      </c>
      <c r="AR99" s="83" t="b">
        <f t="shared" si="52"/>
        <v>0</v>
      </c>
      <c r="AS99" s="77"/>
      <c r="AT99" s="21" t="str">
        <f t="shared" si="38"/>
        <v/>
      </c>
      <c r="AU99" s="91"/>
      <c r="AV99" s="92"/>
      <c r="BB99" s="21" t="b">
        <v>0</v>
      </c>
    </row>
    <row r="100" spans="2:54">
      <c r="B100" s="345"/>
      <c r="C100" s="674" t="s">
        <v>667</v>
      </c>
      <c r="D100" s="674"/>
      <c r="E100" s="674"/>
      <c r="F100" s="674"/>
      <c r="G100" s="674"/>
      <c r="H100" s="674"/>
      <c r="I100" s="674"/>
      <c r="J100" s="674"/>
      <c r="K100" s="674"/>
      <c r="L100" s="674"/>
      <c r="M100" s="674"/>
      <c r="N100" s="674"/>
      <c r="O100" s="674"/>
      <c r="P100" s="674"/>
      <c r="Q100" s="674"/>
      <c r="R100" s="674"/>
      <c r="S100" s="674" t="s">
        <v>668</v>
      </c>
      <c r="T100" s="674"/>
      <c r="U100" s="674"/>
      <c r="V100" s="674"/>
      <c r="W100" s="674"/>
      <c r="X100" s="674"/>
      <c r="Y100" s="674"/>
      <c r="Z100" s="674"/>
      <c r="AA100" s="674"/>
      <c r="AB100" s="674"/>
      <c r="AC100" s="674"/>
      <c r="AD100" s="674"/>
      <c r="AE100" s="674"/>
      <c r="AF100" s="674"/>
      <c r="AG100" s="674"/>
      <c r="AH100" s="674"/>
      <c r="AI100" s="674"/>
      <c r="AJ100" s="674"/>
      <c r="AK100" s="675"/>
      <c r="AL100">
        <v>2</v>
      </c>
      <c r="AM100" s="91" t="str">
        <f t="shared" si="48"/>
        <v>Basic Yellow 57,68391-31-1</v>
      </c>
      <c r="AN100" s="91" t="b">
        <f t="shared" si="49"/>
        <v>0</v>
      </c>
      <c r="AO100" s="91" t="s">
        <v>669</v>
      </c>
      <c r="AP100" s="91" t="b">
        <f t="shared" si="50"/>
        <v>0</v>
      </c>
      <c r="AQ100" s="83" t="b">
        <f t="shared" si="51"/>
        <v>0</v>
      </c>
      <c r="AR100" s="83" t="b">
        <f t="shared" si="52"/>
        <v>0</v>
      </c>
      <c r="AS100" s="77"/>
      <c r="AT100" s="21" t="str">
        <f t="shared" si="38"/>
        <v/>
      </c>
      <c r="AU100" s="91"/>
      <c r="AV100" s="92"/>
      <c r="BB100" s="21" t="b">
        <v>0</v>
      </c>
    </row>
    <row r="101" spans="2:54">
      <c r="B101" s="345"/>
      <c r="C101" s="674" t="s">
        <v>670</v>
      </c>
      <c r="D101" s="674"/>
      <c r="E101" s="674"/>
      <c r="F101" s="674"/>
      <c r="G101" s="674"/>
      <c r="H101" s="674"/>
      <c r="I101" s="674"/>
      <c r="J101" s="674"/>
      <c r="K101" s="674"/>
      <c r="L101" s="674"/>
      <c r="M101" s="674"/>
      <c r="N101" s="674"/>
      <c r="O101" s="674"/>
      <c r="P101" s="674"/>
      <c r="Q101" s="674"/>
      <c r="R101" s="674"/>
      <c r="S101" s="674" t="s">
        <v>671</v>
      </c>
      <c r="T101" s="674"/>
      <c r="U101" s="674"/>
      <c r="V101" s="674"/>
      <c r="W101" s="674"/>
      <c r="X101" s="674"/>
      <c r="Y101" s="674"/>
      <c r="Z101" s="674"/>
      <c r="AA101" s="674"/>
      <c r="AB101" s="674"/>
      <c r="AC101" s="674"/>
      <c r="AD101" s="674"/>
      <c r="AE101" s="674"/>
      <c r="AF101" s="674"/>
      <c r="AG101" s="674"/>
      <c r="AH101" s="674"/>
      <c r="AI101" s="674"/>
      <c r="AJ101" s="674"/>
      <c r="AK101" s="675"/>
      <c r="AL101">
        <v>2</v>
      </c>
      <c r="AM101" s="91" t="str">
        <f t="shared" si="48"/>
        <v xml:space="preserve">Basic Yellow 87,116844-55-4 </v>
      </c>
      <c r="AN101" s="91" t="b">
        <f t="shared" si="49"/>
        <v>0</v>
      </c>
      <c r="AO101" s="91" t="s">
        <v>672</v>
      </c>
      <c r="AP101" s="91" t="b">
        <f t="shared" si="50"/>
        <v>0</v>
      </c>
      <c r="AQ101" s="83" t="b">
        <f t="shared" si="51"/>
        <v>0</v>
      </c>
      <c r="AR101" s="83" t="b">
        <f t="shared" si="52"/>
        <v>0</v>
      </c>
      <c r="AS101" s="77"/>
      <c r="AT101" s="21" t="str">
        <f t="shared" si="38"/>
        <v/>
      </c>
      <c r="AU101" s="91"/>
      <c r="AV101" s="92"/>
      <c r="BB101" s="21" t="b">
        <v>0</v>
      </c>
    </row>
    <row r="102" spans="2:54">
      <c r="B102" s="345"/>
      <c r="C102" s="674" t="s">
        <v>673</v>
      </c>
      <c r="D102" s="674"/>
      <c r="E102" s="674"/>
      <c r="F102" s="674"/>
      <c r="G102" s="674"/>
      <c r="H102" s="674"/>
      <c r="I102" s="674"/>
      <c r="J102" s="674"/>
      <c r="K102" s="674"/>
      <c r="L102" s="674"/>
      <c r="M102" s="674"/>
      <c r="N102" s="674"/>
      <c r="O102" s="674"/>
      <c r="P102" s="674"/>
      <c r="Q102" s="674"/>
      <c r="R102" s="674"/>
      <c r="S102" s="674" t="s">
        <v>674</v>
      </c>
      <c r="T102" s="674"/>
      <c r="U102" s="674"/>
      <c r="V102" s="674"/>
      <c r="W102" s="674"/>
      <c r="X102" s="674"/>
      <c r="Y102" s="674"/>
      <c r="Z102" s="674"/>
      <c r="AA102" s="674"/>
      <c r="AB102" s="674"/>
      <c r="AC102" s="674"/>
      <c r="AD102" s="674"/>
      <c r="AE102" s="674"/>
      <c r="AF102" s="674"/>
      <c r="AG102" s="674"/>
      <c r="AH102" s="674"/>
      <c r="AI102" s="674"/>
      <c r="AJ102" s="674"/>
      <c r="AK102" s="675"/>
      <c r="AL102">
        <v>2</v>
      </c>
      <c r="AM102" s="91" t="str">
        <f t="shared" si="48"/>
        <v>o-Aminophenol,95-55-6</v>
      </c>
      <c r="AN102" s="91" t="b">
        <f t="shared" si="49"/>
        <v>0</v>
      </c>
      <c r="AO102" s="91" t="s">
        <v>675</v>
      </c>
      <c r="AP102" s="91" t="b">
        <f t="shared" si="50"/>
        <v>0</v>
      </c>
      <c r="AQ102" s="83" t="b">
        <f t="shared" si="51"/>
        <v>0</v>
      </c>
      <c r="AR102" s="83" t="b">
        <f t="shared" si="52"/>
        <v>0</v>
      </c>
      <c r="AS102" s="77"/>
      <c r="AT102" s="21" t="str">
        <f t="shared" si="38"/>
        <v/>
      </c>
      <c r="AU102" s="91"/>
      <c r="AV102" s="92"/>
      <c r="BB102" s="21" t="b">
        <v>0</v>
      </c>
    </row>
    <row r="103" spans="2:54">
      <c r="B103" s="345"/>
      <c r="C103" s="674" t="s">
        <v>676</v>
      </c>
      <c r="D103" s="674"/>
      <c r="E103" s="674"/>
      <c r="F103" s="674"/>
      <c r="G103" s="674"/>
      <c r="H103" s="674"/>
      <c r="I103" s="674"/>
      <c r="J103" s="674"/>
      <c r="K103" s="674"/>
      <c r="L103" s="674"/>
      <c r="M103" s="674"/>
      <c r="N103" s="674"/>
      <c r="O103" s="674"/>
      <c r="P103" s="674"/>
      <c r="Q103" s="674"/>
      <c r="R103" s="674"/>
      <c r="S103" s="674" t="s">
        <v>677</v>
      </c>
      <c r="T103" s="674"/>
      <c r="U103" s="674"/>
      <c r="V103" s="674"/>
      <c r="W103" s="674"/>
      <c r="X103" s="674"/>
      <c r="Y103" s="674"/>
      <c r="Z103" s="674"/>
      <c r="AA103" s="674"/>
      <c r="AB103" s="674"/>
      <c r="AC103" s="674"/>
      <c r="AD103" s="674"/>
      <c r="AE103" s="674"/>
      <c r="AF103" s="674"/>
      <c r="AG103" s="674"/>
      <c r="AH103" s="674"/>
      <c r="AI103" s="674"/>
      <c r="AJ103" s="674"/>
      <c r="AK103" s="675"/>
      <c r="AL103">
        <v>2</v>
      </c>
      <c r="AM103" s="91" t="str">
        <f t="shared" si="48"/>
        <v>o-phenylenediamine (CI 76010; OPDA),95-54-5</v>
      </c>
      <c r="AN103" s="91" t="b">
        <f t="shared" si="49"/>
        <v>0</v>
      </c>
      <c r="AO103" s="91" t="s">
        <v>678</v>
      </c>
      <c r="AP103" s="91" t="b">
        <f t="shared" si="50"/>
        <v>0</v>
      </c>
      <c r="AQ103" s="83" t="b">
        <f t="shared" si="51"/>
        <v>0</v>
      </c>
      <c r="AR103" s="83" t="b">
        <f t="shared" si="52"/>
        <v>0</v>
      </c>
      <c r="AS103" s="77"/>
      <c r="AT103" s="21" t="str">
        <f t="shared" si="38"/>
        <v/>
      </c>
      <c r="AU103" s="91"/>
      <c r="AV103" s="92"/>
      <c r="BB103" s="21" t="b">
        <v>0</v>
      </c>
    </row>
    <row r="104" spans="2:54">
      <c r="B104" s="345"/>
      <c r="C104" s="674" t="s">
        <v>679</v>
      </c>
      <c r="D104" s="674"/>
      <c r="E104" s="674"/>
      <c r="F104" s="674"/>
      <c r="G104" s="674"/>
      <c r="H104" s="674"/>
      <c r="I104" s="674"/>
      <c r="J104" s="674"/>
      <c r="K104" s="674"/>
      <c r="L104" s="674"/>
      <c r="M104" s="674"/>
      <c r="N104" s="674"/>
      <c r="O104" s="674"/>
      <c r="P104" s="674"/>
      <c r="Q104" s="674"/>
      <c r="R104" s="674"/>
      <c r="S104" s="674" t="s">
        <v>680</v>
      </c>
      <c r="T104" s="674"/>
      <c r="U104" s="674"/>
      <c r="V104" s="674"/>
      <c r="W104" s="674"/>
      <c r="X104" s="674"/>
      <c r="Y104" s="674"/>
      <c r="Z104" s="674"/>
      <c r="AA104" s="674"/>
      <c r="AB104" s="674"/>
      <c r="AC104" s="674"/>
      <c r="AD104" s="674"/>
      <c r="AE104" s="674"/>
      <c r="AF104" s="674"/>
      <c r="AG104" s="674"/>
      <c r="AH104" s="674"/>
      <c r="AI104" s="674"/>
      <c r="AJ104" s="674"/>
      <c r="AK104" s="675"/>
      <c r="AL104">
        <v>2</v>
      </c>
      <c r="AM104" s="91" t="str">
        <f t="shared" si="48"/>
        <v>p-Aminophenol (CI 76550),123-30-8</v>
      </c>
      <c r="AN104" s="91" t="b">
        <f t="shared" si="49"/>
        <v>0</v>
      </c>
      <c r="AO104" s="91" t="s">
        <v>681</v>
      </c>
      <c r="AP104" s="91" t="b">
        <f t="shared" si="50"/>
        <v>0</v>
      </c>
      <c r="AQ104" s="83" t="b">
        <f t="shared" si="51"/>
        <v>0</v>
      </c>
      <c r="AR104" s="83" t="b">
        <f t="shared" si="52"/>
        <v>0</v>
      </c>
      <c r="AS104" s="77"/>
      <c r="AT104" s="21" t="str">
        <f t="shared" si="38"/>
        <v/>
      </c>
      <c r="AU104" s="91"/>
      <c r="AV104" s="92"/>
      <c r="BB104" s="21" t="b">
        <v>0</v>
      </c>
    </row>
    <row r="105" spans="2:54">
      <c r="B105" s="345"/>
      <c r="C105" s="674" t="s">
        <v>682</v>
      </c>
      <c r="D105" s="674"/>
      <c r="E105" s="674"/>
      <c r="F105" s="674"/>
      <c r="G105" s="674"/>
      <c r="H105" s="674"/>
      <c r="I105" s="674"/>
      <c r="J105" s="674"/>
      <c r="K105" s="674"/>
      <c r="L105" s="674"/>
      <c r="M105" s="674"/>
      <c r="N105" s="674"/>
      <c r="O105" s="674"/>
      <c r="P105" s="674"/>
      <c r="Q105" s="674"/>
      <c r="R105" s="674"/>
      <c r="S105" s="674" t="s">
        <v>683</v>
      </c>
      <c r="T105" s="674"/>
      <c r="U105" s="674"/>
      <c r="V105" s="674"/>
      <c r="W105" s="674"/>
      <c r="X105" s="674"/>
      <c r="Y105" s="674"/>
      <c r="Z105" s="674"/>
      <c r="AA105" s="674"/>
      <c r="AB105" s="674"/>
      <c r="AC105" s="674"/>
      <c r="AD105" s="674"/>
      <c r="AE105" s="674"/>
      <c r="AF105" s="674"/>
      <c r="AG105" s="674"/>
      <c r="AH105" s="674"/>
      <c r="AI105" s="674"/>
      <c r="AJ105" s="674"/>
      <c r="AK105" s="675"/>
      <c r="AL105">
        <v>2</v>
      </c>
      <c r="AM105" s="91" t="str">
        <f t="shared" si="48"/>
        <v>Phenyl methyl pyrazolone,89-25-8</v>
      </c>
      <c r="AN105" s="91" t="b">
        <f t="shared" si="49"/>
        <v>0</v>
      </c>
      <c r="AO105" s="91" t="s">
        <v>684</v>
      </c>
      <c r="AP105" s="91" t="b">
        <f t="shared" si="50"/>
        <v>0</v>
      </c>
      <c r="AQ105" s="83" t="b">
        <f t="shared" si="51"/>
        <v>0</v>
      </c>
      <c r="AR105" s="83" t="b">
        <f t="shared" si="52"/>
        <v>0</v>
      </c>
      <c r="AS105" s="77"/>
      <c r="AT105" s="21" t="str">
        <f t="shared" si="38"/>
        <v/>
      </c>
      <c r="AU105" s="91"/>
      <c r="AV105" s="92"/>
      <c r="BB105" s="21" t="b">
        <v>0</v>
      </c>
    </row>
    <row r="106" spans="2:54">
      <c r="B106" s="345"/>
      <c r="C106" s="674" t="s">
        <v>685</v>
      </c>
      <c r="D106" s="674"/>
      <c r="E106" s="674"/>
      <c r="F106" s="674"/>
      <c r="G106" s="674"/>
      <c r="H106" s="674"/>
      <c r="I106" s="674"/>
      <c r="J106" s="674"/>
      <c r="K106" s="674"/>
      <c r="L106" s="674"/>
      <c r="M106" s="674"/>
      <c r="N106" s="674"/>
      <c r="O106" s="674"/>
      <c r="P106" s="674"/>
      <c r="Q106" s="674"/>
      <c r="R106" s="674"/>
      <c r="S106" s="674" t="s">
        <v>686</v>
      </c>
      <c r="T106" s="674"/>
      <c r="U106" s="674"/>
      <c r="V106" s="674"/>
      <c r="W106" s="674"/>
      <c r="X106" s="674"/>
      <c r="Y106" s="674"/>
      <c r="Z106" s="674"/>
      <c r="AA106" s="674"/>
      <c r="AB106" s="674"/>
      <c r="AC106" s="674"/>
      <c r="AD106" s="674"/>
      <c r="AE106" s="674"/>
      <c r="AF106" s="674"/>
      <c r="AG106" s="674"/>
      <c r="AH106" s="674"/>
      <c r="AI106" s="674"/>
      <c r="AJ106" s="674"/>
      <c r="AK106" s="675"/>
      <c r="AL106">
        <v>2</v>
      </c>
      <c r="AM106" s="91" t="str">
        <f t="shared" si="48"/>
        <v>p-Phenylenediamine,106-50-3</v>
      </c>
      <c r="AN106" s="91" t="b">
        <f t="shared" si="49"/>
        <v>0</v>
      </c>
      <c r="AO106" s="91" t="s">
        <v>687</v>
      </c>
      <c r="AP106" s="91" t="b">
        <f t="shared" si="50"/>
        <v>0</v>
      </c>
      <c r="AQ106" s="83" t="b">
        <f t="shared" si="51"/>
        <v>0</v>
      </c>
      <c r="AR106" s="83" t="b">
        <f t="shared" si="52"/>
        <v>0</v>
      </c>
      <c r="AS106" s="77"/>
      <c r="AT106" s="21" t="str">
        <f t="shared" si="38"/>
        <v/>
      </c>
      <c r="AU106" s="91"/>
      <c r="AV106" s="92"/>
      <c r="BB106" s="21" t="b">
        <v>0</v>
      </c>
    </row>
    <row r="107" spans="2:54">
      <c r="B107" s="345"/>
      <c r="C107" s="674" t="s">
        <v>688</v>
      </c>
      <c r="D107" s="674"/>
      <c r="E107" s="674"/>
      <c r="F107" s="674"/>
      <c r="G107" s="674"/>
      <c r="H107" s="674"/>
      <c r="I107" s="674"/>
      <c r="J107" s="674"/>
      <c r="K107" s="674"/>
      <c r="L107" s="674"/>
      <c r="M107" s="674"/>
      <c r="N107" s="674"/>
      <c r="O107" s="674"/>
      <c r="P107" s="674"/>
      <c r="Q107" s="674"/>
      <c r="R107" s="674"/>
      <c r="S107" s="674" t="s">
        <v>689</v>
      </c>
      <c r="T107" s="674"/>
      <c r="U107" s="674"/>
      <c r="V107" s="674"/>
      <c r="W107" s="674"/>
      <c r="X107" s="674"/>
      <c r="Y107" s="674"/>
      <c r="Z107" s="674"/>
      <c r="AA107" s="674"/>
      <c r="AB107" s="674"/>
      <c r="AC107" s="674"/>
      <c r="AD107" s="674"/>
      <c r="AE107" s="674"/>
      <c r="AF107" s="674"/>
      <c r="AG107" s="674"/>
      <c r="AH107" s="674"/>
      <c r="AI107" s="674"/>
      <c r="AJ107" s="674"/>
      <c r="AK107" s="675"/>
      <c r="AL107">
        <v>2</v>
      </c>
      <c r="AM107" s="91" t="str">
        <f t="shared" si="48"/>
        <v xml:space="preserve">Resorcinol,108-46-3 </v>
      </c>
      <c r="AN107" s="91" t="b">
        <f t="shared" si="49"/>
        <v>0</v>
      </c>
      <c r="AO107" s="91" t="s">
        <v>690</v>
      </c>
      <c r="AP107" s="91" t="b">
        <f t="shared" si="50"/>
        <v>0</v>
      </c>
      <c r="AQ107" s="83" t="b">
        <f t="shared" si="51"/>
        <v>0</v>
      </c>
      <c r="AR107" s="83" t="b">
        <f t="shared" si="52"/>
        <v>0</v>
      </c>
      <c r="AS107" s="77"/>
      <c r="AT107" s="21" t="str">
        <f t="shared" si="38"/>
        <v/>
      </c>
      <c r="AU107" s="91"/>
      <c r="AV107" s="92"/>
      <c r="BB107" s="21" t="b">
        <v>0</v>
      </c>
    </row>
    <row r="108" spans="2:54">
      <c r="B108" s="345"/>
      <c r="C108" s="674" t="s">
        <v>691</v>
      </c>
      <c r="D108" s="674"/>
      <c r="E108" s="674"/>
      <c r="F108" s="674"/>
      <c r="G108" s="674"/>
      <c r="H108" s="674"/>
      <c r="I108" s="674"/>
      <c r="J108" s="674"/>
      <c r="K108" s="674"/>
      <c r="L108" s="674"/>
      <c r="M108" s="674"/>
      <c r="N108" s="674"/>
      <c r="O108" s="674"/>
      <c r="P108" s="674"/>
      <c r="Q108" s="674"/>
      <c r="R108" s="674"/>
      <c r="S108" s="674" t="s">
        <v>692</v>
      </c>
      <c r="T108" s="674"/>
      <c r="U108" s="674"/>
      <c r="V108" s="674"/>
      <c r="W108" s="674"/>
      <c r="X108" s="674"/>
      <c r="Y108" s="674"/>
      <c r="Z108" s="674"/>
      <c r="AA108" s="674"/>
      <c r="AB108" s="674"/>
      <c r="AC108" s="674"/>
      <c r="AD108" s="674"/>
      <c r="AE108" s="674"/>
      <c r="AF108" s="674"/>
      <c r="AG108" s="674"/>
      <c r="AH108" s="674"/>
      <c r="AI108" s="674"/>
      <c r="AJ108" s="674"/>
      <c r="AK108" s="675"/>
      <c r="AL108">
        <v>2</v>
      </c>
      <c r="AM108" s="91" t="str">
        <f t="shared" si="48"/>
        <v>Toluene-2,5-diamine,95-70-5</v>
      </c>
      <c r="AN108" s="91" t="b">
        <f t="shared" si="49"/>
        <v>0</v>
      </c>
      <c r="AO108" s="91" t="s">
        <v>693</v>
      </c>
      <c r="AP108" s="91" t="b">
        <f t="shared" si="50"/>
        <v>0</v>
      </c>
      <c r="AQ108" s="83" t="b">
        <f t="shared" si="51"/>
        <v>0</v>
      </c>
      <c r="AR108" s="83" t="b">
        <f t="shared" si="52"/>
        <v>0</v>
      </c>
      <c r="AS108" s="77"/>
      <c r="AT108" s="21" t="str">
        <f t="shared" si="38"/>
        <v/>
      </c>
      <c r="AU108" s="91"/>
      <c r="AV108" s="92"/>
      <c r="BB108" s="21" t="b">
        <v>0</v>
      </c>
    </row>
    <row r="109" spans="2:54">
      <c r="B109" s="346"/>
      <c r="C109" s="674" t="s">
        <v>694</v>
      </c>
      <c r="D109" s="674"/>
      <c r="E109" s="674"/>
      <c r="F109" s="674"/>
      <c r="G109" s="674"/>
      <c r="H109" s="674"/>
      <c r="I109" s="674"/>
      <c r="J109" s="674"/>
      <c r="K109" s="674"/>
      <c r="L109" s="674"/>
      <c r="M109" s="674"/>
      <c r="N109" s="674"/>
      <c r="O109" s="674"/>
      <c r="P109" s="674"/>
      <c r="Q109" s="674"/>
      <c r="R109" s="674"/>
      <c r="S109" s="674" t="s">
        <v>695</v>
      </c>
      <c r="T109" s="674"/>
      <c r="U109" s="674"/>
      <c r="V109" s="674"/>
      <c r="W109" s="674"/>
      <c r="X109" s="674"/>
      <c r="Y109" s="674"/>
      <c r="Z109" s="674"/>
      <c r="AA109" s="674"/>
      <c r="AB109" s="674"/>
      <c r="AC109" s="674"/>
      <c r="AD109" s="674"/>
      <c r="AE109" s="674"/>
      <c r="AF109" s="674"/>
      <c r="AG109" s="674"/>
      <c r="AH109" s="674"/>
      <c r="AI109" s="674"/>
      <c r="AJ109" s="674"/>
      <c r="AK109" s="675"/>
      <c r="AL109">
        <v>2</v>
      </c>
      <c r="AM109" s="91" t="str">
        <f t="shared" si="48"/>
        <v>2,6-Dihydroxyethylaminotoluene,149330-25-6</v>
      </c>
      <c r="AN109" s="91" t="b">
        <f t="shared" si="49"/>
        <v>0</v>
      </c>
      <c r="AO109" s="91" t="s">
        <v>696</v>
      </c>
      <c r="AP109" s="91" t="b">
        <f t="shared" si="50"/>
        <v>0</v>
      </c>
      <c r="AQ109" s="83" t="b">
        <f t="shared" si="51"/>
        <v>0</v>
      </c>
      <c r="AR109" s="83" t="b">
        <f t="shared" si="52"/>
        <v>0</v>
      </c>
      <c r="AS109" s="77"/>
      <c r="AT109" s="21" t="str">
        <f t="shared" si="38"/>
        <v/>
      </c>
      <c r="AU109" s="91"/>
      <c r="AV109" s="92"/>
      <c r="BB109" s="21" t="b">
        <v>0</v>
      </c>
    </row>
    <row r="110" spans="2:54">
      <c r="B110" s="346"/>
      <c r="C110" s="674" t="s">
        <v>697</v>
      </c>
      <c r="D110" s="674"/>
      <c r="E110" s="674"/>
      <c r="F110" s="674"/>
      <c r="G110" s="674"/>
      <c r="H110" s="674"/>
      <c r="I110" s="674"/>
      <c r="J110" s="674"/>
      <c r="K110" s="674"/>
      <c r="L110" s="674"/>
      <c r="M110" s="674"/>
      <c r="N110" s="674"/>
      <c r="O110" s="674"/>
      <c r="P110" s="674"/>
      <c r="Q110" s="674"/>
      <c r="R110" s="674"/>
      <c r="S110" s="674" t="s">
        <v>698</v>
      </c>
      <c r="T110" s="674"/>
      <c r="U110" s="674"/>
      <c r="V110" s="674"/>
      <c r="W110" s="674"/>
      <c r="X110" s="674"/>
      <c r="Y110" s="674"/>
      <c r="Z110" s="674"/>
      <c r="AA110" s="674"/>
      <c r="AB110" s="674"/>
      <c r="AC110" s="674"/>
      <c r="AD110" s="674"/>
      <c r="AE110" s="674"/>
      <c r="AF110" s="674"/>
      <c r="AG110" s="674"/>
      <c r="AH110" s="674"/>
      <c r="AI110" s="674"/>
      <c r="AJ110" s="674"/>
      <c r="AK110" s="675"/>
      <c r="AL110">
        <v>2</v>
      </c>
      <c r="AM110" s="91" t="str">
        <f t="shared" si="48"/>
        <v>2,7-Naphthalenediol ,582-17-2</v>
      </c>
      <c r="AN110" s="91" t="b">
        <f t="shared" si="49"/>
        <v>0</v>
      </c>
      <c r="AO110" s="91" t="s">
        <v>699</v>
      </c>
      <c r="AP110" s="91" t="b">
        <f t="shared" si="50"/>
        <v>0</v>
      </c>
      <c r="AQ110" s="83" t="b">
        <f t="shared" si="51"/>
        <v>0</v>
      </c>
      <c r="AR110" s="83" t="b">
        <f t="shared" si="52"/>
        <v>0</v>
      </c>
      <c r="AS110" s="77"/>
      <c r="AT110" s="21" t="str">
        <f t="shared" si="38"/>
        <v/>
      </c>
      <c r="AU110" s="91"/>
      <c r="AV110" s="92"/>
      <c r="BB110" s="21" t="b">
        <v>0</v>
      </c>
    </row>
    <row r="111" spans="2:54">
      <c r="B111" s="346"/>
      <c r="C111" s="674" t="s">
        <v>700</v>
      </c>
      <c r="D111" s="674"/>
      <c r="E111" s="674"/>
      <c r="F111" s="674"/>
      <c r="G111" s="674"/>
      <c r="H111" s="674"/>
      <c r="I111" s="674"/>
      <c r="J111" s="674"/>
      <c r="K111" s="674"/>
      <c r="L111" s="674"/>
      <c r="M111" s="674"/>
      <c r="N111" s="674"/>
      <c r="O111" s="674"/>
      <c r="P111" s="674"/>
      <c r="Q111" s="674"/>
      <c r="R111" s="674"/>
      <c r="S111" s="674" t="s">
        <v>701</v>
      </c>
      <c r="T111" s="674"/>
      <c r="U111" s="674"/>
      <c r="V111" s="674"/>
      <c r="W111" s="674"/>
      <c r="X111" s="674"/>
      <c r="Y111" s="674"/>
      <c r="Z111" s="674"/>
      <c r="AA111" s="674"/>
      <c r="AB111" s="674"/>
      <c r="AC111" s="674"/>
      <c r="AD111" s="674"/>
      <c r="AE111" s="674"/>
      <c r="AF111" s="674"/>
      <c r="AG111" s="674"/>
      <c r="AH111" s="674"/>
      <c r="AI111" s="674"/>
      <c r="AJ111" s="674"/>
      <c r="AK111" s="675"/>
      <c r="AL111">
        <v>2</v>
      </c>
      <c r="AM111" s="91" t="str">
        <f t="shared" si="48"/>
        <v>2-Amino-3-hydroxypyridine,16867-03-1</v>
      </c>
      <c r="AN111" s="91" t="b">
        <f t="shared" si="49"/>
        <v>0</v>
      </c>
      <c r="AO111" s="91" t="s">
        <v>702</v>
      </c>
      <c r="AP111" s="91" t="b">
        <f t="shared" si="50"/>
        <v>0</v>
      </c>
      <c r="AQ111" s="83" t="b">
        <f t="shared" si="51"/>
        <v>0</v>
      </c>
      <c r="AR111" s="83" t="b">
        <f t="shared" si="52"/>
        <v>0</v>
      </c>
      <c r="AS111" s="77"/>
      <c r="AT111" s="21" t="str">
        <f t="shared" si="38"/>
        <v/>
      </c>
      <c r="AU111" s="91"/>
      <c r="AV111" s="92"/>
      <c r="BB111" s="21" t="b">
        <v>0</v>
      </c>
    </row>
    <row r="112" spans="2:54">
      <c r="B112" s="346"/>
      <c r="C112" s="674" t="s">
        <v>703</v>
      </c>
      <c r="D112" s="674"/>
      <c r="E112" s="674"/>
      <c r="F112" s="674"/>
      <c r="G112" s="674"/>
      <c r="H112" s="674"/>
      <c r="I112" s="674"/>
      <c r="J112" s="674"/>
      <c r="K112" s="674"/>
      <c r="L112" s="674"/>
      <c r="M112" s="674"/>
      <c r="N112" s="674"/>
      <c r="O112" s="674"/>
      <c r="P112" s="674"/>
      <c r="Q112" s="674"/>
      <c r="R112" s="674"/>
      <c r="S112" s="674" t="s">
        <v>704</v>
      </c>
      <c r="T112" s="674"/>
      <c r="U112" s="674"/>
      <c r="V112" s="674"/>
      <c r="W112" s="674"/>
      <c r="X112" s="674"/>
      <c r="Y112" s="674"/>
      <c r="Z112" s="674"/>
      <c r="AA112" s="674"/>
      <c r="AB112" s="674"/>
      <c r="AC112" s="674"/>
      <c r="AD112" s="674"/>
      <c r="AE112" s="674"/>
      <c r="AF112" s="674"/>
      <c r="AG112" s="674"/>
      <c r="AH112" s="674"/>
      <c r="AI112" s="674"/>
      <c r="AJ112" s="674"/>
      <c r="AK112" s="675"/>
      <c r="AL112">
        <v>2</v>
      </c>
      <c r="AM112" s="91" t="str">
        <f t="shared" si="48"/>
        <v>2-Amino-4-hydroxyethylaminoanisole,83763-47-7</v>
      </c>
      <c r="AN112" s="91" t="b">
        <f t="shared" si="49"/>
        <v>0</v>
      </c>
      <c r="AO112" s="91" t="s">
        <v>705</v>
      </c>
      <c r="AP112" s="91" t="b">
        <f t="shared" si="50"/>
        <v>0</v>
      </c>
      <c r="AQ112" s="83" t="b">
        <f t="shared" si="51"/>
        <v>0</v>
      </c>
      <c r="AR112" s="83" t="b">
        <f t="shared" si="52"/>
        <v>0</v>
      </c>
      <c r="AS112" s="77"/>
      <c r="AT112" s="21" t="str">
        <f t="shared" si="38"/>
        <v/>
      </c>
      <c r="AU112" s="91"/>
      <c r="AV112" s="92"/>
      <c r="BB112" s="21" t="b">
        <v>0</v>
      </c>
    </row>
    <row r="113" spans="2:54">
      <c r="B113" s="346"/>
      <c r="C113" s="674" t="s">
        <v>706</v>
      </c>
      <c r="D113" s="674"/>
      <c r="E113" s="674"/>
      <c r="F113" s="674"/>
      <c r="G113" s="674"/>
      <c r="H113" s="674"/>
      <c r="I113" s="674"/>
      <c r="J113" s="674"/>
      <c r="K113" s="674"/>
      <c r="L113" s="674"/>
      <c r="M113" s="674"/>
      <c r="N113" s="674"/>
      <c r="O113" s="674"/>
      <c r="P113" s="674"/>
      <c r="Q113" s="674"/>
      <c r="R113" s="674"/>
      <c r="S113" s="674" t="s">
        <v>707</v>
      </c>
      <c r="T113" s="674"/>
      <c r="U113" s="674"/>
      <c r="V113" s="674"/>
      <c r="W113" s="674"/>
      <c r="X113" s="674"/>
      <c r="Y113" s="674"/>
      <c r="Z113" s="674"/>
      <c r="AA113" s="674"/>
      <c r="AB113" s="674"/>
      <c r="AC113" s="674"/>
      <c r="AD113" s="674"/>
      <c r="AE113" s="674"/>
      <c r="AF113" s="674"/>
      <c r="AG113" s="674"/>
      <c r="AH113" s="674"/>
      <c r="AI113" s="674"/>
      <c r="AJ113" s="674"/>
      <c r="AK113" s="675"/>
      <c r="AL113">
        <v>2</v>
      </c>
      <c r="AM113" s="91" t="str">
        <f t="shared" si="48"/>
        <v xml:space="preserve">4-Amino-o-cresol ,2835-96-3 </v>
      </c>
      <c r="AN113" s="91" t="b">
        <f t="shared" si="49"/>
        <v>0</v>
      </c>
      <c r="AO113" s="91" t="s">
        <v>708</v>
      </c>
      <c r="AP113" s="91" t="b">
        <f t="shared" si="50"/>
        <v>0</v>
      </c>
      <c r="AQ113" s="83" t="b">
        <f t="shared" si="51"/>
        <v>0</v>
      </c>
      <c r="AR113" s="83" t="b">
        <f t="shared" si="52"/>
        <v>0</v>
      </c>
      <c r="AS113" s="77"/>
      <c r="AT113" s="21" t="str">
        <f t="shared" si="38"/>
        <v/>
      </c>
      <c r="AU113" s="91"/>
      <c r="AV113" s="92"/>
      <c r="BB113" s="21" t="b">
        <v>0</v>
      </c>
    </row>
    <row r="114" spans="2:54">
      <c r="B114" s="346"/>
      <c r="C114" s="674" t="s">
        <v>709</v>
      </c>
      <c r="D114" s="674"/>
      <c r="E114" s="674"/>
      <c r="F114" s="674"/>
      <c r="G114" s="674"/>
      <c r="H114" s="674"/>
      <c r="I114" s="674"/>
      <c r="J114" s="674"/>
      <c r="K114" s="674"/>
      <c r="L114" s="674"/>
      <c r="M114" s="674"/>
      <c r="N114" s="674"/>
      <c r="O114" s="674"/>
      <c r="P114" s="674"/>
      <c r="Q114" s="674"/>
      <c r="R114" s="674"/>
      <c r="S114" s="674" t="s">
        <v>710</v>
      </c>
      <c r="T114" s="674"/>
      <c r="U114" s="674"/>
      <c r="V114" s="674"/>
      <c r="W114" s="674"/>
      <c r="X114" s="674"/>
      <c r="Y114" s="674"/>
      <c r="Z114" s="674"/>
      <c r="AA114" s="674"/>
      <c r="AB114" s="674"/>
      <c r="AC114" s="674"/>
      <c r="AD114" s="674"/>
      <c r="AE114" s="674"/>
      <c r="AF114" s="674"/>
      <c r="AG114" s="674"/>
      <c r="AH114" s="674"/>
      <c r="AI114" s="674"/>
      <c r="AJ114" s="674"/>
      <c r="AK114" s="675"/>
      <c r="AL114">
        <v>2</v>
      </c>
      <c r="AM114" s="91" t="str">
        <f t="shared" si="48"/>
        <v>2-Amino-6-chloro-4-nitrophenol,6358-9-4</v>
      </c>
      <c r="AN114" s="91" t="b">
        <f t="shared" si="49"/>
        <v>0</v>
      </c>
      <c r="AO114" s="91" t="s">
        <v>711</v>
      </c>
      <c r="AP114" s="91" t="b">
        <f t="shared" si="50"/>
        <v>0</v>
      </c>
      <c r="AQ114" s="83" t="b">
        <f t="shared" si="51"/>
        <v>0</v>
      </c>
      <c r="AR114" s="83" t="b">
        <f t="shared" si="52"/>
        <v>0</v>
      </c>
      <c r="AS114" s="77"/>
      <c r="AT114" s="21" t="str">
        <f t="shared" si="38"/>
        <v/>
      </c>
      <c r="AU114" s="91"/>
      <c r="AV114" s="92"/>
      <c r="BB114" s="21" t="b">
        <v>0</v>
      </c>
    </row>
    <row r="115" spans="2:54">
      <c r="B115" s="346"/>
      <c r="C115" s="674" t="s">
        <v>712</v>
      </c>
      <c r="D115" s="674"/>
      <c r="E115" s="674"/>
      <c r="F115" s="674"/>
      <c r="G115" s="674"/>
      <c r="H115" s="674"/>
      <c r="I115" s="674"/>
      <c r="J115" s="674"/>
      <c r="K115" s="674"/>
      <c r="L115" s="674"/>
      <c r="M115" s="674"/>
      <c r="N115" s="674"/>
      <c r="O115" s="674"/>
      <c r="P115" s="674"/>
      <c r="Q115" s="674"/>
      <c r="R115" s="674"/>
      <c r="S115" s="674" t="s">
        <v>713</v>
      </c>
      <c r="T115" s="674"/>
      <c r="U115" s="674"/>
      <c r="V115" s="674"/>
      <c r="W115" s="674"/>
      <c r="X115" s="674"/>
      <c r="Y115" s="674"/>
      <c r="Z115" s="674"/>
      <c r="AA115" s="674"/>
      <c r="AB115" s="674"/>
      <c r="AC115" s="674"/>
      <c r="AD115" s="674"/>
      <c r="AE115" s="674"/>
      <c r="AF115" s="674"/>
      <c r="AG115" s="674"/>
      <c r="AH115" s="674"/>
      <c r="AI115" s="674"/>
      <c r="AJ115" s="674"/>
      <c r="AK115" s="675"/>
      <c r="AL115">
        <v>2</v>
      </c>
      <c r="AM115" s="91" t="str">
        <f t="shared" si="48"/>
        <v>2-Methyl-5-hydroxyethylaminophenol,55302-96-0</v>
      </c>
      <c r="AN115" s="91" t="b">
        <f t="shared" si="49"/>
        <v>0</v>
      </c>
      <c r="AO115" s="91" t="s">
        <v>714</v>
      </c>
      <c r="AP115" s="91" t="b">
        <f t="shared" si="50"/>
        <v>0</v>
      </c>
      <c r="AQ115" s="83" t="b">
        <f t="shared" si="51"/>
        <v>0</v>
      </c>
      <c r="AR115" s="83" t="b">
        <f t="shared" si="52"/>
        <v>0</v>
      </c>
      <c r="AS115" s="77"/>
      <c r="AT115" s="21" t="str">
        <f t="shared" si="38"/>
        <v/>
      </c>
      <c r="AU115" s="91"/>
      <c r="AV115" s="92"/>
      <c r="BB115" s="21" t="b">
        <v>0</v>
      </c>
    </row>
    <row r="116" spans="2:54">
      <c r="B116" s="346"/>
      <c r="C116" s="674" t="s">
        <v>715</v>
      </c>
      <c r="D116" s="674"/>
      <c r="E116" s="674"/>
      <c r="F116" s="674"/>
      <c r="G116" s="674"/>
      <c r="H116" s="674"/>
      <c r="I116" s="674"/>
      <c r="J116" s="674"/>
      <c r="K116" s="674"/>
      <c r="L116" s="674"/>
      <c r="M116" s="674"/>
      <c r="N116" s="674"/>
      <c r="O116" s="674"/>
      <c r="P116" s="674"/>
      <c r="Q116" s="674"/>
      <c r="R116" s="674"/>
      <c r="S116" s="674" t="s">
        <v>716</v>
      </c>
      <c r="T116" s="674"/>
      <c r="U116" s="674"/>
      <c r="V116" s="674"/>
      <c r="W116" s="674"/>
      <c r="X116" s="674"/>
      <c r="Y116" s="674"/>
      <c r="Z116" s="674"/>
      <c r="AA116" s="674"/>
      <c r="AB116" s="674"/>
      <c r="AC116" s="674"/>
      <c r="AD116" s="674"/>
      <c r="AE116" s="674"/>
      <c r="AF116" s="674"/>
      <c r="AG116" s="674"/>
      <c r="AH116" s="674"/>
      <c r="AI116" s="674"/>
      <c r="AJ116" s="674"/>
      <c r="AK116" s="675"/>
      <c r="AL116">
        <v>2</v>
      </c>
      <c r="AM116" s="91" t="str">
        <f t="shared" si="48"/>
        <v>2-Methylresorcinol,608-25-3</v>
      </c>
      <c r="AN116" s="91" t="b">
        <f t="shared" si="49"/>
        <v>0</v>
      </c>
      <c r="AO116" s="91" t="s">
        <v>717</v>
      </c>
      <c r="AP116" s="91" t="b">
        <f t="shared" si="50"/>
        <v>0</v>
      </c>
      <c r="AQ116" s="83" t="b">
        <f t="shared" si="51"/>
        <v>0</v>
      </c>
      <c r="AR116" s="83" t="b">
        <f t="shared" si="52"/>
        <v>0</v>
      </c>
      <c r="AS116" s="77"/>
      <c r="AT116" s="21" t="str">
        <f t="shared" si="38"/>
        <v/>
      </c>
      <c r="AU116" s="91"/>
      <c r="AV116" s="92"/>
      <c r="BB116" s="21" t="b">
        <v>0</v>
      </c>
    </row>
    <row r="117" spans="2:54">
      <c r="B117" s="346"/>
      <c r="C117" s="674" t="s">
        <v>718</v>
      </c>
      <c r="D117" s="674"/>
      <c r="E117" s="674"/>
      <c r="F117" s="674"/>
      <c r="G117" s="674"/>
      <c r="H117" s="674"/>
      <c r="I117" s="674"/>
      <c r="J117" s="674"/>
      <c r="K117" s="674"/>
      <c r="L117" s="674"/>
      <c r="M117" s="674"/>
      <c r="N117" s="674"/>
      <c r="O117" s="674"/>
      <c r="P117" s="674"/>
      <c r="Q117" s="674"/>
      <c r="R117" s="674"/>
      <c r="S117" s="674" t="s">
        <v>719</v>
      </c>
      <c r="T117" s="674"/>
      <c r="U117" s="674"/>
      <c r="V117" s="674"/>
      <c r="W117" s="674"/>
      <c r="X117" s="674"/>
      <c r="Y117" s="674"/>
      <c r="Z117" s="674"/>
      <c r="AA117" s="674"/>
      <c r="AB117" s="674"/>
      <c r="AC117" s="674"/>
      <c r="AD117" s="674"/>
      <c r="AE117" s="674"/>
      <c r="AF117" s="674"/>
      <c r="AG117" s="674"/>
      <c r="AH117" s="674"/>
      <c r="AI117" s="674"/>
      <c r="AJ117" s="674"/>
      <c r="AK117" s="675"/>
      <c r="AL117">
        <v>2</v>
      </c>
      <c r="AM117" s="91" t="str">
        <f t="shared" si="48"/>
        <v>4-Aamino-2-hydroxytoluene,2835-95-2</v>
      </c>
      <c r="AN117" s="91" t="b">
        <f t="shared" si="49"/>
        <v>0</v>
      </c>
      <c r="AO117" s="91" t="s">
        <v>720</v>
      </c>
      <c r="AP117" s="91" t="b">
        <f t="shared" si="50"/>
        <v>0</v>
      </c>
      <c r="AQ117" s="83" t="b">
        <f t="shared" si="51"/>
        <v>0</v>
      </c>
      <c r="AR117" s="83" t="b">
        <f t="shared" si="52"/>
        <v>0</v>
      </c>
      <c r="AS117" s="77"/>
      <c r="AT117" s="21" t="str">
        <f t="shared" si="38"/>
        <v/>
      </c>
      <c r="AU117" s="91"/>
      <c r="AV117" s="92"/>
      <c r="BB117" s="21" t="b">
        <v>0</v>
      </c>
    </row>
    <row r="118" spans="2:54">
      <c r="B118" s="346"/>
      <c r="C118" s="674" t="s">
        <v>721</v>
      </c>
      <c r="D118" s="674"/>
      <c r="E118" s="674"/>
      <c r="F118" s="674"/>
      <c r="G118" s="674"/>
      <c r="H118" s="674"/>
      <c r="I118" s="674"/>
      <c r="J118" s="674"/>
      <c r="K118" s="674"/>
      <c r="L118" s="674"/>
      <c r="M118" s="674"/>
      <c r="N118" s="674"/>
      <c r="O118" s="674"/>
      <c r="P118" s="674"/>
      <c r="Q118" s="674"/>
      <c r="R118" s="674"/>
      <c r="S118" s="674" t="s">
        <v>722</v>
      </c>
      <c r="T118" s="674"/>
      <c r="U118" s="674"/>
      <c r="V118" s="674"/>
      <c r="W118" s="674"/>
      <c r="X118" s="674"/>
      <c r="Y118" s="674"/>
      <c r="Z118" s="674"/>
      <c r="AA118" s="674"/>
      <c r="AB118" s="674"/>
      <c r="AC118" s="674"/>
      <c r="AD118" s="674"/>
      <c r="AE118" s="674"/>
      <c r="AF118" s="674"/>
      <c r="AG118" s="674"/>
      <c r="AH118" s="674"/>
      <c r="AI118" s="674"/>
      <c r="AJ118" s="674"/>
      <c r="AK118" s="675"/>
      <c r="AL118">
        <v>2</v>
      </c>
      <c r="AM118" s="91" t="str">
        <f t="shared" si="48"/>
        <v>4-Amino-3-nitrophenol,610-81-1</v>
      </c>
      <c r="AN118" s="91" t="b">
        <f t="shared" si="49"/>
        <v>0</v>
      </c>
      <c r="AO118" s="91" t="s">
        <v>723</v>
      </c>
      <c r="AP118" s="91" t="b">
        <f t="shared" si="50"/>
        <v>0</v>
      </c>
      <c r="AQ118" s="83" t="b">
        <f t="shared" si="51"/>
        <v>0</v>
      </c>
      <c r="AR118" s="83" t="b">
        <f t="shared" si="52"/>
        <v>0</v>
      </c>
      <c r="AS118" s="77"/>
      <c r="AT118" s="21" t="str">
        <f t="shared" si="38"/>
        <v/>
      </c>
      <c r="AU118" s="91"/>
      <c r="AV118" s="92"/>
      <c r="BB118" s="21" t="b">
        <v>0</v>
      </c>
    </row>
    <row r="119" spans="2:54">
      <c r="B119" s="346"/>
      <c r="C119" s="674" t="s">
        <v>724</v>
      </c>
      <c r="D119" s="674"/>
      <c r="E119" s="674"/>
      <c r="F119" s="674"/>
      <c r="G119" s="674"/>
      <c r="H119" s="674"/>
      <c r="I119" s="674"/>
      <c r="J119" s="674"/>
      <c r="K119" s="674"/>
      <c r="L119" s="674"/>
      <c r="M119" s="674"/>
      <c r="N119" s="674"/>
      <c r="O119" s="674"/>
      <c r="P119" s="674"/>
      <c r="Q119" s="674"/>
      <c r="R119" s="674"/>
      <c r="S119" s="674" t="s">
        <v>725</v>
      </c>
      <c r="T119" s="674"/>
      <c r="U119" s="674"/>
      <c r="V119" s="674"/>
      <c r="W119" s="674"/>
      <c r="X119" s="674"/>
      <c r="Y119" s="674"/>
      <c r="Z119" s="674"/>
      <c r="AA119" s="674"/>
      <c r="AB119" s="674"/>
      <c r="AC119" s="674"/>
      <c r="AD119" s="674"/>
      <c r="AE119" s="674"/>
      <c r="AF119" s="674"/>
      <c r="AG119" s="674"/>
      <c r="AH119" s="674"/>
      <c r="AI119" s="674"/>
      <c r="AJ119" s="674"/>
      <c r="AK119" s="675"/>
      <c r="AL119">
        <v>2</v>
      </c>
      <c r="AM119" s="91" t="str">
        <f t="shared" si="48"/>
        <v xml:space="preserve">4-Amino-m-cresol,2835-99-6 </v>
      </c>
      <c r="AN119" s="91" t="b">
        <f t="shared" si="49"/>
        <v>0</v>
      </c>
      <c r="AO119" s="91" t="s">
        <v>726</v>
      </c>
      <c r="AP119" s="91" t="b">
        <f t="shared" si="50"/>
        <v>0</v>
      </c>
      <c r="AQ119" s="83" t="b">
        <f t="shared" si="51"/>
        <v>0</v>
      </c>
      <c r="AR119" s="83" t="b">
        <f t="shared" si="52"/>
        <v>0</v>
      </c>
      <c r="AS119" s="77"/>
      <c r="AT119" s="21" t="str">
        <f t="shared" si="38"/>
        <v/>
      </c>
      <c r="AU119" s="91"/>
      <c r="AV119" s="92"/>
      <c r="BB119" s="21" t="b">
        <v>0</v>
      </c>
    </row>
    <row r="120" spans="2:54">
      <c r="B120" s="346"/>
      <c r="C120" s="674" t="s">
        <v>727</v>
      </c>
      <c r="D120" s="674"/>
      <c r="E120" s="674"/>
      <c r="F120" s="674"/>
      <c r="G120" s="674"/>
      <c r="H120" s="674"/>
      <c r="I120" s="674"/>
      <c r="J120" s="674"/>
      <c r="K120" s="674"/>
      <c r="L120" s="674"/>
      <c r="M120" s="674"/>
      <c r="N120" s="674"/>
      <c r="O120" s="674"/>
      <c r="P120" s="674"/>
      <c r="Q120" s="674"/>
      <c r="R120" s="674"/>
      <c r="S120" s="674" t="s">
        <v>728</v>
      </c>
      <c r="T120" s="674"/>
      <c r="U120" s="674"/>
      <c r="V120" s="674"/>
      <c r="W120" s="674"/>
      <c r="X120" s="674"/>
      <c r="Y120" s="674"/>
      <c r="Z120" s="674"/>
      <c r="AA120" s="674"/>
      <c r="AB120" s="674"/>
      <c r="AC120" s="674"/>
      <c r="AD120" s="674"/>
      <c r="AE120" s="674"/>
      <c r="AF120" s="674"/>
      <c r="AG120" s="674"/>
      <c r="AH120" s="674"/>
      <c r="AI120" s="674"/>
      <c r="AJ120" s="674"/>
      <c r="AK120" s="675"/>
      <c r="AL120">
        <v>2</v>
      </c>
      <c r="AM120" s="91" t="str">
        <f t="shared" si="48"/>
        <v>2-Amino-4-hydroxyethylaminoanisole sulfate,83763-48-8</v>
      </c>
      <c r="AN120" s="91" t="b">
        <f t="shared" si="49"/>
        <v>0</v>
      </c>
      <c r="AO120" s="91" t="s">
        <v>729</v>
      </c>
      <c r="AP120" s="91" t="b">
        <f t="shared" si="50"/>
        <v>0</v>
      </c>
      <c r="AQ120" s="83" t="b">
        <f t="shared" si="51"/>
        <v>0</v>
      </c>
      <c r="AR120" s="83" t="b">
        <f t="shared" si="52"/>
        <v>0</v>
      </c>
      <c r="AS120" s="77"/>
      <c r="AT120" s="21" t="str">
        <f t="shared" si="38"/>
        <v/>
      </c>
      <c r="AU120" s="91"/>
      <c r="AV120" s="92"/>
      <c r="BB120" s="21" t="b">
        <v>0</v>
      </c>
    </row>
    <row r="121" spans="2:54">
      <c r="B121" s="345"/>
      <c r="C121" s="674" t="s">
        <v>730</v>
      </c>
      <c r="D121" s="674"/>
      <c r="E121" s="674"/>
      <c r="F121" s="674"/>
      <c r="G121" s="674"/>
      <c r="H121" s="674"/>
      <c r="I121" s="674"/>
      <c r="J121" s="674"/>
      <c r="K121" s="674"/>
      <c r="L121" s="674"/>
      <c r="M121" s="674"/>
      <c r="N121" s="674"/>
      <c r="O121" s="674"/>
      <c r="P121" s="674"/>
      <c r="Q121" s="674"/>
      <c r="R121" s="674"/>
      <c r="S121" s="674"/>
      <c r="T121" s="674"/>
      <c r="U121" s="674"/>
      <c r="V121" s="674"/>
      <c r="W121" s="674"/>
      <c r="X121" s="674"/>
      <c r="Y121" s="674"/>
      <c r="Z121" s="674"/>
      <c r="AA121" s="674"/>
      <c r="AB121" s="674"/>
      <c r="AC121" s="674"/>
      <c r="AD121" s="674"/>
      <c r="AE121" s="674"/>
      <c r="AF121" s="674"/>
      <c r="AG121" s="674"/>
      <c r="AH121" s="674"/>
      <c r="AI121" s="674"/>
      <c r="AJ121" s="674"/>
      <c r="AK121" s="675"/>
      <c r="AL121">
        <v>2</v>
      </c>
      <c r="AM121" s="91" t="str">
        <f t="shared" si="48"/>
        <v>HC Blue No.15</v>
      </c>
      <c r="AN121" s="91" t="b">
        <f t="shared" si="49"/>
        <v>0</v>
      </c>
      <c r="AO121" s="91" t="s">
        <v>731</v>
      </c>
      <c r="AP121" s="91" t="b">
        <f t="shared" si="50"/>
        <v>0</v>
      </c>
      <c r="AQ121" s="83" t="b">
        <f t="shared" si="51"/>
        <v>0</v>
      </c>
      <c r="AR121" s="83" t="b">
        <f t="shared" si="52"/>
        <v>0</v>
      </c>
      <c r="AS121" s="77"/>
      <c r="AT121" s="21" t="str">
        <f t="shared" si="38"/>
        <v/>
      </c>
      <c r="AU121" s="91"/>
      <c r="AV121" s="92"/>
      <c r="BB121" s="21" t="b">
        <v>0</v>
      </c>
    </row>
    <row r="122" spans="2:54">
      <c r="B122" s="345"/>
      <c r="C122" s="674" t="s">
        <v>732</v>
      </c>
      <c r="D122" s="674"/>
      <c r="E122" s="674"/>
      <c r="F122" s="674"/>
      <c r="G122" s="674"/>
      <c r="H122" s="674"/>
      <c r="I122" s="674"/>
      <c r="J122" s="674"/>
      <c r="K122" s="674"/>
      <c r="L122" s="674"/>
      <c r="M122" s="674"/>
      <c r="N122" s="674"/>
      <c r="O122" s="674"/>
      <c r="P122" s="674"/>
      <c r="Q122" s="674"/>
      <c r="R122" s="674"/>
      <c r="S122" s="674"/>
      <c r="T122" s="674"/>
      <c r="U122" s="674"/>
      <c r="V122" s="674"/>
      <c r="W122" s="674"/>
      <c r="X122" s="674"/>
      <c r="Y122" s="674"/>
      <c r="Z122" s="674"/>
      <c r="AA122" s="674"/>
      <c r="AB122" s="674"/>
      <c r="AC122" s="674"/>
      <c r="AD122" s="674"/>
      <c r="AE122" s="674"/>
      <c r="AF122" s="674"/>
      <c r="AG122" s="674"/>
      <c r="AH122" s="674"/>
      <c r="AI122" s="674"/>
      <c r="AJ122" s="674"/>
      <c r="AK122" s="675"/>
      <c r="AL122">
        <v>2</v>
      </c>
      <c r="AM122" s="91" t="str">
        <f t="shared" si="48"/>
        <v>HC Blue No.2</v>
      </c>
      <c r="AN122" s="91" t="b">
        <f t="shared" si="49"/>
        <v>0</v>
      </c>
      <c r="AO122" s="91" t="s">
        <v>733</v>
      </c>
      <c r="AP122" s="91" t="b">
        <f t="shared" si="50"/>
        <v>0</v>
      </c>
      <c r="AQ122" s="83" t="b">
        <f t="shared" si="51"/>
        <v>0</v>
      </c>
      <c r="AR122" s="83" t="b">
        <f t="shared" si="52"/>
        <v>0</v>
      </c>
      <c r="AS122" s="77"/>
      <c r="AT122" s="21" t="str">
        <f t="shared" si="38"/>
        <v/>
      </c>
      <c r="AU122" s="91"/>
      <c r="AV122" s="92"/>
      <c r="BB122" s="21" t="b">
        <v>0</v>
      </c>
    </row>
    <row r="123" spans="2:54">
      <c r="B123" s="345"/>
      <c r="C123" s="674" t="s">
        <v>734</v>
      </c>
      <c r="D123" s="674"/>
      <c r="E123" s="674"/>
      <c r="F123" s="674"/>
      <c r="G123" s="674"/>
      <c r="H123" s="674"/>
      <c r="I123" s="674"/>
      <c r="J123" s="674"/>
      <c r="K123" s="674"/>
      <c r="L123" s="674"/>
      <c r="M123" s="674"/>
      <c r="N123" s="674"/>
      <c r="O123" s="674"/>
      <c r="P123" s="674"/>
      <c r="Q123" s="674"/>
      <c r="R123" s="674"/>
      <c r="S123" s="674"/>
      <c r="T123" s="674"/>
      <c r="U123" s="674"/>
      <c r="V123" s="674"/>
      <c r="W123" s="674"/>
      <c r="X123" s="674"/>
      <c r="Y123" s="674"/>
      <c r="Z123" s="674"/>
      <c r="AA123" s="674"/>
      <c r="AB123" s="674"/>
      <c r="AC123" s="674"/>
      <c r="AD123" s="674"/>
      <c r="AE123" s="674"/>
      <c r="AF123" s="674"/>
      <c r="AG123" s="674"/>
      <c r="AH123" s="674"/>
      <c r="AI123" s="674"/>
      <c r="AJ123" s="674"/>
      <c r="AK123" s="675"/>
      <c r="AL123">
        <v>2</v>
      </c>
      <c r="AM123" s="91" t="str">
        <f t="shared" si="48"/>
        <v>HC Red No.13</v>
      </c>
      <c r="AN123" s="91" t="b">
        <f t="shared" si="49"/>
        <v>0</v>
      </c>
      <c r="AO123" s="91" t="s">
        <v>735</v>
      </c>
      <c r="AP123" s="91" t="b">
        <f t="shared" si="50"/>
        <v>0</v>
      </c>
      <c r="AQ123" s="83" t="b">
        <f t="shared" si="51"/>
        <v>0</v>
      </c>
      <c r="AR123" s="83" t="b">
        <f t="shared" si="52"/>
        <v>0</v>
      </c>
      <c r="AS123" s="77"/>
      <c r="AT123" s="21" t="str">
        <f t="shared" si="38"/>
        <v/>
      </c>
      <c r="AU123" s="91"/>
      <c r="AV123" s="92"/>
      <c r="BB123" s="21" t="b">
        <v>0</v>
      </c>
    </row>
    <row r="124" spans="2:54">
      <c r="B124" s="345"/>
      <c r="C124" s="674" t="s">
        <v>736</v>
      </c>
      <c r="D124" s="674"/>
      <c r="E124" s="674"/>
      <c r="F124" s="674"/>
      <c r="G124" s="674"/>
      <c r="H124" s="674"/>
      <c r="I124" s="674"/>
      <c r="J124" s="674"/>
      <c r="K124" s="674"/>
      <c r="L124" s="674"/>
      <c r="M124" s="674"/>
      <c r="N124" s="674"/>
      <c r="O124" s="674"/>
      <c r="P124" s="674"/>
      <c r="Q124" s="674"/>
      <c r="R124" s="674"/>
      <c r="S124" s="674"/>
      <c r="T124" s="674"/>
      <c r="U124" s="674"/>
      <c r="V124" s="674"/>
      <c r="W124" s="674"/>
      <c r="X124" s="674"/>
      <c r="Y124" s="674"/>
      <c r="Z124" s="674"/>
      <c r="AA124" s="674"/>
      <c r="AB124" s="674"/>
      <c r="AC124" s="674"/>
      <c r="AD124" s="674"/>
      <c r="AE124" s="674"/>
      <c r="AF124" s="674"/>
      <c r="AG124" s="674"/>
      <c r="AH124" s="674"/>
      <c r="AI124" s="674"/>
      <c r="AJ124" s="674"/>
      <c r="AK124" s="675"/>
      <c r="AL124">
        <v>2</v>
      </c>
      <c r="AM124" s="91" t="str">
        <f t="shared" si="48"/>
        <v>HC Red No.3</v>
      </c>
      <c r="AN124" s="91" t="b">
        <f t="shared" si="49"/>
        <v>0</v>
      </c>
      <c r="AO124" s="91" t="s">
        <v>737</v>
      </c>
      <c r="AP124" s="91" t="b">
        <f t="shared" si="50"/>
        <v>0</v>
      </c>
      <c r="AQ124" s="83" t="b">
        <f t="shared" si="51"/>
        <v>0</v>
      </c>
      <c r="AR124" s="83" t="b">
        <f t="shared" si="52"/>
        <v>0</v>
      </c>
      <c r="AS124" s="77"/>
      <c r="AT124" s="21" t="str">
        <f t="shared" si="38"/>
        <v/>
      </c>
      <c r="AU124" s="91"/>
      <c r="AV124" s="92"/>
      <c r="BB124" s="21" t="b">
        <v>0</v>
      </c>
    </row>
    <row r="125" spans="2:54">
      <c r="B125" s="345"/>
      <c r="C125" s="674" t="s">
        <v>738</v>
      </c>
      <c r="D125" s="674"/>
      <c r="E125" s="674"/>
      <c r="F125" s="674"/>
      <c r="G125" s="674"/>
      <c r="H125" s="674"/>
      <c r="I125" s="674"/>
      <c r="J125" s="674"/>
      <c r="K125" s="674"/>
      <c r="L125" s="674"/>
      <c r="M125" s="674"/>
      <c r="N125" s="674"/>
      <c r="O125" s="674"/>
      <c r="P125" s="674"/>
      <c r="Q125" s="674"/>
      <c r="R125" s="674"/>
      <c r="S125" s="674"/>
      <c r="T125" s="674"/>
      <c r="U125" s="674"/>
      <c r="V125" s="674"/>
      <c r="W125" s="674"/>
      <c r="X125" s="674"/>
      <c r="Y125" s="674"/>
      <c r="Z125" s="674"/>
      <c r="AA125" s="674"/>
      <c r="AB125" s="674"/>
      <c r="AC125" s="674"/>
      <c r="AD125" s="674"/>
      <c r="AE125" s="674"/>
      <c r="AF125" s="674"/>
      <c r="AG125" s="674"/>
      <c r="AH125" s="674"/>
      <c r="AI125" s="674"/>
      <c r="AJ125" s="674"/>
      <c r="AK125" s="675"/>
      <c r="AL125">
        <v>2</v>
      </c>
      <c r="AM125" s="91" t="str">
        <f t="shared" si="48"/>
        <v>HC Yellow No.13</v>
      </c>
      <c r="AN125" s="91" t="b">
        <f t="shared" si="49"/>
        <v>0</v>
      </c>
      <c r="AO125" s="91" t="s">
        <v>739</v>
      </c>
      <c r="AP125" s="91" t="b">
        <f t="shared" si="50"/>
        <v>0</v>
      </c>
      <c r="AQ125" s="83" t="b">
        <f t="shared" si="51"/>
        <v>0</v>
      </c>
      <c r="AR125" s="83" t="b">
        <f t="shared" si="52"/>
        <v>0</v>
      </c>
      <c r="AS125" s="77"/>
      <c r="AT125" s="21" t="str">
        <f t="shared" si="38"/>
        <v/>
      </c>
      <c r="AU125" s="91"/>
      <c r="AV125" s="92"/>
      <c r="BB125" s="21" t="b">
        <v>0</v>
      </c>
    </row>
    <row r="126" spans="2:54">
      <c r="B126" s="345"/>
      <c r="C126" s="674" t="s">
        <v>740</v>
      </c>
      <c r="D126" s="674"/>
      <c r="E126" s="674"/>
      <c r="F126" s="674"/>
      <c r="G126" s="674"/>
      <c r="H126" s="674"/>
      <c r="I126" s="674"/>
      <c r="J126" s="674"/>
      <c r="K126" s="674"/>
      <c r="L126" s="674"/>
      <c r="M126" s="674"/>
      <c r="N126" s="674"/>
      <c r="O126" s="674"/>
      <c r="P126" s="674"/>
      <c r="Q126" s="674"/>
      <c r="R126" s="674"/>
      <c r="S126" s="674"/>
      <c r="T126" s="674"/>
      <c r="U126" s="674"/>
      <c r="V126" s="674"/>
      <c r="W126" s="674"/>
      <c r="X126" s="674"/>
      <c r="Y126" s="674"/>
      <c r="Z126" s="674"/>
      <c r="AA126" s="674"/>
      <c r="AB126" s="674"/>
      <c r="AC126" s="674"/>
      <c r="AD126" s="674"/>
      <c r="AE126" s="674"/>
      <c r="AF126" s="674"/>
      <c r="AG126" s="674"/>
      <c r="AH126" s="674"/>
      <c r="AI126" s="674"/>
      <c r="AJ126" s="674"/>
      <c r="AK126" s="675"/>
      <c r="AL126">
        <v>2</v>
      </c>
      <c r="AM126" s="91" t="str">
        <f t="shared" si="48"/>
        <v>HC Yellow No.2</v>
      </c>
      <c r="AN126" s="91" t="b">
        <f t="shared" si="49"/>
        <v>0</v>
      </c>
      <c r="AO126" s="91" t="s">
        <v>741</v>
      </c>
      <c r="AP126" s="91" t="b">
        <f t="shared" si="50"/>
        <v>0</v>
      </c>
      <c r="AQ126" s="83" t="b">
        <f t="shared" si="51"/>
        <v>0</v>
      </c>
      <c r="AR126" s="83" t="b">
        <f t="shared" si="52"/>
        <v>0</v>
      </c>
      <c r="AS126" s="77"/>
      <c r="AT126" s="21" t="str">
        <f t="shared" si="38"/>
        <v/>
      </c>
      <c r="AU126" s="91"/>
      <c r="AV126" s="92"/>
      <c r="BB126" s="21" t="b">
        <v>0</v>
      </c>
    </row>
    <row r="127" spans="2:54">
      <c r="B127" s="345"/>
      <c r="C127" s="674" t="s">
        <v>742</v>
      </c>
      <c r="D127" s="674"/>
      <c r="E127" s="674"/>
      <c r="F127" s="674"/>
      <c r="G127" s="674"/>
      <c r="H127" s="674"/>
      <c r="I127" s="674"/>
      <c r="J127" s="674"/>
      <c r="K127" s="674"/>
      <c r="L127" s="674"/>
      <c r="M127" s="674"/>
      <c r="N127" s="674"/>
      <c r="O127" s="674"/>
      <c r="P127" s="674"/>
      <c r="Q127" s="674"/>
      <c r="R127" s="674"/>
      <c r="S127" s="674"/>
      <c r="T127" s="674"/>
      <c r="U127" s="674"/>
      <c r="V127" s="674"/>
      <c r="W127" s="674"/>
      <c r="X127" s="674"/>
      <c r="Y127" s="674"/>
      <c r="Z127" s="674"/>
      <c r="AA127" s="674"/>
      <c r="AB127" s="674"/>
      <c r="AC127" s="674"/>
      <c r="AD127" s="674"/>
      <c r="AE127" s="674"/>
      <c r="AF127" s="674"/>
      <c r="AG127" s="674"/>
      <c r="AH127" s="674"/>
      <c r="AI127" s="674"/>
      <c r="AJ127" s="674"/>
      <c r="AK127" s="675"/>
      <c r="AL127">
        <v>2</v>
      </c>
      <c r="AM127" s="91" t="str">
        <f t="shared" si="48"/>
        <v>HC Yellow No.4</v>
      </c>
      <c r="AN127" s="91" t="b">
        <f t="shared" si="49"/>
        <v>0</v>
      </c>
      <c r="AO127" s="91" t="s">
        <v>743</v>
      </c>
      <c r="AP127" s="91" t="b">
        <f t="shared" si="50"/>
        <v>0</v>
      </c>
      <c r="AQ127" s="83" t="b">
        <f t="shared" si="51"/>
        <v>0</v>
      </c>
      <c r="AR127" s="83" t="b">
        <f t="shared" si="52"/>
        <v>0</v>
      </c>
      <c r="AS127" s="77"/>
      <c r="AT127" s="21" t="str">
        <f t="shared" si="38"/>
        <v/>
      </c>
      <c r="AU127" s="91"/>
      <c r="AV127" s="92"/>
      <c r="BB127" s="21" t="b">
        <v>0</v>
      </c>
    </row>
    <row r="128" spans="2:54">
      <c r="B128" s="345"/>
      <c r="C128" s="674" t="s">
        <v>744</v>
      </c>
      <c r="D128" s="674"/>
      <c r="E128" s="674"/>
      <c r="F128" s="674"/>
      <c r="G128" s="674"/>
      <c r="H128" s="674"/>
      <c r="I128" s="674"/>
      <c r="J128" s="674"/>
      <c r="K128" s="674"/>
      <c r="L128" s="674"/>
      <c r="M128" s="674"/>
      <c r="N128" s="674"/>
      <c r="O128" s="674"/>
      <c r="P128" s="674"/>
      <c r="Q128" s="674"/>
      <c r="R128" s="674"/>
      <c r="S128" s="674"/>
      <c r="T128" s="674"/>
      <c r="U128" s="674"/>
      <c r="V128" s="674"/>
      <c r="W128" s="674"/>
      <c r="X128" s="674"/>
      <c r="Y128" s="674"/>
      <c r="Z128" s="674"/>
      <c r="AA128" s="674"/>
      <c r="AB128" s="674"/>
      <c r="AC128" s="674"/>
      <c r="AD128" s="674"/>
      <c r="AE128" s="674"/>
      <c r="AF128" s="674"/>
      <c r="AG128" s="674"/>
      <c r="AH128" s="674"/>
      <c r="AI128" s="674"/>
      <c r="AJ128" s="674"/>
      <c r="AK128" s="675"/>
      <c r="AL128">
        <v>2</v>
      </c>
      <c r="AM128" s="91" t="str">
        <f t="shared" si="48"/>
        <v>HC Yellow No.5</v>
      </c>
      <c r="AN128" s="91" t="b">
        <f t="shared" si="49"/>
        <v>0</v>
      </c>
      <c r="AO128" s="91" t="s">
        <v>745</v>
      </c>
      <c r="AP128" s="91" t="b">
        <f t="shared" si="50"/>
        <v>0</v>
      </c>
      <c r="AQ128" s="83" t="b">
        <f t="shared" si="51"/>
        <v>0</v>
      </c>
      <c r="AR128" s="83" t="b">
        <f t="shared" si="52"/>
        <v>0</v>
      </c>
      <c r="AS128" s="77"/>
      <c r="AT128" s="21" t="str">
        <f t="shared" si="38"/>
        <v/>
      </c>
      <c r="AU128" s="91"/>
      <c r="AV128" s="92"/>
      <c r="BB128" s="21" t="b">
        <v>0</v>
      </c>
    </row>
    <row r="129" spans="2:54">
      <c r="B129" s="345"/>
      <c r="C129" s="674" t="s">
        <v>746</v>
      </c>
      <c r="D129" s="674"/>
      <c r="E129" s="674"/>
      <c r="F129" s="674"/>
      <c r="G129" s="674"/>
      <c r="H129" s="674"/>
      <c r="I129" s="674"/>
      <c r="J129" s="674"/>
      <c r="K129" s="674"/>
      <c r="L129" s="674"/>
      <c r="M129" s="674"/>
      <c r="N129" s="674"/>
      <c r="O129" s="674"/>
      <c r="P129" s="674"/>
      <c r="Q129" s="674"/>
      <c r="R129" s="674"/>
      <c r="S129" s="674"/>
      <c r="T129" s="674"/>
      <c r="U129" s="674"/>
      <c r="V129" s="674"/>
      <c r="W129" s="674"/>
      <c r="X129" s="674"/>
      <c r="Y129" s="674"/>
      <c r="Z129" s="674"/>
      <c r="AA129" s="674"/>
      <c r="AB129" s="674"/>
      <c r="AC129" s="674"/>
      <c r="AD129" s="674"/>
      <c r="AE129" s="674"/>
      <c r="AF129" s="674"/>
      <c r="AG129" s="674"/>
      <c r="AH129" s="674"/>
      <c r="AI129" s="674"/>
      <c r="AJ129" s="674"/>
      <c r="AK129" s="675"/>
      <c r="AL129">
        <v>2</v>
      </c>
      <c r="AM129" s="91" t="str">
        <f t="shared" si="48"/>
        <v>Hydroxyethyl-2-nitro-p-toluidine</v>
      </c>
      <c r="AN129" s="91" t="b">
        <f t="shared" si="49"/>
        <v>0</v>
      </c>
      <c r="AO129" s="91" t="s">
        <v>747</v>
      </c>
      <c r="AP129" s="91" t="b">
        <f t="shared" si="50"/>
        <v>0</v>
      </c>
      <c r="AQ129" s="83" t="b">
        <f t="shared" si="51"/>
        <v>0</v>
      </c>
      <c r="AR129" s="83" t="b">
        <f t="shared" si="52"/>
        <v>0</v>
      </c>
      <c r="AS129" s="77"/>
      <c r="AT129" s="21" t="str">
        <f t="shared" si="38"/>
        <v/>
      </c>
      <c r="AU129" s="91"/>
      <c r="AV129" s="92"/>
      <c r="BB129" s="21" t="b">
        <v>0</v>
      </c>
    </row>
    <row r="130" spans="2:54">
      <c r="B130" s="345"/>
      <c r="C130" s="674" t="s">
        <v>748</v>
      </c>
      <c r="D130" s="674"/>
      <c r="E130" s="674"/>
      <c r="F130" s="674"/>
      <c r="G130" s="674"/>
      <c r="H130" s="674"/>
      <c r="I130" s="674"/>
      <c r="J130" s="674"/>
      <c r="K130" s="674"/>
      <c r="L130" s="674"/>
      <c r="M130" s="674"/>
      <c r="N130" s="674"/>
      <c r="O130" s="674"/>
      <c r="P130" s="674"/>
      <c r="Q130" s="674"/>
      <c r="R130" s="674"/>
      <c r="S130" s="674"/>
      <c r="T130" s="674"/>
      <c r="U130" s="674"/>
      <c r="V130" s="674"/>
      <c r="W130" s="674"/>
      <c r="X130" s="674"/>
      <c r="Y130" s="674"/>
      <c r="Z130" s="674"/>
      <c r="AA130" s="674"/>
      <c r="AB130" s="674"/>
      <c r="AC130" s="674"/>
      <c r="AD130" s="674"/>
      <c r="AE130" s="674"/>
      <c r="AF130" s="674"/>
      <c r="AG130" s="674"/>
      <c r="AH130" s="674"/>
      <c r="AI130" s="674"/>
      <c r="AJ130" s="674"/>
      <c r="AK130" s="675"/>
      <c r="AL130">
        <v>2</v>
      </c>
      <c r="AM130" s="91" t="str">
        <f t="shared" si="48"/>
        <v>m-Aminophenol (CI 76545)</v>
      </c>
      <c r="AN130" s="91" t="b">
        <f t="shared" si="49"/>
        <v>0</v>
      </c>
      <c r="AO130" s="91" t="s">
        <v>749</v>
      </c>
      <c r="AP130" s="91" t="b">
        <f t="shared" si="50"/>
        <v>0</v>
      </c>
      <c r="AQ130" s="83" t="b">
        <f t="shared" si="51"/>
        <v>0</v>
      </c>
      <c r="AR130" s="83" t="b">
        <f t="shared" si="52"/>
        <v>0</v>
      </c>
      <c r="AS130" s="77"/>
      <c r="AT130" s="21" t="str">
        <f t="shared" si="38"/>
        <v/>
      </c>
      <c r="AU130" s="91"/>
      <c r="AV130" s="92"/>
      <c r="BB130" s="21" t="b">
        <v>0</v>
      </c>
    </row>
    <row r="131" spans="2:54">
      <c r="B131" s="345"/>
      <c r="C131" s="674" t="s">
        <v>750</v>
      </c>
      <c r="D131" s="674"/>
      <c r="E131" s="674"/>
      <c r="F131" s="674"/>
      <c r="G131" s="674"/>
      <c r="H131" s="674"/>
      <c r="I131" s="674"/>
      <c r="J131" s="674"/>
      <c r="K131" s="674"/>
      <c r="L131" s="674"/>
      <c r="M131" s="674"/>
      <c r="N131" s="674"/>
      <c r="O131" s="674"/>
      <c r="P131" s="674"/>
      <c r="Q131" s="674"/>
      <c r="R131" s="674"/>
      <c r="S131" s="674"/>
      <c r="T131" s="674"/>
      <c r="U131" s="674"/>
      <c r="V131" s="674"/>
      <c r="W131" s="674"/>
      <c r="X131" s="674"/>
      <c r="Y131" s="674"/>
      <c r="Z131" s="674"/>
      <c r="AA131" s="674"/>
      <c r="AB131" s="674"/>
      <c r="AC131" s="674"/>
      <c r="AD131" s="674"/>
      <c r="AE131" s="674"/>
      <c r="AF131" s="674"/>
      <c r="AG131" s="674"/>
      <c r="AH131" s="674"/>
      <c r="AI131" s="674"/>
      <c r="AJ131" s="674"/>
      <c r="AK131" s="675"/>
      <c r="AL131">
        <v>2</v>
      </c>
      <c r="AM131" s="91" t="str">
        <f t="shared" si="48"/>
        <v>m-phenylenediamine</v>
      </c>
      <c r="AN131" s="91" t="b">
        <f t="shared" si="49"/>
        <v>0</v>
      </c>
      <c r="AO131" s="91" t="s">
        <v>751</v>
      </c>
      <c r="AP131" s="91" t="b">
        <f t="shared" si="50"/>
        <v>0</v>
      </c>
      <c r="AQ131" s="83" t="b">
        <f t="shared" si="51"/>
        <v>0</v>
      </c>
      <c r="AR131" s="83" t="b">
        <f t="shared" si="52"/>
        <v>0</v>
      </c>
      <c r="AS131" s="77"/>
      <c r="AT131" s="21" t="str">
        <f t="shared" si="38"/>
        <v/>
      </c>
      <c r="AU131" s="91"/>
      <c r="AV131" s="92"/>
      <c r="BB131" s="21" t="b">
        <v>0</v>
      </c>
    </row>
    <row r="132" spans="2:54">
      <c r="B132" s="346"/>
      <c r="C132" s="674" t="s">
        <v>752</v>
      </c>
      <c r="D132" s="674"/>
      <c r="E132" s="674"/>
      <c r="F132" s="674"/>
      <c r="G132" s="674"/>
      <c r="H132" s="674"/>
      <c r="I132" s="674"/>
      <c r="J132" s="674"/>
      <c r="K132" s="674"/>
      <c r="L132" s="674"/>
      <c r="M132" s="674"/>
      <c r="N132" s="674"/>
      <c r="O132" s="674"/>
      <c r="P132" s="674"/>
      <c r="Q132" s="674"/>
      <c r="R132" s="674"/>
      <c r="S132" s="674"/>
      <c r="T132" s="674"/>
      <c r="U132" s="674"/>
      <c r="V132" s="674"/>
      <c r="W132" s="674"/>
      <c r="X132" s="674"/>
      <c r="Y132" s="674"/>
      <c r="Z132" s="674"/>
      <c r="AA132" s="674"/>
      <c r="AB132" s="674"/>
      <c r="AC132" s="674"/>
      <c r="AD132" s="674"/>
      <c r="AE132" s="674"/>
      <c r="AF132" s="674"/>
      <c r="AG132" s="674"/>
      <c r="AH132" s="674"/>
      <c r="AI132" s="674"/>
      <c r="AJ132" s="674"/>
      <c r="AK132" s="675"/>
      <c r="AL132">
        <v>2</v>
      </c>
      <c r="AM132" s="91" t="str">
        <f t="shared" si="48"/>
        <v xml:space="preserve">N,N-Bis(2-hydroxyethyl)-p-phenylenediamine </v>
      </c>
      <c r="AN132" s="91" t="b">
        <f t="shared" si="49"/>
        <v>0</v>
      </c>
      <c r="AO132" s="91" t="s">
        <v>753</v>
      </c>
      <c r="AP132" s="91" t="b">
        <f t="shared" si="50"/>
        <v>0</v>
      </c>
      <c r="AQ132" s="83" t="b">
        <f t="shared" si="51"/>
        <v>0</v>
      </c>
      <c r="AR132" s="83" t="b">
        <f t="shared" si="52"/>
        <v>0</v>
      </c>
      <c r="AS132" s="77"/>
      <c r="AT132" s="21" t="str">
        <f t="shared" si="38"/>
        <v/>
      </c>
      <c r="AU132" s="91"/>
      <c r="AV132" s="92"/>
      <c r="BB132" s="21" t="b">
        <v>0</v>
      </c>
    </row>
    <row r="133" spans="2:54">
      <c r="B133" s="346"/>
      <c r="C133" s="674" t="s">
        <v>754</v>
      </c>
      <c r="D133" s="674"/>
      <c r="E133" s="674"/>
      <c r="F133" s="674"/>
      <c r="G133" s="674"/>
      <c r="H133" s="674"/>
      <c r="I133" s="674"/>
      <c r="J133" s="674"/>
      <c r="K133" s="674"/>
      <c r="L133" s="674"/>
      <c r="M133" s="674"/>
      <c r="N133" s="674"/>
      <c r="O133" s="674"/>
      <c r="P133" s="674"/>
      <c r="Q133" s="674"/>
      <c r="R133" s="674"/>
      <c r="S133" s="674"/>
      <c r="T133" s="674"/>
      <c r="U133" s="674"/>
      <c r="V133" s="674"/>
      <c r="W133" s="674"/>
      <c r="X133" s="674"/>
      <c r="Y133" s="674"/>
      <c r="Z133" s="674"/>
      <c r="AA133" s="674"/>
      <c r="AB133" s="674"/>
      <c r="AC133" s="674"/>
      <c r="AD133" s="674"/>
      <c r="AE133" s="674"/>
      <c r="AF133" s="674"/>
      <c r="AG133" s="674"/>
      <c r="AH133" s="674"/>
      <c r="AI133" s="674"/>
      <c r="AJ133" s="674"/>
      <c r="AK133" s="675"/>
      <c r="AL133">
        <v>2</v>
      </c>
      <c r="AM133" s="91" t="str">
        <f t="shared" si="48"/>
        <v>sulfate</v>
      </c>
      <c r="AN133" s="91" t="b">
        <f t="shared" si="49"/>
        <v>0</v>
      </c>
      <c r="AO133" s="91" t="s">
        <v>755</v>
      </c>
      <c r="AP133" s="91" t="b">
        <f>BB133</f>
        <v>0</v>
      </c>
      <c r="AQ133" s="83" t="b">
        <f t="shared" si="51"/>
        <v>0</v>
      </c>
      <c r="AR133" s="83" t="b">
        <f t="shared" si="52"/>
        <v>0</v>
      </c>
      <c r="AS133" s="77"/>
      <c r="AT133" s="21" t="str">
        <f t="shared" si="38"/>
        <v/>
      </c>
      <c r="AU133" s="91"/>
      <c r="AV133" s="92"/>
      <c r="BB133" s="21" t="b">
        <v>0</v>
      </c>
    </row>
    <row r="134" spans="2:54">
      <c r="B134" s="676" t="s">
        <v>756</v>
      </c>
      <c r="C134" s="677"/>
      <c r="D134" s="677"/>
      <c r="E134" s="677"/>
      <c r="F134" s="677"/>
      <c r="G134" s="677"/>
      <c r="H134" s="677"/>
      <c r="I134" s="677"/>
      <c r="J134" s="677"/>
      <c r="K134" s="677"/>
      <c r="L134" s="677"/>
      <c r="M134" s="677"/>
      <c r="N134" s="677"/>
      <c r="O134" s="677"/>
      <c r="P134" s="677"/>
      <c r="Q134" s="677"/>
      <c r="R134" s="677"/>
      <c r="S134" s="677"/>
      <c r="T134" s="677"/>
      <c r="U134" s="677"/>
      <c r="V134" s="677"/>
      <c r="W134" s="677"/>
      <c r="X134" s="677"/>
      <c r="Y134" s="677"/>
      <c r="Z134" s="677"/>
      <c r="AA134" s="677"/>
      <c r="AB134" s="677"/>
      <c r="AC134" s="677"/>
      <c r="AD134" s="677"/>
      <c r="AE134" s="677"/>
      <c r="AF134" s="677"/>
      <c r="AG134" s="677"/>
      <c r="AH134" s="677"/>
      <c r="AI134" s="677"/>
      <c r="AJ134" s="677"/>
      <c r="AK134" s="678"/>
      <c r="AL134">
        <v>3</v>
      </c>
      <c r="AM134" s="91" t="str">
        <f>B134</f>
        <v>※如遇非例行主成分，需另評估開發方法、購置標準品，並另評估報價與交期。</v>
      </c>
      <c r="AN134" s="91" t="b">
        <f>OR(BB83:BB133)</f>
        <v>0</v>
      </c>
      <c r="AO134" s="91" t="s">
        <v>615</v>
      </c>
      <c r="AP134" s="91" t="b">
        <f>TRUE</f>
        <v>1</v>
      </c>
      <c r="AQ134" s="83" t="b">
        <f t="shared" si="51"/>
        <v>0</v>
      </c>
      <c r="AR134" s="83" t="b">
        <f t="shared" si="52"/>
        <v>0</v>
      </c>
      <c r="AS134" s="77"/>
      <c r="AT134" s="21" t="str">
        <f t="shared" ref="AT134:AT136" si="53">AT133&amp;IF(AQ134=TRUE,
    IF(AL134=3,
        IF(AM134="", "", "        "&amp;REPT("-", LEN(AO134) - LEN(SUBSTITUTE(AO134, "-", "")))&amp;AM134&amp;CHAR(10)),
        IF(AL134=1, ""&amp;AM134&amp;CHAR(10),
           IF(AL134=2, "      █"&amp;AM134&amp;CHAR(10), AM134&amp;CHAR(10))
        )
    )&amp;AS134,
    "")</f>
        <v/>
      </c>
      <c r="AU134" s="91"/>
      <c r="AV134" s="92"/>
    </row>
    <row r="135" spans="2:54">
      <c r="B135" s="670" t="s">
        <v>817</v>
      </c>
      <c r="C135" s="671"/>
      <c r="D135" s="671"/>
      <c r="E135" s="671"/>
      <c r="F135" s="671"/>
      <c r="G135" s="671"/>
      <c r="H135" s="671"/>
      <c r="I135" s="671"/>
      <c r="J135" s="671"/>
      <c r="K135" s="671"/>
      <c r="L135" s="671"/>
      <c r="M135" s="671"/>
      <c r="N135" s="671"/>
      <c r="O135" s="671"/>
      <c r="P135" s="671"/>
      <c r="Q135" s="671"/>
      <c r="R135" s="671"/>
      <c r="S135" s="671"/>
      <c r="T135" s="671"/>
      <c r="U135" s="671"/>
      <c r="V135" s="671"/>
      <c r="W135" s="671"/>
      <c r="X135" s="671"/>
      <c r="Y135" s="671"/>
      <c r="Z135" s="671"/>
      <c r="AA135" s="671"/>
      <c r="AB135" s="671"/>
      <c r="AC135" s="671"/>
      <c r="AD135" s="671"/>
      <c r="AE135" s="671"/>
      <c r="AF135" s="671"/>
      <c r="AG135" s="671"/>
      <c r="AH135" s="671"/>
      <c r="AI135" s="671"/>
      <c r="AJ135" s="671"/>
      <c r="AK135" s="352">
        <f>COUNTIF(BB136,TRUE)</f>
        <v>0</v>
      </c>
      <c r="AL135" s="84">
        <v>1</v>
      </c>
      <c r="AM135" t="str">
        <f>B135</f>
        <v>13. 其他(未在上述列表中請自行填寫):</v>
      </c>
      <c r="AN135" s="91" t="b">
        <f>BB136</f>
        <v>0</v>
      </c>
      <c r="AO135" s="91" t="s">
        <v>757</v>
      </c>
      <c r="AP135" s="91" t="b">
        <f>BB136</f>
        <v>0</v>
      </c>
      <c r="AQ135" s="83" t="b">
        <f t="shared" si="51"/>
        <v>0</v>
      </c>
      <c r="AR135" s="83" t="b">
        <f t="shared" si="52"/>
        <v>0</v>
      </c>
      <c r="AS135" s="77"/>
      <c r="AT135" s="21" t="str">
        <f t="shared" si="53"/>
        <v/>
      </c>
      <c r="AU135" s="91"/>
      <c r="AV135" s="92"/>
    </row>
    <row r="136" spans="2:54" ht="16.5" thickBot="1">
      <c r="B136" s="351"/>
      <c r="C136" s="692"/>
      <c r="D136" s="692"/>
      <c r="E136" s="692"/>
      <c r="F136" s="692"/>
      <c r="G136" s="692"/>
      <c r="H136" s="692"/>
      <c r="I136" s="692"/>
      <c r="J136" s="692"/>
      <c r="K136" s="692"/>
      <c r="L136" s="692"/>
      <c r="M136" s="692"/>
      <c r="N136" s="692"/>
      <c r="O136" s="692"/>
      <c r="P136" s="692"/>
      <c r="Q136" s="692"/>
      <c r="R136" s="692"/>
      <c r="S136" s="692"/>
      <c r="T136" s="692"/>
      <c r="U136" s="692"/>
      <c r="V136" s="692"/>
      <c r="W136" s="692"/>
      <c r="X136" s="692"/>
      <c r="Y136" s="692"/>
      <c r="Z136" s="692"/>
      <c r="AA136" s="692"/>
      <c r="AB136" s="692"/>
      <c r="AC136" s="692"/>
      <c r="AD136" s="692"/>
      <c r="AE136" s="692"/>
      <c r="AF136" s="692"/>
      <c r="AG136" s="692"/>
      <c r="AH136" s="692"/>
      <c r="AI136" s="692"/>
      <c r="AJ136" s="692"/>
      <c r="AK136" s="693"/>
      <c r="AL136">
        <v>2</v>
      </c>
      <c r="AM136" s="91" t="str">
        <f>IF(BB136,C136,"")</f>
        <v/>
      </c>
      <c r="AN136" s="91" t="b">
        <f>BB136</f>
        <v>0</v>
      </c>
      <c r="AO136" s="91" t="s">
        <v>758</v>
      </c>
      <c r="AP136" s="91" t="b">
        <f>AND(B136,C136&lt;&gt;"")</f>
        <v>0</v>
      </c>
      <c r="AQ136" s="83" t="b">
        <f t="shared" si="51"/>
        <v>0</v>
      </c>
      <c r="AR136" s="83" t="b">
        <f t="shared" si="52"/>
        <v>0</v>
      </c>
      <c r="AS136" s="77"/>
      <c r="AT136" s="21" t="str">
        <f t="shared" si="53"/>
        <v/>
      </c>
      <c r="AU136" s="91"/>
      <c r="AV136" s="92"/>
      <c r="BB136" s="21" t="b">
        <v>0</v>
      </c>
    </row>
    <row r="137" spans="2:54" ht="20.25" thickTop="1">
      <c r="B137" s="691" t="s">
        <v>835</v>
      </c>
      <c r="C137" s="691"/>
      <c r="D137" s="691"/>
      <c r="E137" s="691"/>
      <c r="F137" s="691"/>
      <c r="G137" s="691"/>
      <c r="H137" s="691"/>
      <c r="I137" s="691"/>
      <c r="J137" s="691"/>
      <c r="K137" s="691"/>
      <c r="L137" s="691"/>
      <c r="M137" s="691"/>
      <c r="N137" s="691"/>
      <c r="O137" s="691"/>
      <c r="P137" s="691"/>
      <c r="Q137" s="691"/>
      <c r="R137" s="691"/>
      <c r="S137" s="691"/>
      <c r="T137" s="691"/>
      <c r="U137" s="691"/>
      <c r="V137" s="691"/>
      <c r="W137" s="691"/>
      <c r="X137" s="691"/>
      <c r="Y137" s="691"/>
      <c r="Z137" s="691"/>
      <c r="AA137" s="691"/>
      <c r="AB137" s="691"/>
      <c r="AC137" s="691"/>
      <c r="AD137" s="691"/>
      <c r="AE137" s="691"/>
      <c r="AF137" s="691"/>
      <c r="AG137" s="691"/>
      <c r="AH137" s="691"/>
      <c r="AI137" s="691"/>
      <c r="AJ137" s="691"/>
      <c r="AK137" s="691"/>
      <c r="AM137" s="91"/>
      <c r="AN137" s="91"/>
      <c r="AO137" s="91"/>
      <c r="AP137" s="91"/>
      <c r="AQ137" s="94"/>
      <c r="AR137" s="94"/>
      <c r="AS137" s="77"/>
      <c r="AT137" s="77"/>
      <c r="AU137" s="91"/>
      <c r="AV137" s="92"/>
    </row>
  </sheetData>
  <sheetProtection formatCells="0" formatRows="0" selectLockedCells="1"/>
  <mergeCells count="242">
    <mergeCell ref="B137:AK137"/>
    <mergeCell ref="C133:R133"/>
    <mergeCell ref="S133:AK133"/>
    <mergeCell ref="B134:AK134"/>
    <mergeCell ref="B135:AJ135"/>
    <mergeCell ref="C136:AK136"/>
    <mergeCell ref="C130:R130"/>
    <mergeCell ref="S130:AK130"/>
    <mergeCell ref="C131:R131"/>
    <mergeCell ref="S131:AK131"/>
    <mergeCell ref="C132:R132"/>
    <mergeCell ref="S132:AK132"/>
    <mergeCell ref="C127:R127"/>
    <mergeCell ref="S127:AK127"/>
    <mergeCell ref="C128:R128"/>
    <mergeCell ref="S128:AK128"/>
    <mergeCell ref="C129:R129"/>
    <mergeCell ref="S129:AK129"/>
    <mergeCell ref="C124:R124"/>
    <mergeCell ref="S124:AK124"/>
    <mergeCell ref="C125:R125"/>
    <mergeCell ref="S125:AK125"/>
    <mergeCell ref="C126:R126"/>
    <mergeCell ref="S126:AK126"/>
    <mergeCell ref="C121:R121"/>
    <mergeCell ref="S121:AK121"/>
    <mergeCell ref="C122:R122"/>
    <mergeCell ref="S122:AK122"/>
    <mergeCell ref="C123:R123"/>
    <mergeCell ref="S123:AK123"/>
    <mergeCell ref="C118:R118"/>
    <mergeCell ref="S118:AK118"/>
    <mergeCell ref="C119:R119"/>
    <mergeCell ref="S119:AK119"/>
    <mergeCell ref="C120:R120"/>
    <mergeCell ref="S120:AK120"/>
    <mergeCell ref="C115:R115"/>
    <mergeCell ref="S115:AK115"/>
    <mergeCell ref="C116:R116"/>
    <mergeCell ref="S116:AK116"/>
    <mergeCell ref="C117:R117"/>
    <mergeCell ref="S117:AK117"/>
    <mergeCell ref="C112:R112"/>
    <mergeCell ref="S112:AK112"/>
    <mergeCell ref="C113:R113"/>
    <mergeCell ref="S113:AK113"/>
    <mergeCell ref="C114:R114"/>
    <mergeCell ref="S114:AK114"/>
    <mergeCell ref="C109:R109"/>
    <mergeCell ref="S109:AK109"/>
    <mergeCell ref="C110:R110"/>
    <mergeCell ref="S110:AK110"/>
    <mergeCell ref="C111:R111"/>
    <mergeCell ref="S111:AK111"/>
    <mergeCell ref="C106:R106"/>
    <mergeCell ref="S106:AK106"/>
    <mergeCell ref="C107:R107"/>
    <mergeCell ref="S107:AK107"/>
    <mergeCell ref="C108:R108"/>
    <mergeCell ref="S108:AK108"/>
    <mergeCell ref="C103:R103"/>
    <mergeCell ref="S103:AK103"/>
    <mergeCell ref="C104:R104"/>
    <mergeCell ref="S104:AK104"/>
    <mergeCell ref="C105:R105"/>
    <mergeCell ref="S105:AK105"/>
    <mergeCell ref="C100:R100"/>
    <mergeCell ref="S100:AK100"/>
    <mergeCell ref="C101:R101"/>
    <mergeCell ref="S101:AK101"/>
    <mergeCell ref="C102:R102"/>
    <mergeCell ref="S102:AK102"/>
    <mergeCell ref="C97:R97"/>
    <mergeCell ref="S97:AK97"/>
    <mergeCell ref="C98:R98"/>
    <mergeCell ref="S98:AK98"/>
    <mergeCell ref="C99:R99"/>
    <mergeCell ref="S99:AK99"/>
    <mergeCell ref="C94:R94"/>
    <mergeCell ref="S94:AK94"/>
    <mergeCell ref="C95:R95"/>
    <mergeCell ref="S95:AK95"/>
    <mergeCell ref="C96:R96"/>
    <mergeCell ref="S96:AK96"/>
    <mergeCell ref="C91:R91"/>
    <mergeCell ref="S91:AK91"/>
    <mergeCell ref="C92:R92"/>
    <mergeCell ref="S92:AK92"/>
    <mergeCell ref="C93:R93"/>
    <mergeCell ref="S93:AK93"/>
    <mergeCell ref="C88:R88"/>
    <mergeCell ref="S88:AK88"/>
    <mergeCell ref="C89:R89"/>
    <mergeCell ref="S89:AK89"/>
    <mergeCell ref="C90:R90"/>
    <mergeCell ref="S90:AK90"/>
    <mergeCell ref="C85:R85"/>
    <mergeCell ref="S85:AK85"/>
    <mergeCell ref="C86:R86"/>
    <mergeCell ref="S86:AK86"/>
    <mergeCell ref="C87:R87"/>
    <mergeCell ref="S87:AK87"/>
    <mergeCell ref="C82:R82"/>
    <mergeCell ref="S82:AK82"/>
    <mergeCell ref="C83:R83"/>
    <mergeCell ref="S83:AK83"/>
    <mergeCell ref="C84:R84"/>
    <mergeCell ref="S84:AK84"/>
    <mergeCell ref="C78:R78"/>
    <mergeCell ref="S78:AK78"/>
    <mergeCell ref="C79:R79"/>
    <mergeCell ref="S79:AK79"/>
    <mergeCell ref="B80:AJ80"/>
    <mergeCell ref="B81:AK81"/>
    <mergeCell ref="C74:R74"/>
    <mergeCell ref="S74:AK74"/>
    <mergeCell ref="C75:R75"/>
    <mergeCell ref="S75:AK75"/>
    <mergeCell ref="B76:AK76"/>
    <mergeCell ref="B77:AJ77"/>
    <mergeCell ref="B70:AJ70"/>
    <mergeCell ref="C71:R71"/>
    <mergeCell ref="S71:AK71"/>
    <mergeCell ref="C72:R72"/>
    <mergeCell ref="S72:AK72"/>
    <mergeCell ref="C73:R73"/>
    <mergeCell ref="S73:AK73"/>
    <mergeCell ref="C66:R66"/>
    <mergeCell ref="S66:AK66"/>
    <mergeCell ref="B67:AJ67"/>
    <mergeCell ref="C68:R68"/>
    <mergeCell ref="S68:AK68"/>
    <mergeCell ref="C69:R69"/>
    <mergeCell ref="S69:AK69"/>
    <mergeCell ref="B62:AJ62"/>
    <mergeCell ref="C63:R63"/>
    <mergeCell ref="S63:AK63"/>
    <mergeCell ref="C64:R64"/>
    <mergeCell ref="S64:AK64"/>
    <mergeCell ref="C65:R65"/>
    <mergeCell ref="S65:AK65"/>
    <mergeCell ref="C59:R59"/>
    <mergeCell ref="S59:AK59"/>
    <mergeCell ref="C60:R60"/>
    <mergeCell ref="S60:AK60"/>
    <mergeCell ref="C61:R61"/>
    <mergeCell ref="S61:AK61"/>
    <mergeCell ref="D55:H55"/>
    <mergeCell ref="J55:W55"/>
    <mergeCell ref="B56:AJ56"/>
    <mergeCell ref="C57:R57"/>
    <mergeCell ref="S57:AK57"/>
    <mergeCell ref="C58:R58"/>
    <mergeCell ref="S58:AK58"/>
    <mergeCell ref="B49:AJ49"/>
    <mergeCell ref="C50:AK50"/>
    <mergeCell ref="C51:AK51"/>
    <mergeCell ref="C52:AK52"/>
    <mergeCell ref="C53:AK53"/>
    <mergeCell ref="B54:AK54"/>
    <mergeCell ref="C46:R46"/>
    <mergeCell ref="S46:AK46"/>
    <mergeCell ref="C47:R47"/>
    <mergeCell ref="S47:AK47"/>
    <mergeCell ref="C48:R48"/>
    <mergeCell ref="S48:AK48"/>
    <mergeCell ref="C43:R43"/>
    <mergeCell ref="S43:AK43"/>
    <mergeCell ref="C44:R44"/>
    <mergeCell ref="S44:AK44"/>
    <mergeCell ref="C45:R45"/>
    <mergeCell ref="S45:AK45"/>
    <mergeCell ref="C40:R40"/>
    <mergeCell ref="S40:AK40"/>
    <mergeCell ref="C41:R41"/>
    <mergeCell ref="S41:AK41"/>
    <mergeCell ref="C42:R42"/>
    <mergeCell ref="S42:AK42"/>
    <mergeCell ref="C37:R37"/>
    <mergeCell ref="S37:AK37"/>
    <mergeCell ref="C38:R38"/>
    <mergeCell ref="S38:AK38"/>
    <mergeCell ref="C39:R39"/>
    <mergeCell ref="S39:AK39"/>
    <mergeCell ref="C34:R34"/>
    <mergeCell ref="S34:AK34"/>
    <mergeCell ref="C35:R35"/>
    <mergeCell ref="S35:AK35"/>
    <mergeCell ref="C36:R36"/>
    <mergeCell ref="S36:AK36"/>
    <mergeCell ref="C31:R31"/>
    <mergeCell ref="S31:AK31"/>
    <mergeCell ref="C32:R32"/>
    <mergeCell ref="S32:AK32"/>
    <mergeCell ref="C33:R33"/>
    <mergeCell ref="S33:AK33"/>
    <mergeCell ref="C28:R28"/>
    <mergeCell ref="S28:AK28"/>
    <mergeCell ref="C29:R29"/>
    <mergeCell ref="S29:AK29"/>
    <mergeCell ref="C30:R30"/>
    <mergeCell ref="S30:AK30"/>
    <mergeCell ref="C25:R25"/>
    <mergeCell ref="S25:AK25"/>
    <mergeCell ref="C26:R26"/>
    <mergeCell ref="S26:AK26"/>
    <mergeCell ref="C27:R27"/>
    <mergeCell ref="S27:AK27"/>
    <mergeCell ref="C21:R21"/>
    <mergeCell ref="S21:AK21"/>
    <mergeCell ref="C22:R22"/>
    <mergeCell ref="S22:AK22"/>
    <mergeCell ref="B23:AJ23"/>
    <mergeCell ref="C24:R24"/>
    <mergeCell ref="S24:AK24"/>
    <mergeCell ref="C17:R17"/>
    <mergeCell ref="S17:AK17"/>
    <mergeCell ref="C18:R18"/>
    <mergeCell ref="S18:AK18"/>
    <mergeCell ref="B19:AJ19"/>
    <mergeCell ref="C20:R20"/>
    <mergeCell ref="S20:AK20"/>
    <mergeCell ref="C15:R15"/>
    <mergeCell ref="S15:AK15"/>
    <mergeCell ref="B16:AJ16"/>
    <mergeCell ref="C8:AK8"/>
    <mergeCell ref="C9:AK9"/>
    <mergeCell ref="B10:AJ10"/>
    <mergeCell ref="C11:R11"/>
    <mergeCell ref="S11:AK11"/>
    <mergeCell ref="C12:R12"/>
    <mergeCell ref="S12:AK12"/>
    <mergeCell ref="B1:AK1"/>
    <mergeCell ref="B2:AK2"/>
    <mergeCell ref="B4:AK4"/>
    <mergeCell ref="B5:AJ5"/>
    <mergeCell ref="C6:AK6"/>
    <mergeCell ref="C7:AK7"/>
    <mergeCell ref="C13:R13"/>
    <mergeCell ref="S13:AK13"/>
    <mergeCell ref="B14:AK14"/>
    <mergeCell ref="B3:AK3"/>
  </mergeCells>
  <phoneticPr fontId="10" type="noConversion"/>
  <conditionalFormatting sqref="B5 B49">
    <cfRule type="expression" dxfId="322" priority="130">
      <formula>$AK5</formula>
    </cfRule>
  </conditionalFormatting>
  <conditionalFormatting sqref="B10">
    <cfRule type="expression" dxfId="321" priority="128">
      <formula>$AK10</formula>
    </cfRule>
  </conditionalFormatting>
  <conditionalFormatting sqref="B16">
    <cfRule type="expression" dxfId="320" priority="126">
      <formula>$AK16</formula>
    </cfRule>
  </conditionalFormatting>
  <conditionalFormatting sqref="B19">
    <cfRule type="expression" dxfId="319" priority="124">
      <formula>$AK19</formula>
    </cfRule>
  </conditionalFormatting>
  <conditionalFormatting sqref="B23">
    <cfRule type="expression" dxfId="318" priority="122">
      <formula>$AK23</formula>
    </cfRule>
  </conditionalFormatting>
  <conditionalFormatting sqref="B55">
    <cfRule type="expression" dxfId="317" priority="32">
      <formula>OR($AL55=2,$AL55=3,$AL55=1)</formula>
    </cfRule>
    <cfRule type="expression" dxfId="316" priority="33">
      <formula>OR($AL55=3)</formula>
    </cfRule>
    <cfRule type="expression" dxfId="315" priority="30">
      <formula>OR($AL55=2,$AL55=3,$AL55=1)</formula>
    </cfRule>
    <cfRule type="expression" dxfId="314" priority="31">
      <formula>OR($AL55=3)</formula>
    </cfRule>
    <cfRule type="expression" dxfId="313" priority="29">
      <formula>IF($AN55=TRUE,$AP55&lt;&gt;TRUE)</formula>
    </cfRule>
  </conditionalFormatting>
  <conditionalFormatting sqref="B56">
    <cfRule type="expression" dxfId="312" priority="120">
      <formula>$AK56</formula>
    </cfRule>
  </conditionalFormatting>
  <conditionalFormatting sqref="B62">
    <cfRule type="expression" dxfId="311" priority="118">
      <formula>$AK62</formula>
    </cfRule>
  </conditionalFormatting>
  <conditionalFormatting sqref="B67">
    <cfRule type="expression" dxfId="310" priority="116">
      <formula>$AK67</formula>
    </cfRule>
  </conditionalFormatting>
  <conditionalFormatting sqref="B70">
    <cfRule type="expression" dxfId="309" priority="114">
      <formula>$AK70</formula>
    </cfRule>
  </conditionalFormatting>
  <conditionalFormatting sqref="B77">
    <cfRule type="expression" dxfId="308" priority="112">
      <formula>$AK77</formula>
    </cfRule>
  </conditionalFormatting>
  <conditionalFormatting sqref="B80">
    <cfRule type="expression" dxfId="307" priority="110">
      <formula>$AK80</formula>
    </cfRule>
  </conditionalFormatting>
  <conditionalFormatting sqref="B135">
    <cfRule type="expression" dxfId="306" priority="108">
      <formula>$AK135</formula>
    </cfRule>
  </conditionalFormatting>
  <conditionalFormatting sqref="B137">
    <cfRule type="expression" dxfId="305" priority="8">
      <formula>OR($AL137=3)</formula>
    </cfRule>
    <cfRule type="expression" dxfId="304" priority="7">
      <formula>OR($AL137=2,$AL137=3,$AL137=1)</formula>
    </cfRule>
  </conditionalFormatting>
  <conditionalFormatting sqref="B14:AK14">
    <cfRule type="expression" dxfId="303" priority="14">
      <formula>AQ14</formula>
    </cfRule>
  </conditionalFormatting>
  <conditionalFormatting sqref="B76:AK76">
    <cfRule type="expression" dxfId="302" priority="13">
      <formula>AQ76</formula>
    </cfRule>
  </conditionalFormatting>
  <conditionalFormatting sqref="B81:AK81">
    <cfRule type="expression" dxfId="301" priority="12">
      <formula>AQ81</formula>
    </cfRule>
  </conditionalFormatting>
  <conditionalFormatting sqref="B134:AK134">
    <cfRule type="expression" dxfId="300" priority="11">
      <formula>AQ134</formula>
    </cfRule>
  </conditionalFormatting>
  <conditionalFormatting sqref="B4:AS136 B1:AY2 AL3:AY3 B3 AU4:AX4 AU5:AY136 AL137:AY137 B138:AY201">
    <cfRule type="expression" dxfId="299" priority="100">
      <formula>OR($AL1=2,$AL1=3,$AL1=1)</formula>
    </cfRule>
  </conditionalFormatting>
  <conditionalFormatting sqref="B4:AS136 AU4:AX4 AU5:AY136 AL137:AY137 B138:AY201">
    <cfRule type="expression" dxfId="298" priority="4220">
      <formula>OR($AL4=3)</formula>
    </cfRule>
  </conditionalFormatting>
  <conditionalFormatting sqref="B1:AY2 AL3:AY3 B3">
    <cfRule type="expression" dxfId="297" priority="106">
      <formula>OR($AL1=3)</formula>
    </cfRule>
  </conditionalFormatting>
  <conditionalFormatting sqref="C6:C9">
    <cfRule type="expression" dxfId="296" priority="3489" stopIfTrue="1">
      <formula>BB6=TRUE</formula>
    </cfRule>
  </conditionalFormatting>
  <conditionalFormatting sqref="C12:C13">
    <cfRule type="expression" dxfId="295" priority="3629" stopIfTrue="1">
      <formula>BB12=TRUE</formula>
    </cfRule>
  </conditionalFormatting>
  <conditionalFormatting sqref="C15">
    <cfRule type="expression" dxfId="294" priority="3661" stopIfTrue="1">
      <formula>BB15=TRUE</formula>
    </cfRule>
  </conditionalFormatting>
  <conditionalFormatting sqref="C18">
    <cfRule type="expression" dxfId="293" priority="3662" stopIfTrue="1">
      <formula>BB18=TRUE</formula>
    </cfRule>
  </conditionalFormatting>
  <conditionalFormatting sqref="C21:C22">
    <cfRule type="expression" dxfId="292" priority="3663" stopIfTrue="1">
      <formula>BB21=TRUE</formula>
    </cfRule>
  </conditionalFormatting>
  <conditionalFormatting sqref="C25:C48">
    <cfRule type="expression" dxfId="291" priority="3695" stopIfTrue="1">
      <formula>BB25=TRUE</formula>
    </cfRule>
  </conditionalFormatting>
  <conditionalFormatting sqref="C50:C53">
    <cfRule type="expression" dxfId="290" priority="4079" stopIfTrue="1">
      <formula>BB50=TRUE</formula>
    </cfRule>
  </conditionalFormatting>
  <conditionalFormatting sqref="C58:C61">
    <cfRule type="expression" dxfId="289" priority="4221" stopIfTrue="1">
      <formula>BB58=TRUE</formula>
    </cfRule>
  </conditionalFormatting>
  <conditionalFormatting sqref="C64:C66">
    <cfRule type="expression" dxfId="288" priority="4285" stopIfTrue="1">
      <formula>BB64=TRUE</formula>
    </cfRule>
  </conditionalFormatting>
  <conditionalFormatting sqref="C69">
    <cfRule type="expression" dxfId="287" priority="4333" stopIfTrue="1">
      <formula>BB69=TRUE</formula>
    </cfRule>
  </conditionalFormatting>
  <conditionalFormatting sqref="C72:C75">
    <cfRule type="expression" dxfId="286" priority="4334" stopIfTrue="1">
      <formula>BB72=TRUE</formula>
    </cfRule>
  </conditionalFormatting>
  <conditionalFormatting sqref="C79">
    <cfRule type="expression" dxfId="285" priority="4398" stopIfTrue="1">
      <formula>BB79=TRUE</formula>
    </cfRule>
  </conditionalFormatting>
  <conditionalFormatting sqref="C83:C133">
    <cfRule type="expression" dxfId="284" priority="4399" stopIfTrue="1">
      <formula>BB83=TRUE</formula>
    </cfRule>
  </conditionalFormatting>
  <conditionalFormatting sqref="C136">
    <cfRule type="expression" dxfId="283" priority="3487">
      <formula>AND(BB136, ISBLANK(C136))</formula>
    </cfRule>
    <cfRule type="expression" dxfId="282" priority="3488">
      <formula>AND(BB136, NOT(ISBLANK(BB136)))</formula>
    </cfRule>
  </conditionalFormatting>
  <conditionalFormatting sqref="D6:D9">
    <cfRule type="expression" dxfId="281" priority="3490" stopIfTrue="1">
      <formula>CK6=TRUE</formula>
    </cfRule>
  </conditionalFormatting>
  <conditionalFormatting sqref="D12:D13">
    <cfRule type="expression" dxfId="280" priority="3630" stopIfTrue="1">
      <formula>BR12=TRUE</formula>
    </cfRule>
  </conditionalFormatting>
  <conditionalFormatting sqref="D21:D22">
    <cfRule type="expression" dxfId="279" priority="3664" stopIfTrue="1">
      <formula>BR21=TRUE</formula>
    </cfRule>
  </conditionalFormatting>
  <conditionalFormatting sqref="D25:D48">
    <cfRule type="expression" dxfId="278" priority="3696" stopIfTrue="1">
      <formula>BR25=TRUE</formula>
    </cfRule>
  </conditionalFormatting>
  <conditionalFormatting sqref="D50:D53">
    <cfRule type="expression" dxfId="277" priority="4080" stopIfTrue="1">
      <formula>CK50=TRUE</formula>
    </cfRule>
  </conditionalFormatting>
  <conditionalFormatting sqref="D55">
    <cfRule type="expression" dxfId="276" priority="4219" stopIfTrue="1">
      <formula>BC55=TRUE</formula>
    </cfRule>
  </conditionalFormatting>
  <conditionalFormatting sqref="D58:D61">
    <cfRule type="expression" dxfId="275" priority="4222" stopIfTrue="1">
      <formula>BR58=TRUE</formula>
    </cfRule>
  </conditionalFormatting>
  <conditionalFormatting sqref="D64:D66">
    <cfRule type="expression" dxfId="274" priority="4286" stopIfTrue="1">
      <formula>BR64=TRUE</formula>
    </cfRule>
  </conditionalFormatting>
  <conditionalFormatting sqref="D72:D75">
    <cfRule type="expression" dxfId="273" priority="4335" stopIfTrue="1">
      <formula>BR72=TRUE</formula>
    </cfRule>
  </conditionalFormatting>
  <conditionalFormatting sqref="D83:D133">
    <cfRule type="expression" dxfId="272" priority="4400" stopIfTrue="1">
      <formula>BR83=TRUE</formula>
    </cfRule>
  </conditionalFormatting>
  <conditionalFormatting sqref="E6:E9">
    <cfRule type="expression" dxfId="271" priority="3491" stopIfTrue="1">
      <formula>CK6=TRUE</formula>
    </cfRule>
  </conditionalFormatting>
  <conditionalFormatting sqref="E12:E13">
    <cfRule type="expression" dxfId="270" priority="3631" stopIfTrue="1">
      <formula>BR12=TRUE</formula>
    </cfRule>
  </conditionalFormatting>
  <conditionalFormatting sqref="E21:E22">
    <cfRule type="expression" dxfId="269" priority="3665" stopIfTrue="1">
      <formula>BR21=TRUE</formula>
    </cfRule>
  </conditionalFormatting>
  <conditionalFormatting sqref="E25:E48">
    <cfRule type="expression" dxfId="268" priority="3697" stopIfTrue="1">
      <formula>BR25=TRUE</formula>
    </cfRule>
  </conditionalFormatting>
  <conditionalFormatting sqref="E50:E53">
    <cfRule type="expression" dxfId="267" priority="4081" stopIfTrue="1">
      <formula>CK50=TRUE</formula>
    </cfRule>
  </conditionalFormatting>
  <conditionalFormatting sqref="E58:E61">
    <cfRule type="expression" dxfId="266" priority="4223" stopIfTrue="1">
      <formula>BR58=TRUE</formula>
    </cfRule>
  </conditionalFormatting>
  <conditionalFormatting sqref="E64:E66">
    <cfRule type="expression" dxfId="265" priority="4287" stopIfTrue="1">
      <formula>BR64=TRUE</formula>
    </cfRule>
  </conditionalFormatting>
  <conditionalFormatting sqref="E72:E75">
    <cfRule type="expression" dxfId="264" priority="4336" stopIfTrue="1">
      <formula>BR72=TRUE</formula>
    </cfRule>
  </conditionalFormatting>
  <conditionalFormatting sqref="E83:E133">
    <cfRule type="expression" dxfId="263" priority="4401" stopIfTrue="1">
      <formula>BR83=TRUE</formula>
    </cfRule>
  </conditionalFormatting>
  <conditionalFormatting sqref="F6:F9">
    <cfRule type="expression" dxfId="262" priority="3492" stopIfTrue="1">
      <formula>CK6=TRUE</formula>
    </cfRule>
  </conditionalFormatting>
  <conditionalFormatting sqref="F12:F13">
    <cfRule type="expression" dxfId="261" priority="3632" stopIfTrue="1">
      <formula>BR12=TRUE</formula>
    </cfRule>
  </conditionalFormatting>
  <conditionalFormatting sqref="F21:F22">
    <cfRule type="expression" dxfId="260" priority="3666" stopIfTrue="1">
      <formula>BR21=TRUE</formula>
    </cfRule>
  </conditionalFormatting>
  <conditionalFormatting sqref="F25:F48">
    <cfRule type="expression" dxfId="259" priority="3698" stopIfTrue="1">
      <formula>BR25=TRUE</formula>
    </cfRule>
  </conditionalFormatting>
  <conditionalFormatting sqref="F50:F53">
    <cfRule type="expression" dxfId="258" priority="4082" stopIfTrue="1">
      <formula>CK50=TRUE</formula>
    </cfRule>
  </conditionalFormatting>
  <conditionalFormatting sqref="F58:F61">
    <cfRule type="expression" dxfId="257" priority="4224" stopIfTrue="1">
      <formula>BR58=TRUE</formula>
    </cfRule>
  </conditionalFormatting>
  <conditionalFormatting sqref="F64:F66">
    <cfRule type="expression" dxfId="256" priority="4288" stopIfTrue="1">
      <formula>BR64=TRUE</formula>
    </cfRule>
  </conditionalFormatting>
  <conditionalFormatting sqref="F72:F75">
    <cfRule type="expression" dxfId="255" priority="4337" stopIfTrue="1">
      <formula>BR72=TRUE</formula>
    </cfRule>
  </conditionalFormatting>
  <conditionalFormatting sqref="F83:F133">
    <cfRule type="expression" dxfId="254" priority="4402" stopIfTrue="1">
      <formula>BR83=TRUE</formula>
    </cfRule>
  </conditionalFormatting>
  <conditionalFormatting sqref="G6:G9">
    <cfRule type="expression" dxfId="253" priority="3493" stopIfTrue="1">
      <formula>CK6=TRUE</formula>
    </cfRule>
  </conditionalFormatting>
  <conditionalFormatting sqref="G12:G13">
    <cfRule type="expression" dxfId="252" priority="3633" stopIfTrue="1">
      <formula>BR12=TRUE</formula>
    </cfRule>
  </conditionalFormatting>
  <conditionalFormatting sqref="G21:G22">
    <cfRule type="expression" dxfId="251" priority="3667" stopIfTrue="1">
      <formula>BR21=TRUE</formula>
    </cfRule>
  </conditionalFormatting>
  <conditionalFormatting sqref="G25:G48">
    <cfRule type="expression" dxfId="250" priority="3699" stopIfTrue="1">
      <formula>BR25=TRUE</formula>
    </cfRule>
  </conditionalFormatting>
  <conditionalFormatting sqref="G50:G53">
    <cfRule type="expression" dxfId="249" priority="4083" stopIfTrue="1">
      <formula>CK50=TRUE</formula>
    </cfRule>
  </conditionalFormatting>
  <conditionalFormatting sqref="G58:G61">
    <cfRule type="expression" dxfId="248" priority="4225" stopIfTrue="1">
      <formula>BR58=TRUE</formula>
    </cfRule>
  </conditionalFormatting>
  <conditionalFormatting sqref="G64:G66">
    <cfRule type="expression" dxfId="247" priority="4289" stopIfTrue="1">
      <formula>BR64=TRUE</formula>
    </cfRule>
  </conditionalFormatting>
  <conditionalFormatting sqref="G72:G75">
    <cfRule type="expression" dxfId="246" priority="4338" stopIfTrue="1">
      <formula>BR72=TRUE</formula>
    </cfRule>
  </conditionalFormatting>
  <conditionalFormatting sqref="G83:G133">
    <cfRule type="expression" dxfId="245" priority="4403" stopIfTrue="1">
      <formula>BR83=TRUE</formula>
    </cfRule>
  </conditionalFormatting>
  <conditionalFormatting sqref="H6:H9">
    <cfRule type="expression" dxfId="244" priority="3494" stopIfTrue="1">
      <formula>CK6=TRUE</formula>
    </cfRule>
  </conditionalFormatting>
  <conditionalFormatting sqref="H12:H13">
    <cfRule type="expression" dxfId="243" priority="3634" stopIfTrue="1">
      <formula>BR12=TRUE</formula>
    </cfRule>
  </conditionalFormatting>
  <conditionalFormatting sqref="H21:H22">
    <cfRule type="expression" dxfId="242" priority="3668" stopIfTrue="1">
      <formula>BR21=TRUE</formula>
    </cfRule>
  </conditionalFormatting>
  <conditionalFormatting sqref="H25:H48">
    <cfRule type="expression" dxfId="241" priority="3700" stopIfTrue="1">
      <formula>BR25=TRUE</formula>
    </cfRule>
  </conditionalFormatting>
  <conditionalFormatting sqref="H50:H53">
    <cfRule type="expression" dxfId="240" priority="4084" stopIfTrue="1">
      <formula>CK50=TRUE</formula>
    </cfRule>
  </conditionalFormatting>
  <conditionalFormatting sqref="H58:H61">
    <cfRule type="expression" dxfId="239" priority="4226" stopIfTrue="1">
      <formula>BR58=TRUE</formula>
    </cfRule>
  </conditionalFormatting>
  <conditionalFormatting sqref="H64:H66">
    <cfRule type="expression" dxfId="238" priority="4290" stopIfTrue="1">
      <formula>BR64=TRUE</formula>
    </cfRule>
  </conditionalFormatting>
  <conditionalFormatting sqref="H72:H75">
    <cfRule type="expression" dxfId="237" priority="4339" stopIfTrue="1">
      <formula>BR72=TRUE</formula>
    </cfRule>
  </conditionalFormatting>
  <conditionalFormatting sqref="H83:H133">
    <cfRule type="expression" dxfId="236" priority="4404" stopIfTrue="1">
      <formula>BR83=TRUE</formula>
    </cfRule>
  </conditionalFormatting>
  <conditionalFormatting sqref="I6:I9">
    <cfRule type="expression" dxfId="235" priority="3495" stopIfTrue="1">
      <formula>CK6=TRUE</formula>
    </cfRule>
  </conditionalFormatting>
  <conditionalFormatting sqref="I12:I13">
    <cfRule type="expression" dxfId="234" priority="3635" stopIfTrue="1">
      <formula>BR12=TRUE</formula>
    </cfRule>
  </conditionalFormatting>
  <conditionalFormatting sqref="I21:I22">
    <cfRule type="expression" dxfId="233" priority="3669" stopIfTrue="1">
      <formula>BR21=TRUE</formula>
    </cfRule>
  </conditionalFormatting>
  <conditionalFormatting sqref="I25:I48">
    <cfRule type="expression" dxfId="232" priority="3701" stopIfTrue="1">
      <formula>BR25=TRUE</formula>
    </cfRule>
  </conditionalFormatting>
  <conditionalFormatting sqref="I50:I53">
    <cfRule type="expression" dxfId="231" priority="4085" stopIfTrue="1">
      <formula>CK50=TRUE</formula>
    </cfRule>
  </conditionalFormatting>
  <conditionalFormatting sqref="I58:I61">
    <cfRule type="expression" dxfId="230" priority="4227" stopIfTrue="1">
      <formula>BR58=TRUE</formula>
    </cfRule>
  </conditionalFormatting>
  <conditionalFormatting sqref="I64:I66">
    <cfRule type="expression" dxfId="229" priority="4291" stopIfTrue="1">
      <formula>BR64=TRUE</formula>
    </cfRule>
  </conditionalFormatting>
  <conditionalFormatting sqref="I72:I75">
    <cfRule type="expression" dxfId="228" priority="4340" stopIfTrue="1">
      <formula>BR72=TRUE</formula>
    </cfRule>
  </conditionalFormatting>
  <conditionalFormatting sqref="I83:I133">
    <cfRule type="expression" dxfId="227" priority="4405" stopIfTrue="1">
      <formula>BR83=TRUE</formula>
    </cfRule>
  </conditionalFormatting>
  <conditionalFormatting sqref="J6:J9">
    <cfRule type="expression" dxfId="226" priority="3496" stopIfTrue="1">
      <formula>CK6=TRUE</formula>
    </cfRule>
  </conditionalFormatting>
  <conditionalFormatting sqref="J12:J13">
    <cfRule type="expression" dxfId="225" priority="3636" stopIfTrue="1">
      <formula>BR12=TRUE</formula>
    </cfRule>
  </conditionalFormatting>
  <conditionalFormatting sqref="J21:J22">
    <cfRule type="expression" dxfId="224" priority="3670" stopIfTrue="1">
      <formula>BR21=TRUE</formula>
    </cfRule>
  </conditionalFormatting>
  <conditionalFormatting sqref="J25:J48">
    <cfRule type="expression" dxfId="223" priority="3702" stopIfTrue="1">
      <formula>BR25=TRUE</formula>
    </cfRule>
  </conditionalFormatting>
  <conditionalFormatting sqref="J50:J53">
    <cfRule type="expression" dxfId="222" priority="4086" stopIfTrue="1">
      <formula>CK50=TRUE</formula>
    </cfRule>
  </conditionalFormatting>
  <conditionalFormatting sqref="J55">
    <cfRule type="expression" dxfId="221" priority="99">
      <formula>BI55=TRUE</formula>
    </cfRule>
  </conditionalFormatting>
  <conditionalFormatting sqref="J58:J61">
    <cfRule type="expression" dxfId="220" priority="4228" stopIfTrue="1">
      <formula>BR58=TRUE</formula>
    </cfRule>
  </conditionalFormatting>
  <conditionalFormatting sqref="J64:J66">
    <cfRule type="expression" dxfId="219" priority="4292" stopIfTrue="1">
      <formula>BR64=TRUE</formula>
    </cfRule>
  </conditionalFormatting>
  <conditionalFormatting sqref="J72:J75">
    <cfRule type="expression" dxfId="218" priority="4341" stopIfTrue="1">
      <formula>BR72=TRUE</formula>
    </cfRule>
  </conditionalFormatting>
  <conditionalFormatting sqref="J83:J133">
    <cfRule type="expression" dxfId="217" priority="4406" stopIfTrue="1">
      <formula>BR83=TRUE</formula>
    </cfRule>
  </conditionalFormatting>
  <conditionalFormatting sqref="K6:K9">
    <cfRule type="expression" dxfId="216" priority="3497" stopIfTrue="1">
      <formula>CK6=TRUE</formula>
    </cfRule>
  </conditionalFormatting>
  <conditionalFormatting sqref="K12:K13">
    <cfRule type="expression" dxfId="215" priority="3637" stopIfTrue="1">
      <formula>BR12=TRUE</formula>
    </cfRule>
  </conditionalFormatting>
  <conditionalFormatting sqref="K21:K22">
    <cfRule type="expression" dxfId="214" priority="3671" stopIfTrue="1">
      <formula>BR21=TRUE</formula>
    </cfRule>
  </conditionalFormatting>
  <conditionalFormatting sqref="K25:K48">
    <cfRule type="expression" dxfId="213" priority="3703" stopIfTrue="1">
      <formula>BR25=TRUE</formula>
    </cfRule>
  </conditionalFormatting>
  <conditionalFormatting sqref="K50:K53">
    <cfRule type="expression" dxfId="212" priority="4087" stopIfTrue="1">
      <formula>CK50=TRUE</formula>
    </cfRule>
  </conditionalFormatting>
  <conditionalFormatting sqref="K58:K61">
    <cfRule type="expression" dxfId="211" priority="4229" stopIfTrue="1">
      <formula>BR58=TRUE</formula>
    </cfRule>
  </conditionalFormatting>
  <conditionalFormatting sqref="K64:K66">
    <cfRule type="expression" dxfId="210" priority="4293" stopIfTrue="1">
      <formula>BR64=TRUE</formula>
    </cfRule>
  </conditionalFormatting>
  <conditionalFormatting sqref="K72:K75">
    <cfRule type="expression" dxfId="209" priority="4342" stopIfTrue="1">
      <formula>BR72=TRUE</formula>
    </cfRule>
  </conditionalFormatting>
  <conditionalFormatting sqref="K83:K133">
    <cfRule type="expression" dxfId="208" priority="4407" stopIfTrue="1">
      <formula>BR83=TRUE</formula>
    </cfRule>
  </conditionalFormatting>
  <conditionalFormatting sqref="L6:L9">
    <cfRule type="expression" dxfId="207" priority="3498" stopIfTrue="1">
      <formula>CK6=TRUE</formula>
    </cfRule>
  </conditionalFormatting>
  <conditionalFormatting sqref="L12:L13">
    <cfRule type="expression" dxfId="206" priority="3638" stopIfTrue="1">
      <formula>BR12=TRUE</formula>
    </cfRule>
  </conditionalFormatting>
  <conditionalFormatting sqref="L21:L22">
    <cfRule type="expression" dxfId="205" priority="3672" stopIfTrue="1">
      <formula>BR21=TRUE</formula>
    </cfRule>
  </conditionalFormatting>
  <conditionalFormatting sqref="L25:L48">
    <cfRule type="expression" dxfId="204" priority="3704" stopIfTrue="1">
      <formula>BR25=TRUE</formula>
    </cfRule>
  </conditionalFormatting>
  <conditionalFormatting sqref="L50:L53">
    <cfRule type="expression" dxfId="203" priority="4088" stopIfTrue="1">
      <formula>CK50=TRUE</formula>
    </cfRule>
  </conditionalFormatting>
  <conditionalFormatting sqref="L58:L61">
    <cfRule type="expression" dxfId="202" priority="4230" stopIfTrue="1">
      <formula>BR58=TRUE</formula>
    </cfRule>
  </conditionalFormatting>
  <conditionalFormatting sqref="L64:L66">
    <cfRule type="expression" dxfId="201" priority="4294" stopIfTrue="1">
      <formula>BR64=TRUE</formula>
    </cfRule>
  </conditionalFormatting>
  <conditionalFormatting sqref="L72:L75">
    <cfRule type="expression" dxfId="200" priority="4343" stopIfTrue="1">
      <formula>BR72=TRUE</formula>
    </cfRule>
  </conditionalFormatting>
  <conditionalFormatting sqref="L83:L133">
    <cfRule type="expression" dxfId="199" priority="4408" stopIfTrue="1">
      <formula>BR83=TRUE</formula>
    </cfRule>
  </conditionalFormatting>
  <conditionalFormatting sqref="M6:M9">
    <cfRule type="expression" dxfId="198" priority="3499" stopIfTrue="1">
      <formula>CK6=TRUE</formula>
    </cfRule>
  </conditionalFormatting>
  <conditionalFormatting sqref="M12:M13">
    <cfRule type="expression" dxfId="197" priority="3639" stopIfTrue="1">
      <formula>BR12=TRUE</formula>
    </cfRule>
  </conditionalFormatting>
  <conditionalFormatting sqref="M21:M22">
    <cfRule type="expression" dxfId="196" priority="3673" stopIfTrue="1">
      <formula>BR21=TRUE</formula>
    </cfRule>
  </conditionalFormatting>
  <conditionalFormatting sqref="M25:M48">
    <cfRule type="expression" dxfId="195" priority="3705" stopIfTrue="1">
      <formula>BR25=TRUE</formula>
    </cfRule>
  </conditionalFormatting>
  <conditionalFormatting sqref="M50:M53">
    <cfRule type="expression" dxfId="194" priority="4089" stopIfTrue="1">
      <formula>CK50=TRUE</formula>
    </cfRule>
  </conditionalFormatting>
  <conditionalFormatting sqref="M58:M61">
    <cfRule type="expression" dxfId="193" priority="4231" stopIfTrue="1">
      <formula>BR58=TRUE</formula>
    </cfRule>
  </conditionalFormatting>
  <conditionalFormatting sqref="M64:M66">
    <cfRule type="expression" dxfId="192" priority="4295" stopIfTrue="1">
      <formula>BR64=TRUE</formula>
    </cfRule>
  </conditionalFormatting>
  <conditionalFormatting sqref="M72:M75">
    <cfRule type="expression" dxfId="191" priority="4344" stopIfTrue="1">
      <formula>BR72=TRUE</formula>
    </cfRule>
  </conditionalFormatting>
  <conditionalFormatting sqref="M83:M133">
    <cfRule type="expression" dxfId="190" priority="4409" stopIfTrue="1">
      <formula>BR83=TRUE</formula>
    </cfRule>
  </conditionalFormatting>
  <conditionalFormatting sqref="N6:N9">
    <cfRule type="expression" dxfId="189" priority="3500" stopIfTrue="1">
      <formula>CK6=TRUE</formula>
    </cfRule>
  </conditionalFormatting>
  <conditionalFormatting sqref="N12:N13">
    <cfRule type="expression" dxfId="188" priority="3640" stopIfTrue="1">
      <formula>BR12=TRUE</formula>
    </cfRule>
  </conditionalFormatting>
  <conditionalFormatting sqref="N21:N22">
    <cfRule type="expression" dxfId="187" priority="3674" stopIfTrue="1">
      <formula>BR21=TRUE</formula>
    </cfRule>
  </conditionalFormatting>
  <conditionalFormatting sqref="N25:N48">
    <cfRule type="expression" dxfId="186" priority="3706" stopIfTrue="1">
      <formula>BR25=TRUE</formula>
    </cfRule>
  </conditionalFormatting>
  <conditionalFormatting sqref="N50:N53">
    <cfRule type="expression" dxfId="185" priority="4090" stopIfTrue="1">
      <formula>CK50=TRUE</formula>
    </cfRule>
  </conditionalFormatting>
  <conditionalFormatting sqref="N58:N61">
    <cfRule type="expression" dxfId="184" priority="4232" stopIfTrue="1">
      <formula>BR58=TRUE</formula>
    </cfRule>
  </conditionalFormatting>
  <conditionalFormatting sqref="N64:N66">
    <cfRule type="expression" dxfId="183" priority="4296" stopIfTrue="1">
      <formula>BR64=TRUE</formula>
    </cfRule>
  </conditionalFormatting>
  <conditionalFormatting sqref="N72:N75">
    <cfRule type="expression" dxfId="182" priority="4345" stopIfTrue="1">
      <formula>BR72=TRUE</formula>
    </cfRule>
  </conditionalFormatting>
  <conditionalFormatting sqref="N83:N133">
    <cfRule type="expression" dxfId="181" priority="4410" stopIfTrue="1">
      <formula>BR83=TRUE</formula>
    </cfRule>
  </conditionalFormatting>
  <conditionalFormatting sqref="O6:O9">
    <cfRule type="expression" dxfId="180" priority="3501" stopIfTrue="1">
      <formula>CK6=TRUE</formula>
    </cfRule>
  </conditionalFormatting>
  <conditionalFormatting sqref="O12:O13">
    <cfRule type="expression" dxfId="179" priority="3641" stopIfTrue="1">
      <formula>BR12=TRUE</formula>
    </cfRule>
  </conditionalFormatting>
  <conditionalFormatting sqref="O21:O22">
    <cfRule type="expression" dxfId="178" priority="3675" stopIfTrue="1">
      <formula>BR21=TRUE</formula>
    </cfRule>
  </conditionalFormatting>
  <conditionalFormatting sqref="O25:O48">
    <cfRule type="expression" dxfId="177" priority="3707" stopIfTrue="1">
      <formula>BR25=TRUE</formula>
    </cfRule>
  </conditionalFormatting>
  <conditionalFormatting sqref="O50:O53">
    <cfRule type="expression" dxfId="176" priority="4091" stopIfTrue="1">
      <formula>CK50=TRUE</formula>
    </cfRule>
  </conditionalFormatting>
  <conditionalFormatting sqref="O58:O61">
    <cfRule type="expression" dxfId="175" priority="4233" stopIfTrue="1">
      <formula>BR58=TRUE</formula>
    </cfRule>
  </conditionalFormatting>
  <conditionalFormatting sqref="O64:O66">
    <cfRule type="expression" dxfId="174" priority="4297" stopIfTrue="1">
      <formula>BR64=TRUE</formula>
    </cfRule>
  </conditionalFormatting>
  <conditionalFormatting sqref="O72:O75">
    <cfRule type="expression" dxfId="173" priority="4346" stopIfTrue="1">
      <formula>BR72=TRUE</formula>
    </cfRule>
  </conditionalFormatting>
  <conditionalFormatting sqref="O83:O133">
    <cfRule type="expression" dxfId="172" priority="4411" stopIfTrue="1">
      <formula>BR83=TRUE</formula>
    </cfRule>
  </conditionalFormatting>
  <conditionalFormatting sqref="P6:P9">
    <cfRule type="expression" dxfId="171" priority="3502" stopIfTrue="1">
      <formula>CK6=TRUE</formula>
    </cfRule>
  </conditionalFormatting>
  <conditionalFormatting sqref="P12:P13">
    <cfRule type="expression" dxfId="170" priority="3642" stopIfTrue="1">
      <formula>BR12=TRUE</formula>
    </cfRule>
  </conditionalFormatting>
  <conditionalFormatting sqref="P21:P22">
    <cfRule type="expression" dxfId="169" priority="3676" stopIfTrue="1">
      <formula>BR21=TRUE</formula>
    </cfRule>
  </conditionalFormatting>
  <conditionalFormatting sqref="P25:P48">
    <cfRule type="expression" dxfId="168" priority="3708" stopIfTrue="1">
      <formula>BR25=TRUE</formula>
    </cfRule>
  </conditionalFormatting>
  <conditionalFormatting sqref="P50:P53">
    <cfRule type="expression" dxfId="167" priority="4092" stopIfTrue="1">
      <formula>CK50=TRUE</formula>
    </cfRule>
  </conditionalFormatting>
  <conditionalFormatting sqref="P58:P61">
    <cfRule type="expression" dxfId="166" priority="4234" stopIfTrue="1">
      <formula>BR58=TRUE</formula>
    </cfRule>
  </conditionalFormatting>
  <conditionalFormatting sqref="P64:P66">
    <cfRule type="expression" dxfId="165" priority="4298" stopIfTrue="1">
      <formula>BR64=TRUE</formula>
    </cfRule>
  </conditionalFormatting>
  <conditionalFormatting sqref="P72:P75">
    <cfRule type="expression" dxfId="164" priority="4347" stopIfTrue="1">
      <formula>BR72=TRUE</formula>
    </cfRule>
  </conditionalFormatting>
  <conditionalFormatting sqref="P83:P133">
    <cfRule type="expression" dxfId="163" priority="4412" stopIfTrue="1">
      <formula>BR83=TRUE</formula>
    </cfRule>
  </conditionalFormatting>
  <conditionalFormatting sqref="Q6:Q9">
    <cfRule type="expression" dxfId="162" priority="3503" stopIfTrue="1">
      <formula>CK6=TRUE</formula>
    </cfRule>
  </conditionalFormatting>
  <conditionalFormatting sqref="Q12:Q13">
    <cfRule type="expression" dxfId="161" priority="3643" stopIfTrue="1">
      <formula>BR12=TRUE</formula>
    </cfRule>
  </conditionalFormatting>
  <conditionalFormatting sqref="Q21:Q22">
    <cfRule type="expression" dxfId="160" priority="3677" stopIfTrue="1">
      <formula>BR21=TRUE</formula>
    </cfRule>
  </conditionalFormatting>
  <conditionalFormatting sqref="Q25:Q48">
    <cfRule type="expression" dxfId="159" priority="3709" stopIfTrue="1">
      <formula>BR25=TRUE</formula>
    </cfRule>
  </conditionalFormatting>
  <conditionalFormatting sqref="Q50:Q53">
    <cfRule type="expression" dxfId="158" priority="4093" stopIfTrue="1">
      <formula>CK50=TRUE</formula>
    </cfRule>
  </conditionalFormatting>
  <conditionalFormatting sqref="Q58:Q61">
    <cfRule type="expression" dxfId="157" priority="4235" stopIfTrue="1">
      <formula>BR58=TRUE</formula>
    </cfRule>
  </conditionalFormatting>
  <conditionalFormatting sqref="Q64:Q66">
    <cfRule type="expression" dxfId="156" priority="4299" stopIfTrue="1">
      <formula>BR64=TRUE</formula>
    </cfRule>
  </conditionalFormatting>
  <conditionalFormatting sqref="Q72:Q75">
    <cfRule type="expression" dxfId="155" priority="4348" stopIfTrue="1">
      <formula>BR72=TRUE</formula>
    </cfRule>
  </conditionalFormatting>
  <conditionalFormatting sqref="Q83:Q133">
    <cfRule type="expression" dxfId="154" priority="4413" stopIfTrue="1">
      <formula>BR83=TRUE</formula>
    </cfRule>
  </conditionalFormatting>
  <conditionalFormatting sqref="R6:R9">
    <cfRule type="expression" dxfId="153" priority="3504" stopIfTrue="1">
      <formula>CK6=TRUE</formula>
    </cfRule>
  </conditionalFormatting>
  <conditionalFormatting sqref="R12:R13">
    <cfRule type="expression" dxfId="152" priority="3644" stopIfTrue="1">
      <formula>BR12=TRUE</formula>
    </cfRule>
  </conditionalFormatting>
  <conditionalFormatting sqref="R21:R22">
    <cfRule type="expression" dxfId="151" priority="3678" stopIfTrue="1">
      <formula>BR21=TRUE</formula>
    </cfRule>
  </conditionalFormatting>
  <conditionalFormatting sqref="R25:R48">
    <cfRule type="expression" dxfId="150" priority="3710" stopIfTrue="1">
      <formula>BR25=TRUE</formula>
    </cfRule>
  </conditionalFormatting>
  <conditionalFormatting sqref="R50:R53">
    <cfRule type="expression" dxfId="149" priority="4094" stopIfTrue="1">
      <formula>CK50=TRUE</formula>
    </cfRule>
  </conditionalFormatting>
  <conditionalFormatting sqref="R58:R61">
    <cfRule type="expression" dxfId="148" priority="4236" stopIfTrue="1">
      <formula>BR58=TRUE</formula>
    </cfRule>
  </conditionalFormatting>
  <conditionalFormatting sqref="R64:R66">
    <cfRule type="expression" dxfId="147" priority="4300" stopIfTrue="1">
      <formula>BR64=TRUE</formula>
    </cfRule>
  </conditionalFormatting>
  <conditionalFormatting sqref="R72:R75">
    <cfRule type="expression" dxfId="146" priority="4349" stopIfTrue="1">
      <formula>BR72=TRUE</formula>
    </cfRule>
  </conditionalFormatting>
  <conditionalFormatting sqref="R83:R133">
    <cfRule type="expression" dxfId="145" priority="4414" stopIfTrue="1">
      <formula>BR83=TRUE</formula>
    </cfRule>
  </conditionalFormatting>
  <conditionalFormatting sqref="S6:S9">
    <cfRule type="expression" dxfId="144" priority="3505" stopIfTrue="1">
      <formula>CK6=TRUE</formula>
    </cfRule>
  </conditionalFormatting>
  <conditionalFormatting sqref="S12">
    <cfRule type="expression" dxfId="143" priority="5215" stopIfTrue="1">
      <formula>AND($AQ12=TRUE, ISNUMBER(SEARCH("*", $AT12)))</formula>
    </cfRule>
  </conditionalFormatting>
  <conditionalFormatting sqref="S13">
    <cfRule type="expression" dxfId="142" priority="3481" stopIfTrue="1">
      <formula>AND($AR13=TRUE, ISNUMBER(SEARCH("*", $AT13)))</formula>
    </cfRule>
  </conditionalFormatting>
  <conditionalFormatting sqref="S15">
    <cfRule type="expression" dxfId="141" priority="5216" stopIfTrue="1">
      <formula>AND($AQ15=TRUE, ISNUMBER(SEARCH("*", $AT15)))</formula>
    </cfRule>
  </conditionalFormatting>
  <conditionalFormatting sqref="S18">
    <cfRule type="expression" dxfId="140" priority="5217" stopIfTrue="1">
      <formula>AND($AQ18=TRUE, ISNUMBER(SEARCH("*", $AT18)))</formula>
    </cfRule>
  </conditionalFormatting>
  <conditionalFormatting sqref="S50:S53">
    <cfRule type="expression" dxfId="139" priority="4095" stopIfTrue="1">
      <formula>CK50=TRUE</formula>
    </cfRule>
  </conditionalFormatting>
  <conditionalFormatting sqref="S64:S66">
    <cfRule type="expression" dxfId="138" priority="5788" stopIfTrue="1">
      <formula>AND($AQ64=TRUE, ISNUMBER(SEARCH("*", $AT64)))</formula>
    </cfRule>
  </conditionalFormatting>
  <conditionalFormatting sqref="S69">
    <cfRule type="expression" dxfId="137" priority="5827" stopIfTrue="1">
      <formula>AND($AQ69=TRUE, ISNUMBER(SEARCH("*", $AT69)))</formula>
    </cfRule>
  </conditionalFormatting>
  <conditionalFormatting sqref="S79">
    <cfRule type="expression" dxfId="136" priority="5904" stopIfTrue="1">
      <formula>AND($AQ79=TRUE, ISNUMBER(SEARCH("*", $AT79)))</formula>
    </cfRule>
  </conditionalFormatting>
  <conditionalFormatting sqref="S21:AK22">
    <cfRule type="expression" dxfId="135" priority="5218" stopIfTrue="1">
      <formula>AND($AQ21=TRUE, ISNUMBER(SEARCH("*", $AT21)))</formula>
    </cfRule>
  </conditionalFormatting>
  <conditionalFormatting sqref="S25:AK48">
    <cfRule type="expression" dxfId="134" priority="5256" stopIfTrue="1">
      <formula>AND($AQ25=TRUE, ISNUMBER(SEARCH("*", $AT25)))</formula>
    </cfRule>
  </conditionalFormatting>
  <conditionalFormatting sqref="S58:AK61">
    <cfRule type="expression" dxfId="133" priority="5712" stopIfTrue="1">
      <formula>AND($AQ58=TRUE, ISNUMBER(SEARCH("*", $AT58)))</formula>
    </cfRule>
  </conditionalFormatting>
  <conditionalFormatting sqref="S72:AK75">
    <cfRule type="expression" dxfId="132" priority="5828" stopIfTrue="1">
      <formula>AND($AQ72=TRUE, ISNUMBER(SEARCH("*", $AT72)))</formula>
    </cfRule>
  </conditionalFormatting>
  <conditionalFormatting sqref="S83:AK133">
    <cfRule type="expression" dxfId="131" priority="5905" stopIfTrue="1">
      <formula>AND($AQ83=TRUE, ISNUMBER(SEARCH("*", $AT83)))</formula>
    </cfRule>
  </conditionalFormatting>
  <conditionalFormatting sqref="T6:T9">
    <cfRule type="expression" dxfId="130" priority="3506" stopIfTrue="1">
      <formula>CK6=TRUE</formula>
    </cfRule>
  </conditionalFormatting>
  <conditionalFormatting sqref="T50:T53">
    <cfRule type="expression" dxfId="129" priority="4096" stopIfTrue="1">
      <formula>CK50=TRUE</formula>
    </cfRule>
  </conditionalFormatting>
  <conditionalFormatting sqref="T64:AK65">
    <cfRule type="expression" dxfId="128" priority="5789" stopIfTrue="1">
      <formula>AND($AQ64=TRUE, ISNUMBER(SEARCH("*", $AT64)))</formula>
    </cfRule>
  </conditionalFormatting>
  <conditionalFormatting sqref="T66:AK66">
    <cfRule type="expression" dxfId="127" priority="2358" stopIfTrue="1">
      <formula>AND($AR66=TRUE, ISNUMBER(SEARCH("*", $AT66)))</formula>
    </cfRule>
  </conditionalFormatting>
  <conditionalFormatting sqref="U6:U9">
    <cfRule type="expression" dxfId="126" priority="3507" stopIfTrue="1">
      <formula>CK6=TRUE</formula>
    </cfRule>
  </conditionalFormatting>
  <conditionalFormatting sqref="U50:U53">
    <cfRule type="expression" dxfId="125" priority="4097" stopIfTrue="1">
      <formula>CK50=TRUE</formula>
    </cfRule>
  </conditionalFormatting>
  <conditionalFormatting sqref="V6:V9">
    <cfRule type="expression" dxfId="124" priority="3508" stopIfTrue="1">
      <formula>CK6=TRUE</formula>
    </cfRule>
  </conditionalFormatting>
  <conditionalFormatting sqref="V50:V53">
    <cfRule type="expression" dxfId="123" priority="4098" stopIfTrue="1">
      <formula>CK50=TRUE</formula>
    </cfRule>
  </conditionalFormatting>
  <conditionalFormatting sqref="W6:W9">
    <cfRule type="expression" dxfId="122" priority="3509" stopIfTrue="1">
      <formula>CK6=TRUE</formula>
    </cfRule>
  </conditionalFormatting>
  <conditionalFormatting sqref="W50:W53">
    <cfRule type="expression" dxfId="121" priority="4099" stopIfTrue="1">
      <formula>CK50=TRUE</formula>
    </cfRule>
  </conditionalFormatting>
  <conditionalFormatting sqref="X6:X9">
    <cfRule type="expression" dxfId="120" priority="3510" stopIfTrue="1">
      <formula>CK6=TRUE</formula>
    </cfRule>
  </conditionalFormatting>
  <conditionalFormatting sqref="X50:X53">
    <cfRule type="expression" dxfId="119" priority="4100" stopIfTrue="1">
      <formula>CK50=TRUE</formula>
    </cfRule>
  </conditionalFormatting>
  <conditionalFormatting sqref="Y6:Y9">
    <cfRule type="expression" dxfId="118" priority="3511" stopIfTrue="1">
      <formula>CK6=TRUE</formula>
    </cfRule>
  </conditionalFormatting>
  <conditionalFormatting sqref="Y50:Y53">
    <cfRule type="expression" dxfId="117" priority="4101" stopIfTrue="1">
      <formula>CK50=TRUE</formula>
    </cfRule>
  </conditionalFormatting>
  <conditionalFormatting sqref="Z6:Z9">
    <cfRule type="expression" dxfId="116" priority="3512" stopIfTrue="1">
      <formula>CK6=TRUE</formula>
    </cfRule>
  </conditionalFormatting>
  <conditionalFormatting sqref="Z50:Z53">
    <cfRule type="expression" dxfId="115" priority="4102" stopIfTrue="1">
      <formula>CK50=TRUE</formula>
    </cfRule>
  </conditionalFormatting>
  <conditionalFormatting sqref="AA6:AA9">
    <cfRule type="expression" dxfId="114" priority="3513" stopIfTrue="1">
      <formula>CK6=TRUE</formula>
    </cfRule>
  </conditionalFormatting>
  <conditionalFormatting sqref="AA50:AA53">
    <cfRule type="expression" dxfId="113" priority="4103" stopIfTrue="1">
      <formula>CK50=TRUE</formula>
    </cfRule>
  </conditionalFormatting>
  <conditionalFormatting sqref="AB6:AB9">
    <cfRule type="expression" dxfId="112" priority="3514" stopIfTrue="1">
      <formula>CK6=TRUE</formula>
    </cfRule>
  </conditionalFormatting>
  <conditionalFormatting sqref="AB50:AB53">
    <cfRule type="expression" dxfId="111" priority="4104" stopIfTrue="1">
      <formula>CK50=TRUE</formula>
    </cfRule>
  </conditionalFormatting>
  <conditionalFormatting sqref="AC6:AC9">
    <cfRule type="expression" dxfId="110" priority="3515" stopIfTrue="1">
      <formula>CK6=TRUE</formula>
    </cfRule>
  </conditionalFormatting>
  <conditionalFormatting sqref="AC50:AC53">
    <cfRule type="expression" dxfId="109" priority="4105" stopIfTrue="1">
      <formula>CK50=TRUE</formula>
    </cfRule>
  </conditionalFormatting>
  <conditionalFormatting sqref="AD6:AD9">
    <cfRule type="expression" dxfId="108" priority="3516" stopIfTrue="1">
      <formula>CK6=TRUE</formula>
    </cfRule>
  </conditionalFormatting>
  <conditionalFormatting sqref="AD50:AD53">
    <cfRule type="expression" dxfId="107" priority="4106" stopIfTrue="1">
      <formula>CK50=TRUE</formula>
    </cfRule>
  </conditionalFormatting>
  <conditionalFormatting sqref="AE6:AE9">
    <cfRule type="expression" dxfId="106" priority="3517" stopIfTrue="1">
      <formula>CK6=TRUE</formula>
    </cfRule>
  </conditionalFormatting>
  <conditionalFormatting sqref="AE50:AE53">
    <cfRule type="expression" dxfId="105" priority="4107" stopIfTrue="1">
      <formula>CK50=TRUE</formula>
    </cfRule>
  </conditionalFormatting>
  <conditionalFormatting sqref="AF6:AF9">
    <cfRule type="expression" dxfId="104" priority="3518" stopIfTrue="1">
      <formula>CK6=TRUE</formula>
    </cfRule>
  </conditionalFormatting>
  <conditionalFormatting sqref="AF50:AF53">
    <cfRule type="expression" dxfId="103" priority="4108" stopIfTrue="1">
      <formula>CK50=TRUE</formula>
    </cfRule>
  </conditionalFormatting>
  <conditionalFormatting sqref="AG6:AG9">
    <cfRule type="expression" dxfId="102" priority="3519" stopIfTrue="1">
      <formula>CK6=TRUE</formula>
    </cfRule>
  </conditionalFormatting>
  <conditionalFormatting sqref="AG50:AG53">
    <cfRule type="expression" dxfId="101" priority="4109" stopIfTrue="1">
      <formula>CK50=TRUE</formula>
    </cfRule>
  </conditionalFormatting>
  <conditionalFormatting sqref="AH6:AH9">
    <cfRule type="expression" dxfId="100" priority="3520" stopIfTrue="1">
      <formula>CK6=TRUE</formula>
    </cfRule>
  </conditionalFormatting>
  <conditionalFormatting sqref="AH50:AH53">
    <cfRule type="expression" dxfId="99" priority="4110" stopIfTrue="1">
      <formula>CK50=TRUE</formula>
    </cfRule>
  </conditionalFormatting>
  <conditionalFormatting sqref="AI6:AI9">
    <cfRule type="expression" dxfId="98" priority="3521" stopIfTrue="1">
      <formula>CK6=TRUE</formula>
    </cfRule>
  </conditionalFormatting>
  <conditionalFormatting sqref="AI50:AI53">
    <cfRule type="expression" dxfId="97" priority="4111" stopIfTrue="1">
      <formula>CK50=TRUE</formula>
    </cfRule>
  </conditionalFormatting>
  <conditionalFormatting sqref="AJ6:AJ9">
    <cfRule type="expression" dxfId="96" priority="3522" stopIfTrue="1">
      <formula>CK6=TRUE</formula>
    </cfRule>
  </conditionalFormatting>
  <conditionalFormatting sqref="AJ50:AJ53">
    <cfRule type="expression" dxfId="95" priority="4112" stopIfTrue="1">
      <formula>CK50=TRUE</formula>
    </cfRule>
  </conditionalFormatting>
  <conditionalFormatting sqref="AK6:AK9">
    <cfRule type="expression" dxfId="94" priority="3523" stopIfTrue="1">
      <formula>CK6=TRUE</formula>
    </cfRule>
  </conditionalFormatting>
  <conditionalFormatting sqref="AK50:AK53">
    <cfRule type="expression" dxfId="93" priority="4113" stopIfTrue="1">
      <formula>CK50=TRUE</formula>
    </cfRule>
  </conditionalFormatting>
  <conditionalFormatting sqref="AK5:AL5">
    <cfRule type="expression" dxfId="92" priority="129">
      <formula>$AK5</formula>
    </cfRule>
  </conditionalFormatting>
  <conditionalFormatting sqref="AK10:AL10">
    <cfRule type="expression" dxfId="91" priority="127">
      <formula>$AK10</formula>
    </cfRule>
  </conditionalFormatting>
  <conditionalFormatting sqref="AK16:AL16">
    <cfRule type="expression" dxfId="90" priority="125">
      <formula>$AK16</formula>
    </cfRule>
  </conditionalFormatting>
  <conditionalFormatting sqref="AK19:AL19">
    <cfRule type="expression" dxfId="89" priority="123">
      <formula>$AK19</formula>
    </cfRule>
  </conditionalFormatting>
  <conditionalFormatting sqref="AK23:AL23">
    <cfRule type="expression" dxfId="88" priority="121">
      <formula>$AK23</formula>
    </cfRule>
  </conditionalFormatting>
  <conditionalFormatting sqref="AK49:AL49">
    <cfRule type="expression" dxfId="87" priority="133">
      <formula>$AK49</formula>
    </cfRule>
  </conditionalFormatting>
  <conditionalFormatting sqref="AK56:AL56">
    <cfRule type="expression" dxfId="86" priority="119">
      <formula>$AK56</formula>
    </cfRule>
  </conditionalFormatting>
  <conditionalFormatting sqref="AK62:AL62">
    <cfRule type="expression" dxfId="85" priority="117">
      <formula>$AK62</formula>
    </cfRule>
  </conditionalFormatting>
  <conditionalFormatting sqref="AK67:AL67">
    <cfRule type="expression" dxfId="84" priority="115">
      <formula>$AK67</formula>
    </cfRule>
  </conditionalFormatting>
  <conditionalFormatting sqref="AK70:AL70">
    <cfRule type="expression" dxfId="83" priority="113">
      <formula>$AK70</formula>
    </cfRule>
  </conditionalFormatting>
  <conditionalFormatting sqref="AK77:AL77">
    <cfRule type="expression" dxfId="82" priority="111">
      <formula>$AK77</formula>
    </cfRule>
  </conditionalFormatting>
  <conditionalFormatting sqref="AK80:AL80">
    <cfRule type="expression" dxfId="81" priority="109">
      <formula>$AK80</formula>
    </cfRule>
  </conditionalFormatting>
  <conditionalFormatting sqref="AK135:AL135">
    <cfRule type="expression" dxfId="80" priority="107">
      <formula>$AK135</formula>
    </cfRule>
  </conditionalFormatting>
  <conditionalFormatting sqref="AL4">
    <cfRule type="expression" dxfId="79" priority="98">
      <formula>$AK4</formula>
    </cfRule>
  </conditionalFormatting>
  <conditionalFormatting sqref="AL1:AT3">
    <cfRule type="expression" dxfId="78" priority="105">
      <formula>OR($AL1=2,$AL1=3,$AL1=1)</formula>
    </cfRule>
  </conditionalFormatting>
  <conditionalFormatting sqref="AL2:AT3">
    <cfRule type="expression" dxfId="77" priority="103">
      <formula>OR($AL2=2,$AL2=3,$AL2=1)</formula>
    </cfRule>
    <cfRule type="expression" dxfId="76" priority="104">
      <formula>OR($AL2=3)</formula>
    </cfRule>
  </conditionalFormatting>
  <conditionalFormatting sqref="AM5">
    <cfRule type="expression" dxfId="75" priority="47">
      <formula>OR($AL5=3)</formula>
    </cfRule>
    <cfRule type="expression" dxfId="74" priority="46">
      <formula>OR($AL5=2,$AL5=3,$AL5=1)</formula>
    </cfRule>
    <cfRule type="expression" dxfId="73" priority="45">
      <formula>OR($AL5=3)</formula>
    </cfRule>
    <cfRule type="expression" dxfId="72" priority="44">
      <formula>OR($AL5=2,$AL5=3,$AL5=1)</formula>
    </cfRule>
  </conditionalFormatting>
  <conditionalFormatting sqref="AM10">
    <cfRule type="expression" dxfId="71" priority="92">
      <formula>OR($AL10=2,$AL10=3,$AL10=1)</formula>
    </cfRule>
    <cfRule type="expression" dxfId="70" priority="94">
      <formula>OR($AL10=2,$AL10=3,$AL10=1)</formula>
    </cfRule>
    <cfRule type="expression" dxfId="69" priority="95">
      <formula>OR($AL10=3)</formula>
    </cfRule>
    <cfRule type="expression" dxfId="68" priority="93">
      <formula>OR($AL10=3)</formula>
    </cfRule>
  </conditionalFormatting>
  <conditionalFormatting sqref="AM16">
    <cfRule type="expression" dxfId="67" priority="90">
      <formula>OR($AL16=2,$AL16=3,$AL16=1)</formula>
    </cfRule>
    <cfRule type="expression" dxfId="66" priority="88">
      <formula>OR($AL16=2,$AL16=3,$AL16=1)</formula>
    </cfRule>
    <cfRule type="expression" dxfId="65" priority="89">
      <formula>OR($AL16=3)</formula>
    </cfRule>
    <cfRule type="expression" dxfId="64" priority="91">
      <formula>OR($AL16=3)</formula>
    </cfRule>
  </conditionalFormatting>
  <conditionalFormatting sqref="AM19">
    <cfRule type="expression" dxfId="63" priority="87">
      <formula>OR($AL19=3)</formula>
    </cfRule>
    <cfRule type="expression" dxfId="62" priority="86">
      <formula>OR($AL19=2,$AL19=3,$AL19=1)</formula>
    </cfRule>
    <cfRule type="expression" dxfId="61" priority="84">
      <formula>OR($AL19=2,$AL19=3,$AL19=1)</formula>
    </cfRule>
    <cfRule type="expression" dxfId="60" priority="85">
      <formula>OR($AL19=3)</formula>
    </cfRule>
  </conditionalFormatting>
  <conditionalFormatting sqref="AM23">
    <cfRule type="expression" dxfId="59" priority="83">
      <formula>OR($AL23=3)</formula>
    </cfRule>
    <cfRule type="expression" dxfId="58" priority="82">
      <formula>OR($AL23=2,$AL23=3,$AL23=1)</formula>
    </cfRule>
    <cfRule type="expression" dxfId="57" priority="81">
      <formula>OR($AL23=3)</formula>
    </cfRule>
    <cfRule type="expression" dxfId="56" priority="80">
      <formula>OR($AL23=2,$AL23=3,$AL23=1)</formula>
    </cfRule>
  </conditionalFormatting>
  <conditionalFormatting sqref="AM49">
    <cfRule type="expression" dxfId="55" priority="79">
      <formula>OR($AL49=3)</formula>
    </cfRule>
    <cfRule type="expression" dxfId="54" priority="78">
      <formula>OR($AL49=2,$AL49=3,$AL49=1)</formula>
    </cfRule>
    <cfRule type="expression" dxfId="53" priority="77">
      <formula>OR($AL49=3)</formula>
    </cfRule>
    <cfRule type="expression" dxfId="52" priority="76">
      <formula>OR($AL49=2,$AL49=3,$AL49=1)</formula>
    </cfRule>
  </conditionalFormatting>
  <conditionalFormatting sqref="AM56">
    <cfRule type="expression" dxfId="51" priority="75">
      <formula>OR($AL56=3)</formula>
    </cfRule>
    <cfRule type="expression" dxfId="50" priority="74">
      <formula>OR($AL56=2,$AL56=3,$AL56=1)</formula>
    </cfRule>
    <cfRule type="expression" dxfId="49" priority="73">
      <formula>OR($AL56=3)</formula>
    </cfRule>
    <cfRule type="expression" dxfId="48" priority="72">
      <formula>OR($AL56=2,$AL56=3,$AL56=1)</formula>
    </cfRule>
  </conditionalFormatting>
  <conditionalFormatting sqref="AM62">
    <cfRule type="expression" dxfId="47" priority="70">
      <formula>OR($AL62=2,$AL62=3,$AL62=1)</formula>
    </cfRule>
    <cfRule type="expression" dxfId="46" priority="71">
      <formula>OR($AL62=3)</formula>
    </cfRule>
    <cfRule type="expression" dxfId="45" priority="69">
      <formula>OR($AL62=3)</formula>
    </cfRule>
    <cfRule type="expression" dxfId="44" priority="68">
      <formula>OR($AL62=2,$AL62=3,$AL62=1)</formula>
    </cfRule>
  </conditionalFormatting>
  <conditionalFormatting sqref="AM67">
    <cfRule type="expression" dxfId="43" priority="66">
      <formula>OR($AL67=2,$AL67=3,$AL67=1)</formula>
    </cfRule>
    <cfRule type="expression" dxfId="42" priority="65">
      <formula>OR($AL67=3)</formula>
    </cfRule>
    <cfRule type="expression" dxfId="41" priority="64">
      <formula>OR($AL67=2,$AL67=3,$AL67=1)</formula>
    </cfRule>
    <cfRule type="expression" dxfId="40" priority="67">
      <formula>OR($AL67=3)</formula>
    </cfRule>
  </conditionalFormatting>
  <conditionalFormatting sqref="AM70">
    <cfRule type="expression" dxfId="39" priority="62">
      <formula>OR($AL70=2,$AL70=3,$AL70=1)</formula>
    </cfRule>
    <cfRule type="expression" dxfId="38" priority="63">
      <formula>OR($AL70=3)</formula>
    </cfRule>
    <cfRule type="expression" dxfId="37" priority="60">
      <formula>OR($AL70=2,$AL70=3,$AL70=1)</formula>
    </cfRule>
    <cfRule type="expression" dxfId="36" priority="61">
      <formula>OR($AL70=3)</formula>
    </cfRule>
  </conditionalFormatting>
  <conditionalFormatting sqref="AM77">
    <cfRule type="expression" dxfId="35" priority="59">
      <formula>OR($AL77=3)</formula>
    </cfRule>
    <cfRule type="expression" dxfId="34" priority="57">
      <formula>OR($AL77=3)</formula>
    </cfRule>
    <cfRule type="expression" dxfId="33" priority="56">
      <formula>OR($AL77=2,$AL77=3,$AL77=1)</formula>
    </cfRule>
    <cfRule type="expression" dxfId="32" priority="58">
      <formula>OR($AL77=2,$AL77=3,$AL77=1)</formula>
    </cfRule>
  </conditionalFormatting>
  <conditionalFormatting sqref="AM80">
    <cfRule type="expression" dxfId="31" priority="54">
      <formula>OR($AL80=2,$AL80=3,$AL80=1)</formula>
    </cfRule>
    <cfRule type="expression" dxfId="30" priority="52">
      <formula>OR($AL80=2,$AL80=3,$AL80=1)</formula>
    </cfRule>
    <cfRule type="expression" dxfId="29" priority="53">
      <formula>OR($AL80=3)</formula>
    </cfRule>
    <cfRule type="expression" dxfId="28" priority="55">
      <formula>OR($AL80=3)</formula>
    </cfRule>
  </conditionalFormatting>
  <conditionalFormatting sqref="AM135">
    <cfRule type="expression" dxfId="27" priority="48">
      <formula>OR($AL135=2,$AL135=3,$AL135=1)</formula>
    </cfRule>
    <cfRule type="expression" dxfId="26" priority="49">
      <formula>OR($AL135=3)</formula>
    </cfRule>
    <cfRule type="expression" dxfId="25" priority="50">
      <formula>OR($AL135=2,$AL135=3,$AL135=1)</formula>
    </cfRule>
    <cfRule type="expression" dxfId="24" priority="51">
      <formula>OR($AL135=3)</formula>
    </cfRule>
  </conditionalFormatting>
  <conditionalFormatting sqref="AM1:AS1">
    <cfRule type="expression" dxfId="23" priority="101">
      <formula>OR($AL1=2,$AL1=3,$AL1=1)</formula>
    </cfRule>
    <cfRule type="expression" dxfId="22" priority="102">
      <formula>OR($AL1=3)</formula>
    </cfRule>
  </conditionalFormatting>
  <conditionalFormatting sqref="AP5">
    <cfRule type="expression" dxfId="21" priority="40">
      <formula>OR($AL5=2,$AL5=3,$AL5=1)</formula>
    </cfRule>
    <cfRule type="expression" dxfId="20" priority="41">
      <formula>OR($AL5=3)</formula>
    </cfRule>
    <cfRule type="expression" dxfId="19" priority="42">
      <formula>OR($AL5=2,$AL5=3,$AL5=1)</formula>
    </cfRule>
    <cfRule type="expression" dxfId="18" priority="43">
      <formula>OR($AL5=3)</formula>
    </cfRule>
  </conditionalFormatting>
  <conditionalFormatting sqref="AQ5:AR10 AQ12:AR16 AQ18:AR19 AQ21:AR23 AQ25:AR56 AQ58:AR62 AQ64:AR67 AQ69:AR70 AQ72:AR77 AQ79:AR81 AQ83:AR136">
    <cfRule type="expression" dxfId="17" priority="34">
      <formula>OR($AL5=2,$AL5=3,$AL5=1)</formula>
    </cfRule>
    <cfRule type="expression" dxfId="16" priority="35">
      <formula>OR($AL5=3)</formula>
    </cfRule>
    <cfRule type="expression" dxfId="15" priority="36">
      <formula>OR($AL5=2,$AL5=3,$AL5=1)</formula>
    </cfRule>
    <cfRule type="expression" dxfId="14" priority="37">
      <formula>OR($AL5=3)</formula>
    </cfRule>
  </conditionalFormatting>
  <conditionalFormatting sqref="AS4">
    <cfRule type="expression" dxfId="13" priority="96">
      <formula>OR($AL4=2,$AL4=3,$AL4=1)</formula>
    </cfRule>
    <cfRule type="expression" dxfId="12" priority="97">
      <formula>OR($AL4=3)</formula>
    </cfRule>
  </conditionalFormatting>
  <conditionalFormatting sqref="AS54">
    <cfRule type="expression" dxfId="11" priority="25">
      <formula>OR($AL54=2,$AL54=3,$AL54=1)</formula>
    </cfRule>
    <cfRule type="expression" dxfId="10" priority="26">
      <formula>OR($AL54=3)</formula>
    </cfRule>
    <cfRule type="expression" dxfId="9" priority="27">
      <formula>OR($AL54=2,$AL54=3,$AL54=1)</formula>
    </cfRule>
    <cfRule type="expression" dxfId="8" priority="28">
      <formula>OR($AL54=3)</formula>
    </cfRule>
  </conditionalFormatting>
  <conditionalFormatting sqref="AT4:AT136">
    <cfRule type="expression" dxfId="7" priority="3">
      <formula>OR($AL4=2,$AL4=3,$AL4=1)</formula>
    </cfRule>
    <cfRule type="expression" dxfId="6" priority="4">
      <formula>OR($AL4=3)</formula>
    </cfRule>
    <cfRule type="expression" dxfId="5" priority="5">
      <formula>OR($AL4=2,$AL4=3,$AL4=1)</formula>
    </cfRule>
    <cfRule type="expression" dxfId="4" priority="6">
      <formula>OR($AL4=3)</formula>
    </cfRule>
    <cfRule type="expression" dxfId="3" priority="1">
      <formula>OR($AL4=2,$AL4=3,$AL4=1)</formula>
    </cfRule>
    <cfRule type="expression" dxfId="2" priority="2">
      <formula>OR($AL4=3)</formula>
    </cfRule>
  </conditionalFormatting>
  <conditionalFormatting sqref="AY1:AY3">
    <cfRule type="expression" dxfId="1" priority="19">
      <formula>OR($AL1=2,$AL1=3,$AL1=1)</formula>
    </cfRule>
    <cfRule type="expression" dxfId="0" priority="20">
      <formula>OR($AL1=3)</formula>
    </cfRule>
  </conditionalFormatting>
  <hyperlinks>
    <hyperlink ref="B137" location="'主頁 Main Page'!A1" display="回主頁 Back to Main Page" xr:uid="{5BAF705B-2ECD-4519-B993-7755D6DBEED3}"/>
    <hyperlink ref="B137:AK137" location="'主頁 Main Page'!D50" display="回主頁 Back to Main Page" xr:uid="{06EAAA3D-3248-43E9-B75A-D7D142E1E3B7}"/>
  </hyperlinks>
  <printOptions horizontalCentered="1"/>
  <pageMargins left="0.11811023622047245" right="0.11811023622047245" top="0.98425196850393704" bottom="0.78740157480314965" header="0" footer="0.51181102362204722"/>
  <pageSetup paperSize="9" scale="85" orientation="portrait" r:id="rId1"/>
  <headerFooter>
    <oddHeader>&amp;L&amp;G&amp;C&amp;"微軟正黑體,粗體"台灣檢驗科技股份有限公司-健康產業服務
SGS Taiwan Ltd. - Health Industry Services
超微量工業安全實驗室委託試驗申請書- 化粧品
Ultra Trace and Industrial Safety Hygiene Laboratory Application Form - Cosmetics</oddHeader>
    <oddFooter>&amp;L&amp;"微軟正黑體,標準"&amp;9超微量工業安全實驗室委託試驗申請書- 化粧品 Ultra Trace and Industrial Safety Hygiene Laboratory Application Form - Cosmetics
報告號碼Report No.:&amp;C&amp;"微軟正黑體,標準"&amp;9Page &amp;P of &amp;N&amp;R&amp;"微軟正黑體,標準"&amp;9版次Version：5.6    發行日期Issued Date：2026.10.01</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9506" r:id="rId5" name="Check Box 114">
              <controlPr defaultSize="0" autoFill="0" autoLine="0" autoPict="0">
                <anchor moveWithCells="1">
                  <from>
                    <xdr:col>1</xdr:col>
                    <xdr:colOff>0</xdr:colOff>
                    <xdr:row>5</xdr:row>
                    <xdr:rowOff>0</xdr:rowOff>
                  </from>
                  <to>
                    <xdr:col>2</xdr:col>
                    <xdr:colOff>57150</xdr:colOff>
                    <xdr:row>6</xdr:row>
                    <xdr:rowOff>9525</xdr:rowOff>
                  </to>
                </anchor>
              </controlPr>
            </control>
          </mc:Choice>
        </mc:AlternateContent>
        <mc:AlternateContent xmlns:mc="http://schemas.openxmlformats.org/markup-compatibility/2006">
          <mc:Choice Requires="x14">
            <control shapeId="59507" r:id="rId6" name="Check Box 115">
              <controlPr defaultSize="0" autoFill="0" autoLine="0" autoPict="0">
                <anchor moveWithCells="1">
                  <from>
                    <xdr:col>1</xdr:col>
                    <xdr:colOff>0</xdr:colOff>
                    <xdr:row>6</xdr:row>
                    <xdr:rowOff>0</xdr:rowOff>
                  </from>
                  <to>
                    <xdr:col>2</xdr:col>
                    <xdr:colOff>57150</xdr:colOff>
                    <xdr:row>7</xdr:row>
                    <xdr:rowOff>9525</xdr:rowOff>
                  </to>
                </anchor>
              </controlPr>
            </control>
          </mc:Choice>
        </mc:AlternateContent>
        <mc:AlternateContent xmlns:mc="http://schemas.openxmlformats.org/markup-compatibility/2006">
          <mc:Choice Requires="x14">
            <control shapeId="59508" r:id="rId7" name="Check Box 116">
              <controlPr defaultSize="0" autoFill="0" autoLine="0" autoPict="0">
                <anchor moveWithCells="1">
                  <from>
                    <xdr:col>1</xdr:col>
                    <xdr:colOff>0</xdr:colOff>
                    <xdr:row>7</xdr:row>
                    <xdr:rowOff>0</xdr:rowOff>
                  </from>
                  <to>
                    <xdr:col>2</xdr:col>
                    <xdr:colOff>57150</xdr:colOff>
                    <xdr:row>8</xdr:row>
                    <xdr:rowOff>9525</xdr:rowOff>
                  </to>
                </anchor>
              </controlPr>
            </control>
          </mc:Choice>
        </mc:AlternateContent>
        <mc:AlternateContent xmlns:mc="http://schemas.openxmlformats.org/markup-compatibility/2006">
          <mc:Choice Requires="x14">
            <control shapeId="59509" r:id="rId8" name="Check Box 117">
              <controlPr defaultSize="0" autoFill="0" autoLine="0" autoPict="0">
                <anchor moveWithCells="1">
                  <from>
                    <xdr:col>1</xdr:col>
                    <xdr:colOff>0</xdr:colOff>
                    <xdr:row>8</xdr:row>
                    <xdr:rowOff>0</xdr:rowOff>
                  </from>
                  <to>
                    <xdr:col>2</xdr:col>
                    <xdr:colOff>57150</xdr:colOff>
                    <xdr:row>9</xdr:row>
                    <xdr:rowOff>9525</xdr:rowOff>
                  </to>
                </anchor>
              </controlPr>
            </control>
          </mc:Choice>
        </mc:AlternateContent>
        <mc:AlternateContent xmlns:mc="http://schemas.openxmlformats.org/markup-compatibility/2006">
          <mc:Choice Requires="x14">
            <control shapeId="59510" r:id="rId9" name="Check Box 118">
              <controlPr defaultSize="0" autoFill="0" autoLine="0" autoPict="0">
                <anchor moveWithCells="1">
                  <from>
                    <xdr:col>1</xdr:col>
                    <xdr:colOff>0</xdr:colOff>
                    <xdr:row>11</xdr:row>
                    <xdr:rowOff>0</xdr:rowOff>
                  </from>
                  <to>
                    <xdr:col>2</xdr:col>
                    <xdr:colOff>57150</xdr:colOff>
                    <xdr:row>12</xdr:row>
                    <xdr:rowOff>9525</xdr:rowOff>
                  </to>
                </anchor>
              </controlPr>
            </control>
          </mc:Choice>
        </mc:AlternateContent>
        <mc:AlternateContent xmlns:mc="http://schemas.openxmlformats.org/markup-compatibility/2006">
          <mc:Choice Requires="x14">
            <control shapeId="59511" r:id="rId10" name="Check Box 119">
              <controlPr defaultSize="0" autoFill="0" autoLine="0" autoPict="0">
                <anchor moveWithCells="1">
                  <from>
                    <xdr:col>1</xdr:col>
                    <xdr:colOff>0</xdr:colOff>
                    <xdr:row>12</xdr:row>
                    <xdr:rowOff>0</xdr:rowOff>
                  </from>
                  <to>
                    <xdr:col>2</xdr:col>
                    <xdr:colOff>57150</xdr:colOff>
                    <xdr:row>13</xdr:row>
                    <xdr:rowOff>9525</xdr:rowOff>
                  </to>
                </anchor>
              </controlPr>
            </control>
          </mc:Choice>
        </mc:AlternateContent>
        <mc:AlternateContent xmlns:mc="http://schemas.openxmlformats.org/markup-compatibility/2006">
          <mc:Choice Requires="x14">
            <control shapeId="59512" r:id="rId11" name="Check Box 120">
              <controlPr defaultSize="0" autoFill="0" autoLine="0" autoPict="0">
                <anchor moveWithCells="1">
                  <from>
                    <xdr:col>1</xdr:col>
                    <xdr:colOff>0</xdr:colOff>
                    <xdr:row>14</xdr:row>
                    <xdr:rowOff>0</xdr:rowOff>
                  </from>
                  <to>
                    <xdr:col>2</xdr:col>
                    <xdr:colOff>57150</xdr:colOff>
                    <xdr:row>15</xdr:row>
                    <xdr:rowOff>9525</xdr:rowOff>
                  </to>
                </anchor>
              </controlPr>
            </control>
          </mc:Choice>
        </mc:AlternateContent>
        <mc:AlternateContent xmlns:mc="http://schemas.openxmlformats.org/markup-compatibility/2006">
          <mc:Choice Requires="x14">
            <control shapeId="59513" r:id="rId12" name="Check Box 121">
              <controlPr defaultSize="0" autoFill="0" autoLine="0" autoPict="0">
                <anchor moveWithCells="1">
                  <from>
                    <xdr:col>1</xdr:col>
                    <xdr:colOff>0</xdr:colOff>
                    <xdr:row>17</xdr:row>
                    <xdr:rowOff>0</xdr:rowOff>
                  </from>
                  <to>
                    <xdr:col>2</xdr:col>
                    <xdr:colOff>57150</xdr:colOff>
                    <xdr:row>18</xdr:row>
                    <xdr:rowOff>9525</xdr:rowOff>
                  </to>
                </anchor>
              </controlPr>
            </control>
          </mc:Choice>
        </mc:AlternateContent>
        <mc:AlternateContent xmlns:mc="http://schemas.openxmlformats.org/markup-compatibility/2006">
          <mc:Choice Requires="x14">
            <control shapeId="59514" r:id="rId13" name="Check Box 122">
              <controlPr defaultSize="0" autoFill="0" autoLine="0" autoPict="0">
                <anchor moveWithCells="1">
                  <from>
                    <xdr:col>1</xdr:col>
                    <xdr:colOff>0</xdr:colOff>
                    <xdr:row>20</xdr:row>
                    <xdr:rowOff>0</xdr:rowOff>
                  </from>
                  <to>
                    <xdr:col>2</xdr:col>
                    <xdr:colOff>57150</xdr:colOff>
                    <xdr:row>21</xdr:row>
                    <xdr:rowOff>9525</xdr:rowOff>
                  </to>
                </anchor>
              </controlPr>
            </control>
          </mc:Choice>
        </mc:AlternateContent>
        <mc:AlternateContent xmlns:mc="http://schemas.openxmlformats.org/markup-compatibility/2006">
          <mc:Choice Requires="x14">
            <control shapeId="59515" r:id="rId14" name="Check Box 123">
              <controlPr defaultSize="0" autoFill="0" autoLine="0" autoPict="0">
                <anchor moveWithCells="1">
                  <from>
                    <xdr:col>1</xdr:col>
                    <xdr:colOff>0</xdr:colOff>
                    <xdr:row>21</xdr:row>
                    <xdr:rowOff>0</xdr:rowOff>
                  </from>
                  <to>
                    <xdr:col>2</xdr:col>
                    <xdr:colOff>57150</xdr:colOff>
                    <xdr:row>22</xdr:row>
                    <xdr:rowOff>9525</xdr:rowOff>
                  </to>
                </anchor>
              </controlPr>
            </control>
          </mc:Choice>
        </mc:AlternateContent>
        <mc:AlternateContent xmlns:mc="http://schemas.openxmlformats.org/markup-compatibility/2006">
          <mc:Choice Requires="x14">
            <control shapeId="59516" r:id="rId15" name="Check Box 124">
              <controlPr defaultSize="0" autoFill="0" autoLine="0" autoPict="0">
                <anchor moveWithCells="1">
                  <from>
                    <xdr:col>1</xdr:col>
                    <xdr:colOff>0</xdr:colOff>
                    <xdr:row>24</xdr:row>
                    <xdr:rowOff>0</xdr:rowOff>
                  </from>
                  <to>
                    <xdr:col>2</xdr:col>
                    <xdr:colOff>57150</xdr:colOff>
                    <xdr:row>25</xdr:row>
                    <xdr:rowOff>9525</xdr:rowOff>
                  </to>
                </anchor>
              </controlPr>
            </control>
          </mc:Choice>
        </mc:AlternateContent>
        <mc:AlternateContent xmlns:mc="http://schemas.openxmlformats.org/markup-compatibility/2006">
          <mc:Choice Requires="x14">
            <control shapeId="59517" r:id="rId16" name="Check Box 125">
              <controlPr defaultSize="0" autoFill="0" autoLine="0" autoPict="0">
                <anchor moveWithCells="1">
                  <from>
                    <xdr:col>1</xdr:col>
                    <xdr:colOff>0</xdr:colOff>
                    <xdr:row>25</xdr:row>
                    <xdr:rowOff>0</xdr:rowOff>
                  </from>
                  <to>
                    <xdr:col>2</xdr:col>
                    <xdr:colOff>57150</xdr:colOff>
                    <xdr:row>26</xdr:row>
                    <xdr:rowOff>9525</xdr:rowOff>
                  </to>
                </anchor>
              </controlPr>
            </control>
          </mc:Choice>
        </mc:AlternateContent>
        <mc:AlternateContent xmlns:mc="http://schemas.openxmlformats.org/markup-compatibility/2006">
          <mc:Choice Requires="x14">
            <control shapeId="59518" r:id="rId17" name="Check Box 126">
              <controlPr defaultSize="0" autoFill="0" autoLine="0" autoPict="0">
                <anchor moveWithCells="1">
                  <from>
                    <xdr:col>1</xdr:col>
                    <xdr:colOff>0</xdr:colOff>
                    <xdr:row>26</xdr:row>
                    <xdr:rowOff>0</xdr:rowOff>
                  </from>
                  <to>
                    <xdr:col>2</xdr:col>
                    <xdr:colOff>57150</xdr:colOff>
                    <xdr:row>27</xdr:row>
                    <xdr:rowOff>9525</xdr:rowOff>
                  </to>
                </anchor>
              </controlPr>
            </control>
          </mc:Choice>
        </mc:AlternateContent>
        <mc:AlternateContent xmlns:mc="http://schemas.openxmlformats.org/markup-compatibility/2006">
          <mc:Choice Requires="x14">
            <control shapeId="59519" r:id="rId18" name="Check Box 127">
              <controlPr defaultSize="0" autoFill="0" autoLine="0" autoPict="0">
                <anchor moveWithCells="1">
                  <from>
                    <xdr:col>1</xdr:col>
                    <xdr:colOff>0</xdr:colOff>
                    <xdr:row>27</xdr:row>
                    <xdr:rowOff>0</xdr:rowOff>
                  </from>
                  <to>
                    <xdr:col>2</xdr:col>
                    <xdr:colOff>57150</xdr:colOff>
                    <xdr:row>28</xdr:row>
                    <xdr:rowOff>9525</xdr:rowOff>
                  </to>
                </anchor>
              </controlPr>
            </control>
          </mc:Choice>
        </mc:AlternateContent>
        <mc:AlternateContent xmlns:mc="http://schemas.openxmlformats.org/markup-compatibility/2006">
          <mc:Choice Requires="x14">
            <control shapeId="59520" r:id="rId19" name="Check Box 128">
              <controlPr defaultSize="0" autoFill="0" autoLine="0" autoPict="0">
                <anchor moveWithCells="1">
                  <from>
                    <xdr:col>1</xdr:col>
                    <xdr:colOff>0</xdr:colOff>
                    <xdr:row>28</xdr:row>
                    <xdr:rowOff>0</xdr:rowOff>
                  </from>
                  <to>
                    <xdr:col>2</xdr:col>
                    <xdr:colOff>57150</xdr:colOff>
                    <xdr:row>29</xdr:row>
                    <xdr:rowOff>9525</xdr:rowOff>
                  </to>
                </anchor>
              </controlPr>
            </control>
          </mc:Choice>
        </mc:AlternateContent>
        <mc:AlternateContent xmlns:mc="http://schemas.openxmlformats.org/markup-compatibility/2006">
          <mc:Choice Requires="x14">
            <control shapeId="59521" r:id="rId20" name="Check Box 129">
              <controlPr defaultSize="0" autoFill="0" autoLine="0" autoPict="0">
                <anchor moveWithCells="1">
                  <from>
                    <xdr:col>1</xdr:col>
                    <xdr:colOff>0</xdr:colOff>
                    <xdr:row>29</xdr:row>
                    <xdr:rowOff>0</xdr:rowOff>
                  </from>
                  <to>
                    <xdr:col>2</xdr:col>
                    <xdr:colOff>57150</xdr:colOff>
                    <xdr:row>30</xdr:row>
                    <xdr:rowOff>9525</xdr:rowOff>
                  </to>
                </anchor>
              </controlPr>
            </control>
          </mc:Choice>
        </mc:AlternateContent>
        <mc:AlternateContent xmlns:mc="http://schemas.openxmlformats.org/markup-compatibility/2006">
          <mc:Choice Requires="x14">
            <control shapeId="59522" r:id="rId21" name="Check Box 130">
              <controlPr defaultSize="0" autoFill="0" autoLine="0" autoPict="0">
                <anchor moveWithCells="1">
                  <from>
                    <xdr:col>1</xdr:col>
                    <xdr:colOff>0</xdr:colOff>
                    <xdr:row>30</xdr:row>
                    <xdr:rowOff>0</xdr:rowOff>
                  </from>
                  <to>
                    <xdr:col>2</xdr:col>
                    <xdr:colOff>57150</xdr:colOff>
                    <xdr:row>31</xdr:row>
                    <xdr:rowOff>9525</xdr:rowOff>
                  </to>
                </anchor>
              </controlPr>
            </control>
          </mc:Choice>
        </mc:AlternateContent>
        <mc:AlternateContent xmlns:mc="http://schemas.openxmlformats.org/markup-compatibility/2006">
          <mc:Choice Requires="x14">
            <control shapeId="59523" r:id="rId22" name="Check Box 131">
              <controlPr defaultSize="0" autoFill="0" autoLine="0" autoPict="0">
                <anchor moveWithCells="1">
                  <from>
                    <xdr:col>1</xdr:col>
                    <xdr:colOff>0</xdr:colOff>
                    <xdr:row>31</xdr:row>
                    <xdr:rowOff>0</xdr:rowOff>
                  </from>
                  <to>
                    <xdr:col>2</xdr:col>
                    <xdr:colOff>57150</xdr:colOff>
                    <xdr:row>32</xdr:row>
                    <xdr:rowOff>9525</xdr:rowOff>
                  </to>
                </anchor>
              </controlPr>
            </control>
          </mc:Choice>
        </mc:AlternateContent>
        <mc:AlternateContent xmlns:mc="http://schemas.openxmlformats.org/markup-compatibility/2006">
          <mc:Choice Requires="x14">
            <control shapeId="59524" r:id="rId23" name="Check Box 132">
              <controlPr defaultSize="0" autoFill="0" autoLine="0" autoPict="0">
                <anchor moveWithCells="1">
                  <from>
                    <xdr:col>1</xdr:col>
                    <xdr:colOff>0</xdr:colOff>
                    <xdr:row>32</xdr:row>
                    <xdr:rowOff>0</xdr:rowOff>
                  </from>
                  <to>
                    <xdr:col>2</xdr:col>
                    <xdr:colOff>57150</xdr:colOff>
                    <xdr:row>33</xdr:row>
                    <xdr:rowOff>9525</xdr:rowOff>
                  </to>
                </anchor>
              </controlPr>
            </control>
          </mc:Choice>
        </mc:AlternateContent>
        <mc:AlternateContent xmlns:mc="http://schemas.openxmlformats.org/markup-compatibility/2006">
          <mc:Choice Requires="x14">
            <control shapeId="59525" r:id="rId24" name="Check Box 133">
              <controlPr defaultSize="0" autoFill="0" autoLine="0" autoPict="0">
                <anchor moveWithCells="1">
                  <from>
                    <xdr:col>1</xdr:col>
                    <xdr:colOff>0</xdr:colOff>
                    <xdr:row>33</xdr:row>
                    <xdr:rowOff>0</xdr:rowOff>
                  </from>
                  <to>
                    <xdr:col>2</xdr:col>
                    <xdr:colOff>57150</xdr:colOff>
                    <xdr:row>34</xdr:row>
                    <xdr:rowOff>9525</xdr:rowOff>
                  </to>
                </anchor>
              </controlPr>
            </control>
          </mc:Choice>
        </mc:AlternateContent>
        <mc:AlternateContent xmlns:mc="http://schemas.openxmlformats.org/markup-compatibility/2006">
          <mc:Choice Requires="x14">
            <control shapeId="59526" r:id="rId25" name="Check Box 134">
              <controlPr defaultSize="0" autoFill="0" autoLine="0" autoPict="0">
                <anchor moveWithCells="1">
                  <from>
                    <xdr:col>1</xdr:col>
                    <xdr:colOff>0</xdr:colOff>
                    <xdr:row>34</xdr:row>
                    <xdr:rowOff>0</xdr:rowOff>
                  </from>
                  <to>
                    <xdr:col>2</xdr:col>
                    <xdr:colOff>57150</xdr:colOff>
                    <xdr:row>35</xdr:row>
                    <xdr:rowOff>9525</xdr:rowOff>
                  </to>
                </anchor>
              </controlPr>
            </control>
          </mc:Choice>
        </mc:AlternateContent>
        <mc:AlternateContent xmlns:mc="http://schemas.openxmlformats.org/markup-compatibility/2006">
          <mc:Choice Requires="x14">
            <control shapeId="59527" r:id="rId26" name="Check Box 135">
              <controlPr defaultSize="0" autoFill="0" autoLine="0" autoPict="0">
                <anchor moveWithCells="1">
                  <from>
                    <xdr:col>1</xdr:col>
                    <xdr:colOff>0</xdr:colOff>
                    <xdr:row>35</xdr:row>
                    <xdr:rowOff>0</xdr:rowOff>
                  </from>
                  <to>
                    <xdr:col>2</xdr:col>
                    <xdr:colOff>57150</xdr:colOff>
                    <xdr:row>36</xdr:row>
                    <xdr:rowOff>9525</xdr:rowOff>
                  </to>
                </anchor>
              </controlPr>
            </control>
          </mc:Choice>
        </mc:AlternateContent>
        <mc:AlternateContent xmlns:mc="http://schemas.openxmlformats.org/markup-compatibility/2006">
          <mc:Choice Requires="x14">
            <control shapeId="59528" r:id="rId27" name="Check Box 136">
              <controlPr defaultSize="0" autoFill="0" autoLine="0" autoPict="0">
                <anchor moveWithCells="1">
                  <from>
                    <xdr:col>1</xdr:col>
                    <xdr:colOff>0</xdr:colOff>
                    <xdr:row>36</xdr:row>
                    <xdr:rowOff>0</xdr:rowOff>
                  </from>
                  <to>
                    <xdr:col>2</xdr:col>
                    <xdr:colOff>57150</xdr:colOff>
                    <xdr:row>37</xdr:row>
                    <xdr:rowOff>9525</xdr:rowOff>
                  </to>
                </anchor>
              </controlPr>
            </control>
          </mc:Choice>
        </mc:AlternateContent>
        <mc:AlternateContent xmlns:mc="http://schemas.openxmlformats.org/markup-compatibility/2006">
          <mc:Choice Requires="x14">
            <control shapeId="59529" r:id="rId28" name="Check Box 137">
              <controlPr defaultSize="0" autoFill="0" autoLine="0" autoPict="0">
                <anchor moveWithCells="1">
                  <from>
                    <xdr:col>1</xdr:col>
                    <xdr:colOff>0</xdr:colOff>
                    <xdr:row>37</xdr:row>
                    <xdr:rowOff>0</xdr:rowOff>
                  </from>
                  <to>
                    <xdr:col>2</xdr:col>
                    <xdr:colOff>57150</xdr:colOff>
                    <xdr:row>38</xdr:row>
                    <xdr:rowOff>9525</xdr:rowOff>
                  </to>
                </anchor>
              </controlPr>
            </control>
          </mc:Choice>
        </mc:AlternateContent>
        <mc:AlternateContent xmlns:mc="http://schemas.openxmlformats.org/markup-compatibility/2006">
          <mc:Choice Requires="x14">
            <control shapeId="59530" r:id="rId29" name="Check Box 138">
              <controlPr defaultSize="0" autoFill="0" autoLine="0" autoPict="0">
                <anchor moveWithCells="1">
                  <from>
                    <xdr:col>1</xdr:col>
                    <xdr:colOff>0</xdr:colOff>
                    <xdr:row>38</xdr:row>
                    <xdr:rowOff>0</xdr:rowOff>
                  </from>
                  <to>
                    <xdr:col>2</xdr:col>
                    <xdr:colOff>57150</xdr:colOff>
                    <xdr:row>39</xdr:row>
                    <xdr:rowOff>9525</xdr:rowOff>
                  </to>
                </anchor>
              </controlPr>
            </control>
          </mc:Choice>
        </mc:AlternateContent>
        <mc:AlternateContent xmlns:mc="http://schemas.openxmlformats.org/markup-compatibility/2006">
          <mc:Choice Requires="x14">
            <control shapeId="59531" r:id="rId30" name="Check Box 139">
              <controlPr defaultSize="0" autoFill="0" autoLine="0" autoPict="0">
                <anchor moveWithCells="1">
                  <from>
                    <xdr:col>1</xdr:col>
                    <xdr:colOff>0</xdr:colOff>
                    <xdr:row>39</xdr:row>
                    <xdr:rowOff>0</xdr:rowOff>
                  </from>
                  <to>
                    <xdr:col>2</xdr:col>
                    <xdr:colOff>57150</xdr:colOff>
                    <xdr:row>40</xdr:row>
                    <xdr:rowOff>9525</xdr:rowOff>
                  </to>
                </anchor>
              </controlPr>
            </control>
          </mc:Choice>
        </mc:AlternateContent>
        <mc:AlternateContent xmlns:mc="http://schemas.openxmlformats.org/markup-compatibility/2006">
          <mc:Choice Requires="x14">
            <control shapeId="59532" r:id="rId31" name="Check Box 140">
              <controlPr defaultSize="0" autoFill="0" autoLine="0" autoPict="0">
                <anchor moveWithCells="1">
                  <from>
                    <xdr:col>1</xdr:col>
                    <xdr:colOff>0</xdr:colOff>
                    <xdr:row>40</xdr:row>
                    <xdr:rowOff>0</xdr:rowOff>
                  </from>
                  <to>
                    <xdr:col>2</xdr:col>
                    <xdr:colOff>57150</xdr:colOff>
                    <xdr:row>41</xdr:row>
                    <xdr:rowOff>9525</xdr:rowOff>
                  </to>
                </anchor>
              </controlPr>
            </control>
          </mc:Choice>
        </mc:AlternateContent>
        <mc:AlternateContent xmlns:mc="http://schemas.openxmlformats.org/markup-compatibility/2006">
          <mc:Choice Requires="x14">
            <control shapeId="59533" r:id="rId32" name="Check Box 141">
              <controlPr defaultSize="0" autoFill="0" autoLine="0" autoPict="0">
                <anchor moveWithCells="1">
                  <from>
                    <xdr:col>1</xdr:col>
                    <xdr:colOff>0</xdr:colOff>
                    <xdr:row>41</xdr:row>
                    <xdr:rowOff>0</xdr:rowOff>
                  </from>
                  <to>
                    <xdr:col>2</xdr:col>
                    <xdr:colOff>57150</xdr:colOff>
                    <xdr:row>42</xdr:row>
                    <xdr:rowOff>9525</xdr:rowOff>
                  </to>
                </anchor>
              </controlPr>
            </control>
          </mc:Choice>
        </mc:AlternateContent>
        <mc:AlternateContent xmlns:mc="http://schemas.openxmlformats.org/markup-compatibility/2006">
          <mc:Choice Requires="x14">
            <control shapeId="59534" r:id="rId33" name="Check Box 142">
              <controlPr defaultSize="0" autoFill="0" autoLine="0" autoPict="0">
                <anchor moveWithCells="1">
                  <from>
                    <xdr:col>1</xdr:col>
                    <xdr:colOff>0</xdr:colOff>
                    <xdr:row>42</xdr:row>
                    <xdr:rowOff>0</xdr:rowOff>
                  </from>
                  <to>
                    <xdr:col>2</xdr:col>
                    <xdr:colOff>57150</xdr:colOff>
                    <xdr:row>43</xdr:row>
                    <xdr:rowOff>9525</xdr:rowOff>
                  </to>
                </anchor>
              </controlPr>
            </control>
          </mc:Choice>
        </mc:AlternateContent>
        <mc:AlternateContent xmlns:mc="http://schemas.openxmlformats.org/markup-compatibility/2006">
          <mc:Choice Requires="x14">
            <control shapeId="59535" r:id="rId34" name="Check Box 143">
              <controlPr defaultSize="0" autoFill="0" autoLine="0" autoPict="0">
                <anchor moveWithCells="1">
                  <from>
                    <xdr:col>1</xdr:col>
                    <xdr:colOff>0</xdr:colOff>
                    <xdr:row>43</xdr:row>
                    <xdr:rowOff>0</xdr:rowOff>
                  </from>
                  <to>
                    <xdr:col>2</xdr:col>
                    <xdr:colOff>57150</xdr:colOff>
                    <xdr:row>44</xdr:row>
                    <xdr:rowOff>9525</xdr:rowOff>
                  </to>
                </anchor>
              </controlPr>
            </control>
          </mc:Choice>
        </mc:AlternateContent>
        <mc:AlternateContent xmlns:mc="http://schemas.openxmlformats.org/markup-compatibility/2006">
          <mc:Choice Requires="x14">
            <control shapeId="59536" r:id="rId35" name="Check Box 144">
              <controlPr defaultSize="0" autoFill="0" autoLine="0" autoPict="0">
                <anchor moveWithCells="1">
                  <from>
                    <xdr:col>1</xdr:col>
                    <xdr:colOff>0</xdr:colOff>
                    <xdr:row>44</xdr:row>
                    <xdr:rowOff>0</xdr:rowOff>
                  </from>
                  <to>
                    <xdr:col>2</xdr:col>
                    <xdr:colOff>57150</xdr:colOff>
                    <xdr:row>45</xdr:row>
                    <xdr:rowOff>9525</xdr:rowOff>
                  </to>
                </anchor>
              </controlPr>
            </control>
          </mc:Choice>
        </mc:AlternateContent>
        <mc:AlternateContent xmlns:mc="http://schemas.openxmlformats.org/markup-compatibility/2006">
          <mc:Choice Requires="x14">
            <control shapeId="59537" r:id="rId36" name="Check Box 145">
              <controlPr defaultSize="0" autoFill="0" autoLine="0" autoPict="0">
                <anchor moveWithCells="1">
                  <from>
                    <xdr:col>1</xdr:col>
                    <xdr:colOff>0</xdr:colOff>
                    <xdr:row>45</xdr:row>
                    <xdr:rowOff>0</xdr:rowOff>
                  </from>
                  <to>
                    <xdr:col>2</xdr:col>
                    <xdr:colOff>57150</xdr:colOff>
                    <xdr:row>46</xdr:row>
                    <xdr:rowOff>9525</xdr:rowOff>
                  </to>
                </anchor>
              </controlPr>
            </control>
          </mc:Choice>
        </mc:AlternateContent>
        <mc:AlternateContent xmlns:mc="http://schemas.openxmlformats.org/markup-compatibility/2006">
          <mc:Choice Requires="x14">
            <control shapeId="59538" r:id="rId37" name="Check Box 146">
              <controlPr defaultSize="0" autoFill="0" autoLine="0" autoPict="0">
                <anchor moveWithCells="1">
                  <from>
                    <xdr:col>1</xdr:col>
                    <xdr:colOff>0</xdr:colOff>
                    <xdr:row>46</xdr:row>
                    <xdr:rowOff>0</xdr:rowOff>
                  </from>
                  <to>
                    <xdr:col>2</xdr:col>
                    <xdr:colOff>57150</xdr:colOff>
                    <xdr:row>47</xdr:row>
                    <xdr:rowOff>9525</xdr:rowOff>
                  </to>
                </anchor>
              </controlPr>
            </control>
          </mc:Choice>
        </mc:AlternateContent>
        <mc:AlternateContent xmlns:mc="http://schemas.openxmlformats.org/markup-compatibility/2006">
          <mc:Choice Requires="x14">
            <control shapeId="59539" r:id="rId38" name="Check Box 147">
              <controlPr defaultSize="0" autoFill="0" autoLine="0" autoPict="0">
                <anchor moveWithCells="1">
                  <from>
                    <xdr:col>1</xdr:col>
                    <xdr:colOff>0</xdr:colOff>
                    <xdr:row>47</xdr:row>
                    <xdr:rowOff>0</xdr:rowOff>
                  </from>
                  <to>
                    <xdr:col>2</xdr:col>
                    <xdr:colOff>57150</xdr:colOff>
                    <xdr:row>48</xdr:row>
                    <xdr:rowOff>9525</xdr:rowOff>
                  </to>
                </anchor>
              </controlPr>
            </control>
          </mc:Choice>
        </mc:AlternateContent>
        <mc:AlternateContent xmlns:mc="http://schemas.openxmlformats.org/markup-compatibility/2006">
          <mc:Choice Requires="x14">
            <control shapeId="59540" r:id="rId39" name="Check Box 148">
              <controlPr defaultSize="0" autoFill="0" autoLine="0" autoPict="0">
                <anchor moveWithCells="1">
                  <from>
                    <xdr:col>1</xdr:col>
                    <xdr:colOff>0</xdr:colOff>
                    <xdr:row>49</xdr:row>
                    <xdr:rowOff>0</xdr:rowOff>
                  </from>
                  <to>
                    <xdr:col>2</xdr:col>
                    <xdr:colOff>57150</xdr:colOff>
                    <xdr:row>50</xdr:row>
                    <xdr:rowOff>9525</xdr:rowOff>
                  </to>
                </anchor>
              </controlPr>
            </control>
          </mc:Choice>
        </mc:AlternateContent>
        <mc:AlternateContent xmlns:mc="http://schemas.openxmlformats.org/markup-compatibility/2006">
          <mc:Choice Requires="x14">
            <control shapeId="59541" r:id="rId40" name="Check Box 149">
              <controlPr defaultSize="0" autoFill="0" autoLine="0" autoPict="0">
                <anchor moveWithCells="1">
                  <from>
                    <xdr:col>1</xdr:col>
                    <xdr:colOff>0</xdr:colOff>
                    <xdr:row>50</xdr:row>
                    <xdr:rowOff>0</xdr:rowOff>
                  </from>
                  <to>
                    <xdr:col>2</xdr:col>
                    <xdr:colOff>57150</xdr:colOff>
                    <xdr:row>51</xdr:row>
                    <xdr:rowOff>9525</xdr:rowOff>
                  </to>
                </anchor>
              </controlPr>
            </control>
          </mc:Choice>
        </mc:AlternateContent>
        <mc:AlternateContent xmlns:mc="http://schemas.openxmlformats.org/markup-compatibility/2006">
          <mc:Choice Requires="x14">
            <control shapeId="59542" r:id="rId41" name="Check Box 150">
              <controlPr defaultSize="0" autoFill="0" autoLine="0" autoPict="0">
                <anchor moveWithCells="1">
                  <from>
                    <xdr:col>1</xdr:col>
                    <xdr:colOff>0</xdr:colOff>
                    <xdr:row>51</xdr:row>
                    <xdr:rowOff>0</xdr:rowOff>
                  </from>
                  <to>
                    <xdr:col>2</xdr:col>
                    <xdr:colOff>57150</xdr:colOff>
                    <xdr:row>52</xdr:row>
                    <xdr:rowOff>9525</xdr:rowOff>
                  </to>
                </anchor>
              </controlPr>
            </control>
          </mc:Choice>
        </mc:AlternateContent>
        <mc:AlternateContent xmlns:mc="http://schemas.openxmlformats.org/markup-compatibility/2006">
          <mc:Choice Requires="x14">
            <control shapeId="59543" r:id="rId42" name="Check Box 151">
              <controlPr defaultSize="0" autoFill="0" autoLine="0" autoPict="0">
                <anchor moveWithCells="1">
                  <from>
                    <xdr:col>1</xdr:col>
                    <xdr:colOff>0</xdr:colOff>
                    <xdr:row>52</xdr:row>
                    <xdr:rowOff>0</xdr:rowOff>
                  </from>
                  <to>
                    <xdr:col>2</xdr:col>
                    <xdr:colOff>57150</xdr:colOff>
                    <xdr:row>53</xdr:row>
                    <xdr:rowOff>9525</xdr:rowOff>
                  </to>
                </anchor>
              </controlPr>
            </control>
          </mc:Choice>
        </mc:AlternateContent>
        <mc:AlternateContent xmlns:mc="http://schemas.openxmlformats.org/markup-compatibility/2006">
          <mc:Choice Requires="x14">
            <control shapeId="59544" r:id="rId43" name="Check Box 152">
              <controlPr defaultSize="0" autoFill="0" autoLine="0" autoPict="0">
                <anchor moveWithCells="1">
                  <from>
                    <xdr:col>2</xdr:col>
                    <xdr:colOff>0</xdr:colOff>
                    <xdr:row>54</xdr:row>
                    <xdr:rowOff>0</xdr:rowOff>
                  </from>
                  <to>
                    <xdr:col>3</xdr:col>
                    <xdr:colOff>57150</xdr:colOff>
                    <xdr:row>55</xdr:row>
                    <xdr:rowOff>9525</xdr:rowOff>
                  </to>
                </anchor>
              </controlPr>
            </control>
          </mc:Choice>
        </mc:AlternateContent>
        <mc:AlternateContent xmlns:mc="http://schemas.openxmlformats.org/markup-compatibility/2006">
          <mc:Choice Requires="x14">
            <control shapeId="59545" r:id="rId44" name="Check Box 153">
              <controlPr defaultSize="0" autoFill="0" autoLine="0" autoPict="0">
                <anchor moveWithCells="1">
                  <from>
                    <xdr:col>8</xdr:col>
                    <xdr:colOff>0</xdr:colOff>
                    <xdr:row>54</xdr:row>
                    <xdr:rowOff>0</xdr:rowOff>
                  </from>
                  <to>
                    <xdr:col>9</xdr:col>
                    <xdr:colOff>57150</xdr:colOff>
                    <xdr:row>55</xdr:row>
                    <xdr:rowOff>9525</xdr:rowOff>
                  </to>
                </anchor>
              </controlPr>
            </control>
          </mc:Choice>
        </mc:AlternateContent>
        <mc:AlternateContent xmlns:mc="http://schemas.openxmlformats.org/markup-compatibility/2006">
          <mc:Choice Requires="x14">
            <control shapeId="59546" r:id="rId45" name="Check Box 154">
              <controlPr defaultSize="0" autoFill="0" autoLine="0" autoPict="0">
                <anchor moveWithCells="1">
                  <from>
                    <xdr:col>1</xdr:col>
                    <xdr:colOff>0</xdr:colOff>
                    <xdr:row>57</xdr:row>
                    <xdr:rowOff>0</xdr:rowOff>
                  </from>
                  <to>
                    <xdr:col>2</xdr:col>
                    <xdr:colOff>57150</xdr:colOff>
                    <xdr:row>58</xdr:row>
                    <xdr:rowOff>9525</xdr:rowOff>
                  </to>
                </anchor>
              </controlPr>
            </control>
          </mc:Choice>
        </mc:AlternateContent>
        <mc:AlternateContent xmlns:mc="http://schemas.openxmlformats.org/markup-compatibility/2006">
          <mc:Choice Requires="x14">
            <control shapeId="59547" r:id="rId46" name="Check Box 155">
              <controlPr defaultSize="0" autoFill="0" autoLine="0" autoPict="0">
                <anchor moveWithCells="1">
                  <from>
                    <xdr:col>1</xdr:col>
                    <xdr:colOff>0</xdr:colOff>
                    <xdr:row>58</xdr:row>
                    <xdr:rowOff>0</xdr:rowOff>
                  </from>
                  <to>
                    <xdr:col>2</xdr:col>
                    <xdr:colOff>57150</xdr:colOff>
                    <xdr:row>59</xdr:row>
                    <xdr:rowOff>9525</xdr:rowOff>
                  </to>
                </anchor>
              </controlPr>
            </control>
          </mc:Choice>
        </mc:AlternateContent>
        <mc:AlternateContent xmlns:mc="http://schemas.openxmlformats.org/markup-compatibility/2006">
          <mc:Choice Requires="x14">
            <control shapeId="59548" r:id="rId47" name="Check Box 156">
              <controlPr defaultSize="0" autoFill="0" autoLine="0" autoPict="0">
                <anchor moveWithCells="1">
                  <from>
                    <xdr:col>1</xdr:col>
                    <xdr:colOff>0</xdr:colOff>
                    <xdr:row>59</xdr:row>
                    <xdr:rowOff>0</xdr:rowOff>
                  </from>
                  <to>
                    <xdr:col>2</xdr:col>
                    <xdr:colOff>57150</xdr:colOff>
                    <xdr:row>60</xdr:row>
                    <xdr:rowOff>9525</xdr:rowOff>
                  </to>
                </anchor>
              </controlPr>
            </control>
          </mc:Choice>
        </mc:AlternateContent>
        <mc:AlternateContent xmlns:mc="http://schemas.openxmlformats.org/markup-compatibility/2006">
          <mc:Choice Requires="x14">
            <control shapeId="59549" r:id="rId48" name="Check Box 157">
              <controlPr defaultSize="0" autoFill="0" autoLine="0" autoPict="0">
                <anchor moveWithCells="1">
                  <from>
                    <xdr:col>1</xdr:col>
                    <xdr:colOff>0</xdr:colOff>
                    <xdr:row>60</xdr:row>
                    <xdr:rowOff>0</xdr:rowOff>
                  </from>
                  <to>
                    <xdr:col>2</xdr:col>
                    <xdr:colOff>57150</xdr:colOff>
                    <xdr:row>61</xdr:row>
                    <xdr:rowOff>9525</xdr:rowOff>
                  </to>
                </anchor>
              </controlPr>
            </control>
          </mc:Choice>
        </mc:AlternateContent>
        <mc:AlternateContent xmlns:mc="http://schemas.openxmlformats.org/markup-compatibility/2006">
          <mc:Choice Requires="x14">
            <control shapeId="59550" r:id="rId49" name="Check Box 158">
              <controlPr defaultSize="0" autoFill="0" autoLine="0" autoPict="0">
                <anchor moveWithCells="1">
                  <from>
                    <xdr:col>1</xdr:col>
                    <xdr:colOff>0</xdr:colOff>
                    <xdr:row>63</xdr:row>
                    <xdr:rowOff>0</xdr:rowOff>
                  </from>
                  <to>
                    <xdr:col>2</xdr:col>
                    <xdr:colOff>57150</xdr:colOff>
                    <xdr:row>64</xdr:row>
                    <xdr:rowOff>9525</xdr:rowOff>
                  </to>
                </anchor>
              </controlPr>
            </control>
          </mc:Choice>
        </mc:AlternateContent>
        <mc:AlternateContent xmlns:mc="http://schemas.openxmlformats.org/markup-compatibility/2006">
          <mc:Choice Requires="x14">
            <control shapeId="59551" r:id="rId50" name="Check Box 159">
              <controlPr defaultSize="0" autoFill="0" autoLine="0" autoPict="0">
                <anchor moveWithCells="1">
                  <from>
                    <xdr:col>1</xdr:col>
                    <xdr:colOff>0</xdr:colOff>
                    <xdr:row>64</xdr:row>
                    <xdr:rowOff>0</xdr:rowOff>
                  </from>
                  <to>
                    <xdr:col>2</xdr:col>
                    <xdr:colOff>57150</xdr:colOff>
                    <xdr:row>65</xdr:row>
                    <xdr:rowOff>9525</xdr:rowOff>
                  </to>
                </anchor>
              </controlPr>
            </control>
          </mc:Choice>
        </mc:AlternateContent>
        <mc:AlternateContent xmlns:mc="http://schemas.openxmlformats.org/markup-compatibility/2006">
          <mc:Choice Requires="x14">
            <control shapeId="59552" r:id="rId51" name="Check Box 160">
              <controlPr defaultSize="0" autoFill="0" autoLine="0" autoPict="0">
                <anchor moveWithCells="1">
                  <from>
                    <xdr:col>1</xdr:col>
                    <xdr:colOff>0</xdr:colOff>
                    <xdr:row>65</xdr:row>
                    <xdr:rowOff>0</xdr:rowOff>
                  </from>
                  <to>
                    <xdr:col>2</xdr:col>
                    <xdr:colOff>57150</xdr:colOff>
                    <xdr:row>66</xdr:row>
                    <xdr:rowOff>9525</xdr:rowOff>
                  </to>
                </anchor>
              </controlPr>
            </control>
          </mc:Choice>
        </mc:AlternateContent>
        <mc:AlternateContent xmlns:mc="http://schemas.openxmlformats.org/markup-compatibility/2006">
          <mc:Choice Requires="x14">
            <control shapeId="59553" r:id="rId52" name="Check Box 161">
              <controlPr defaultSize="0" autoFill="0" autoLine="0" autoPict="0">
                <anchor moveWithCells="1">
                  <from>
                    <xdr:col>1</xdr:col>
                    <xdr:colOff>0</xdr:colOff>
                    <xdr:row>68</xdr:row>
                    <xdr:rowOff>0</xdr:rowOff>
                  </from>
                  <to>
                    <xdr:col>2</xdr:col>
                    <xdr:colOff>57150</xdr:colOff>
                    <xdr:row>69</xdr:row>
                    <xdr:rowOff>9525</xdr:rowOff>
                  </to>
                </anchor>
              </controlPr>
            </control>
          </mc:Choice>
        </mc:AlternateContent>
        <mc:AlternateContent xmlns:mc="http://schemas.openxmlformats.org/markup-compatibility/2006">
          <mc:Choice Requires="x14">
            <control shapeId="59554" r:id="rId53" name="Check Box 162">
              <controlPr defaultSize="0" autoFill="0" autoLine="0" autoPict="0">
                <anchor moveWithCells="1">
                  <from>
                    <xdr:col>1</xdr:col>
                    <xdr:colOff>0</xdr:colOff>
                    <xdr:row>71</xdr:row>
                    <xdr:rowOff>0</xdr:rowOff>
                  </from>
                  <to>
                    <xdr:col>2</xdr:col>
                    <xdr:colOff>57150</xdr:colOff>
                    <xdr:row>72</xdr:row>
                    <xdr:rowOff>9525</xdr:rowOff>
                  </to>
                </anchor>
              </controlPr>
            </control>
          </mc:Choice>
        </mc:AlternateContent>
        <mc:AlternateContent xmlns:mc="http://schemas.openxmlformats.org/markup-compatibility/2006">
          <mc:Choice Requires="x14">
            <control shapeId="59555" r:id="rId54" name="Check Box 163">
              <controlPr defaultSize="0" autoFill="0" autoLine="0" autoPict="0">
                <anchor moveWithCells="1">
                  <from>
                    <xdr:col>1</xdr:col>
                    <xdr:colOff>0</xdr:colOff>
                    <xdr:row>72</xdr:row>
                    <xdr:rowOff>0</xdr:rowOff>
                  </from>
                  <to>
                    <xdr:col>2</xdr:col>
                    <xdr:colOff>57150</xdr:colOff>
                    <xdr:row>73</xdr:row>
                    <xdr:rowOff>9525</xdr:rowOff>
                  </to>
                </anchor>
              </controlPr>
            </control>
          </mc:Choice>
        </mc:AlternateContent>
        <mc:AlternateContent xmlns:mc="http://schemas.openxmlformats.org/markup-compatibility/2006">
          <mc:Choice Requires="x14">
            <control shapeId="59556" r:id="rId55" name="Check Box 164">
              <controlPr defaultSize="0" autoFill="0" autoLine="0" autoPict="0">
                <anchor moveWithCells="1">
                  <from>
                    <xdr:col>1</xdr:col>
                    <xdr:colOff>0</xdr:colOff>
                    <xdr:row>73</xdr:row>
                    <xdr:rowOff>0</xdr:rowOff>
                  </from>
                  <to>
                    <xdr:col>2</xdr:col>
                    <xdr:colOff>57150</xdr:colOff>
                    <xdr:row>74</xdr:row>
                    <xdr:rowOff>9525</xdr:rowOff>
                  </to>
                </anchor>
              </controlPr>
            </control>
          </mc:Choice>
        </mc:AlternateContent>
        <mc:AlternateContent xmlns:mc="http://schemas.openxmlformats.org/markup-compatibility/2006">
          <mc:Choice Requires="x14">
            <control shapeId="59557" r:id="rId56" name="Check Box 165">
              <controlPr defaultSize="0" autoFill="0" autoLine="0" autoPict="0">
                <anchor moveWithCells="1">
                  <from>
                    <xdr:col>1</xdr:col>
                    <xdr:colOff>0</xdr:colOff>
                    <xdr:row>74</xdr:row>
                    <xdr:rowOff>0</xdr:rowOff>
                  </from>
                  <to>
                    <xdr:col>2</xdr:col>
                    <xdr:colOff>57150</xdr:colOff>
                    <xdr:row>75</xdr:row>
                    <xdr:rowOff>9525</xdr:rowOff>
                  </to>
                </anchor>
              </controlPr>
            </control>
          </mc:Choice>
        </mc:AlternateContent>
        <mc:AlternateContent xmlns:mc="http://schemas.openxmlformats.org/markup-compatibility/2006">
          <mc:Choice Requires="x14">
            <control shapeId="59558" r:id="rId57" name="Check Box 166">
              <controlPr defaultSize="0" autoFill="0" autoLine="0" autoPict="0">
                <anchor moveWithCells="1">
                  <from>
                    <xdr:col>1</xdr:col>
                    <xdr:colOff>0</xdr:colOff>
                    <xdr:row>78</xdr:row>
                    <xdr:rowOff>0</xdr:rowOff>
                  </from>
                  <to>
                    <xdr:col>2</xdr:col>
                    <xdr:colOff>57150</xdr:colOff>
                    <xdr:row>79</xdr:row>
                    <xdr:rowOff>9525</xdr:rowOff>
                  </to>
                </anchor>
              </controlPr>
            </control>
          </mc:Choice>
        </mc:AlternateContent>
        <mc:AlternateContent xmlns:mc="http://schemas.openxmlformats.org/markup-compatibility/2006">
          <mc:Choice Requires="x14">
            <control shapeId="59559" r:id="rId58" name="Check Box 167">
              <controlPr defaultSize="0" autoFill="0" autoLine="0" autoPict="0">
                <anchor moveWithCells="1">
                  <from>
                    <xdr:col>1</xdr:col>
                    <xdr:colOff>0</xdr:colOff>
                    <xdr:row>82</xdr:row>
                    <xdr:rowOff>0</xdr:rowOff>
                  </from>
                  <to>
                    <xdr:col>2</xdr:col>
                    <xdr:colOff>57150</xdr:colOff>
                    <xdr:row>83</xdr:row>
                    <xdr:rowOff>9525</xdr:rowOff>
                  </to>
                </anchor>
              </controlPr>
            </control>
          </mc:Choice>
        </mc:AlternateContent>
        <mc:AlternateContent xmlns:mc="http://schemas.openxmlformats.org/markup-compatibility/2006">
          <mc:Choice Requires="x14">
            <control shapeId="59560" r:id="rId59" name="Check Box 168">
              <controlPr defaultSize="0" autoFill="0" autoLine="0" autoPict="0">
                <anchor moveWithCells="1">
                  <from>
                    <xdr:col>1</xdr:col>
                    <xdr:colOff>0</xdr:colOff>
                    <xdr:row>83</xdr:row>
                    <xdr:rowOff>0</xdr:rowOff>
                  </from>
                  <to>
                    <xdr:col>2</xdr:col>
                    <xdr:colOff>57150</xdr:colOff>
                    <xdr:row>84</xdr:row>
                    <xdr:rowOff>9525</xdr:rowOff>
                  </to>
                </anchor>
              </controlPr>
            </control>
          </mc:Choice>
        </mc:AlternateContent>
        <mc:AlternateContent xmlns:mc="http://schemas.openxmlformats.org/markup-compatibility/2006">
          <mc:Choice Requires="x14">
            <control shapeId="59561" r:id="rId60" name="Check Box 169">
              <controlPr defaultSize="0" autoFill="0" autoLine="0" autoPict="0">
                <anchor moveWithCells="1">
                  <from>
                    <xdr:col>1</xdr:col>
                    <xdr:colOff>0</xdr:colOff>
                    <xdr:row>84</xdr:row>
                    <xdr:rowOff>0</xdr:rowOff>
                  </from>
                  <to>
                    <xdr:col>2</xdr:col>
                    <xdr:colOff>57150</xdr:colOff>
                    <xdr:row>85</xdr:row>
                    <xdr:rowOff>9525</xdr:rowOff>
                  </to>
                </anchor>
              </controlPr>
            </control>
          </mc:Choice>
        </mc:AlternateContent>
        <mc:AlternateContent xmlns:mc="http://schemas.openxmlformats.org/markup-compatibility/2006">
          <mc:Choice Requires="x14">
            <control shapeId="59562" r:id="rId61" name="Check Box 170">
              <controlPr defaultSize="0" autoFill="0" autoLine="0" autoPict="0">
                <anchor moveWithCells="1">
                  <from>
                    <xdr:col>1</xdr:col>
                    <xdr:colOff>0</xdr:colOff>
                    <xdr:row>85</xdr:row>
                    <xdr:rowOff>0</xdr:rowOff>
                  </from>
                  <to>
                    <xdr:col>2</xdr:col>
                    <xdr:colOff>57150</xdr:colOff>
                    <xdr:row>86</xdr:row>
                    <xdr:rowOff>9525</xdr:rowOff>
                  </to>
                </anchor>
              </controlPr>
            </control>
          </mc:Choice>
        </mc:AlternateContent>
        <mc:AlternateContent xmlns:mc="http://schemas.openxmlformats.org/markup-compatibility/2006">
          <mc:Choice Requires="x14">
            <control shapeId="59563" r:id="rId62" name="Check Box 171">
              <controlPr defaultSize="0" autoFill="0" autoLine="0" autoPict="0">
                <anchor moveWithCells="1">
                  <from>
                    <xdr:col>1</xdr:col>
                    <xdr:colOff>0</xdr:colOff>
                    <xdr:row>86</xdr:row>
                    <xdr:rowOff>0</xdr:rowOff>
                  </from>
                  <to>
                    <xdr:col>2</xdr:col>
                    <xdr:colOff>57150</xdr:colOff>
                    <xdr:row>87</xdr:row>
                    <xdr:rowOff>9525</xdr:rowOff>
                  </to>
                </anchor>
              </controlPr>
            </control>
          </mc:Choice>
        </mc:AlternateContent>
        <mc:AlternateContent xmlns:mc="http://schemas.openxmlformats.org/markup-compatibility/2006">
          <mc:Choice Requires="x14">
            <control shapeId="59564" r:id="rId63" name="Check Box 172">
              <controlPr defaultSize="0" autoFill="0" autoLine="0" autoPict="0">
                <anchor moveWithCells="1">
                  <from>
                    <xdr:col>1</xdr:col>
                    <xdr:colOff>0</xdr:colOff>
                    <xdr:row>87</xdr:row>
                    <xdr:rowOff>0</xdr:rowOff>
                  </from>
                  <to>
                    <xdr:col>2</xdr:col>
                    <xdr:colOff>57150</xdr:colOff>
                    <xdr:row>88</xdr:row>
                    <xdr:rowOff>9525</xdr:rowOff>
                  </to>
                </anchor>
              </controlPr>
            </control>
          </mc:Choice>
        </mc:AlternateContent>
        <mc:AlternateContent xmlns:mc="http://schemas.openxmlformats.org/markup-compatibility/2006">
          <mc:Choice Requires="x14">
            <control shapeId="59565" r:id="rId64" name="Check Box 173">
              <controlPr defaultSize="0" autoFill="0" autoLine="0" autoPict="0">
                <anchor moveWithCells="1">
                  <from>
                    <xdr:col>1</xdr:col>
                    <xdr:colOff>0</xdr:colOff>
                    <xdr:row>88</xdr:row>
                    <xdr:rowOff>0</xdr:rowOff>
                  </from>
                  <to>
                    <xdr:col>2</xdr:col>
                    <xdr:colOff>57150</xdr:colOff>
                    <xdr:row>89</xdr:row>
                    <xdr:rowOff>9525</xdr:rowOff>
                  </to>
                </anchor>
              </controlPr>
            </control>
          </mc:Choice>
        </mc:AlternateContent>
        <mc:AlternateContent xmlns:mc="http://schemas.openxmlformats.org/markup-compatibility/2006">
          <mc:Choice Requires="x14">
            <control shapeId="59566" r:id="rId65" name="Check Box 174">
              <controlPr defaultSize="0" autoFill="0" autoLine="0" autoPict="0">
                <anchor moveWithCells="1">
                  <from>
                    <xdr:col>1</xdr:col>
                    <xdr:colOff>0</xdr:colOff>
                    <xdr:row>89</xdr:row>
                    <xdr:rowOff>0</xdr:rowOff>
                  </from>
                  <to>
                    <xdr:col>2</xdr:col>
                    <xdr:colOff>57150</xdr:colOff>
                    <xdr:row>90</xdr:row>
                    <xdr:rowOff>9525</xdr:rowOff>
                  </to>
                </anchor>
              </controlPr>
            </control>
          </mc:Choice>
        </mc:AlternateContent>
        <mc:AlternateContent xmlns:mc="http://schemas.openxmlformats.org/markup-compatibility/2006">
          <mc:Choice Requires="x14">
            <control shapeId="59567" r:id="rId66" name="Check Box 175">
              <controlPr defaultSize="0" autoFill="0" autoLine="0" autoPict="0">
                <anchor moveWithCells="1">
                  <from>
                    <xdr:col>1</xdr:col>
                    <xdr:colOff>0</xdr:colOff>
                    <xdr:row>90</xdr:row>
                    <xdr:rowOff>0</xdr:rowOff>
                  </from>
                  <to>
                    <xdr:col>2</xdr:col>
                    <xdr:colOff>57150</xdr:colOff>
                    <xdr:row>91</xdr:row>
                    <xdr:rowOff>9525</xdr:rowOff>
                  </to>
                </anchor>
              </controlPr>
            </control>
          </mc:Choice>
        </mc:AlternateContent>
        <mc:AlternateContent xmlns:mc="http://schemas.openxmlformats.org/markup-compatibility/2006">
          <mc:Choice Requires="x14">
            <control shapeId="59568" r:id="rId67" name="Check Box 176">
              <controlPr defaultSize="0" autoFill="0" autoLine="0" autoPict="0">
                <anchor moveWithCells="1">
                  <from>
                    <xdr:col>1</xdr:col>
                    <xdr:colOff>0</xdr:colOff>
                    <xdr:row>91</xdr:row>
                    <xdr:rowOff>0</xdr:rowOff>
                  </from>
                  <to>
                    <xdr:col>2</xdr:col>
                    <xdr:colOff>57150</xdr:colOff>
                    <xdr:row>92</xdr:row>
                    <xdr:rowOff>9525</xdr:rowOff>
                  </to>
                </anchor>
              </controlPr>
            </control>
          </mc:Choice>
        </mc:AlternateContent>
        <mc:AlternateContent xmlns:mc="http://schemas.openxmlformats.org/markup-compatibility/2006">
          <mc:Choice Requires="x14">
            <control shapeId="59569" r:id="rId68" name="Check Box 177">
              <controlPr defaultSize="0" autoFill="0" autoLine="0" autoPict="0">
                <anchor moveWithCells="1">
                  <from>
                    <xdr:col>1</xdr:col>
                    <xdr:colOff>0</xdr:colOff>
                    <xdr:row>92</xdr:row>
                    <xdr:rowOff>0</xdr:rowOff>
                  </from>
                  <to>
                    <xdr:col>2</xdr:col>
                    <xdr:colOff>57150</xdr:colOff>
                    <xdr:row>93</xdr:row>
                    <xdr:rowOff>9525</xdr:rowOff>
                  </to>
                </anchor>
              </controlPr>
            </control>
          </mc:Choice>
        </mc:AlternateContent>
        <mc:AlternateContent xmlns:mc="http://schemas.openxmlformats.org/markup-compatibility/2006">
          <mc:Choice Requires="x14">
            <control shapeId="59570" r:id="rId69" name="Check Box 178">
              <controlPr defaultSize="0" autoFill="0" autoLine="0" autoPict="0">
                <anchor moveWithCells="1">
                  <from>
                    <xdr:col>1</xdr:col>
                    <xdr:colOff>0</xdr:colOff>
                    <xdr:row>93</xdr:row>
                    <xdr:rowOff>0</xdr:rowOff>
                  </from>
                  <to>
                    <xdr:col>2</xdr:col>
                    <xdr:colOff>57150</xdr:colOff>
                    <xdr:row>94</xdr:row>
                    <xdr:rowOff>9525</xdr:rowOff>
                  </to>
                </anchor>
              </controlPr>
            </control>
          </mc:Choice>
        </mc:AlternateContent>
        <mc:AlternateContent xmlns:mc="http://schemas.openxmlformats.org/markup-compatibility/2006">
          <mc:Choice Requires="x14">
            <control shapeId="59571" r:id="rId70" name="Check Box 179">
              <controlPr defaultSize="0" autoFill="0" autoLine="0" autoPict="0">
                <anchor moveWithCells="1">
                  <from>
                    <xdr:col>1</xdr:col>
                    <xdr:colOff>0</xdr:colOff>
                    <xdr:row>94</xdr:row>
                    <xdr:rowOff>0</xdr:rowOff>
                  </from>
                  <to>
                    <xdr:col>2</xdr:col>
                    <xdr:colOff>57150</xdr:colOff>
                    <xdr:row>95</xdr:row>
                    <xdr:rowOff>9525</xdr:rowOff>
                  </to>
                </anchor>
              </controlPr>
            </control>
          </mc:Choice>
        </mc:AlternateContent>
        <mc:AlternateContent xmlns:mc="http://schemas.openxmlformats.org/markup-compatibility/2006">
          <mc:Choice Requires="x14">
            <control shapeId="59572" r:id="rId71" name="Check Box 180">
              <controlPr defaultSize="0" autoFill="0" autoLine="0" autoPict="0">
                <anchor moveWithCells="1">
                  <from>
                    <xdr:col>1</xdr:col>
                    <xdr:colOff>0</xdr:colOff>
                    <xdr:row>95</xdr:row>
                    <xdr:rowOff>0</xdr:rowOff>
                  </from>
                  <to>
                    <xdr:col>2</xdr:col>
                    <xdr:colOff>57150</xdr:colOff>
                    <xdr:row>96</xdr:row>
                    <xdr:rowOff>9525</xdr:rowOff>
                  </to>
                </anchor>
              </controlPr>
            </control>
          </mc:Choice>
        </mc:AlternateContent>
        <mc:AlternateContent xmlns:mc="http://schemas.openxmlformats.org/markup-compatibility/2006">
          <mc:Choice Requires="x14">
            <control shapeId="59573" r:id="rId72" name="Check Box 181">
              <controlPr defaultSize="0" autoFill="0" autoLine="0" autoPict="0">
                <anchor moveWithCells="1">
                  <from>
                    <xdr:col>1</xdr:col>
                    <xdr:colOff>0</xdr:colOff>
                    <xdr:row>96</xdr:row>
                    <xdr:rowOff>0</xdr:rowOff>
                  </from>
                  <to>
                    <xdr:col>2</xdr:col>
                    <xdr:colOff>57150</xdr:colOff>
                    <xdr:row>97</xdr:row>
                    <xdr:rowOff>9525</xdr:rowOff>
                  </to>
                </anchor>
              </controlPr>
            </control>
          </mc:Choice>
        </mc:AlternateContent>
        <mc:AlternateContent xmlns:mc="http://schemas.openxmlformats.org/markup-compatibility/2006">
          <mc:Choice Requires="x14">
            <control shapeId="59574" r:id="rId73" name="Check Box 182">
              <controlPr defaultSize="0" autoFill="0" autoLine="0" autoPict="0">
                <anchor moveWithCells="1">
                  <from>
                    <xdr:col>1</xdr:col>
                    <xdr:colOff>0</xdr:colOff>
                    <xdr:row>97</xdr:row>
                    <xdr:rowOff>0</xdr:rowOff>
                  </from>
                  <to>
                    <xdr:col>2</xdr:col>
                    <xdr:colOff>57150</xdr:colOff>
                    <xdr:row>98</xdr:row>
                    <xdr:rowOff>9525</xdr:rowOff>
                  </to>
                </anchor>
              </controlPr>
            </control>
          </mc:Choice>
        </mc:AlternateContent>
        <mc:AlternateContent xmlns:mc="http://schemas.openxmlformats.org/markup-compatibility/2006">
          <mc:Choice Requires="x14">
            <control shapeId="59575" r:id="rId74" name="Check Box 183">
              <controlPr defaultSize="0" autoFill="0" autoLine="0" autoPict="0">
                <anchor moveWithCells="1">
                  <from>
                    <xdr:col>1</xdr:col>
                    <xdr:colOff>0</xdr:colOff>
                    <xdr:row>98</xdr:row>
                    <xdr:rowOff>0</xdr:rowOff>
                  </from>
                  <to>
                    <xdr:col>2</xdr:col>
                    <xdr:colOff>57150</xdr:colOff>
                    <xdr:row>99</xdr:row>
                    <xdr:rowOff>9525</xdr:rowOff>
                  </to>
                </anchor>
              </controlPr>
            </control>
          </mc:Choice>
        </mc:AlternateContent>
        <mc:AlternateContent xmlns:mc="http://schemas.openxmlformats.org/markup-compatibility/2006">
          <mc:Choice Requires="x14">
            <control shapeId="59576" r:id="rId75" name="Check Box 184">
              <controlPr defaultSize="0" autoFill="0" autoLine="0" autoPict="0">
                <anchor moveWithCells="1">
                  <from>
                    <xdr:col>1</xdr:col>
                    <xdr:colOff>0</xdr:colOff>
                    <xdr:row>99</xdr:row>
                    <xdr:rowOff>0</xdr:rowOff>
                  </from>
                  <to>
                    <xdr:col>2</xdr:col>
                    <xdr:colOff>57150</xdr:colOff>
                    <xdr:row>100</xdr:row>
                    <xdr:rowOff>9525</xdr:rowOff>
                  </to>
                </anchor>
              </controlPr>
            </control>
          </mc:Choice>
        </mc:AlternateContent>
        <mc:AlternateContent xmlns:mc="http://schemas.openxmlformats.org/markup-compatibility/2006">
          <mc:Choice Requires="x14">
            <control shapeId="59577" r:id="rId76" name="Check Box 185">
              <controlPr defaultSize="0" autoFill="0" autoLine="0" autoPict="0">
                <anchor moveWithCells="1">
                  <from>
                    <xdr:col>1</xdr:col>
                    <xdr:colOff>0</xdr:colOff>
                    <xdr:row>100</xdr:row>
                    <xdr:rowOff>0</xdr:rowOff>
                  </from>
                  <to>
                    <xdr:col>2</xdr:col>
                    <xdr:colOff>57150</xdr:colOff>
                    <xdr:row>101</xdr:row>
                    <xdr:rowOff>9525</xdr:rowOff>
                  </to>
                </anchor>
              </controlPr>
            </control>
          </mc:Choice>
        </mc:AlternateContent>
        <mc:AlternateContent xmlns:mc="http://schemas.openxmlformats.org/markup-compatibility/2006">
          <mc:Choice Requires="x14">
            <control shapeId="59578" r:id="rId77" name="Check Box 186">
              <controlPr defaultSize="0" autoFill="0" autoLine="0" autoPict="0">
                <anchor moveWithCells="1">
                  <from>
                    <xdr:col>1</xdr:col>
                    <xdr:colOff>0</xdr:colOff>
                    <xdr:row>101</xdr:row>
                    <xdr:rowOff>0</xdr:rowOff>
                  </from>
                  <to>
                    <xdr:col>2</xdr:col>
                    <xdr:colOff>57150</xdr:colOff>
                    <xdr:row>102</xdr:row>
                    <xdr:rowOff>9525</xdr:rowOff>
                  </to>
                </anchor>
              </controlPr>
            </control>
          </mc:Choice>
        </mc:AlternateContent>
        <mc:AlternateContent xmlns:mc="http://schemas.openxmlformats.org/markup-compatibility/2006">
          <mc:Choice Requires="x14">
            <control shapeId="59579" r:id="rId78" name="Check Box 187">
              <controlPr defaultSize="0" autoFill="0" autoLine="0" autoPict="0">
                <anchor moveWithCells="1">
                  <from>
                    <xdr:col>1</xdr:col>
                    <xdr:colOff>0</xdr:colOff>
                    <xdr:row>102</xdr:row>
                    <xdr:rowOff>0</xdr:rowOff>
                  </from>
                  <to>
                    <xdr:col>2</xdr:col>
                    <xdr:colOff>57150</xdr:colOff>
                    <xdr:row>103</xdr:row>
                    <xdr:rowOff>9525</xdr:rowOff>
                  </to>
                </anchor>
              </controlPr>
            </control>
          </mc:Choice>
        </mc:AlternateContent>
        <mc:AlternateContent xmlns:mc="http://schemas.openxmlformats.org/markup-compatibility/2006">
          <mc:Choice Requires="x14">
            <control shapeId="59580" r:id="rId79" name="Check Box 188">
              <controlPr defaultSize="0" autoFill="0" autoLine="0" autoPict="0">
                <anchor moveWithCells="1">
                  <from>
                    <xdr:col>1</xdr:col>
                    <xdr:colOff>0</xdr:colOff>
                    <xdr:row>103</xdr:row>
                    <xdr:rowOff>0</xdr:rowOff>
                  </from>
                  <to>
                    <xdr:col>2</xdr:col>
                    <xdr:colOff>57150</xdr:colOff>
                    <xdr:row>104</xdr:row>
                    <xdr:rowOff>9525</xdr:rowOff>
                  </to>
                </anchor>
              </controlPr>
            </control>
          </mc:Choice>
        </mc:AlternateContent>
        <mc:AlternateContent xmlns:mc="http://schemas.openxmlformats.org/markup-compatibility/2006">
          <mc:Choice Requires="x14">
            <control shapeId="59581" r:id="rId80" name="Check Box 189">
              <controlPr defaultSize="0" autoFill="0" autoLine="0" autoPict="0">
                <anchor moveWithCells="1">
                  <from>
                    <xdr:col>1</xdr:col>
                    <xdr:colOff>0</xdr:colOff>
                    <xdr:row>104</xdr:row>
                    <xdr:rowOff>0</xdr:rowOff>
                  </from>
                  <to>
                    <xdr:col>2</xdr:col>
                    <xdr:colOff>57150</xdr:colOff>
                    <xdr:row>105</xdr:row>
                    <xdr:rowOff>9525</xdr:rowOff>
                  </to>
                </anchor>
              </controlPr>
            </control>
          </mc:Choice>
        </mc:AlternateContent>
        <mc:AlternateContent xmlns:mc="http://schemas.openxmlformats.org/markup-compatibility/2006">
          <mc:Choice Requires="x14">
            <control shapeId="59582" r:id="rId81" name="Check Box 190">
              <controlPr defaultSize="0" autoFill="0" autoLine="0" autoPict="0">
                <anchor moveWithCells="1">
                  <from>
                    <xdr:col>1</xdr:col>
                    <xdr:colOff>0</xdr:colOff>
                    <xdr:row>105</xdr:row>
                    <xdr:rowOff>0</xdr:rowOff>
                  </from>
                  <to>
                    <xdr:col>2</xdr:col>
                    <xdr:colOff>57150</xdr:colOff>
                    <xdr:row>106</xdr:row>
                    <xdr:rowOff>9525</xdr:rowOff>
                  </to>
                </anchor>
              </controlPr>
            </control>
          </mc:Choice>
        </mc:AlternateContent>
        <mc:AlternateContent xmlns:mc="http://schemas.openxmlformats.org/markup-compatibility/2006">
          <mc:Choice Requires="x14">
            <control shapeId="59583" r:id="rId82" name="Check Box 191">
              <controlPr defaultSize="0" autoFill="0" autoLine="0" autoPict="0">
                <anchor moveWithCells="1">
                  <from>
                    <xdr:col>1</xdr:col>
                    <xdr:colOff>0</xdr:colOff>
                    <xdr:row>106</xdr:row>
                    <xdr:rowOff>0</xdr:rowOff>
                  </from>
                  <to>
                    <xdr:col>2</xdr:col>
                    <xdr:colOff>57150</xdr:colOff>
                    <xdr:row>107</xdr:row>
                    <xdr:rowOff>9525</xdr:rowOff>
                  </to>
                </anchor>
              </controlPr>
            </control>
          </mc:Choice>
        </mc:AlternateContent>
        <mc:AlternateContent xmlns:mc="http://schemas.openxmlformats.org/markup-compatibility/2006">
          <mc:Choice Requires="x14">
            <control shapeId="59584" r:id="rId83" name="Check Box 192">
              <controlPr defaultSize="0" autoFill="0" autoLine="0" autoPict="0">
                <anchor moveWithCells="1">
                  <from>
                    <xdr:col>1</xdr:col>
                    <xdr:colOff>0</xdr:colOff>
                    <xdr:row>107</xdr:row>
                    <xdr:rowOff>0</xdr:rowOff>
                  </from>
                  <to>
                    <xdr:col>2</xdr:col>
                    <xdr:colOff>57150</xdr:colOff>
                    <xdr:row>108</xdr:row>
                    <xdr:rowOff>9525</xdr:rowOff>
                  </to>
                </anchor>
              </controlPr>
            </control>
          </mc:Choice>
        </mc:AlternateContent>
        <mc:AlternateContent xmlns:mc="http://schemas.openxmlformats.org/markup-compatibility/2006">
          <mc:Choice Requires="x14">
            <control shapeId="59585" r:id="rId84" name="Check Box 193">
              <controlPr defaultSize="0" autoFill="0" autoLine="0" autoPict="0">
                <anchor moveWithCells="1">
                  <from>
                    <xdr:col>1</xdr:col>
                    <xdr:colOff>0</xdr:colOff>
                    <xdr:row>108</xdr:row>
                    <xdr:rowOff>0</xdr:rowOff>
                  </from>
                  <to>
                    <xdr:col>2</xdr:col>
                    <xdr:colOff>57150</xdr:colOff>
                    <xdr:row>109</xdr:row>
                    <xdr:rowOff>9525</xdr:rowOff>
                  </to>
                </anchor>
              </controlPr>
            </control>
          </mc:Choice>
        </mc:AlternateContent>
        <mc:AlternateContent xmlns:mc="http://schemas.openxmlformats.org/markup-compatibility/2006">
          <mc:Choice Requires="x14">
            <control shapeId="59586" r:id="rId85" name="Check Box 194">
              <controlPr defaultSize="0" autoFill="0" autoLine="0" autoPict="0">
                <anchor moveWithCells="1">
                  <from>
                    <xdr:col>1</xdr:col>
                    <xdr:colOff>0</xdr:colOff>
                    <xdr:row>109</xdr:row>
                    <xdr:rowOff>0</xdr:rowOff>
                  </from>
                  <to>
                    <xdr:col>2</xdr:col>
                    <xdr:colOff>57150</xdr:colOff>
                    <xdr:row>110</xdr:row>
                    <xdr:rowOff>9525</xdr:rowOff>
                  </to>
                </anchor>
              </controlPr>
            </control>
          </mc:Choice>
        </mc:AlternateContent>
        <mc:AlternateContent xmlns:mc="http://schemas.openxmlformats.org/markup-compatibility/2006">
          <mc:Choice Requires="x14">
            <control shapeId="59587" r:id="rId86" name="Check Box 195">
              <controlPr defaultSize="0" autoFill="0" autoLine="0" autoPict="0">
                <anchor moveWithCells="1">
                  <from>
                    <xdr:col>1</xdr:col>
                    <xdr:colOff>0</xdr:colOff>
                    <xdr:row>110</xdr:row>
                    <xdr:rowOff>0</xdr:rowOff>
                  </from>
                  <to>
                    <xdr:col>2</xdr:col>
                    <xdr:colOff>57150</xdr:colOff>
                    <xdr:row>111</xdr:row>
                    <xdr:rowOff>9525</xdr:rowOff>
                  </to>
                </anchor>
              </controlPr>
            </control>
          </mc:Choice>
        </mc:AlternateContent>
        <mc:AlternateContent xmlns:mc="http://schemas.openxmlformats.org/markup-compatibility/2006">
          <mc:Choice Requires="x14">
            <control shapeId="59588" r:id="rId87" name="Check Box 196">
              <controlPr defaultSize="0" autoFill="0" autoLine="0" autoPict="0">
                <anchor moveWithCells="1">
                  <from>
                    <xdr:col>1</xdr:col>
                    <xdr:colOff>0</xdr:colOff>
                    <xdr:row>111</xdr:row>
                    <xdr:rowOff>0</xdr:rowOff>
                  </from>
                  <to>
                    <xdr:col>2</xdr:col>
                    <xdr:colOff>57150</xdr:colOff>
                    <xdr:row>112</xdr:row>
                    <xdr:rowOff>9525</xdr:rowOff>
                  </to>
                </anchor>
              </controlPr>
            </control>
          </mc:Choice>
        </mc:AlternateContent>
        <mc:AlternateContent xmlns:mc="http://schemas.openxmlformats.org/markup-compatibility/2006">
          <mc:Choice Requires="x14">
            <control shapeId="59589" r:id="rId88" name="Check Box 197">
              <controlPr defaultSize="0" autoFill="0" autoLine="0" autoPict="0">
                <anchor moveWithCells="1">
                  <from>
                    <xdr:col>1</xdr:col>
                    <xdr:colOff>0</xdr:colOff>
                    <xdr:row>112</xdr:row>
                    <xdr:rowOff>0</xdr:rowOff>
                  </from>
                  <to>
                    <xdr:col>2</xdr:col>
                    <xdr:colOff>57150</xdr:colOff>
                    <xdr:row>113</xdr:row>
                    <xdr:rowOff>9525</xdr:rowOff>
                  </to>
                </anchor>
              </controlPr>
            </control>
          </mc:Choice>
        </mc:AlternateContent>
        <mc:AlternateContent xmlns:mc="http://schemas.openxmlformats.org/markup-compatibility/2006">
          <mc:Choice Requires="x14">
            <control shapeId="59590" r:id="rId89" name="Check Box 198">
              <controlPr defaultSize="0" autoFill="0" autoLine="0" autoPict="0">
                <anchor moveWithCells="1">
                  <from>
                    <xdr:col>1</xdr:col>
                    <xdr:colOff>0</xdr:colOff>
                    <xdr:row>113</xdr:row>
                    <xdr:rowOff>0</xdr:rowOff>
                  </from>
                  <to>
                    <xdr:col>2</xdr:col>
                    <xdr:colOff>57150</xdr:colOff>
                    <xdr:row>114</xdr:row>
                    <xdr:rowOff>9525</xdr:rowOff>
                  </to>
                </anchor>
              </controlPr>
            </control>
          </mc:Choice>
        </mc:AlternateContent>
        <mc:AlternateContent xmlns:mc="http://schemas.openxmlformats.org/markup-compatibility/2006">
          <mc:Choice Requires="x14">
            <control shapeId="59591" r:id="rId90" name="Check Box 199">
              <controlPr defaultSize="0" autoFill="0" autoLine="0" autoPict="0">
                <anchor moveWithCells="1">
                  <from>
                    <xdr:col>1</xdr:col>
                    <xdr:colOff>0</xdr:colOff>
                    <xdr:row>114</xdr:row>
                    <xdr:rowOff>0</xdr:rowOff>
                  </from>
                  <to>
                    <xdr:col>2</xdr:col>
                    <xdr:colOff>57150</xdr:colOff>
                    <xdr:row>115</xdr:row>
                    <xdr:rowOff>9525</xdr:rowOff>
                  </to>
                </anchor>
              </controlPr>
            </control>
          </mc:Choice>
        </mc:AlternateContent>
        <mc:AlternateContent xmlns:mc="http://schemas.openxmlformats.org/markup-compatibility/2006">
          <mc:Choice Requires="x14">
            <control shapeId="59592" r:id="rId91" name="Check Box 200">
              <controlPr defaultSize="0" autoFill="0" autoLine="0" autoPict="0">
                <anchor moveWithCells="1">
                  <from>
                    <xdr:col>1</xdr:col>
                    <xdr:colOff>0</xdr:colOff>
                    <xdr:row>115</xdr:row>
                    <xdr:rowOff>0</xdr:rowOff>
                  </from>
                  <to>
                    <xdr:col>2</xdr:col>
                    <xdr:colOff>57150</xdr:colOff>
                    <xdr:row>116</xdr:row>
                    <xdr:rowOff>9525</xdr:rowOff>
                  </to>
                </anchor>
              </controlPr>
            </control>
          </mc:Choice>
        </mc:AlternateContent>
        <mc:AlternateContent xmlns:mc="http://schemas.openxmlformats.org/markup-compatibility/2006">
          <mc:Choice Requires="x14">
            <control shapeId="59593" r:id="rId92" name="Check Box 201">
              <controlPr defaultSize="0" autoFill="0" autoLine="0" autoPict="0">
                <anchor moveWithCells="1">
                  <from>
                    <xdr:col>1</xdr:col>
                    <xdr:colOff>0</xdr:colOff>
                    <xdr:row>116</xdr:row>
                    <xdr:rowOff>0</xdr:rowOff>
                  </from>
                  <to>
                    <xdr:col>2</xdr:col>
                    <xdr:colOff>57150</xdr:colOff>
                    <xdr:row>117</xdr:row>
                    <xdr:rowOff>9525</xdr:rowOff>
                  </to>
                </anchor>
              </controlPr>
            </control>
          </mc:Choice>
        </mc:AlternateContent>
        <mc:AlternateContent xmlns:mc="http://schemas.openxmlformats.org/markup-compatibility/2006">
          <mc:Choice Requires="x14">
            <control shapeId="59594" r:id="rId93" name="Check Box 202">
              <controlPr defaultSize="0" autoFill="0" autoLine="0" autoPict="0">
                <anchor moveWithCells="1">
                  <from>
                    <xdr:col>1</xdr:col>
                    <xdr:colOff>0</xdr:colOff>
                    <xdr:row>117</xdr:row>
                    <xdr:rowOff>0</xdr:rowOff>
                  </from>
                  <to>
                    <xdr:col>2</xdr:col>
                    <xdr:colOff>57150</xdr:colOff>
                    <xdr:row>118</xdr:row>
                    <xdr:rowOff>9525</xdr:rowOff>
                  </to>
                </anchor>
              </controlPr>
            </control>
          </mc:Choice>
        </mc:AlternateContent>
        <mc:AlternateContent xmlns:mc="http://schemas.openxmlformats.org/markup-compatibility/2006">
          <mc:Choice Requires="x14">
            <control shapeId="59595" r:id="rId94" name="Check Box 203">
              <controlPr defaultSize="0" autoFill="0" autoLine="0" autoPict="0">
                <anchor moveWithCells="1">
                  <from>
                    <xdr:col>1</xdr:col>
                    <xdr:colOff>0</xdr:colOff>
                    <xdr:row>118</xdr:row>
                    <xdr:rowOff>0</xdr:rowOff>
                  </from>
                  <to>
                    <xdr:col>2</xdr:col>
                    <xdr:colOff>57150</xdr:colOff>
                    <xdr:row>119</xdr:row>
                    <xdr:rowOff>9525</xdr:rowOff>
                  </to>
                </anchor>
              </controlPr>
            </control>
          </mc:Choice>
        </mc:AlternateContent>
        <mc:AlternateContent xmlns:mc="http://schemas.openxmlformats.org/markup-compatibility/2006">
          <mc:Choice Requires="x14">
            <control shapeId="59596" r:id="rId95" name="Check Box 204">
              <controlPr defaultSize="0" autoFill="0" autoLine="0" autoPict="0">
                <anchor moveWithCells="1">
                  <from>
                    <xdr:col>1</xdr:col>
                    <xdr:colOff>0</xdr:colOff>
                    <xdr:row>119</xdr:row>
                    <xdr:rowOff>0</xdr:rowOff>
                  </from>
                  <to>
                    <xdr:col>2</xdr:col>
                    <xdr:colOff>57150</xdr:colOff>
                    <xdr:row>120</xdr:row>
                    <xdr:rowOff>9525</xdr:rowOff>
                  </to>
                </anchor>
              </controlPr>
            </control>
          </mc:Choice>
        </mc:AlternateContent>
        <mc:AlternateContent xmlns:mc="http://schemas.openxmlformats.org/markup-compatibility/2006">
          <mc:Choice Requires="x14">
            <control shapeId="59597" r:id="rId96" name="Check Box 205">
              <controlPr defaultSize="0" autoFill="0" autoLine="0" autoPict="0">
                <anchor moveWithCells="1">
                  <from>
                    <xdr:col>1</xdr:col>
                    <xdr:colOff>0</xdr:colOff>
                    <xdr:row>120</xdr:row>
                    <xdr:rowOff>0</xdr:rowOff>
                  </from>
                  <to>
                    <xdr:col>2</xdr:col>
                    <xdr:colOff>57150</xdr:colOff>
                    <xdr:row>121</xdr:row>
                    <xdr:rowOff>9525</xdr:rowOff>
                  </to>
                </anchor>
              </controlPr>
            </control>
          </mc:Choice>
        </mc:AlternateContent>
        <mc:AlternateContent xmlns:mc="http://schemas.openxmlformats.org/markup-compatibility/2006">
          <mc:Choice Requires="x14">
            <control shapeId="59598" r:id="rId97" name="Check Box 206">
              <controlPr defaultSize="0" autoFill="0" autoLine="0" autoPict="0">
                <anchor moveWithCells="1">
                  <from>
                    <xdr:col>1</xdr:col>
                    <xdr:colOff>0</xdr:colOff>
                    <xdr:row>121</xdr:row>
                    <xdr:rowOff>0</xdr:rowOff>
                  </from>
                  <to>
                    <xdr:col>2</xdr:col>
                    <xdr:colOff>57150</xdr:colOff>
                    <xdr:row>122</xdr:row>
                    <xdr:rowOff>9525</xdr:rowOff>
                  </to>
                </anchor>
              </controlPr>
            </control>
          </mc:Choice>
        </mc:AlternateContent>
        <mc:AlternateContent xmlns:mc="http://schemas.openxmlformats.org/markup-compatibility/2006">
          <mc:Choice Requires="x14">
            <control shapeId="59599" r:id="rId98" name="Check Box 207">
              <controlPr defaultSize="0" autoFill="0" autoLine="0" autoPict="0">
                <anchor moveWithCells="1">
                  <from>
                    <xdr:col>1</xdr:col>
                    <xdr:colOff>0</xdr:colOff>
                    <xdr:row>122</xdr:row>
                    <xdr:rowOff>0</xdr:rowOff>
                  </from>
                  <to>
                    <xdr:col>2</xdr:col>
                    <xdr:colOff>57150</xdr:colOff>
                    <xdr:row>123</xdr:row>
                    <xdr:rowOff>9525</xdr:rowOff>
                  </to>
                </anchor>
              </controlPr>
            </control>
          </mc:Choice>
        </mc:AlternateContent>
        <mc:AlternateContent xmlns:mc="http://schemas.openxmlformats.org/markup-compatibility/2006">
          <mc:Choice Requires="x14">
            <control shapeId="59600" r:id="rId99" name="Check Box 208">
              <controlPr defaultSize="0" autoFill="0" autoLine="0" autoPict="0">
                <anchor moveWithCells="1">
                  <from>
                    <xdr:col>1</xdr:col>
                    <xdr:colOff>0</xdr:colOff>
                    <xdr:row>123</xdr:row>
                    <xdr:rowOff>0</xdr:rowOff>
                  </from>
                  <to>
                    <xdr:col>2</xdr:col>
                    <xdr:colOff>57150</xdr:colOff>
                    <xdr:row>124</xdr:row>
                    <xdr:rowOff>9525</xdr:rowOff>
                  </to>
                </anchor>
              </controlPr>
            </control>
          </mc:Choice>
        </mc:AlternateContent>
        <mc:AlternateContent xmlns:mc="http://schemas.openxmlformats.org/markup-compatibility/2006">
          <mc:Choice Requires="x14">
            <control shapeId="59601" r:id="rId100" name="Check Box 209">
              <controlPr defaultSize="0" autoFill="0" autoLine="0" autoPict="0">
                <anchor moveWithCells="1">
                  <from>
                    <xdr:col>1</xdr:col>
                    <xdr:colOff>0</xdr:colOff>
                    <xdr:row>124</xdr:row>
                    <xdr:rowOff>0</xdr:rowOff>
                  </from>
                  <to>
                    <xdr:col>2</xdr:col>
                    <xdr:colOff>57150</xdr:colOff>
                    <xdr:row>125</xdr:row>
                    <xdr:rowOff>9525</xdr:rowOff>
                  </to>
                </anchor>
              </controlPr>
            </control>
          </mc:Choice>
        </mc:AlternateContent>
        <mc:AlternateContent xmlns:mc="http://schemas.openxmlformats.org/markup-compatibility/2006">
          <mc:Choice Requires="x14">
            <control shapeId="59602" r:id="rId101" name="Check Box 210">
              <controlPr defaultSize="0" autoFill="0" autoLine="0" autoPict="0">
                <anchor moveWithCells="1">
                  <from>
                    <xdr:col>1</xdr:col>
                    <xdr:colOff>0</xdr:colOff>
                    <xdr:row>125</xdr:row>
                    <xdr:rowOff>0</xdr:rowOff>
                  </from>
                  <to>
                    <xdr:col>2</xdr:col>
                    <xdr:colOff>57150</xdr:colOff>
                    <xdr:row>126</xdr:row>
                    <xdr:rowOff>9525</xdr:rowOff>
                  </to>
                </anchor>
              </controlPr>
            </control>
          </mc:Choice>
        </mc:AlternateContent>
        <mc:AlternateContent xmlns:mc="http://schemas.openxmlformats.org/markup-compatibility/2006">
          <mc:Choice Requires="x14">
            <control shapeId="59603" r:id="rId102" name="Check Box 211">
              <controlPr defaultSize="0" autoFill="0" autoLine="0" autoPict="0">
                <anchor moveWithCells="1">
                  <from>
                    <xdr:col>1</xdr:col>
                    <xdr:colOff>0</xdr:colOff>
                    <xdr:row>126</xdr:row>
                    <xdr:rowOff>0</xdr:rowOff>
                  </from>
                  <to>
                    <xdr:col>2</xdr:col>
                    <xdr:colOff>57150</xdr:colOff>
                    <xdr:row>127</xdr:row>
                    <xdr:rowOff>9525</xdr:rowOff>
                  </to>
                </anchor>
              </controlPr>
            </control>
          </mc:Choice>
        </mc:AlternateContent>
        <mc:AlternateContent xmlns:mc="http://schemas.openxmlformats.org/markup-compatibility/2006">
          <mc:Choice Requires="x14">
            <control shapeId="59604" r:id="rId103" name="Check Box 212">
              <controlPr defaultSize="0" autoFill="0" autoLine="0" autoPict="0">
                <anchor moveWithCells="1">
                  <from>
                    <xdr:col>1</xdr:col>
                    <xdr:colOff>0</xdr:colOff>
                    <xdr:row>127</xdr:row>
                    <xdr:rowOff>0</xdr:rowOff>
                  </from>
                  <to>
                    <xdr:col>2</xdr:col>
                    <xdr:colOff>57150</xdr:colOff>
                    <xdr:row>128</xdr:row>
                    <xdr:rowOff>9525</xdr:rowOff>
                  </to>
                </anchor>
              </controlPr>
            </control>
          </mc:Choice>
        </mc:AlternateContent>
        <mc:AlternateContent xmlns:mc="http://schemas.openxmlformats.org/markup-compatibility/2006">
          <mc:Choice Requires="x14">
            <control shapeId="59605" r:id="rId104" name="Check Box 213">
              <controlPr defaultSize="0" autoFill="0" autoLine="0" autoPict="0">
                <anchor moveWithCells="1">
                  <from>
                    <xdr:col>1</xdr:col>
                    <xdr:colOff>0</xdr:colOff>
                    <xdr:row>128</xdr:row>
                    <xdr:rowOff>0</xdr:rowOff>
                  </from>
                  <to>
                    <xdr:col>2</xdr:col>
                    <xdr:colOff>57150</xdr:colOff>
                    <xdr:row>129</xdr:row>
                    <xdr:rowOff>9525</xdr:rowOff>
                  </to>
                </anchor>
              </controlPr>
            </control>
          </mc:Choice>
        </mc:AlternateContent>
        <mc:AlternateContent xmlns:mc="http://schemas.openxmlformats.org/markup-compatibility/2006">
          <mc:Choice Requires="x14">
            <control shapeId="59606" r:id="rId105" name="Check Box 214">
              <controlPr defaultSize="0" autoFill="0" autoLine="0" autoPict="0">
                <anchor moveWithCells="1">
                  <from>
                    <xdr:col>1</xdr:col>
                    <xdr:colOff>0</xdr:colOff>
                    <xdr:row>129</xdr:row>
                    <xdr:rowOff>0</xdr:rowOff>
                  </from>
                  <to>
                    <xdr:col>2</xdr:col>
                    <xdr:colOff>57150</xdr:colOff>
                    <xdr:row>130</xdr:row>
                    <xdr:rowOff>9525</xdr:rowOff>
                  </to>
                </anchor>
              </controlPr>
            </control>
          </mc:Choice>
        </mc:AlternateContent>
        <mc:AlternateContent xmlns:mc="http://schemas.openxmlformats.org/markup-compatibility/2006">
          <mc:Choice Requires="x14">
            <control shapeId="59607" r:id="rId106" name="Check Box 215">
              <controlPr defaultSize="0" autoFill="0" autoLine="0" autoPict="0">
                <anchor moveWithCells="1">
                  <from>
                    <xdr:col>1</xdr:col>
                    <xdr:colOff>0</xdr:colOff>
                    <xdr:row>130</xdr:row>
                    <xdr:rowOff>0</xdr:rowOff>
                  </from>
                  <to>
                    <xdr:col>2</xdr:col>
                    <xdr:colOff>57150</xdr:colOff>
                    <xdr:row>131</xdr:row>
                    <xdr:rowOff>9525</xdr:rowOff>
                  </to>
                </anchor>
              </controlPr>
            </control>
          </mc:Choice>
        </mc:AlternateContent>
        <mc:AlternateContent xmlns:mc="http://schemas.openxmlformats.org/markup-compatibility/2006">
          <mc:Choice Requires="x14">
            <control shapeId="59608" r:id="rId107" name="Check Box 216">
              <controlPr defaultSize="0" autoFill="0" autoLine="0" autoPict="0">
                <anchor moveWithCells="1">
                  <from>
                    <xdr:col>1</xdr:col>
                    <xdr:colOff>0</xdr:colOff>
                    <xdr:row>131</xdr:row>
                    <xdr:rowOff>0</xdr:rowOff>
                  </from>
                  <to>
                    <xdr:col>2</xdr:col>
                    <xdr:colOff>57150</xdr:colOff>
                    <xdr:row>132</xdr:row>
                    <xdr:rowOff>9525</xdr:rowOff>
                  </to>
                </anchor>
              </controlPr>
            </control>
          </mc:Choice>
        </mc:AlternateContent>
        <mc:AlternateContent xmlns:mc="http://schemas.openxmlformats.org/markup-compatibility/2006">
          <mc:Choice Requires="x14">
            <control shapeId="59609" r:id="rId108" name="Check Box 217">
              <controlPr defaultSize="0" autoFill="0" autoLine="0" autoPict="0">
                <anchor moveWithCells="1">
                  <from>
                    <xdr:col>1</xdr:col>
                    <xdr:colOff>0</xdr:colOff>
                    <xdr:row>132</xdr:row>
                    <xdr:rowOff>0</xdr:rowOff>
                  </from>
                  <to>
                    <xdr:col>2</xdr:col>
                    <xdr:colOff>57150</xdr:colOff>
                    <xdr:row>133</xdr:row>
                    <xdr:rowOff>9525</xdr:rowOff>
                  </to>
                </anchor>
              </controlPr>
            </control>
          </mc:Choice>
        </mc:AlternateContent>
        <mc:AlternateContent xmlns:mc="http://schemas.openxmlformats.org/markup-compatibility/2006">
          <mc:Choice Requires="x14">
            <control shapeId="59610" r:id="rId109" name="Check Box 218">
              <controlPr defaultSize="0" autoFill="0" autoLine="0" autoPict="0">
                <anchor moveWithCells="1">
                  <from>
                    <xdr:col>1</xdr:col>
                    <xdr:colOff>0</xdr:colOff>
                    <xdr:row>135</xdr:row>
                    <xdr:rowOff>0</xdr:rowOff>
                  </from>
                  <to>
                    <xdr:col>2</xdr:col>
                    <xdr:colOff>57150</xdr:colOff>
                    <xdr:row>136</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7BE9C-7FCE-40DA-A675-01E5A4F62FE5}">
  <sheetPr codeName="Sheet7">
    <pageSetUpPr fitToPage="1"/>
  </sheetPr>
  <dimension ref="B1:AH35"/>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705" t="s">
        <v>45</v>
      </c>
      <c r="C1" s="705"/>
      <c r="D1" s="705"/>
      <c r="E1" s="705"/>
      <c r="F1" s="705"/>
      <c r="G1" s="705"/>
      <c r="H1" s="705"/>
      <c r="I1" s="705"/>
      <c r="J1" s="705"/>
      <c r="K1" s="705"/>
      <c r="L1" s="705"/>
      <c r="M1" s="705"/>
      <c r="N1" s="705"/>
      <c r="O1" s="705"/>
      <c r="P1" s="705"/>
      <c r="Q1" s="705"/>
      <c r="R1" s="705"/>
      <c r="S1" s="705"/>
      <c r="T1" s="705"/>
      <c r="U1" s="705"/>
      <c r="V1" s="705"/>
      <c r="W1" s="705"/>
      <c r="X1" s="705"/>
      <c r="Y1" s="705"/>
      <c r="Z1" s="705"/>
      <c r="AA1" s="705"/>
      <c r="AB1" s="705"/>
      <c r="AC1" s="705"/>
      <c r="AD1" s="705"/>
    </row>
    <row r="2" spans="2:30" ht="20.25" customHeight="1">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row>
    <row r="3" spans="2:30" ht="20.25" customHeight="1">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row>
    <row r="4" spans="2:30" ht="18.75">
      <c r="B4" s="357" t="s">
        <v>46</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row>
    <row r="5" spans="2:30" ht="16.5" thickBot="1">
      <c r="B5" s="706" t="s">
        <v>57</v>
      </c>
      <c r="C5" s="706"/>
      <c r="D5" s="706"/>
      <c r="E5" s="707"/>
      <c r="F5" s="707"/>
      <c r="G5" s="707"/>
      <c r="H5" s="707"/>
      <c r="I5" s="707"/>
      <c r="J5" s="707"/>
      <c r="K5" s="707"/>
      <c r="L5" s="707"/>
      <c r="M5" s="707"/>
      <c r="N5" s="707"/>
      <c r="O5" s="706" t="s">
        <v>56</v>
      </c>
      <c r="P5" s="706"/>
      <c r="Q5" s="706"/>
      <c r="R5" s="706"/>
      <c r="S5" s="706"/>
      <c r="T5" s="706"/>
      <c r="U5" s="708"/>
      <c r="V5" s="708"/>
      <c r="W5" s="356" t="s">
        <v>58</v>
      </c>
      <c r="X5" s="708"/>
      <c r="Y5" s="708"/>
      <c r="Z5" s="356" t="s">
        <v>59</v>
      </c>
      <c r="AA5" s="708"/>
      <c r="AB5" s="708"/>
      <c r="AC5" s="356" t="s">
        <v>52</v>
      </c>
      <c r="AD5" s="356"/>
    </row>
    <row r="6" spans="2:30" ht="16.5" thickBot="1">
      <c r="B6" s="356" t="s">
        <v>53</v>
      </c>
      <c r="C6" s="356"/>
      <c r="D6" s="699"/>
      <c r="E6" s="699"/>
      <c r="F6" s="699"/>
      <c r="G6" s="699"/>
      <c r="H6" s="699"/>
      <c r="I6" s="699"/>
      <c r="J6" s="699"/>
      <c r="K6" s="699"/>
      <c r="L6" s="699"/>
      <c r="M6" s="699"/>
      <c r="N6" s="699"/>
      <c r="O6" s="700" t="s">
        <v>54</v>
      </c>
      <c r="P6" s="700"/>
      <c r="Q6" s="700"/>
      <c r="R6" s="700"/>
      <c r="S6" s="700"/>
      <c r="T6" s="700"/>
      <c r="U6" s="700"/>
      <c r="V6" s="700"/>
      <c r="W6" s="700"/>
      <c r="X6" s="700"/>
      <c r="Y6" s="700"/>
      <c r="Z6" s="700"/>
      <c r="AA6" s="700"/>
      <c r="AB6" s="700"/>
      <c r="AC6" s="700"/>
      <c r="AD6" s="700"/>
    </row>
    <row r="7" spans="2:30" ht="16.5" thickBot="1">
      <c r="B7" s="701" t="s">
        <v>60</v>
      </c>
      <c r="C7" s="701"/>
      <c r="D7" s="701"/>
      <c r="E7" s="701"/>
      <c r="F7" s="701"/>
      <c r="G7" s="701"/>
      <c r="H7" s="701"/>
      <c r="I7" s="701"/>
      <c r="J7" s="701"/>
      <c r="K7" s="702"/>
      <c r="L7" s="702"/>
      <c r="M7" s="702"/>
      <c r="N7" s="702"/>
      <c r="O7" s="702"/>
      <c r="P7" s="702"/>
      <c r="Q7" s="702"/>
      <c r="R7" s="702"/>
      <c r="S7" s="702"/>
      <c r="T7" s="700" t="s">
        <v>69</v>
      </c>
      <c r="U7" s="700"/>
      <c r="V7" s="700"/>
      <c r="W7" s="700"/>
      <c r="X7" s="700"/>
      <c r="Y7" s="700"/>
      <c r="Z7" s="700"/>
      <c r="AA7" s="700"/>
      <c r="AB7" s="700"/>
      <c r="AC7" s="700"/>
      <c r="AD7" s="700"/>
    </row>
    <row r="8" spans="2:30" ht="16.5">
      <c r="B8" s="700" t="s">
        <v>838</v>
      </c>
      <c r="C8" s="700"/>
      <c r="D8" s="700"/>
      <c r="E8" s="700"/>
      <c r="F8" s="700"/>
      <c r="G8" s="700"/>
      <c r="H8" s="700"/>
      <c r="I8" s="700"/>
      <c r="J8" s="700"/>
      <c r="K8" s="700"/>
      <c r="L8" s="700"/>
      <c r="M8" s="700"/>
      <c r="N8" s="700"/>
      <c r="O8" s="700"/>
      <c r="P8" s="700"/>
      <c r="Q8" s="700"/>
      <c r="R8" s="700"/>
      <c r="S8" s="700"/>
      <c r="T8" s="700"/>
      <c r="U8" s="700"/>
      <c r="V8" s="700"/>
      <c r="W8" s="700"/>
      <c r="X8" s="700"/>
      <c r="Y8" s="700"/>
      <c r="Z8" s="700"/>
      <c r="AA8" s="700"/>
      <c r="AB8" s="700"/>
      <c r="AC8" s="700"/>
      <c r="AD8" s="700"/>
    </row>
    <row r="9" spans="2:30" ht="16.5" thickBot="1">
      <c r="B9" s="703" t="s">
        <v>70</v>
      </c>
      <c r="C9" s="703"/>
      <c r="D9" s="703"/>
      <c r="E9" s="703"/>
      <c r="F9" s="703"/>
      <c r="G9" s="703"/>
      <c r="H9" s="703" t="s">
        <v>61</v>
      </c>
      <c r="I9" s="703"/>
      <c r="J9" s="703"/>
      <c r="K9" s="703"/>
      <c r="L9" s="704"/>
      <c r="M9" s="704"/>
      <c r="N9" s="704"/>
      <c r="O9" s="704"/>
      <c r="P9" s="704"/>
      <c r="Q9" s="704"/>
      <c r="R9" s="704"/>
      <c r="S9" s="704"/>
      <c r="T9" s="704"/>
      <c r="U9" s="704"/>
      <c r="V9" s="700" t="s">
        <v>55</v>
      </c>
      <c r="W9" s="700"/>
      <c r="X9" s="700"/>
      <c r="Y9" s="700"/>
      <c r="Z9" s="700"/>
      <c r="AA9" s="700"/>
      <c r="AB9" s="700"/>
      <c r="AC9" s="700"/>
      <c r="AD9" s="700"/>
    </row>
    <row r="10" spans="2:30" ht="18.75">
      <c r="B10" s="29"/>
      <c r="C10" s="29"/>
      <c r="D10" s="29"/>
      <c r="E10" s="29"/>
      <c r="F10" s="29"/>
      <c r="G10" s="29"/>
      <c r="H10" s="29"/>
      <c r="I10" s="29"/>
      <c r="J10" s="29"/>
      <c r="K10" s="29"/>
      <c r="L10" s="29"/>
      <c r="M10" s="29"/>
      <c r="N10" s="29"/>
      <c r="O10" s="29"/>
      <c r="P10" s="29"/>
      <c r="Q10" s="29"/>
      <c r="R10" s="29"/>
      <c r="S10" s="29"/>
      <c r="T10" s="29"/>
      <c r="U10" s="28"/>
      <c r="V10" s="28"/>
      <c r="W10" s="28"/>
      <c r="X10" s="28"/>
      <c r="Y10" s="28"/>
      <c r="Z10" s="28"/>
      <c r="AA10" s="28"/>
      <c r="AB10" s="28"/>
      <c r="AC10" s="28"/>
      <c r="AD10" s="28"/>
    </row>
    <row r="11" spans="2:30" ht="18.75">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28"/>
    </row>
    <row r="12" spans="2:30" ht="18.75">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28"/>
    </row>
    <row r="13" spans="2:30" ht="18.75">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28"/>
    </row>
    <row r="14" spans="2:30" ht="18.75">
      <c r="B14" s="696" t="s">
        <v>50</v>
      </c>
      <c r="C14" s="696"/>
      <c r="D14" s="696"/>
      <c r="E14" s="696"/>
      <c r="F14" s="696"/>
      <c r="G14" s="696"/>
      <c r="H14" s="696"/>
      <c r="I14" s="696"/>
      <c r="J14" s="354"/>
      <c r="K14" s="354"/>
      <c r="L14" s="354"/>
      <c r="M14" s="354"/>
      <c r="N14" s="354"/>
      <c r="O14" s="354"/>
      <c r="P14" s="354"/>
      <c r="Q14" s="354"/>
      <c r="R14" s="354"/>
      <c r="S14" s="354"/>
      <c r="T14" s="354"/>
      <c r="U14" s="354"/>
      <c r="V14" s="354"/>
      <c r="W14" s="354"/>
      <c r="X14" s="354"/>
      <c r="Y14" s="354"/>
      <c r="Z14" s="354"/>
      <c r="AA14" s="354"/>
      <c r="AB14" s="354"/>
      <c r="AC14" s="354"/>
      <c r="AD14" s="28"/>
    </row>
    <row r="15" spans="2:30" ht="18.75">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28"/>
    </row>
    <row r="16" spans="2:30" ht="18.75">
      <c r="B16" s="696" t="s">
        <v>63</v>
      </c>
      <c r="C16" s="696"/>
      <c r="D16" s="696"/>
      <c r="E16" s="696"/>
      <c r="F16" s="696"/>
      <c r="G16" s="697"/>
      <c r="H16" s="697"/>
      <c r="I16" s="697"/>
      <c r="J16" s="697"/>
      <c r="K16" s="697"/>
      <c r="L16" s="697"/>
      <c r="M16" s="697"/>
      <c r="N16" s="697"/>
      <c r="O16" s="697"/>
      <c r="P16" s="697"/>
      <c r="Q16" s="696" t="s">
        <v>62</v>
      </c>
      <c r="R16" s="696"/>
      <c r="S16" s="696"/>
      <c r="T16" s="354"/>
      <c r="U16" s="354"/>
      <c r="V16" s="354"/>
      <c r="W16" s="354"/>
      <c r="X16" s="354"/>
      <c r="Y16" s="354"/>
      <c r="Z16" s="354"/>
      <c r="AA16" s="354"/>
      <c r="AB16" s="354"/>
      <c r="AC16" s="354"/>
      <c r="AD16" s="28"/>
    </row>
    <row r="17" spans="2:30" ht="19.5" thickBot="1">
      <c r="B17" s="695"/>
      <c r="C17" s="695"/>
      <c r="D17" s="695"/>
      <c r="E17" s="695"/>
      <c r="F17" s="695"/>
      <c r="G17" s="695"/>
      <c r="H17" s="695"/>
      <c r="I17" s="695"/>
      <c r="J17" s="695"/>
      <c r="K17" s="695"/>
      <c r="L17" s="695"/>
      <c r="M17" s="695"/>
      <c r="N17" s="695"/>
      <c r="O17" s="695"/>
      <c r="P17" s="695"/>
      <c r="Q17" s="695"/>
      <c r="R17" s="695"/>
      <c r="S17" s="695"/>
      <c r="T17" s="354"/>
      <c r="U17" s="354"/>
      <c r="V17" s="354"/>
      <c r="W17" s="354"/>
      <c r="X17" s="354"/>
      <c r="Y17" s="354"/>
      <c r="Z17" s="354"/>
      <c r="AA17" s="354"/>
      <c r="AB17" s="354"/>
      <c r="AC17" s="354"/>
      <c r="AD17" s="28"/>
    </row>
    <row r="18" spans="2:30" ht="18.75">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28"/>
    </row>
    <row r="19" spans="2:30" ht="18.75">
      <c r="B19" s="354"/>
      <c r="C19" s="354"/>
      <c r="D19" s="354"/>
      <c r="E19" s="354"/>
      <c r="F19" s="354"/>
      <c r="G19" s="354"/>
      <c r="H19" s="354"/>
      <c r="I19" s="354"/>
      <c r="J19" s="354"/>
      <c r="K19" s="354"/>
      <c r="L19" s="354"/>
      <c r="M19" s="354"/>
      <c r="N19" s="354"/>
      <c r="O19" s="354"/>
      <c r="P19" s="354"/>
      <c r="Q19" s="354"/>
      <c r="R19" s="354"/>
      <c r="S19" s="354"/>
      <c r="T19" s="354"/>
      <c r="U19" s="354"/>
      <c r="V19" s="354"/>
      <c r="W19" s="354"/>
      <c r="X19" s="354"/>
      <c r="Y19" s="354"/>
      <c r="Z19" s="354"/>
      <c r="AA19" s="354"/>
      <c r="AB19" s="354"/>
      <c r="AC19" s="354"/>
      <c r="AD19" s="28"/>
    </row>
    <row r="20" spans="2:30" ht="18.75">
      <c r="B20" s="696" t="s">
        <v>51</v>
      </c>
      <c r="C20" s="696"/>
      <c r="D20" s="696"/>
      <c r="E20" s="696"/>
      <c r="F20" s="696"/>
      <c r="G20" s="696"/>
      <c r="H20" s="696"/>
      <c r="I20" s="696"/>
      <c r="J20" s="354"/>
      <c r="K20" s="354"/>
      <c r="L20" s="354"/>
      <c r="M20" s="354"/>
      <c r="N20" s="354"/>
      <c r="O20" s="354"/>
      <c r="P20" s="354"/>
      <c r="Q20" s="354"/>
      <c r="R20" s="354"/>
      <c r="S20" s="354"/>
      <c r="T20" s="354"/>
      <c r="U20" s="354"/>
      <c r="V20" s="354"/>
      <c r="W20" s="354"/>
      <c r="X20" s="354"/>
      <c r="Y20" s="354"/>
      <c r="Z20" s="354"/>
      <c r="AA20" s="354"/>
      <c r="AB20" s="354"/>
      <c r="AC20" s="354"/>
      <c r="AD20" s="28"/>
    </row>
    <row r="21" spans="2:30" ht="18.75">
      <c r="B21" s="354"/>
      <c r="C21" s="354"/>
      <c r="D21" s="354"/>
      <c r="E21" s="354"/>
      <c r="F21" s="354"/>
      <c r="G21" s="354"/>
      <c r="H21" s="354"/>
      <c r="I21" s="354"/>
      <c r="J21" s="354"/>
      <c r="K21" s="354"/>
      <c r="L21" s="354"/>
      <c r="M21" s="354"/>
      <c r="N21" s="354"/>
      <c r="O21" s="354"/>
      <c r="P21" s="354"/>
      <c r="Q21" s="354"/>
      <c r="R21" s="354"/>
      <c r="S21" s="354"/>
      <c r="T21" s="354"/>
      <c r="U21" s="354"/>
      <c r="V21" s="354"/>
      <c r="W21" s="354"/>
      <c r="X21" s="354"/>
      <c r="Y21" s="354"/>
      <c r="Z21" s="354"/>
      <c r="AA21" s="354"/>
      <c r="AB21" s="354"/>
      <c r="AC21" s="354"/>
      <c r="AD21" s="28"/>
    </row>
    <row r="22" spans="2:30" ht="18.75">
      <c r="B22" s="696" t="s">
        <v>63</v>
      </c>
      <c r="C22" s="696"/>
      <c r="D22" s="696"/>
      <c r="E22" s="696"/>
      <c r="F22" s="696"/>
      <c r="G22" s="697"/>
      <c r="H22" s="697"/>
      <c r="I22" s="697"/>
      <c r="J22" s="697"/>
      <c r="K22" s="697"/>
      <c r="L22" s="697"/>
      <c r="M22" s="697"/>
      <c r="N22" s="697"/>
      <c r="O22" s="697"/>
      <c r="P22" s="697"/>
      <c r="Q22" s="696" t="s">
        <v>64</v>
      </c>
      <c r="R22" s="696"/>
      <c r="S22" s="696"/>
      <c r="T22" s="354"/>
      <c r="U22" s="354"/>
      <c r="V22" s="354"/>
      <c r="W22" s="354"/>
      <c r="X22" s="354"/>
      <c r="Y22" s="354"/>
      <c r="Z22" s="354"/>
      <c r="AA22" s="354"/>
      <c r="AB22" s="354"/>
      <c r="AC22" s="354"/>
      <c r="AD22" s="28"/>
    </row>
    <row r="23" spans="2:30" ht="19.5" thickBot="1">
      <c r="B23" s="698"/>
      <c r="C23" s="698"/>
      <c r="D23" s="698"/>
      <c r="E23" s="698"/>
      <c r="F23" s="698"/>
      <c r="G23" s="698"/>
      <c r="H23" s="698"/>
      <c r="I23" s="698"/>
      <c r="J23" s="698"/>
      <c r="K23" s="698"/>
      <c r="L23" s="698"/>
      <c r="M23" s="698"/>
      <c r="N23" s="698"/>
      <c r="O23" s="698"/>
      <c r="P23" s="698"/>
      <c r="Q23" s="698"/>
      <c r="R23" s="698"/>
      <c r="S23" s="698"/>
      <c r="T23" s="354"/>
      <c r="U23" s="354"/>
      <c r="V23" s="354"/>
      <c r="W23" s="354"/>
      <c r="X23" s="354"/>
      <c r="Y23" s="354"/>
      <c r="Z23" s="354"/>
      <c r="AA23" s="354"/>
      <c r="AB23" s="354"/>
      <c r="AC23" s="354"/>
      <c r="AD23" s="28"/>
    </row>
    <row r="24" spans="2:30" ht="18.75">
      <c r="B24" s="354"/>
      <c r="C24" s="354"/>
      <c r="D24" s="354"/>
      <c r="E24" s="354"/>
      <c r="F24" s="354"/>
      <c r="G24" s="354"/>
      <c r="H24" s="354"/>
      <c r="I24" s="354"/>
      <c r="J24" s="354"/>
      <c r="K24" s="354"/>
      <c r="L24" s="354"/>
      <c r="M24" s="354"/>
      <c r="N24" s="354"/>
      <c r="O24" s="354"/>
      <c r="P24" s="354"/>
      <c r="Q24" s="354"/>
      <c r="R24" s="354"/>
      <c r="S24" s="354"/>
      <c r="T24" s="354"/>
      <c r="U24" s="354"/>
      <c r="V24" s="354"/>
      <c r="W24" s="354"/>
      <c r="X24" s="354"/>
      <c r="Y24" s="354"/>
      <c r="Z24" s="354"/>
      <c r="AA24" s="354"/>
      <c r="AB24" s="354"/>
      <c r="AC24" s="354"/>
      <c r="AD24" s="28"/>
    </row>
    <row r="25" spans="2:30" ht="18.75">
      <c r="B25" s="354"/>
      <c r="C25" s="354"/>
      <c r="D25" s="354"/>
      <c r="E25" s="354"/>
      <c r="F25" s="354"/>
      <c r="G25" s="354"/>
      <c r="H25" s="354"/>
      <c r="I25" s="354"/>
      <c r="J25" s="354"/>
      <c r="K25" s="354"/>
      <c r="L25" s="354"/>
      <c r="M25" s="354"/>
      <c r="N25" s="354"/>
      <c r="O25" s="354"/>
      <c r="P25" s="354"/>
      <c r="Q25" s="354"/>
      <c r="R25" s="354"/>
      <c r="S25" s="354"/>
      <c r="T25" s="354"/>
      <c r="U25" s="354"/>
      <c r="V25" s="354"/>
      <c r="W25" s="354"/>
      <c r="X25" s="354"/>
      <c r="Y25" s="354"/>
      <c r="Z25" s="354"/>
      <c r="AA25" s="354"/>
      <c r="AB25" s="354"/>
      <c r="AC25" s="354"/>
      <c r="AD25" s="28"/>
    </row>
    <row r="26" spans="2:30" ht="19.5" thickBot="1">
      <c r="B26" s="696" t="s">
        <v>66</v>
      </c>
      <c r="C26" s="696"/>
      <c r="D26" s="698"/>
      <c r="E26" s="698"/>
      <c r="F26" s="354" t="s">
        <v>58</v>
      </c>
      <c r="G26" s="698"/>
      <c r="H26" s="698"/>
      <c r="I26" s="354" t="s">
        <v>59</v>
      </c>
      <c r="J26" s="698"/>
      <c r="K26" s="698"/>
      <c r="L26" s="354" t="s">
        <v>65</v>
      </c>
      <c r="M26" s="354"/>
      <c r="N26" s="696"/>
      <c r="O26" s="696"/>
      <c r="P26" s="28"/>
      <c r="Q26" s="354"/>
      <c r="R26" s="354"/>
      <c r="S26" s="354"/>
      <c r="T26" s="354"/>
      <c r="U26" s="354"/>
      <c r="V26" s="354"/>
      <c r="W26" s="354"/>
      <c r="X26" s="354"/>
      <c r="Y26" s="354"/>
      <c r="Z26" s="354"/>
      <c r="AA26" s="354"/>
      <c r="AB26" s="354"/>
      <c r="AC26" s="354"/>
      <c r="AD26" s="28"/>
    </row>
    <row r="27" spans="2:30" ht="18.75">
      <c r="B27" s="354"/>
      <c r="C27" s="354"/>
      <c r="D27" s="354"/>
      <c r="E27" s="354"/>
      <c r="F27" s="354"/>
      <c r="G27" s="354"/>
      <c r="H27" s="354"/>
      <c r="I27" s="354"/>
      <c r="J27" s="354"/>
      <c r="K27" s="354"/>
      <c r="L27" s="354"/>
      <c r="M27" s="354"/>
      <c r="N27" s="354"/>
      <c r="O27" s="354"/>
      <c r="P27" s="354"/>
      <c r="Q27" s="354"/>
      <c r="R27" s="354"/>
      <c r="S27" s="354"/>
      <c r="T27" s="354"/>
      <c r="U27" s="354"/>
      <c r="V27" s="354"/>
      <c r="W27" s="354"/>
      <c r="X27" s="354"/>
      <c r="Y27" s="354"/>
      <c r="Z27" s="354"/>
      <c r="AA27" s="354"/>
      <c r="AB27" s="354"/>
      <c r="AC27" s="354"/>
      <c r="AD27" s="28"/>
    </row>
    <row r="28" spans="2:30" ht="18.75">
      <c r="B28" s="354"/>
      <c r="C28" s="354"/>
      <c r="D28" s="354"/>
      <c r="E28" s="354"/>
      <c r="F28" s="354"/>
      <c r="G28" s="354"/>
      <c r="H28" s="354"/>
      <c r="I28" s="354"/>
      <c r="J28" s="354"/>
      <c r="K28" s="354"/>
      <c r="L28" s="354"/>
      <c r="M28" s="354"/>
      <c r="N28" s="354"/>
      <c r="O28" s="354"/>
      <c r="P28" s="354"/>
      <c r="Q28" s="354"/>
      <c r="R28" s="354"/>
      <c r="S28" s="354"/>
      <c r="T28" s="354"/>
      <c r="U28" s="354"/>
      <c r="V28" s="354"/>
      <c r="W28" s="354"/>
      <c r="X28" s="354"/>
      <c r="Y28" s="354"/>
      <c r="Z28" s="354"/>
      <c r="AA28" s="354"/>
      <c r="AB28" s="354"/>
      <c r="AC28" s="354"/>
      <c r="AD28" s="28"/>
    </row>
    <row r="29" spans="2:30" ht="18.75">
      <c r="B29" s="354"/>
      <c r="C29" s="354"/>
      <c r="D29" s="354"/>
      <c r="E29" s="354"/>
      <c r="F29" s="354"/>
      <c r="G29" s="354"/>
      <c r="H29" s="354"/>
      <c r="I29" s="354"/>
      <c r="J29" s="354"/>
      <c r="K29" s="354"/>
      <c r="L29" s="354"/>
      <c r="M29" s="354"/>
      <c r="N29" s="354"/>
      <c r="O29" s="354"/>
      <c r="P29" s="354"/>
      <c r="Q29" s="354"/>
      <c r="R29" s="354"/>
      <c r="S29" s="354"/>
      <c r="T29" s="354"/>
      <c r="U29" s="354"/>
      <c r="V29" s="354"/>
      <c r="W29" s="354"/>
      <c r="X29" s="354"/>
      <c r="Y29" s="354"/>
      <c r="Z29" s="354"/>
      <c r="AA29" s="354"/>
      <c r="AB29" s="354"/>
      <c r="AC29" s="354"/>
      <c r="AD29" s="28"/>
    </row>
    <row r="30" spans="2:30" ht="18.75">
      <c r="B30" s="354"/>
      <c r="C30" s="354"/>
      <c r="D30" s="354"/>
      <c r="E30" s="354"/>
      <c r="F30" s="354"/>
      <c r="G30" s="354"/>
      <c r="H30" s="354"/>
      <c r="I30" s="354"/>
      <c r="J30" s="354"/>
      <c r="K30" s="354"/>
      <c r="L30" s="354"/>
      <c r="M30" s="354"/>
      <c r="N30" s="354"/>
      <c r="O30" s="354"/>
      <c r="P30" s="354"/>
      <c r="Q30" s="354"/>
      <c r="R30" s="354"/>
      <c r="S30" s="354"/>
      <c r="T30" s="354"/>
      <c r="U30" s="354"/>
      <c r="V30" s="354"/>
      <c r="W30" s="354"/>
      <c r="X30" s="354"/>
      <c r="Y30" s="354"/>
      <c r="Z30" s="354"/>
      <c r="AA30" s="354"/>
      <c r="AB30" s="354"/>
      <c r="AC30" s="354"/>
      <c r="AD30" s="28"/>
    </row>
    <row r="31" spans="2:30" ht="18.75">
      <c r="B31" s="354"/>
      <c r="C31" s="354"/>
      <c r="D31" s="354"/>
      <c r="E31" s="354"/>
      <c r="F31" s="354"/>
      <c r="G31" s="354"/>
      <c r="H31" s="354"/>
      <c r="I31" s="354"/>
      <c r="J31" s="354"/>
      <c r="K31" s="354"/>
      <c r="L31" s="354"/>
      <c r="M31" s="354"/>
      <c r="N31" s="354"/>
      <c r="O31" s="354"/>
      <c r="P31" s="354"/>
      <c r="Q31" s="354"/>
      <c r="R31" s="354"/>
      <c r="S31" s="354"/>
      <c r="T31" s="354"/>
      <c r="U31" s="354"/>
      <c r="V31" s="354"/>
      <c r="W31" s="354"/>
      <c r="X31" s="354"/>
      <c r="Y31" s="354"/>
      <c r="Z31" s="354"/>
      <c r="AA31" s="354"/>
      <c r="AB31" s="354"/>
      <c r="AC31" s="354"/>
      <c r="AD31" s="28"/>
    </row>
    <row r="32" spans="2:30" ht="18.75">
      <c r="B32" s="354"/>
      <c r="C32" s="354"/>
      <c r="D32" s="354"/>
      <c r="E32" s="354"/>
      <c r="F32" s="354"/>
      <c r="G32" s="354"/>
      <c r="H32" s="354"/>
      <c r="I32" s="354"/>
      <c r="J32" s="354"/>
      <c r="K32" s="354"/>
      <c r="L32" s="354"/>
      <c r="M32" s="354"/>
      <c r="N32" s="354"/>
      <c r="O32" s="354"/>
      <c r="P32" s="354"/>
      <c r="Q32" s="354"/>
      <c r="R32" s="354"/>
      <c r="S32" s="354"/>
      <c r="T32" s="354"/>
      <c r="U32" s="354"/>
      <c r="V32" s="354"/>
      <c r="W32" s="354"/>
      <c r="X32" s="354"/>
      <c r="Y32" s="354"/>
      <c r="Z32" s="354"/>
      <c r="AA32" s="354"/>
      <c r="AB32" s="354"/>
      <c r="AC32" s="354"/>
      <c r="AD32" s="28"/>
    </row>
    <row r="33" spans="2:34" ht="18.75">
      <c r="B33" s="354"/>
      <c r="C33" s="354"/>
      <c r="D33" s="354"/>
      <c r="E33" s="354"/>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28"/>
    </row>
    <row r="34" spans="2:34" ht="18.75">
      <c r="B34" s="354"/>
      <c r="C34" s="354"/>
      <c r="D34" s="354"/>
      <c r="E34" s="354"/>
      <c r="F34" s="354"/>
      <c r="G34" s="354"/>
      <c r="H34" s="354"/>
      <c r="I34" s="354"/>
      <c r="J34" s="354"/>
      <c r="K34" s="354"/>
      <c r="L34" s="354"/>
      <c r="M34" s="354"/>
      <c r="N34" s="354"/>
      <c r="O34" s="354"/>
      <c r="P34" s="354"/>
      <c r="Q34" s="354"/>
      <c r="R34" s="354"/>
      <c r="S34" s="354"/>
      <c r="T34" s="354"/>
      <c r="U34" s="354"/>
      <c r="V34" s="354"/>
      <c r="W34" s="354"/>
      <c r="X34" s="354"/>
      <c r="Y34" s="354"/>
      <c r="Z34" s="354"/>
      <c r="AA34" s="354"/>
      <c r="AB34" s="354"/>
      <c r="AC34" s="354"/>
      <c r="AD34" s="28"/>
    </row>
    <row r="35" spans="2:34" ht="16.5">
      <c r="B35" s="694" t="s">
        <v>43</v>
      </c>
      <c r="C35" s="694"/>
      <c r="D35" s="694"/>
      <c r="E35" s="694"/>
      <c r="F35" s="694"/>
      <c r="G35" s="694"/>
      <c r="H35" s="694"/>
      <c r="I35" s="694"/>
      <c r="J35" s="694"/>
      <c r="K35" s="694"/>
      <c r="L35" s="694"/>
      <c r="M35" s="694"/>
      <c r="N35" s="694"/>
      <c r="O35" s="694"/>
      <c r="P35" s="694"/>
      <c r="Q35" s="694"/>
      <c r="R35" s="694"/>
      <c r="S35" s="694"/>
      <c r="T35" s="694"/>
      <c r="U35" s="694"/>
      <c r="V35" s="694"/>
      <c r="W35" s="694"/>
      <c r="X35" s="694"/>
      <c r="Y35" s="694"/>
      <c r="Z35" s="694"/>
      <c r="AA35" s="694"/>
      <c r="AB35" s="694"/>
      <c r="AC35" s="694"/>
      <c r="AD35" s="694"/>
      <c r="AE35" s="6"/>
      <c r="AF35" s="6"/>
      <c r="AG35" s="6"/>
      <c r="AH35" s="6"/>
    </row>
  </sheetData>
  <sheetProtection formatCells="0" formatRows="0" selectLockedCells="1"/>
  <mergeCells count="33">
    <mergeCell ref="B1:AD1"/>
    <mergeCell ref="B5:D5"/>
    <mergeCell ref="E5:N5"/>
    <mergeCell ref="O5:T5"/>
    <mergeCell ref="U5:V5"/>
    <mergeCell ref="X5:Y5"/>
    <mergeCell ref="AA5:AB5"/>
    <mergeCell ref="B16:F16"/>
    <mergeCell ref="G16:P16"/>
    <mergeCell ref="Q16:S16"/>
    <mergeCell ref="D6:N6"/>
    <mergeCell ref="O6:AD6"/>
    <mergeCell ref="B7:J7"/>
    <mergeCell ref="K7:S7"/>
    <mergeCell ref="T7:AD7"/>
    <mergeCell ref="B8:AD8"/>
    <mergeCell ref="B9:G9"/>
    <mergeCell ref="H9:K9"/>
    <mergeCell ref="L9:U9"/>
    <mergeCell ref="V9:AD9"/>
    <mergeCell ref="B14:I14"/>
    <mergeCell ref="B35:AD35"/>
    <mergeCell ref="B17:S17"/>
    <mergeCell ref="B20:I20"/>
    <mergeCell ref="B22:F22"/>
    <mergeCell ref="G22:P22"/>
    <mergeCell ref="Q22:S22"/>
    <mergeCell ref="B23:S23"/>
    <mergeCell ref="B26:C26"/>
    <mergeCell ref="D26:E26"/>
    <mergeCell ref="G26:H26"/>
    <mergeCell ref="J26:K26"/>
    <mergeCell ref="N26:O26"/>
  </mergeCells>
  <phoneticPr fontId="10"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6B740-4F42-49F0-96B3-6EBF246A3446}">
  <sheetPr codeName="Sheet8">
    <pageSetUpPr fitToPage="1"/>
  </sheetPr>
  <dimension ref="B1:AH37"/>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709" t="s">
        <v>67</v>
      </c>
      <c r="C1" s="709"/>
      <c r="D1" s="709"/>
      <c r="E1" s="709"/>
      <c r="F1" s="709"/>
      <c r="G1" s="709"/>
      <c r="H1" s="709"/>
      <c r="I1" s="709"/>
      <c r="J1" s="709"/>
      <c r="K1" s="709"/>
      <c r="L1" s="709"/>
      <c r="M1" s="709"/>
      <c r="N1" s="709"/>
      <c r="O1" s="709"/>
      <c r="P1" s="709"/>
      <c r="Q1" s="709"/>
      <c r="R1" s="709"/>
      <c r="S1" s="709"/>
      <c r="T1" s="709"/>
      <c r="U1" s="709"/>
      <c r="V1" s="709"/>
      <c r="W1" s="709"/>
      <c r="X1" s="709"/>
      <c r="Y1" s="709"/>
      <c r="Z1" s="709"/>
      <c r="AA1" s="709"/>
      <c r="AB1" s="709"/>
      <c r="AC1" s="709"/>
      <c r="AD1" s="709"/>
    </row>
    <row r="2" spans="2:30" ht="20.25" customHeight="1">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row>
    <row r="3" spans="2:30" ht="20.25" customHeight="1">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row>
    <row r="4" spans="2:30" ht="18.75">
      <c r="B4" s="710" t="s">
        <v>68</v>
      </c>
      <c r="C4" s="710"/>
      <c r="D4" s="710"/>
      <c r="E4" s="710"/>
      <c r="F4" s="710"/>
      <c r="G4" s="710"/>
      <c r="H4" s="710"/>
      <c r="I4" s="710"/>
      <c r="J4" s="710"/>
      <c r="K4" s="710"/>
      <c r="L4" s="710"/>
      <c r="M4" s="710"/>
      <c r="N4" s="710"/>
      <c r="O4" s="710"/>
      <c r="P4" s="710"/>
      <c r="Q4" s="710"/>
      <c r="R4" s="710"/>
      <c r="S4" s="710"/>
      <c r="T4" s="710"/>
      <c r="U4" s="710"/>
      <c r="V4" s="710"/>
      <c r="W4" s="710"/>
      <c r="X4" s="710"/>
      <c r="Y4" s="710"/>
      <c r="Z4" s="710"/>
      <c r="AA4" s="710"/>
      <c r="AB4" s="710"/>
      <c r="AC4" s="710"/>
      <c r="AD4" s="710"/>
    </row>
    <row r="5" spans="2:30" ht="16.5" thickBot="1">
      <c r="B5" s="701" t="s">
        <v>57</v>
      </c>
      <c r="C5" s="701"/>
      <c r="D5" s="701"/>
      <c r="E5" s="707"/>
      <c r="F5" s="707"/>
      <c r="G5" s="707"/>
      <c r="H5" s="707"/>
      <c r="I5" s="707"/>
      <c r="J5" s="707"/>
      <c r="K5" s="707"/>
      <c r="L5" s="707"/>
      <c r="M5" s="707"/>
      <c r="N5" s="707"/>
      <c r="O5" s="706" t="s">
        <v>56</v>
      </c>
      <c r="P5" s="706"/>
      <c r="Q5" s="706"/>
      <c r="R5" s="706"/>
      <c r="S5" s="706"/>
      <c r="T5" s="706"/>
      <c r="U5" s="707"/>
      <c r="V5" s="707"/>
      <c r="W5" s="356" t="s">
        <v>58</v>
      </c>
      <c r="X5" s="711"/>
      <c r="Y5" s="711"/>
      <c r="Z5" s="356" t="s">
        <v>59</v>
      </c>
      <c r="AA5" s="707"/>
      <c r="AB5" s="707"/>
      <c r="AC5" s="356" t="s">
        <v>52</v>
      </c>
      <c r="AD5" s="356"/>
    </row>
    <row r="6" spans="2:30" ht="16.5" thickBot="1">
      <c r="B6" s="356" t="s">
        <v>839</v>
      </c>
      <c r="C6" s="707"/>
      <c r="D6" s="707"/>
      <c r="E6" s="707"/>
      <c r="F6" s="707"/>
      <c r="G6" s="707"/>
      <c r="H6" s="707"/>
      <c r="I6" s="707"/>
      <c r="J6" s="707"/>
      <c r="K6" s="707"/>
      <c r="L6" s="707"/>
      <c r="M6" s="701" t="s">
        <v>77</v>
      </c>
      <c r="N6" s="701"/>
      <c r="O6" s="701"/>
      <c r="P6" s="701"/>
      <c r="Q6" s="701"/>
      <c r="R6" s="707"/>
      <c r="S6" s="707"/>
      <c r="T6" s="707"/>
      <c r="U6" s="707"/>
      <c r="V6" s="707"/>
      <c r="W6" s="707"/>
      <c r="X6" s="707"/>
      <c r="Y6" s="707"/>
      <c r="Z6" s="707"/>
      <c r="AA6" s="356" t="s">
        <v>840</v>
      </c>
      <c r="AB6" s="356"/>
      <c r="AC6" s="356"/>
      <c r="AD6" s="356"/>
    </row>
    <row r="7" spans="2:30" ht="16.5">
      <c r="B7" s="334" t="s">
        <v>841</v>
      </c>
      <c r="C7" s="335"/>
      <c r="D7" s="335"/>
      <c r="E7" s="335"/>
      <c r="F7" s="335"/>
      <c r="G7" s="335"/>
      <c r="H7" s="335"/>
      <c r="I7" s="336"/>
      <c r="J7" s="336"/>
      <c r="K7" s="336"/>
      <c r="L7" s="336"/>
      <c r="M7" s="336"/>
      <c r="N7" s="336"/>
      <c r="O7" s="336"/>
      <c r="P7" s="336"/>
      <c r="Q7" s="336"/>
      <c r="R7" s="336"/>
      <c r="S7" s="336"/>
      <c r="T7" s="336"/>
      <c r="U7" s="336"/>
      <c r="V7" s="336"/>
      <c r="W7" s="336"/>
      <c r="X7" s="334"/>
      <c r="Y7" s="334"/>
      <c r="Z7" s="334"/>
      <c r="AA7" s="334"/>
      <c r="AB7" s="334"/>
      <c r="AC7" s="334"/>
      <c r="AD7" s="334"/>
    </row>
    <row r="8" spans="2:30">
      <c r="B8" s="706" t="s">
        <v>842</v>
      </c>
      <c r="C8" s="706"/>
      <c r="D8" s="706"/>
      <c r="E8" s="706"/>
      <c r="F8" s="706"/>
      <c r="G8" s="706"/>
      <c r="H8" s="706"/>
      <c r="I8" s="706"/>
      <c r="J8" s="706"/>
      <c r="K8" s="706"/>
      <c r="L8" s="706"/>
      <c r="M8" s="706"/>
      <c r="N8" s="706"/>
      <c r="O8" s="706"/>
      <c r="P8" s="706"/>
      <c r="Q8" s="706"/>
      <c r="R8" s="706"/>
      <c r="S8" s="706"/>
      <c r="T8" s="706"/>
      <c r="U8" s="706"/>
      <c r="V8" s="706"/>
      <c r="W8" s="706"/>
      <c r="X8" s="706"/>
      <c r="Y8" s="706"/>
      <c r="Z8" s="706"/>
      <c r="AA8" s="706"/>
      <c r="AB8" s="706"/>
      <c r="AC8" s="706"/>
      <c r="AD8" s="706"/>
    </row>
    <row r="9" spans="2:30" ht="17.25" thickBot="1">
      <c r="B9" s="700" t="s">
        <v>71</v>
      </c>
      <c r="C9" s="700"/>
      <c r="D9" s="700"/>
      <c r="E9" s="700"/>
      <c r="F9" s="700"/>
      <c r="G9" s="700"/>
      <c r="H9" s="700"/>
      <c r="I9" s="708"/>
      <c r="J9" s="708"/>
      <c r="K9" s="708"/>
      <c r="L9" s="708"/>
      <c r="M9" s="708"/>
      <c r="N9" s="708"/>
      <c r="O9" s="708"/>
      <c r="P9" s="708"/>
      <c r="Q9" s="708"/>
      <c r="R9" s="708"/>
      <c r="S9" s="708"/>
      <c r="T9" s="334"/>
      <c r="U9" s="334"/>
      <c r="V9" s="334"/>
      <c r="W9" s="334"/>
      <c r="X9" s="334"/>
      <c r="Y9" s="334"/>
      <c r="Z9" s="336"/>
      <c r="AA9" s="334"/>
      <c r="AB9" s="334"/>
      <c r="AC9" s="334"/>
      <c r="AD9" s="334"/>
    </row>
    <row r="10" spans="2:30" ht="17.25" thickBot="1">
      <c r="B10" s="700" t="s">
        <v>72</v>
      </c>
      <c r="C10" s="700"/>
      <c r="D10" s="700"/>
      <c r="E10" s="700"/>
      <c r="F10" s="700"/>
      <c r="G10" s="700"/>
      <c r="H10" s="700"/>
      <c r="I10" s="708"/>
      <c r="J10" s="708"/>
      <c r="K10" s="708"/>
      <c r="L10" s="708"/>
      <c r="M10" s="708"/>
      <c r="N10" s="708"/>
      <c r="O10" s="708"/>
      <c r="P10" s="708"/>
      <c r="Q10" s="708"/>
      <c r="R10" s="708"/>
      <c r="S10" s="708"/>
      <c r="T10" s="334"/>
      <c r="U10" s="334"/>
      <c r="V10" s="334"/>
      <c r="W10" s="334"/>
      <c r="X10" s="334"/>
      <c r="Y10" s="334"/>
      <c r="Z10" s="336"/>
      <c r="AA10" s="334"/>
      <c r="AB10" s="334"/>
      <c r="AC10" s="334"/>
      <c r="AD10" s="334"/>
    </row>
    <row r="11" spans="2:30" ht="17.25" thickBot="1">
      <c r="B11" s="706" t="s">
        <v>73</v>
      </c>
      <c r="C11" s="706"/>
      <c r="D11" s="706"/>
      <c r="E11" s="706"/>
      <c r="F11" s="706"/>
      <c r="G11" s="706"/>
      <c r="H11" s="706"/>
      <c r="I11" s="708"/>
      <c r="J11" s="708"/>
      <c r="K11" s="708"/>
      <c r="L11" s="708"/>
      <c r="M11" s="708"/>
      <c r="N11" s="708"/>
      <c r="O11" s="708"/>
      <c r="P11" s="708"/>
      <c r="Q11" s="708"/>
      <c r="R11" s="708"/>
      <c r="S11" s="708"/>
      <c r="T11" s="356"/>
      <c r="U11" s="356"/>
      <c r="V11" s="356"/>
      <c r="W11" s="356"/>
      <c r="X11" s="356"/>
      <c r="Y11" s="356"/>
      <c r="Z11" s="336"/>
      <c r="AA11" s="334"/>
      <c r="AB11" s="334"/>
      <c r="AC11" s="334"/>
      <c r="AD11" s="336"/>
    </row>
    <row r="12" spans="2:30">
      <c r="B12" s="706" t="s">
        <v>74</v>
      </c>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c r="AD12" s="706"/>
    </row>
    <row r="13" spans="2:30" ht="16.5">
      <c r="B13" s="356" t="s">
        <v>75</v>
      </c>
      <c r="C13" s="356"/>
      <c r="D13" s="356"/>
      <c r="E13" s="356"/>
      <c r="F13" s="356"/>
      <c r="G13" s="356"/>
      <c r="H13" s="356"/>
      <c r="I13" s="356"/>
      <c r="J13" s="356"/>
      <c r="K13" s="356"/>
      <c r="L13" s="356"/>
      <c r="M13" s="356"/>
      <c r="N13" s="356"/>
      <c r="O13" s="356"/>
      <c r="P13" s="356"/>
      <c r="Q13" s="356"/>
      <c r="R13" s="356"/>
      <c r="S13" s="356"/>
      <c r="T13" s="356"/>
      <c r="U13" s="356"/>
      <c r="V13" s="356"/>
      <c r="W13" s="356"/>
      <c r="X13" s="356"/>
      <c r="Y13" s="356"/>
      <c r="Z13" s="336"/>
      <c r="AA13" s="356"/>
      <c r="AB13" s="356"/>
      <c r="AC13" s="356"/>
      <c r="AD13" s="336"/>
    </row>
    <row r="14" spans="2:30" ht="17.25" thickBot="1">
      <c r="B14" s="706" t="s">
        <v>76</v>
      </c>
      <c r="C14" s="706"/>
      <c r="D14" s="706"/>
      <c r="E14" s="706"/>
      <c r="F14" s="706"/>
      <c r="G14" s="707"/>
      <c r="H14" s="707"/>
      <c r="I14" s="707"/>
      <c r="J14" s="707"/>
      <c r="K14" s="707"/>
      <c r="L14" s="707"/>
      <c r="M14" s="707"/>
      <c r="N14" s="707"/>
      <c r="O14" s="706" t="s">
        <v>55</v>
      </c>
      <c r="P14" s="706"/>
      <c r="Q14" s="706"/>
      <c r="R14" s="706"/>
      <c r="S14" s="706"/>
      <c r="T14" s="706"/>
      <c r="U14" s="706"/>
      <c r="V14" s="706"/>
      <c r="W14" s="706"/>
      <c r="X14" s="356"/>
      <c r="Y14" s="356"/>
      <c r="Z14" s="336"/>
      <c r="AA14" s="356"/>
      <c r="AB14" s="356"/>
      <c r="AC14" s="356"/>
      <c r="AD14" s="336"/>
    </row>
    <row r="15" spans="2:30" ht="18.75">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28"/>
      <c r="AA15" s="354"/>
      <c r="AB15" s="354"/>
      <c r="AC15" s="354"/>
      <c r="AD15" s="28"/>
    </row>
    <row r="16" spans="2:30" ht="18.75">
      <c r="B16" s="30"/>
      <c r="C16" s="29"/>
      <c r="D16" s="29"/>
      <c r="E16" s="29"/>
      <c r="F16" s="29"/>
      <c r="G16" s="29"/>
      <c r="H16" s="29"/>
      <c r="I16" s="29"/>
      <c r="J16" s="354"/>
      <c r="K16" s="354"/>
      <c r="L16" s="354"/>
      <c r="M16" s="354"/>
      <c r="N16" s="354"/>
      <c r="O16" s="354"/>
      <c r="P16" s="354"/>
      <c r="Q16" s="354"/>
      <c r="R16" s="354"/>
      <c r="S16" s="354"/>
      <c r="T16" s="354"/>
      <c r="U16" s="354"/>
      <c r="V16" s="354"/>
      <c r="W16" s="354"/>
      <c r="X16" s="354"/>
      <c r="Y16" s="354"/>
      <c r="Z16" s="28"/>
      <c r="AA16" s="354"/>
      <c r="AB16" s="354"/>
      <c r="AC16" s="354"/>
      <c r="AD16" s="28"/>
    </row>
    <row r="17" spans="2:30" ht="19.5" thickBot="1">
      <c r="B17" s="696" t="s">
        <v>78</v>
      </c>
      <c r="C17" s="696"/>
      <c r="D17" s="696"/>
      <c r="E17" s="696"/>
      <c r="F17" s="696"/>
      <c r="G17" s="696"/>
      <c r="H17" s="698"/>
      <c r="I17" s="698"/>
      <c r="J17" s="698"/>
      <c r="K17" s="698"/>
      <c r="L17" s="698"/>
      <c r="M17" s="698"/>
      <c r="N17" s="698"/>
      <c r="O17" s="698"/>
      <c r="P17" s="698"/>
      <c r="Q17" s="698"/>
      <c r="R17" s="29"/>
      <c r="S17" s="29"/>
      <c r="T17" s="354"/>
      <c r="U17" s="354"/>
      <c r="V17" s="354"/>
      <c r="W17" s="354"/>
      <c r="X17" s="354"/>
      <c r="Y17" s="354"/>
      <c r="Z17" s="28"/>
      <c r="AA17" s="354"/>
      <c r="AB17" s="354"/>
      <c r="AC17" s="354"/>
      <c r="AD17" s="28"/>
    </row>
    <row r="18" spans="2:30" ht="18.75">
      <c r="B18" s="354" t="s">
        <v>79</v>
      </c>
      <c r="C18" s="29"/>
      <c r="D18" s="29"/>
      <c r="E18" s="29"/>
      <c r="F18" s="29"/>
      <c r="G18" s="29"/>
      <c r="H18" s="29"/>
      <c r="I18" s="29"/>
      <c r="J18" s="29"/>
      <c r="K18" s="29"/>
      <c r="L18" s="29"/>
      <c r="M18" s="28"/>
      <c r="N18" s="29"/>
      <c r="O18" s="29"/>
      <c r="P18" s="712" t="s">
        <v>62</v>
      </c>
      <c r="Q18" s="712"/>
      <c r="R18" s="696"/>
      <c r="S18" s="696"/>
      <c r="T18" s="354"/>
      <c r="U18" s="354"/>
      <c r="V18" s="354"/>
      <c r="W18" s="354"/>
      <c r="X18" s="354"/>
      <c r="Y18" s="354"/>
      <c r="Z18" s="28"/>
      <c r="AA18" s="354"/>
      <c r="AB18" s="354"/>
      <c r="AC18" s="354"/>
      <c r="AD18" s="28"/>
    </row>
    <row r="19" spans="2:30" ht="19.5" thickBot="1">
      <c r="B19" s="696" t="s">
        <v>82</v>
      </c>
      <c r="C19" s="696"/>
      <c r="D19" s="696"/>
      <c r="E19" s="696"/>
      <c r="F19" s="696"/>
      <c r="G19" s="696"/>
      <c r="H19" s="696"/>
      <c r="I19" s="696"/>
      <c r="J19" s="698"/>
      <c r="K19" s="698"/>
      <c r="L19" s="698"/>
      <c r="M19" s="698"/>
      <c r="N19" s="698"/>
      <c r="O19" s="698"/>
      <c r="P19" s="698"/>
      <c r="Q19" s="698"/>
      <c r="R19" s="698"/>
      <c r="S19" s="698"/>
      <c r="T19" s="354"/>
      <c r="U19" s="354"/>
      <c r="V19" s="354"/>
      <c r="W19" s="354"/>
      <c r="X19" s="354"/>
      <c r="Y19" s="354"/>
      <c r="Z19" s="28"/>
      <c r="AA19" s="354"/>
      <c r="AB19" s="354"/>
      <c r="AC19" s="354"/>
      <c r="AD19" s="28"/>
    </row>
    <row r="20" spans="2:30" ht="18.75">
      <c r="B20" s="354"/>
      <c r="C20" s="354"/>
      <c r="D20" s="354"/>
      <c r="E20" s="354"/>
      <c r="F20" s="354"/>
      <c r="G20" s="354"/>
      <c r="H20" s="354"/>
      <c r="I20" s="354"/>
      <c r="J20" s="354"/>
      <c r="K20" s="354"/>
      <c r="L20" s="354"/>
      <c r="M20" s="354"/>
      <c r="N20" s="354"/>
      <c r="O20" s="354"/>
      <c r="P20" s="354"/>
      <c r="Q20" s="354"/>
      <c r="R20" s="354"/>
      <c r="S20" s="354"/>
      <c r="T20" s="354"/>
      <c r="U20" s="354"/>
      <c r="V20" s="354"/>
      <c r="W20" s="354"/>
      <c r="X20" s="354"/>
      <c r="Y20" s="354"/>
      <c r="Z20" s="28"/>
      <c r="AA20" s="354"/>
      <c r="AB20" s="354"/>
      <c r="AC20" s="354"/>
      <c r="AD20" s="28"/>
    </row>
    <row r="21" spans="2:30" ht="18.75">
      <c r="B21" s="354"/>
      <c r="C21" s="354"/>
      <c r="D21" s="354"/>
      <c r="E21" s="354"/>
      <c r="F21" s="354"/>
      <c r="G21" s="354"/>
      <c r="H21" s="354"/>
      <c r="I21" s="354"/>
      <c r="J21" s="354"/>
      <c r="K21" s="354"/>
      <c r="L21" s="354"/>
      <c r="M21" s="354"/>
      <c r="N21" s="354"/>
      <c r="O21" s="354"/>
      <c r="P21" s="354"/>
      <c r="Q21" s="354"/>
      <c r="R21" s="354"/>
      <c r="S21" s="354"/>
      <c r="T21" s="354"/>
      <c r="U21" s="354"/>
      <c r="V21" s="354"/>
      <c r="W21" s="354"/>
      <c r="X21" s="354"/>
      <c r="Y21" s="354"/>
      <c r="Z21" s="28"/>
      <c r="AA21" s="354"/>
      <c r="AB21" s="354"/>
      <c r="AC21" s="354"/>
      <c r="AD21" s="28"/>
    </row>
    <row r="22" spans="2:30" ht="18.75">
      <c r="B22" s="30"/>
      <c r="C22" s="29"/>
      <c r="D22" s="29"/>
      <c r="E22" s="29"/>
      <c r="F22" s="29"/>
      <c r="G22" s="29"/>
      <c r="H22" s="29"/>
      <c r="I22" s="29"/>
      <c r="J22" s="354"/>
      <c r="K22" s="354"/>
      <c r="L22" s="354"/>
      <c r="M22" s="354"/>
      <c r="N22" s="354"/>
      <c r="O22" s="354"/>
      <c r="P22" s="354"/>
      <c r="Q22" s="354"/>
      <c r="R22" s="354"/>
      <c r="S22" s="354"/>
      <c r="T22" s="354"/>
      <c r="U22" s="354"/>
      <c r="V22" s="354"/>
      <c r="W22" s="354"/>
      <c r="X22" s="354"/>
      <c r="Y22" s="354"/>
      <c r="Z22" s="28"/>
      <c r="AA22" s="354"/>
      <c r="AB22" s="354"/>
      <c r="AC22" s="354"/>
      <c r="AD22" s="28"/>
    </row>
    <row r="23" spans="2:30" ht="19.5" thickBot="1">
      <c r="B23" s="696" t="s">
        <v>80</v>
      </c>
      <c r="C23" s="696"/>
      <c r="D23" s="696"/>
      <c r="E23" s="696"/>
      <c r="F23" s="696"/>
      <c r="G23" s="696"/>
      <c r="H23" s="698"/>
      <c r="I23" s="698"/>
      <c r="J23" s="698"/>
      <c r="K23" s="698"/>
      <c r="L23" s="698"/>
      <c r="M23" s="698"/>
      <c r="N23" s="698"/>
      <c r="O23" s="698"/>
      <c r="P23" s="698"/>
      <c r="Q23" s="698"/>
      <c r="R23" s="29"/>
      <c r="S23" s="29"/>
      <c r="T23" s="354"/>
      <c r="U23" s="354"/>
      <c r="V23" s="354"/>
      <c r="W23" s="354"/>
      <c r="X23" s="354"/>
      <c r="Y23" s="354"/>
      <c r="Z23" s="28"/>
      <c r="AA23" s="354"/>
      <c r="AB23" s="354"/>
      <c r="AC23" s="354"/>
      <c r="AD23" s="28"/>
    </row>
    <row r="24" spans="2:30" ht="18.75">
      <c r="B24" s="354"/>
      <c r="C24" s="29"/>
      <c r="D24" s="29"/>
      <c r="E24" s="29"/>
      <c r="F24" s="29"/>
      <c r="G24" s="354"/>
      <c r="H24" s="354"/>
      <c r="I24" s="354"/>
      <c r="J24" s="354"/>
      <c r="K24" s="354"/>
      <c r="L24" s="354"/>
      <c r="M24" s="28"/>
      <c r="N24" s="29"/>
      <c r="O24" s="29"/>
      <c r="P24" s="696" t="s">
        <v>64</v>
      </c>
      <c r="Q24" s="696"/>
      <c r="R24" s="696"/>
      <c r="S24" s="696"/>
      <c r="T24" s="354"/>
      <c r="U24" s="354"/>
      <c r="V24" s="354"/>
      <c r="W24" s="354"/>
      <c r="X24" s="354"/>
      <c r="Y24" s="354"/>
      <c r="Z24" s="28"/>
      <c r="AA24" s="354"/>
      <c r="AB24" s="354"/>
      <c r="AC24" s="354"/>
      <c r="AD24" s="28"/>
    </row>
    <row r="25" spans="2:30" ht="19.5" thickBot="1">
      <c r="B25" s="696" t="s">
        <v>81</v>
      </c>
      <c r="C25" s="696"/>
      <c r="D25" s="696"/>
      <c r="E25" s="696"/>
      <c r="F25" s="696"/>
      <c r="G25" s="696"/>
      <c r="H25" s="696"/>
      <c r="I25" s="696"/>
      <c r="J25" s="698"/>
      <c r="K25" s="698"/>
      <c r="L25" s="698"/>
      <c r="M25" s="698"/>
      <c r="N25" s="698"/>
      <c r="O25" s="698"/>
      <c r="P25" s="698"/>
      <c r="Q25" s="698"/>
      <c r="R25" s="698"/>
      <c r="S25" s="698"/>
      <c r="T25" s="354"/>
      <c r="U25" s="354"/>
      <c r="V25" s="354"/>
      <c r="W25" s="354"/>
      <c r="X25" s="354"/>
      <c r="Y25" s="354"/>
      <c r="Z25" s="28"/>
      <c r="AA25" s="354"/>
      <c r="AB25" s="354"/>
      <c r="AC25" s="354"/>
      <c r="AD25" s="28"/>
    </row>
    <row r="26" spans="2:30" ht="18.75">
      <c r="B26" s="31"/>
      <c r="C26" s="354"/>
      <c r="D26" s="354"/>
      <c r="E26" s="354"/>
      <c r="F26" s="354"/>
      <c r="G26" s="354"/>
      <c r="H26" s="354"/>
      <c r="I26" s="354"/>
      <c r="J26" s="354"/>
      <c r="K26" s="354"/>
      <c r="L26" s="354"/>
      <c r="M26" s="354"/>
      <c r="N26" s="354"/>
      <c r="O26" s="354"/>
      <c r="P26" s="354"/>
      <c r="Q26" s="354"/>
      <c r="R26" s="354"/>
      <c r="S26" s="354"/>
      <c r="T26" s="354"/>
      <c r="U26" s="354"/>
      <c r="V26" s="354"/>
      <c r="W26" s="354"/>
      <c r="X26" s="354"/>
      <c r="Y26" s="354"/>
      <c r="Z26" s="28"/>
      <c r="AA26" s="354"/>
      <c r="AB26" s="354"/>
      <c r="AC26" s="354"/>
      <c r="AD26" s="28"/>
    </row>
    <row r="27" spans="2:30" ht="19.5" thickBot="1">
      <c r="B27" s="696" t="s">
        <v>66</v>
      </c>
      <c r="C27" s="696"/>
      <c r="D27" s="698"/>
      <c r="E27" s="698"/>
      <c r="F27" s="354" t="s">
        <v>58</v>
      </c>
      <c r="G27" s="698"/>
      <c r="H27" s="698"/>
      <c r="I27" s="354" t="s">
        <v>59</v>
      </c>
      <c r="J27" s="698"/>
      <c r="K27" s="698"/>
      <c r="L27" s="354" t="s">
        <v>65</v>
      </c>
      <c r="M27" s="354"/>
      <c r="N27" s="696"/>
      <c r="O27" s="696"/>
      <c r="P27" s="28"/>
      <c r="Q27" s="354"/>
      <c r="R27" s="354"/>
      <c r="S27" s="354"/>
      <c r="T27" s="354"/>
      <c r="U27" s="354"/>
      <c r="V27" s="354"/>
      <c r="W27" s="354"/>
      <c r="X27" s="354"/>
      <c r="Y27" s="354"/>
      <c r="Z27" s="354"/>
      <c r="AA27" s="354"/>
      <c r="AB27" s="354"/>
      <c r="AC27" s="354"/>
      <c r="AD27" s="28"/>
    </row>
    <row r="28" spans="2:30" ht="18.75">
      <c r="B28" s="354"/>
      <c r="C28" s="354"/>
      <c r="D28" s="354"/>
      <c r="E28" s="354"/>
      <c r="F28" s="354"/>
      <c r="G28" s="354"/>
      <c r="H28" s="354"/>
      <c r="I28" s="354"/>
      <c r="J28" s="354"/>
      <c r="K28" s="354"/>
      <c r="L28" s="354"/>
      <c r="M28" s="354"/>
      <c r="N28" s="354"/>
      <c r="O28" s="354"/>
      <c r="P28" s="354"/>
      <c r="Q28" s="354"/>
      <c r="R28" s="354"/>
      <c r="S28" s="354"/>
      <c r="T28" s="354"/>
      <c r="U28" s="354"/>
      <c r="V28" s="354"/>
      <c r="W28" s="354"/>
      <c r="X28" s="354"/>
      <c r="Y28" s="354"/>
      <c r="Z28" s="28"/>
      <c r="AA28" s="354"/>
      <c r="AB28" s="354"/>
      <c r="AC28" s="354"/>
      <c r="AD28" s="28"/>
    </row>
    <row r="29" spans="2:30" ht="18.75">
      <c r="B29" s="354"/>
      <c r="C29" s="354"/>
      <c r="D29" s="354"/>
      <c r="E29" s="354"/>
      <c r="F29" s="354"/>
      <c r="G29" s="354"/>
      <c r="H29" s="354"/>
      <c r="I29" s="354"/>
      <c r="J29" s="354"/>
      <c r="K29" s="354"/>
      <c r="L29" s="354"/>
      <c r="M29" s="354"/>
      <c r="N29" s="354"/>
      <c r="O29" s="354"/>
      <c r="P29" s="354"/>
      <c r="Q29" s="354"/>
      <c r="R29" s="354"/>
      <c r="S29" s="354"/>
      <c r="T29" s="354"/>
      <c r="U29" s="354"/>
      <c r="V29" s="354"/>
      <c r="W29" s="354"/>
      <c r="X29" s="354"/>
      <c r="Y29" s="354"/>
      <c r="Z29" s="28"/>
      <c r="AA29" s="354"/>
      <c r="AB29" s="354"/>
      <c r="AC29" s="354"/>
      <c r="AD29" s="28"/>
    </row>
    <row r="30" spans="2:30" ht="18.75">
      <c r="B30" s="354"/>
      <c r="C30" s="354"/>
      <c r="D30" s="354"/>
      <c r="E30" s="354"/>
      <c r="F30" s="354"/>
      <c r="G30" s="354"/>
      <c r="H30" s="354"/>
      <c r="I30" s="354"/>
      <c r="J30" s="354"/>
      <c r="K30" s="354"/>
      <c r="L30" s="354"/>
      <c r="M30" s="354"/>
      <c r="N30" s="354"/>
      <c r="O30" s="354"/>
      <c r="P30" s="354"/>
      <c r="Q30" s="354"/>
      <c r="R30" s="354"/>
      <c r="S30" s="354"/>
      <c r="T30" s="354"/>
      <c r="U30" s="354"/>
      <c r="V30" s="354"/>
      <c r="W30" s="354"/>
      <c r="X30" s="354"/>
      <c r="Y30" s="354"/>
      <c r="Z30" s="28"/>
      <c r="AA30" s="354"/>
      <c r="AB30" s="354"/>
      <c r="AC30" s="354"/>
      <c r="AD30" s="28"/>
    </row>
    <row r="31" spans="2:30" ht="18.75">
      <c r="B31" s="354"/>
      <c r="C31" s="354"/>
      <c r="D31" s="354"/>
      <c r="E31" s="354"/>
      <c r="F31" s="354"/>
      <c r="G31" s="354"/>
      <c r="H31" s="354"/>
      <c r="I31" s="354"/>
      <c r="J31" s="354"/>
      <c r="K31" s="354"/>
      <c r="L31" s="354"/>
      <c r="M31" s="354"/>
      <c r="N31" s="354"/>
      <c r="O31" s="354"/>
      <c r="P31" s="354"/>
      <c r="Q31" s="354"/>
      <c r="R31" s="354"/>
      <c r="S31" s="354"/>
      <c r="T31" s="354"/>
      <c r="U31" s="354"/>
      <c r="V31" s="354"/>
      <c r="W31" s="354"/>
      <c r="X31" s="354"/>
      <c r="Y31" s="354"/>
      <c r="Z31" s="28"/>
      <c r="AA31" s="354"/>
      <c r="AB31" s="354"/>
      <c r="AC31" s="354"/>
      <c r="AD31" s="28"/>
    </row>
    <row r="32" spans="2:30" ht="18.75">
      <c r="B32" s="354"/>
      <c r="C32" s="354"/>
      <c r="D32" s="354"/>
      <c r="E32" s="354"/>
      <c r="F32" s="354"/>
      <c r="G32" s="354"/>
      <c r="H32" s="354"/>
      <c r="I32" s="354"/>
      <c r="J32" s="354"/>
      <c r="K32" s="354"/>
      <c r="L32" s="354"/>
      <c r="M32" s="354"/>
      <c r="N32" s="354"/>
      <c r="O32" s="354"/>
      <c r="P32" s="354"/>
      <c r="Q32" s="354"/>
      <c r="R32" s="354"/>
      <c r="S32" s="354"/>
      <c r="T32" s="354"/>
      <c r="U32" s="354"/>
      <c r="V32" s="354"/>
      <c r="W32" s="354"/>
      <c r="X32" s="354"/>
      <c r="Y32" s="354"/>
      <c r="Z32" s="28"/>
      <c r="AA32" s="354"/>
      <c r="AB32" s="354"/>
      <c r="AC32" s="354"/>
      <c r="AD32" s="28"/>
    </row>
    <row r="33" spans="2:34" ht="18.75">
      <c r="B33" s="354"/>
      <c r="C33" s="354"/>
      <c r="D33" s="354"/>
      <c r="E33" s="354"/>
      <c r="F33" s="354"/>
      <c r="G33" s="354"/>
      <c r="H33" s="354"/>
      <c r="I33" s="354"/>
      <c r="J33" s="354"/>
      <c r="K33" s="354"/>
      <c r="L33" s="354"/>
      <c r="M33" s="354"/>
      <c r="N33" s="354"/>
      <c r="O33" s="354"/>
      <c r="P33" s="354"/>
      <c r="Q33" s="354"/>
      <c r="R33" s="354"/>
      <c r="S33" s="354"/>
      <c r="T33" s="354"/>
      <c r="U33" s="354"/>
      <c r="V33" s="354"/>
      <c r="W33" s="354"/>
      <c r="X33" s="354"/>
      <c r="Y33" s="354"/>
      <c r="Z33" s="28"/>
      <c r="AA33" s="354"/>
      <c r="AB33" s="354"/>
      <c r="AC33" s="354"/>
      <c r="AD33" s="28"/>
    </row>
    <row r="34" spans="2:34" ht="18.75">
      <c r="B34" s="354"/>
      <c r="C34" s="354"/>
      <c r="D34" s="354"/>
      <c r="E34" s="354"/>
      <c r="F34" s="354"/>
      <c r="G34" s="354"/>
      <c r="H34" s="354"/>
      <c r="I34" s="354"/>
      <c r="J34" s="354"/>
      <c r="K34" s="354"/>
      <c r="L34" s="354"/>
      <c r="M34" s="354"/>
      <c r="N34" s="354"/>
      <c r="O34" s="354"/>
      <c r="P34" s="354"/>
      <c r="Q34" s="354"/>
      <c r="R34" s="354"/>
      <c r="S34" s="354"/>
      <c r="T34" s="354"/>
      <c r="U34" s="354"/>
      <c r="V34" s="354"/>
      <c r="W34" s="354"/>
      <c r="X34" s="354"/>
      <c r="Y34" s="354"/>
      <c r="Z34" s="28"/>
      <c r="AA34" s="354"/>
      <c r="AB34" s="354"/>
      <c r="AC34" s="354"/>
      <c r="AD34" s="28"/>
    </row>
    <row r="35" spans="2:34" ht="18.75">
      <c r="B35" s="354"/>
      <c r="C35" s="354"/>
      <c r="D35" s="354"/>
      <c r="E35" s="354"/>
      <c r="F35" s="354"/>
      <c r="G35" s="354"/>
      <c r="H35" s="354"/>
      <c r="I35" s="354"/>
      <c r="J35" s="354"/>
      <c r="K35" s="354"/>
      <c r="L35" s="354"/>
      <c r="M35" s="354"/>
      <c r="N35" s="354"/>
      <c r="O35" s="354"/>
      <c r="P35" s="354"/>
      <c r="Q35" s="354"/>
      <c r="R35" s="354"/>
      <c r="S35" s="354"/>
      <c r="T35" s="354"/>
      <c r="U35" s="354"/>
      <c r="V35" s="354"/>
      <c r="W35" s="354"/>
      <c r="X35" s="354"/>
      <c r="Y35" s="354"/>
      <c r="Z35" s="28"/>
      <c r="AA35" s="354"/>
      <c r="AB35" s="354"/>
      <c r="AC35" s="354"/>
      <c r="AD35" s="28"/>
    </row>
    <row r="36" spans="2:34" ht="16.5">
      <c r="B36" s="694" t="s">
        <v>43</v>
      </c>
      <c r="C36" s="694"/>
      <c r="D36" s="694"/>
      <c r="E36" s="694"/>
      <c r="F36" s="694"/>
      <c r="G36" s="694"/>
      <c r="H36" s="694"/>
      <c r="I36" s="694"/>
      <c r="J36" s="694"/>
      <c r="K36" s="694"/>
      <c r="L36" s="694"/>
      <c r="M36" s="694"/>
      <c r="N36" s="694"/>
      <c r="O36" s="694"/>
      <c r="P36" s="694"/>
      <c r="Q36" s="694"/>
      <c r="R36" s="694"/>
      <c r="S36" s="694"/>
      <c r="T36" s="694"/>
      <c r="U36" s="694"/>
      <c r="V36" s="694"/>
      <c r="W36" s="694"/>
      <c r="X36" s="694"/>
      <c r="Y36" s="694"/>
      <c r="Z36" s="694"/>
      <c r="AA36" s="694"/>
      <c r="AB36" s="694"/>
      <c r="AC36" s="694"/>
      <c r="AD36" s="694"/>
      <c r="AE36" s="6"/>
      <c r="AF36" s="6"/>
      <c r="AG36" s="6"/>
      <c r="AH36" s="6"/>
    </row>
    <row r="37" spans="2:34" ht="16.5" customHeight="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6"/>
      <c r="AF37" s="6"/>
      <c r="AG37" s="6"/>
      <c r="AH37" s="6"/>
    </row>
  </sheetData>
  <sheetProtection formatCells="0" formatRows="0" selectLockedCells="1"/>
  <mergeCells count="38">
    <mergeCell ref="B36:AD36"/>
    <mergeCell ref="P24:S24"/>
    <mergeCell ref="B25:I25"/>
    <mergeCell ref="J25:S25"/>
    <mergeCell ref="B27:C27"/>
    <mergeCell ref="D27:E27"/>
    <mergeCell ref="G27:H27"/>
    <mergeCell ref="J27:K27"/>
    <mergeCell ref="N27:O27"/>
    <mergeCell ref="B23:G23"/>
    <mergeCell ref="H23:Q23"/>
    <mergeCell ref="B10:H10"/>
    <mergeCell ref="I10:S10"/>
    <mergeCell ref="B11:H11"/>
    <mergeCell ref="I11:S11"/>
    <mergeCell ref="B12:AD12"/>
    <mergeCell ref="B14:F14"/>
    <mergeCell ref="G14:N14"/>
    <mergeCell ref="O14:W14"/>
    <mergeCell ref="B17:G17"/>
    <mergeCell ref="H17:Q17"/>
    <mergeCell ref="P18:S18"/>
    <mergeCell ref="B19:I19"/>
    <mergeCell ref="J19:S19"/>
    <mergeCell ref="C6:L6"/>
    <mergeCell ref="M6:Q6"/>
    <mergeCell ref="R6:Z6"/>
    <mergeCell ref="B8:AD8"/>
    <mergeCell ref="B9:H9"/>
    <mergeCell ref="I9:S9"/>
    <mergeCell ref="B1:AD1"/>
    <mergeCell ref="B4:AD4"/>
    <mergeCell ref="B5:D5"/>
    <mergeCell ref="E5:N5"/>
    <mergeCell ref="O5:T5"/>
    <mergeCell ref="U5:V5"/>
    <mergeCell ref="X5:Y5"/>
    <mergeCell ref="AA5:AB5"/>
  </mergeCells>
  <phoneticPr fontId="10"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7BD3C-12C5-43F1-B2D8-762025EA8E66}">
  <sheetPr codeName="Sheet6">
    <pageSetUpPr fitToPage="1"/>
  </sheetPr>
  <dimension ref="B1:AD39"/>
  <sheetViews>
    <sheetView view="pageBreakPreview" zoomScale="118" zoomScaleNormal="100" zoomScaleSheetLayoutView="118" workbookViewId="0">
      <selection activeCell="Z33" sqref="Z1:Z1048576"/>
    </sheetView>
  </sheetViews>
  <sheetFormatPr defaultRowHeight="15.75"/>
  <cols>
    <col min="1" max="1" width="3.85546875" customWidth="1"/>
    <col min="2" max="25" width="4.42578125" customWidth="1"/>
    <col min="26" max="26" width="1.42578125" customWidth="1"/>
    <col min="27" max="36" width="4.28515625" customWidth="1"/>
  </cols>
  <sheetData>
    <row r="1" spans="2:30" ht="17.25" thickBot="1">
      <c r="B1" s="764" t="s">
        <v>8</v>
      </c>
      <c r="C1" s="765"/>
      <c r="D1" s="765"/>
      <c r="E1" s="765"/>
      <c r="F1" s="765"/>
      <c r="G1" s="765"/>
      <c r="H1" s="765"/>
      <c r="I1" s="765"/>
      <c r="J1" s="765"/>
      <c r="K1" s="765"/>
      <c r="L1" s="765"/>
      <c r="M1" s="765"/>
      <c r="N1" s="765"/>
      <c r="O1" s="765"/>
      <c r="P1" s="765"/>
      <c r="Q1" s="765"/>
      <c r="R1" s="765"/>
      <c r="S1" s="765"/>
      <c r="T1" s="765"/>
      <c r="U1" s="765"/>
      <c r="V1" s="765"/>
      <c r="W1" s="765"/>
      <c r="X1" s="765"/>
      <c r="Y1" s="765"/>
      <c r="Z1" s="766"/>
      <c r="AA1" s="12"/>
      <c r="AB1" s="12"/>
      <c r="AC1" s="12"/>
      <c r="AD1" s="12"/>
    </row>
    <row r="2" spans="2:30">
      <c r="B2" s="767" t="s">
        <v>790</v>
      </c>
      <c r="C2" s="768"/>
      <c r="D2" s="768"/>
      <c r="E2" s="768"/>
      <c r="F2" s="768"/>
      <c r="G2" s="768"/>
      <c r="H2" s="768"/>
      <c r="I2" s="768"/>
      <c r="J2" s="768"/>
      <c r="K2" s="768"/>
      <c r="L2" s="768"/>
      <c r="M2" s="768"/>
      <c r="N2" s="768"/>
      <c r="O2" s="768"/>
      <c r="P2" s="768"/>
      <c r="Q2" s="768"/>
      <c r="R2" s="768"/>
      <c r="S2" s="768"/>
      <c r="T2" s="768"/>
      <c r="U2" s="768"/>
      <c r="V2" s="768"/>
      <c r="W2" s="768"/>
      <c r="X2" s="768"/>
      <c r="Y2" s="768"/>
      <c r="Z2" s="769"/>
      <c r="AA2" s="10"/>
      <c r="AB2" s="10"/>
      <c r="AC2" s="10"/>
      <c r="AD2" s="10"/>
    </row>
    <row r="3" spans="2:30">
      <c r="B3" s="734" t="s">
        <v>791</v>
      </c>
      <c r="C3" s="735"/>
      <c r="D3" s="735"/>
      <c r="E3" s="735"/>
      <c r="F3" s="735"/>
      <c r="G3" s="735"/>
      <c r="H3" s="735"/>
      <c r="I3" s="735"/>
      <c r="J3" s="735"/>
      <c r="K3" s="735"/>
      <c r="L3" s="735"/>
      <c r="M3" s="735"/>
      <c r="N3" s="735"/>
      <c r="O3" s="735"/>
      <c r="P3" s="735"/>
      <c r="Q3" s="735"/>
      <c r="R3" s="735"/>
      <c r="S3" s="735"/>
      <c r="T3" s="735"/>
      <c r="U3" s="735"/>
      <c r="V3" s="735"/>
      <c r="W3" s="735"/>
      <c r="X3" s="735"/>
      <c r="Y3" s="735"/>
      <c r="Z3" s="736"/>
      <c r="AA3" s="7"/>
      <c r="AB3" s="7"/>
      <c r="AC3" s="7"/>
      <c r="AD3" s="7"/>
    </row>
    <row r="4" spans="2:30">
      <c r="B4" s="752" t="s">
        <v>792</v>
      </c>
      <c r="C4" s="753"/>
      <c r="D4" s="753"/>
      <c r="E4" s="753"/>
      <c r="F4" s="753"/>
      <c r="G4" s="753"/>
      <c r="H4" s="753"/>
      <c r="I4" s="753"/>
      <c r="J4" s="753"/>
      <c r="K4" s="753"/>
      <c r="L4" s="753"/>
      <c r="M4" s="753"/>
      <c r="N4" s="753"/>
      <c r="O4" s="753"/>
      <c r="P4" s="753"/>
      <c r="Q4" s="753"/>
      <c r="R4" s="753"/>
      <c r="S4" s="753"/>
      <c r="T4" s="753"/>
      <c r="U4" s="753"/>
      <c r="V4" s="753"/>
      <c r="W4" s="753"/>
      <c r="X4" s="753"/>
      <c r="Y4" s="753"/>
      <c r="Z4" s="754"/>
      <c r="AA4" s="10"/>
      <c r="AB4" s="10"/>
      <c r="AC4" s="10"/>
      <c r="AD4" s="10"/>
    </row>
    <row r="5" spans="2:30">
      <c r="B5" s="752" t="s">
        <v>9</v>
      </c>
      <c r="C5" s="753"/>
      <c r="D5" s="753"/>
      <c r="E5" s="753"/>
      <c r="F5" s="753"/>
      <c r="G5" s="753"/>
      <c r="H5" s="753"/>
      <c r="I5" s="753"/>
      <c r="J5" s="753"/>
      <c r="K5" s="753"/>
      <c r="L5" s="753"/>
      <c r="M5" s="753"/>
      <c r="N5" s="753"/>
      <c r="O5" s="753"/>
      <c r="P5" s="753"/>
      <c r="Q5" s="753"/>
      <c r="R5" s="753"/>
      <c r="S5" s="753"/>
      <c r="T5" s="753"/>
      <c r="U5" s="753"/>
      <c r="V5" s="753"/>
      <c r="W5" s="753"/>
      <c r="X5" s="753"/>
      <c r="Y5" s="753"/>
      <c r="Z5" s="754"/>
      <c r="AA5" s="10"/>
      <c r="AB5" s="10"/>
      <c r="AC5" s="10"/>
      <c r="AD5" s="10"/>
    </row>
    <row r="6" spans="2:30" ht="16.5" thickBot="1">
      <c r="B6" s="758" t="s">
        <v>10</v>
      </c>
      <c r="C6" s="759"/>
      <c r="D6" s="759"/>
      <c r="E6" s="759"/>
      <c r="F6" s="759"/>
      <c r="G6" s="759"/>
      <c r="H6" s="759"/>
      <c r="I6" s="759"/>
      <c r="J6" s="759"/>
      <c r="K6" s="759"/>
      <c r="L6" s="759"/>
      <c r="M6" s="759"/>
      <c r="N6" s="759"/>
      <c r="O6" s="759"/>
      <c r="P6" s="759"/>
      <c r="Q6" s="759"/>
      <c r="R6" s="759"/>
      <c r="S6" s="759"/>
      <c r="T6" s="759"/>
      <c r="U6" s="759"/>
      <c r="V6" s="759"/>
      <c r="W6" s="759"/>
      <c r="X6" s="759"/>
      <c r="Y6" s="759"/>
      <c r="Z6" s="760"/>
      <c r="AA6" s="10"/>
      <c r="AB6" s="10"/>
      <c r="AC6" s="10"/>
      <c r="AD6" s="10"/>
    </row>
    <row r="7" spans="2:30">
      <c r="B7" s="749" t="s">
        <v>11</v>
      </c>
      <c r="C7" s="750"/>
      <c r="D7" s="750"/>
      <c r="E7" s="750"/>
      <c r="F7" s="750"/>
      <c r="G7" s="750"/>
      <c r="H7" s="750"/>
      <c r="I7" s="750"/>
      <c r="J7" s="750"/>
      <c r="K7" s="750"/>
      <c r="L7" s="750"/>
      <c r="M7" s="750"/>
      <c r="N7" s="750"/>
      <c r="O7" s="750"/>
      <c r="P7" s="750"/>
      <c r="Q7" s="750"/>
      <c r="R7" s="750"/>
      <c r="S7" s="750"/>
      <c r="T7" s="750"/>
      <c r="U7" s="750"/>
      <c r="V7" s="750"/>
      <c r="W7" s="750"/>
      <c r="X7" s="750"/>
      <c r="Y7" s="750"/>
      <c r="Z7" s="751"/>
      <c r="AA7" s="13"/>
      <c r="AB7" s="13"/>
      <c r="AC7" s="13"/>
      <c r="AD7" s="13"/>
    </row>
    <row r="8" spans="2:30">
      <c r="B8" s="770" t="s">
        <v>793</v>
      </c>
      <c r="C8" s="771"/>
      <c r="D8" s="771"/>
      <c r="E8" s="771"/>
      <c r="F8" s="771"/>
      <c r="G8" s="771"/>
      <c r="H8" s="771"/>
      <c r="I8" s="771"/>
      <c r="J8" s="771"/>
      <c r="K8" s="771"/>
      <c r="L8" s="771"/>
      <c r="M8" s="771"/>
      <c r="N8" s="771"/>
      <c r="O8" s="771"/>
      <c r="P8" s="771"/>
      <c r="Q8" s="771"/>
      <c r="R8" s="771"/>
      <c r="S8" s="771"/>
      <c r="T8" s="771"/>
      <c r="U8" s="771"/>
      <c r="V8" s="771"/>
      <c r="W8" s="771"/>
      <c r="X8" s="771"/>
      <c r="Y8" s="771"/>
      <c r="Z8" s="772"/>
      <c r="AA8" s="8"/>
      <c r="AB8" s="8"/>
      <c r="AC8" s="8"/>
      <c r="AD8" s="8"/>
    </row>
    <row r="9" spans="2:30">
      <c r="B9" s="752" t="s">
        <v>794</v>
      </c>
      <c r="C9" s="753"/>
      <c r="D9" s="753"/>
      <c r="E9" s="753"/>
      <c r="F9" s="753"/>
      <c r="G9" s="753"/>
      <c r="H9" s="753"/>
      <c r="I9" s="753"/>
      <c r="J9" s="753"/>
      <c r="K9" s="753"/>
      <c r="L9" s="753"/>
      <c r="M9" s="753"/>
      <c r="N9" s="753"/>
      <c r="O9" s="753"/>
      <c r="P9" s="753"/>
      <c r="Q9" s="753"/>
      <c r="R9" s="753"/>
      <c r="S9" s="753"/>
      <c r="T9" s="753"/>
      <c r="U9" s="753"/>
      <c r="V9" s="753"/>
      <c r="W9" s="753"/>
      <c r="X9" s="753"/>
      <c r="Y9" s="753"/>
      <c r="Z9" s="754"/>
      <c r="AA9" s="10"/>
      <c r="AB9" s="10"/>
      <c r="AC9" s="10"/>
      <c r="AD9" s="10"/>
    </row>
    <row r="10" spans="2:30">
      <c r="B10" s="752" t="s">
        <v>795</v>
      </c>
      <c r="C10" s="753"/>
      <c r="D10" s="753"/>
      <c r="E10" s="753"/>
      <c r="F10" s="753"/>
      <c r="G10" s="753"/>
      <c r="H10" s="753"/>
      <c r="I10" s="753"/>
      <c r="J10" s="753"/>
      <c r="K10" s="753"/>
      <c r="L10" s="753"/>
      <c r="M10" s="753"/>
      <c r="N10" s="753"/>
      <c r="O10" s="753"/>
      <c r="P10" s="753"/>
      <c r="Q10" s="753"/>
      <c r="R10" s="753"/>
      <c r="S10" s="753"/>
      <c r="T10" s="753"/>
      <c r="U10" s="753"/>
      <c r="V10" s="753"/>
      <c r="W10" s="753"/>
      <c r="X10" s="753"/>
      <c r="Y10" s="753"/>
      <c r="Z10" s="754"/>
      <c r="AA10" s="10"/>
      <c r="AB10" s="10"/>
      <c r="AC10" s="10"/>
      <c r="AD10" s="10"/>
    </row>
    <row r="11" spans="2:30">
      <c r="B11" s="752" t="s">
        <v>12</v>
      </c>
      <c r="C11" s="753"/>
      <c r="D11" s="753"/>
      <c r="E11" s="753"/>
      <c r="F11" s="753"/>
      <c r="G11" s="753"/>
      <c r="H11" s="753"/>
      <c r="I11" s="753"/>
      <c r="J11" s="753"/>
      <c r="K11" s="753"/>
      <c r="L11" s="753"/>
      <c r="M11" s="753"/>
      <c r="N11" s="753"/>
      <c r="O11" s="753"/>
      <c r="P11" s="753"/>
      <c r="Q11" s="753"/>
      <c r="R11" s="753"/>
      <c r="S11" s="753"/>
      <c r="T11" s="753"/>
      <c r="U11" s="753"/>
      <c r="V11" s="753"/>
      <c r="W11" s="753"/>
      <c r="X11" s="753"/>
      <c r="Y11" s="753"/>
      <c r="Z11" s="754"/>
      <c r="AA11" s="10"/>
      <c r="AB11" s="10"/>
      <c r="AC11" s="10"/>
      <c r="AD11" s="10"/>
    </row>
    <row r="12" spans="2:30" ht="16.5" thickBot="1">
      <c r="B12" s="758" t="s">
        <v>13</v>
      </c>
      <c r="C12" s="759"/>
      <c r="D12" s="759"/>
      <c r="E12" s="759"/>
      <c r="F12" s="759"/>
      <c r="G12" s="759"/>
      <c r="H12" s="759"/>
      <c r="I12" s="759"/>
      <c r="J12" s="759"/>
      <c r="K12" s="759"/>
      <c r="L12" s="759"/>
      <c r="M12" s="759"/>
      <c r="N12" s="759"/>
      <c r="O12" s="759"/>
      <c r="P12" s="759"/>
      <c r="Q12" s="759"/>
      <c r="R12" s="759"/>
      <c r="S12" s="759"/>
      <c r="T12" s="759"/>
      <c r="U12" s="759"/>
      <c r="V12" s="759"/>
      <c r="W12" s="759"/>
      <c r="X12" s="759"/>
      <c r="Y12" s="759"/>
      <c r="Z12" s="760"/>
      <c r="AA12" s="10"/>
      <c r="AB12" s="10"/>
      <c r="AC12" s="10"/>
      <c r="AD12" s="10"/>
    </row>
    <row r="13" spans="2:30">
      <c r="B13" s="749" t="s">
        <v>14</v>
      </c>
      <c r="C13" s="750"/>
      <c r="D13" s="750"/>
      <c r="E13" s="750"/>
      <c r="F13" s="750"/>
      <c r="G13" s="750"/>
      <c r="H13" s="750"/>
      <c r="I13" s="750"/>
      <c r="J13" s="750"/>
      <c r="K13" s="750"/>
      <c r="L13" s="750"/>
      <c r="M13" s="750"/>
      <c r="N13" s="750"/>
      <c r="O13" s="750"/>
      <c r="P13" s="750"/>
      <c r="Q13" s="750"/>
      <c r="R13" s="750"/>
      <c r="S13" s="750"/>
      <c r="T13" s="750"/>
      <c r="U13" s="750"/>
      <c r="V13" s="750"/>
      <c r="W13" s="750"/>
      <c r="X13" s="750"/>
      <c r="Y13" s="750"/>
      <c r="Z13" s="751"/>
      <c r="AA13" s="13"/>
      <c r="AB13" s="13"/>
      <c r="AC13" s="13"/>
      <c r="AD13" s="13"/>
    </row>
    <row r="14" spans="2:30">
      <c r="B14" s="752" t="s">
        <v>15</v>
      </c>
      <c r="C14" s="753"/>
      <c r="D14" s="753"/>
      <c r="E14" s="753"/>
      <c r="F14" s="753"/>
      <c r="G14" s="753"/>
      <c r="H14" s="753"/>
      <c r="I14" s="753"/>
      <c r="J14" s="753"/>
      <c r="K14" s="753"/>
      <c r="L14" s="753"/>
      <c r="M14" s="753"/>
      <c r="N14" s="753"/>
      <c r="O14" s="753"/>
      <c r="P14" s="753"/>
      <c r="Q14" s="753"/>
      <c r="R14" s="753"/>
      <c r="S14" s="753"/>
      <c r="T14" s="753"/>
      <c r="U14" s="753"/>
      <c r="V14" s="753"/>
      <c r="W14" s="753"/>
      <c r="X14" s="753"/>
      <c r="Y14" s="753"/>
      <c r="Z14" s="754"/>
      <c r="AA14" s="10"/>
      <c r="AB14" s="10"/>
      <c r="AC14" s="10"/>
      <c r="AD14" s="10"/>
    </row>
    <row r="15" spans="2:30">
      <c r="B15" s="752" t="s">
        <v>16</v>
      </c>
      <c r="C15" s="753"/>
      <c r="D15" s="753"/>
      <c r="E15" s="753"/>
      <c r="F15" s="753"/>
      <c r="G15" s="753"/>
      <c r="H15" s="753"/>
      <c r="I15" s="753"/>
      <c r="J15" s="753"/>
      <c r="K15" s="753"/>
      <c r="L15" s="753"/>
      <c r="M15" s="753"/>
      <c r="N15" s="753"/>
      <c r="O15" s="753"/>
      <c r="P15" s="753"/>
      <c r="Q15" s="753"/>
      <c r="R15" s="753"/>
      <c r="S15" s="753"/>
      <c r="T15" s="753"/>
      <c r="U15" s="753"/>
      <c r="V15" s="753"/>
      <c r="W15" s="753"/>
      <c r="X15" s="753"/>
      <c r="Y15" s="753"/>
      <c r="Z15" s="754"/>
      <c r="AA15" s="10"/>
      <c r="AB15" s="10"/>
      <c r="AC15" s="10"/>
      <c r="AD15" s="10"/>
    </row>
    <row r="16" spans="2:30">
      <c r="B16" s="752" t="s">
        <v>17</v>
      </c>
      <c r="C16" s="753"/>
      <c r="D16" s="753"/>
      <c r="E16" s="753"/>
      <c r="F16" s="753"/>
      <c r="G16" s="753"/>
      <c r="H16" s="753"/>
      <c r="I16" s="753"/>
      <c r="J16" s="753"/>
      <c r="K16" s="753"/>
      <c r="L16" s="753"/>
      <c r="M16" s="753"/>
      <c r="N16" s="753"/>
      <c r="O16" s="753"/>
      <c r="P16" s="753"/>
      <c r="Q16" s="753"/>
      <c r="R16" s="753"/>
      <c r="S16" s="753"/>
      <c r="T16" s="753"/>
      <c r="U16" s="753"/>
      <c r="V16" s="753"/>
      <c r="W16" s="753"/>
      <c r="X16" s="753"/>
      <c r="Y16" s="753"/>
      <c r="Z16" s="754"/>
      <c r="AA16" s="10"/>
      <c r="AB16" s="10"/>
      <c r="AC16" s="10"/>
      <c r="AD16" s="10"/>
    </row>
    <row r="17" spans="2:30" ht="24.75" customHeight="1">
      <c r="B17" s="752" t="s">
        <v>18</v>
      </c>
      <c r="C17" s="753"/>
      <c r="D17" s="753"/>
      <c r="E17" s="753"/>
      <c r="F17" s="753"/>
      <c r="G17" s="753"/>
      <c r="H17" s="753"/>
      <c r="I17" s="753"/>
      <c r="J17" s="753"/>
      <c r="K17" s="753"/>
      <c r="L17" s="753"/>
      <c r="M17" s="753"/>
      <c r="N17" s="753"/>
      <c r="O17" s="753"/>
      <c r="P17" s="753"/>
      <c r="Q17" s="753"/>
      <c r="R17" s="753"/>
      <c r="S17" s="753"/>
      <c r="T17" s="753"/>
      <c r="U17" s="753"/>
      <c r="V17" s="753"/>
      <c r="W17" s="753"/>
      <c r="X17" s="753"/>
      <c r="Y17" s="753"/>
      <c r="Z17" s="754"/>
      <c r="AA17" s="10"/>
      <c r="AB17" s="10"/>
      <c r="AC17" s="10"/>
      <c r="AD17" s="10"/>
    </row>
    <row r="18" spans="2:30">
      <c r="B18" s="752" t="s">
        <v>796</v>
      </c>
      <c r="C18" s="753"/>
      <c r="D18" s="753"/>
      <c r="E18" s="753"/>
      <c r="F18" s="753"/>
      <c r="G18" s="753"/>
      <c r="H18" s="753"/>
      <c r="I18" s="753"/>
      <c r="J18" s="753"/>
      <c r="K18" s="753"/>
      <c r="L18" s="753"/>
      <c r="M18" s="753"/>
      <c r="N18" s="753"/>
      <c r="O18" s="753"/>
      <c r="P18" s="753"/>
      <c r="Q18" s="753"/>
      <c r="R18" s="753"/>
      <c r="S18" s="753"/>
      <c r="T18" s="753"/>
      <c r="U18" s="753"/>
      <c r="V18" s="753"/>
      <c r="W18" s="753"/>
      <c r="X18" s="753"/>
      <c r="Y18" s="753"/>
      <c r="Z18" s="754"/>
      <c r="AA18" s="10"/>
      <c r="AB18" s="10"/>
      <c r="AC18" s="10"/>
      <c r="AD18" s="10"/>
    </row>
    <row r="19" spans="2:30">
      <c r="B19" s="752" t="s">
        <v>19</v>
      </c>
      <c r="C19" s="753"/>
      <c r="D19" s="753"/>
      <c r="E19" s="753"/>
      <c r="F19" s="753"/>
      <c r="G19" s="753"/>
      <c r="H19" s="753"/>
      <c r="I19" s="753"/>
      <c r="J19" s="753"/>
      <c r="K19" s="753"/>
      <c r="L19" s="753"/>
      <c r="M19" s="753"/>
      <c r="N19" s="753"/>
      <c r="O19" s="753"/>
      <c r="P19" s="753"/>
      <c r="Q19" s="753"/>
      <c r="R19" s="753"/>
      <c r="S19" s="753"/>
      <c r="T19" s="753"/>
      <c r="U19" s="753"/>
      <c r="V19" s="753"/>
      <c r="W19" s="753"/>
      <c r="X19" s="753"/>
      <c r="Y19" s="753"/>
      <c r="Z19" s="754"/>
      <c r="AA19" s="10"/>
      <c r="AB19" s="10"/>
      <c r="AC19" s="10"/>
      <c r="AD19" s="10"/>
    </row>
    <row r="20" spans="2:30">
      <c r="B20" s="755" t="s">
        <v>20</v>
      </c>
      <c r="C20" s="756"/>
      <c r="D20" s="756"/>
      <c r="E20" s="756"/>
      <c r="F20" s="756"/>
      <c r="G20" s="756"/>
      <c r="H20" s="756"/>
      <c r="I20" s="756"/>
      <c r="J20" s="756"/>
      <c r="K20" s="756"/>
      <c r="L20" s="756"/>
      <c r="M20" s="756"/>
      <c r="N20" s="756"/>
      <c r="O20" s="756"/>
      <c r="P20" s="756"/>
      <c r="Q20" s="756"/>
      <c r="R20" s="756"/>
      <c r="S20" s="756"/>
      <c r="T20" s="756"/>
      <c r="U20" s="756"/>
      <c r="V20" s="756"/>
      <c r="W20" s="756"/>
      <c r="X20" s="756"/>
      <c r="Y20" s="756"/>
      <c r="Z20" s="757"/>
      <c r="AA20" s="11"/>
      <c r="AB20" s="11"/>
      <c r="AC20" s="11"/>
      <c r="AD20" s="11"/>
    </row>
    <row r="21" spans="2:30">
      <c r="B21" s="752" t="s">
        <v>797</v>
      </c>
      <c r="C21" s="753"/>
      <c r="D21" s="753"/>
      <c r="E21" s="753"/>
      <c r="F21" s="753"/>
      <c r="G21" s="753"/>
      <c r="H21" s="753"/>
      <c r="I21" s="753"/>
      <c r="J21" s="753"/>
      <c r="K21" s="753"/>
      <c r="L21" s="753"/>
      <c r="M21" s="753"/>
      <c r="N21" s="753"/>
      <c r="O21" s="753"/>
      <c r="P21" s="753"/>
      <c r="Q21" s="753"/>
      <c r="R21" s="753"/>
      <c r="S21" s="753"/>
      <c r="T21" s="753"/>
      <c r="U21" s="753"/>
      <c r="V21" s="753"/>
      <c r="W21" s="753"/>
      <c r="X21" s="753"/>
      <c r="Y21" s="753"/>
      <c r="Z21" s="754"/>
      <c r="AA21" s="10"/>
      <c r="AB21" s="10"/>
      <c r="AC21" s="10"/>
      <c r="AD21" s="10"/>
    </row>
    <row r="22" spans="2:30" ht="16.5" thickBot="1">
      <c r="B22" s="758" t="s">
        <v>798</v>
      </c>
      <c r="C22" s="759"/>
      <c r="D22" s="759"/>
      <c r="E22" s="759"/>
      <c r="F22" s="759"/>
      <c r="G22" s="759"/>
      <c r="H22" s="759"/>
      <c r="I22" s="759"/>
      <c r="J22" s="759"/>
      <c r="K22" s="759"/>
      <c r="L22" s="759"/>
      <c r="M22" s="759"/>
      <c r="N22" s="759"/>
      <c r="O22" s="759"/>
      <c r="P22" s="759"/>
      <c r="Q22" s="759"/>
      <c r="R22" s="759"/>
      <c r="S22" s="759"/>
      <c r="T22" s="759"/>
      <c r="U22" s="759"/>
      <c r="V22" s="759"/>
      <c r="W22" s="759"/>
      <c r="X22" s="759"/>
      <c r="Y22" s="759"/>
      <c r="Z22" s="760"/>
      <c r="AA22" s="10"/>
      <c r="AB22" s="10"/>
      <c r="AC22" s="10"/>
      <c r="AD22" s="10"/>
    </row>
    <row r="23" spans="2:30">
      <c r="B23" s="761" t="s">
        <v>799</v>
      </c>
      <c r="C23" s="762"/>
      <c r="D23" s="762"/>
      <c r="E23" s="762"/>
      <c r="F23" s="762"/>
      <c r="G23" s="762"/>
      <c r="H23" s="762"/>
      <c r="I23" s="762"/>
      <c r="J23" s="762"/>
      <c r="K23" s="762"/>
      <c r="L23" s="762"/>
      <c r="M23" s="762"/>
      <c r="N23" s="762"/>
      <c r="O23" s="762"/>
      <c r="P23" s="762"/>
      <c r="Q23" s="762"/>
      <c r="R23" s="762"/>
      <c r="S23" s="762"/>
      <c r="T23" s="762"/>
      <c r="U23" s="762"/>
      <c r="V23" s="762"/>
      <c r="W23" s="762"/>
      <c r="X23" s="762"/>
      <c r="Y23" s="762"/>
      <c r="Z23" s="763"/>
      <c r="AA23" s="7"/>
      <c r="AB23" s="7"/>
      <c r="AC23" s="7"/>
      <c r="AD23" s="7"/>
    </row>
    <row r="24" spans="2:30">
      <c r="B24" s="734" t="s">
        <v>800</v>
      </c>
      <c r="C24" s="735"/>
      <c r="D24" s="735"/>
      <c r="E24" s="735"/>
      <c r="F24" s="735"/>
      <c r="G24" s="735"/>
      <c r="H24" s="735"/>
      <c r="I24" s="735"/>
      <c r="J24" s="735"/>
      <c r="K24" s="735"/>
      <c r="L24" s="735"/>
      <c r="M24" s="735"/>
      <c r="N24" s="735"/>
      <c r="O24" s="735"/>
      <c r="P24" s="735"/>
      <c r="Q24" s="735"/>
      <c r="R24" s="735"/>
      <c r="S24" s="735"/>
      <c r="T24" s="735"/>
      <c r="U24" s="735"/>
      <c r="V24" s="735"/>
      <c r="W24" s="735"/>
      <c r="X24" s="735"/>
      <c r="Y24" s="735"/>
      <c r="Z24" s="736"/>
      <c r="AA24" s="7"/>
      <c r="AB24" s="7"/>
      <c r="AC24" s="7"/>
      <c r="AD24" s="7"/>
    </row>
    <row r="25" spans="2:30">
      <c r="B25" s="734" t="s">
        <v>801</v>
      </c>
      <c r="C25" s="735"/>
      <c r="D25" s="735"/>
      <c r="E25" s="735"/>
      <c r="F25" s="735"/>
      <c r="G25" s="735"/>
      <c r="H25" s="735"/>
      <c r="I25" s="735"/>
      <c r="J25" s="735"/>
      <c r="K25" s="735"/>
      <c r="L25" s="735"/>
      <c r="M25" s="735"/>
      <c r="N25" s="735"/>
      <c r="O25" s="735"/>
      <c r="P25" s="735"/>
      <c r="Q25" s="735"/>
      <c r="R25" s="735"/>
      <c r="S25" s="735"/>
      <c r="T25" s="735"/>
      <c r="U25" s="735"/>
      <c r="V25" s="735"/>
      <c r="W25" s="735"/>
      <c r="X25" s="735"/>
      <c r="Y25" s="735"/>
      <c r="Z25" s="736"/>
      <c r="AA25" s="7"/>
      <c r="AB25" s="7"/>
      <c r="AC25" s="7"/>
      <c r="AD25" s="7"/>
    </row>
    <row r="26" spans="2:30" ht="16.5" thickBot="1">
      <c r="B26" s="737" t="s">
        <v>802</v>
      </c>
      <c r="C26" s="738"/>
      <c r="D26" s="738"/>
      <c r="E26" s="738"/>
      <c r="F26" s="738"/>
      <c r="G26" s="738"/>
      <c r="H26" s="738"/>
      <c r="I26" s="738"/>
      <c r="J26" s="738"/>
      <c r="K26" s="738"/>
      <c r="L26" s="738"/>
      <c r="M26" s="738"/>
      <c r="N26" s="738"/>
      <c r="O26" s="738"/>
      <c r="P26" s="738"/>
      <c r="Q26" s="738"/>
      <c r="R26" s="738"/>
      <c r="S26" s="738"/>
      <c r="T26" s="738"/>
      <c r="U26" s="738"/>
      <c r="V26" s="738"/>
      <c r="W26" s="738"/>
      <c r="X26" s="738"/>
      <c r="Y26" s="738"/>
      <c r="Z26" s="739"/>
      <c r="AA26" s="7"/>
      <c r="AB26" s="7"/>
      <c r="AC26" s="7"/>
      <c r="AD26" s="7"/>
    </row>
    <row r="27" spans="2:30">
      <c r="B27" s="740" t="s">
        <v>803</v>
      </c>
      <c r="C27" s="741"/>
      <c r="D27" s="741"/>
      <c r="E27" s="741"/>
      <c r="F27" s="741"/>
      <c r="G27" s="741"/>
      <c r="H27" s="741"/>
      <c r="I27" s="741"/>
      <c r="J27" s="741"/>
      <c r="K27" s="741"/>
      <c r="L27" s="741"/>
      <c r="M27" s="741"/>
      <c r="N27" s="741"/>
      <c r="O27" s="741"/>
      <c r="P27" s="741"/>
      <c r="Q27" s="741"/>
      <c r="R27" s="741"/>
      <c r="S27" s="741"/>
      <c r="T27" s="741"/>
      <c r="U27" s="741"/>
      <c r="V27" s="741"/>
      <c r="W27" s="741"/>
      <c r="X27" s="741"/>
      <c r="Y27" s="741"/>
      <c r="Z27" s="742"/>
      <c r="AA27" s="5"/>
      <c r="AB27" s="5"/>
      <c r="AC27" s="5"/>
      <c r="AD27" s="5"/>
    </row>
    <row r="28" spans="2:30" ht="15.75" customHeight="1">
      <c r="B28" s="743" t="s">
        <v>136</v>
      </c>
      <c r="C28" s="744"/>
      <c r="D28" s="745"/>
      <c r="E28" s="745"/>
      <c r="F28" s="745"/>
      <c r="G28" s="745"/>
      <c r="H28" s="745"/>
      <c r="I28" s="744" t="s">
        <v>137</v>
      </c>
      <c r="J28" s="744"/>
      <c r="K28" s="745"/>
      <c r="L28" s="745"/>
      <c r="M28" s="745"/>
      <c r="N28" s="745"/>
      <c r="O28" s="745"/>
      <c r="P28" s="745"/>
      <c r="Q28" s="745"/>
      <c r="R28" s="745"/>
      <c r="S28" s="745"/>
      <c r="T28" s="745"/>
      <c r="U28" s="745"/>
      <c r="V28" s="745"/>
      <c r="W28" s="745"/>
      <c r="X28" s="745"/>
      <c r="Y28" s="745"/>
      <c r="Z28" s="746"/>
      <c r="AA28" s="8"/>
      <c r="AB28" s="8"/>
      <c r="AC28" s="8"/>
      <c r="AD28" s="8"/>
    </row>
    <row r="29" spans="2:30" ht="16.5" customHeight="1" thickBot="1">
      <c r="B29" s="747" t="s">
        <v>138</v>
      </c>
      <c r="C29" s="748"/>
      <c r="D29" s="732"/>
      <c r="E29" s="732"/>
      <c r="F29" s="732"/>
      <c r="G29" s="732"/>
      <c r="H29" s="748" t="s">
        <v>139</v>
      </c>
      <c r="I29" s="748"/>
      <c r="J29" s="732"/>
      <c r="K29" s="732"/>
      <c r="L29" s="732"/>
      <c r="M29" s="732"/>
      <c r="N29" s="748" t="s">
        <v>140</v>
      </c>
      <c r="O29" s="748"/>
      <c r="P29" s="732"/>
      <c r="Q29" s="732"/>
      <c r="R29" s="732"/>
      <c r="S29" s="732"/>
      <c r="T29" s="732"/>
      <c r="U29" s="732"/>
      <c r="V29" s="732"/>
      <c r="W29" s="732"/>
      <c r="X29" s="732"/>
      <c r="Y29" s="732"/>
      <c r="Z29" s="733"/>
      <c r="AA29" s="8"/>
      <c r="AB29" s="8"/>
      <c r="AC29" s="8"/>
      <c r="AD29" s="8"/>
    </row>
    <row r="30" spans="2:30">
      <c r="B30" s="715" t="s">
        <v>141</v>
      </c>
      <c r="C30" s="716"/>
      <c r="D30" s="716"/>
      <c r="E30" s="716"/>
      <c r="F30" s="716"/>
      <c r="G30" s="716"/>
      <c r="H30" s="717" t="s">
        <v>804</v>
      </c>
      <c r="I30" s="717"/>
      <c r="J30" s="717"/>
      <c r="K30" s="717"/>
      <c r="L30" s="717"/>
      <c r="M30" s="717"/>
      <c r="N30" s="717"/>
      <c r="O30" s="717"/>
      <c r="P30" s="717"/>
      <c r="Q30" s="717"/>
      <c r="R30" s="717"/>
      <c r="S30" s="717"/>
      <c r="T30" s="717"/>
      <c r="U30" s="717"/>
      <c r="V30" s="717"/>
      <c r="W30" s="717"/>
      <c r="X30" s="717"/>
      <c r="Y30" s="717"/>
      <c r="Z30" s="718"/>
      <c r="AA30" s="9"/>
      <c r="AB30" s="9"/>
      <c r="AC30" s="9"/>
      <c r="AD30" s="9"/>
    </row>
    <row r="31" spans="2:30">
      <c r="B31" s="719" t="s">
        <v>805</v>
      </c>
      <c r="C31" s="720"/>
      <c r="D31" s="720"/>
      <c r="E31" s="720"/>
      <c r="F31" s="720"/>
      <c r="G31" s="720"/>
      <c r="H31" s="720"/>
      <c r="I31" s="720"/>
      <c r="J31" s="720"/>
      <c r="K31" s="720"/>
      <c r="L31" s="720"/>
      <c r="M31" s="720"/>
      <c r="N31" s="720"/>
      <c r="O31" s="720"/>
      <c r="P31" s="720"/>
      <c r="Q31" s="720"/>
      <c r="R31" s="720"/>
      <c r="S31" s="720"/>
      <c r="T31" s="720"/>
      <c r="U31" s="720"/>
      <c r="V31" s="720"/>
      <c r="W31" s="720"/>
      <c r="X31" s="720"/>
      <c r="Y31" s="720"/>
      <c r="Z31" s="721"/>
      <c r="AA31" s="9"/>
      <c r="AB31" s="9"/>
      <c r="AC31" s="9"/>
      <c r="AD31" s="9"/>
    </row>
    <row r="32" spans="2:30" ht="15.75" customHeight="1">
      <c r="B32" s="722" t="s">
        <v>806</v>
      </c>
      <c r="C32" s="723"/>
      <c r="D32" s="723"/>
      <c r="E32" s="723"/>
      <c r="F32" s="724"/>
      <c r="G32" s="724"/>
      <c r="H32" s="724"/>
      <c r="I32" s="724"/>
      <c r="J32" s="724"/>
      <c r="K32" s="724"/>
      <c r="L32" s="724"/>
      <c r="M32" s="724"/>
      <c r="N32" s="724"/>
      <c r="O32" s="724"/>
      <c r="P32" s="724"/>
      <c r="Q32" s="724"/>
      <c r="R32" s="724"/>
      <c r="S32" s="724"/>
      <c r="T32" s="724"/>
      <c r="U32" s="724"/>
      <c r="V32" s="724"/>
      <c r="W32" s="724"/>
      <c r="X32" s="724"/>
      <c r="Y32" s="724"/>
      <c r="Z32" s="725"/>
      <c r="AA32" s="3"/>
      <c r="AB32" s="3"/>
      <c r="AC32" s="3"/>
      <c r="AD32" s="3"/>
    </row>
    <row r="33" spans="2:30" ht="47.25" customHeight="1" thickBot="1">
      <c r="B33" s="726" t="s">
        <v>807</v>
      </c>
      <c r="C33" s="727"/>
      <c r="D33" s="727"/>
      <c r="E33" s="727"/>
      <c r="F33" s="727"/>
      <c r="G33" s="728"/>
      <c r="H33" s="729"/>
      <c r="I33" s="729"/>
      <c r="J33" s="729"/>
      <c r="K33" s="729"/>
      <c r="L33" s="729"/>
      <c r="M33" s="729"/>
      <c r="N33" s="729"/>
      <c r="O33" s="730" t="s">
        <v>808</v>
      </c>
      <c r="P33" s="731"/>
      <c r="Q33" s="731"/>
      <c r="R33" s="731"/>
      <c r="S33" s="731"/>
      <c r="T33" s="728"/>
      <c r="U33" s="729"/>
      <c r="V33" s="729"/>
      <c r="W33" s="729"/>
      <c r="X33" s="729"/>
      <c r="Y33" s="729"/>
      <c r="Z33" s="324"/>
      <c r="AA33" s="4"/>
      <c r="AB33" s="4"/>
      <c r="AC33" s="4"/>
      <c r="AD33" s="4"/>
    </row>
    <row r="34" spans="2:30">
      <c r="B34" s="713" t="s">
        <v>809</v>
      </c>
      <c r="C34" s="714"/>
      <c r="D34" s="714"/>
      <c r="E34" s="714"/>
      <c r="F34" s="714"/>
      <c r="G34" s="714"/>
      <c r="H34" s="714"/>
      <c r="I34" s="714"/>
      <c r="J34" s="714"/>
      <c r="K34" s="714"/>
      <c r="L34" s="714"/>
      <c r="M34" s="714"/>
      <c r="N34" s="714"/>
      <c r="O34" s="714"/>
      <c r="P34" s="714"/>
      <c r="Q34" s="714"/>
      <c r="R34" s="714"/>
      <c r="S34" s="714"/>
      <c r="T34" s="714"/>
      <c r="U34" s="714"/>
      <c r="V34" s="714"/>
      <c r="W34" s="714"/>
      <c r="X34" s="714"/>
      <c r="Y34" s="714"/>
      <c r="Z34" s="714"/>
      <c r="AA34" s="5"/>
      <c r="AB34" s="5"/>
      <c r="AC34" s="5"/>
      <c r="AD34" s="5"/>
    </row>
    <row r="35" spans="2:30" ht="16.5">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6"/>
      <c r="AB35" s="6"/>
      <c r="AC35" s="6"/>
      <c r="AD35" s="6"/>
    </row>
    <row r="36" spans="2:30">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2:30">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2:30">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2:30" ht="16.5">
      <c r="B39" s="694" t="s">
        <v>43</v>
      </c>
      <c r="C39" s="694"/>
      <c r="D39" s="694"/>
      <c r="E39" s="694"/>
      <c r="F39" s="694"/>
      <c r="G39" s="694"/>
      <c r="H39" s="694"/>
      <c r="I39" s="694"/>
      <c r="J39" s="694"/>
      <c r="K39" s="694"/>
      <c r="L39" s="694"/>
      <c r="M39" s="694"/>
      <c r="N39" s="694"/>
      <c r="O39" s="694"/>
      <c r="P39" s="694"/>
      <c r="Q39" s="694"/>
      <c r="R39" s="694"/>
      <c r="S39" s="694"/>
      <c r="T39" s="694"/>
      <c r="U39" s="694"/>
      <c r="V39" s="694"/>
      <c r="W39" s="694"/>
      <c r="X39" s="694"/>
      <c r="Y39" s="694"/>
      <c r="Z39" s="694"/>
      <c r="AA39" s="6"/>
      <c r="AB39" s="6"/>
      <c r="AC39" s="6"/>
      <c r="AD39" s="6"/>
    </row>
  </sheetData>
  <sheetProtection formatCells="0" formatRows="0" selectLockedCells="1"/>
  <mergeCells count="48">
    <mergeCell ref="B12:Z12"/>
    <mergeCell ref="B1:Z1"/>
    <mergeCell ref="B2:Z2"/>
    <mergeCell ref="B3:Z3"/>
    <mergeCell ref="B4:Z4"/>
    <mergeCell ref="B5:Z5"/>
    <mergeCell ref="B6:Z6"/>
    <mergeCell ref="B7:Z7"/>
    <mergeCell ref="B8:Z8"/>
    <mergeCell ref="B9:Z9"/>
    <mergeCell ref="B10:Z10"/>
    <mergeCell ref="B11:Z11"/>
    <mergeCell ref="B24:Z24"/>
    <mergeCell ref="B13:Z13"/>
    <mergeCell ref="B14:Z14"/>
    <mergeCell ref="B15:Z15"/>
    <mergeCell ref="B16:Z16"/>
    <mergeCell ref="B17:Z17"/>
    <mergeCell ref="B18:Z18"/>
    <mergeCell ref="B19:Z19"/>
    <mergeCell ref="B20:Z20"/>
    <mergeCell ref="B21:Z21"/>
    <mergeCell ref="B22:Z22"/>
    <mergeCell ref="B23:Z23"/>
    <mergeCell ref="P29:Z29"/>
    <mergeCell ref="B25:Z25"/>
    <mergeCell ref="B26:Z26"/>
    <mergeCell ref="B27:Z27"/>
    <mergeCell ref="B28:C28"/>
    <mergeCell ref="D28:H28"/>
    <mergeCell ref="I28:J28"/>
    <mergeCell ref="K28:Z28"/>
    <mergeCell ref="B29:C29"/>
    <mergeCell ref="D29:G29"/>
    <mergeCell ref="H29:I29"/>
    <mergeCell ref="J29:M29"/>
    <mergeCell ref="N29:O29"/>
    <mergeCell ref="B34:Z34"/>
    <mergeCell ref="B39:Z39"/>
    <mergeCell ref="B30:G30"/>
    <mergeCell ref="H30:Z30"/>
    <mergeCell ref="B31:Z31"/>
    <mergeCell ref="B32:E32"/>
    <mergeCell ref="F32:Z32"/>
    <mergeCell ref="B33:F33"/>
    <mergeCell ref="G33:N33"/>
    <mergeCell ref="O33:S33"/>
    <mergeCell ref="T33:Y33"/>
  </mergeCells>
  <phoneticPr fontId="10"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ax="33"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0569B-182D-4891-A652-F8A01F00F82F}">
  <sheetPr codeName="Sheet11">
    <pageSetUpPr fitToPage="1"/>
  </sheetPr>
  <dimension ref="A1:AD35"/>
  <sheetViews>
    <sheetView view="pageBreakPreview" topLeftCell="B1" zoomScale="118" zoomScaleNormal="100" zoomScaleSheetLayoutView="118" workbookViewId="0">
      <selection activeCell="B11" sqref="B11:Z11"/>
    </sheetView>
  </sheetViews>
  <sheetFormatPr defaultRowHeight="15.75"/>
  <cols>
    <col min="1" max="1" width="3.85546875" hidden="1" customWidth="1"/>
    <col min="2" max="25" width="4.42578125" customWidth="1"/>
    <col min="26" max="26" width="1.42578125" customWidth="1"/>
    <col min="27" max="36" width="4.28515625" customWidth="1"/>
  </cols>
  <sheetData>
    <row r="1" spans="2:30" ht="16.5" thickBot="1">
      <c r="B1" s="776" t="s">
        <v>42</v>
      </c>
      <c r="C1" s="776"/>
      <c r="D1" s="776"/>
      <c r="E1" s="776"/>
      <c r="F1" s="776"/>
      <c r="G1" s="776"/>
      <c r="H1" s="776"/>
      <c r="I1" s="776"/>
      <c r="J1" s="776"/>
      <c r="K1" s="776"/>
      <c r="L1" s="776"/>
      <c r="M1" s="776"/>
      <c r="N1" s="776"/>
      <c r="O1" s="776"/>
      <c r="P1" s="776"/>
      <c r="Q1" s="776"/>
      <c r="R1" s="776"/>
      <c r="S1" s="776"/>
      <c r="T1" s="776"/>
      <c r="U1" s="776"/>
      <c r="V1" s="776"/>
      <c r="W1" s="776"/>
      <c r="X1" s="776"/>
      <c r="Y1" s="776"/>
      <c r="Z1" s="776"/>
    </row>
    <row r="2" spans="2:30" ht="27.75">
      <c r="B2" s="777" t="s">
        <v>21</v>
      </c>
      <c r="C2" s="778"/>
      <c r="D2" s="778"/>
      <c r="E2" s="778"/>
      <c r="F2" s="778"/>
      <c r="G2" s="778"/>
      <c r="H2" s="778"/>
      <c r="I2" s="778"/>
      <c r="J2" s="778"/>
      <c r="K2" s="778"/>
      <c r="L2" s="778"/>
      <c r="M2" s="778"/>
      <c r="N2" s="778"/>
      <c r="O2" s="778"/>
      <c r="P2" s="778"/>
      <c r="Q2" s="778"/>
      <c r="R2" s="778"/>
      <c r="S2" s="778"/>
      <c r="T2" s="778"/>
      <c r="U2" s="778"/>
      <c r="V2" s="778"/>
      <c r="W2" s="778"/>
      <c r="X2" s="778"/>
      <c r="Y2" s="778"/>
      <c r="Z2" s="779"/>
      <c r="AA2" s="12"/>
      <c r="AB2" s="12"/>
      <c r="AC2" s="12"/>
      <c r="AD2" s="12"/>
    </row>
    <row r="3" spans="2:30" ht="27.75">
      <c r="B3" s="780" t="s">
        <v>22</v>
      </c>
      <c r="C3" s="781"/>
      <c r="D3" s="781"/>
      <c r="E3" s="781"/>
      <c r="F3" s="781"/>
      <c r="G3" s="781"/>
      <c r="H3" s="781"/>
      <c r="I3" s="781"/>
      <c r="J3" s="781"/>
      <c r="K3" s="781"/>
      <c r="L3" s="781"/>
      <c r="M3" s="781"/>
      <c r="N3" s="781"/>
      <c r="O3" s="781"/>
      <c r="P3" s="781"/>
      <c r="Q3" s="781"/>
      <c r="R3" s="781"/>
      <c r="S3" s="781"/>
      <c r="T3" s="781"/>
      <c r="U3" s="781"/>
      <c r="V3" s="781"/>
      <c r="W3" s="781"/>
      <c r="X3" s="781"/>
      <c r="Y3" s="781"/>
      <c r="Z3" s="782"/>
      <c r="AA3" s="10"/>
      <c r="AB3" s="10"/>
      <c r="AC3" s="10"/>
      <c r="AD3" s="10"/>
    </row>
    <row r="4" spans="2:30" ht="27.75">
      <c r="B4" s="780" t="s">
        <v>23</v>
      </c>
      <c r="C4" s="781"/>
      <c r="D4" s="781"/>
      <c r="E4" s="781"/>
      <c r="F4" s="781"/>
      <c r="G4" s="781"/>
      <c r="H4" s="781"/>
      <c r="I4" s="781"/>
      <c r="J4" s="781"/>
      <c r="K4" s="781"/>
      <c r="L4" s="781"/>
      <c r="M4" s="781"/>
      <c r="N4" s="781"/>
      <c r="O4" s="781"/>
      <c r="P4" s="781"/>
      <c r="Q4" s="781"/>
      <c r="R4" s="781"/>
      <c r="S4" s="781"/>
      <c r="T4" s="781"/>
      <c r="U4" s="781"/>
      <c r="V4" s="781"/>
      <c r="W4" s="781"/>
      <c r="X4" s="781"/>
      <c r="Y4" s="781"/>
      <c r="Z4" s="782"/>
      <c r="AA4" s="7"/>
      <c r="AB4" s="7"/>
      <c r="AC4" s="7"/>
      <c r="AD4" s="7"/>
    </row>
    <row r="5" spans="2:30" ht="25.5">
      <c r="B5" s="783" t="s">
        <v>783</v>
      </c>
      <c r="C5" s="784"/>
      <c r="D5" s="784"/>
      <c r="E5" s="784"/>
      <c r="F5" s="784"/>
      <c r="G5" s="784"/>
      <c r="H5" s="784"/>
      <c r="I5" s="784"/>
      <c r="J5" s="784"/>
      <c r="K5" s="784"/>
      <c r="L5" s="784"/>
      <c r="M5" s="784"/>
      <c r="N5" s="784"/>
      <c r="O5" s="784"/>
      <c r="P5" s="784"/>
      <c r="Q5" s="784"/>
      <c r="R5" s="784"/>
      <c r="S5" s="784"/>
      <c r="T5" s="784"/>
      <c r="U5" s="784"/>
      <c r="V5" s="784"/>
      <c r="W5" s="784"/>
      <c r="X5" s="784"/>
      <c r="Y5" s="784"/>
      <c r="Z5" s="785"/>
      <c r="AA5" s="10"/>
      <c r="AB5" s="10"/>
      <c r="AC5" s="10"/>
      <c r="AD5" s="10"/>
    </row>
    <row r="6" spans="2:30" ht="26.25" thickBot="1">
      <c r="B6" s="773" t="s">
        <v>933</v>
      </c>
      <c r="C6" s="774"/>
      <c r="D6" s="774"/>
      <c r="E6" s="774"/>
      <c r="F6" s="774"/>
      <c r="G6" s="774"/>
      <c r="H6" s="774"/>
      <c r="I6" s="774"/>
      <c r="J6" s="774"/>
      <c r="K6" s="774"/>
      <c r="L6" s="774"/>
      <c r="M6" s="774"/>
      <c r="N6" s="774"/>
      <c r="O6" s="774"/>
      <c r="P6" s="774"/>
      <c r="Q6" s="774"/>
      <c r="R6" s="774"/>
      <c r="S6" s="774"/>
      <c r="T6" s="774"/>
      <c r="U6" s="774"/>
      <c r="V6" s="774"/>
      <c r="W6" s="774"/>
      <c r="X6" s="774"/>
      <c r="Y6" s="774"/>
      <c r="Z6" s="775"/>
      <c r="AA6" s="10"/>
      <c r="AB6" s="10"/>
      <c r="AC6" s="10"/>
      <c r="AD6" s="10"/>
    </row>
    <row r="7" spans="2:30" ht="27.75">
      <c r="B7" s="777" t="s">
        <v>24</v>
      </c>
      <c r="C7" s="778"/>
      <c r="D7" s="778"/>
      <c r="E7" s="778"/>
      <c r="F7" s="778"/>
      <c r="G7" s="778"/>
      <c r="H7" s="778"/>
      <c r="I7" s="778"/>
      <c r="J7" s="778"/>
      <c r="K7" s="778"/>
      <c r="L7" s="778"/>
      <c r="M7" s="778"/>
      <c r="N7" s="778"/>
      <c r="O7" s="778"/>
      <c r="P7" s="778"/>
      <c r="Q7" s="778"/>
      <c r="R7" s="778"/>
      <c r="S7" s="778"/>
      <c r="T7" s="778"/>
      <c r="U7" s="778"/>
      <c r="V7" s="778"/>
      <c r="W7" s="778"/>
      <c r="X7" s="778"/>
      <c r="Y7" s="778"/>
      <c r="Z7" s="779"/>
      <c r="AA7" s="10"/>
      <c r="AB7" s="10"/>
      <c r="AC7" s="10"/>
      <c r="AD7" s="10"/>
    </row>
    <row r="8" spans="2:30" ht="27.75">
      <c r="B8" s="780" t="s">
        <v>22</v>
      </c>
      <c r="C8" s="781"/>
      <c r="D8" s="781"/>
      <c r="E8" s="781"/>
      <c r="F8" s="781"/>
      <c r="G8" s="781"/>
      <c r="H8" s="781"/>
      <c r="I8" s="781"/>
      <c r="J8" s="781"/>
      <c r="K8" s="781"/>
      <c r="L8" s="781"/>
      <c r="M8" s="781"/>
      <c r="N8" s="781"/>
      <c r="O8" s="781"/>
      <c r="P8" s="781"/>
      <c r="Q8" s="781"/>
      <c r="R8" s="781"/>
      <c r="S8" s="781"/>
      <c r="T8" s="781"/>
      <c r="U8" s="781"/>
      <c r="V8" s="781"/>
      <c r="W8" s="781"/>
      <c r="X8" s="781"/>
      <c r="Y8" s="781"/>
      <c r="Z8" s="782"/>
      <c r="AA8" s="13"/>
      <c r="AB8" s="13"/>
      <c r="AC8" s="13"/>
      <c r="AD8" s="13"/>
    </row>
    <row r="9" spans="2:30" ht="27.75">
      <c r="B9" s="780" t="s">
        <v>25</v>
      </c>
      <c r="C9" s="781"/>
      <c r="D9" s="781"/>
      <c r="E9" s="781"/>
      <c r="F9" s="781"/>
      <c r="G9" s="781"/>
      <c r="H9" s="781"/>
      <c r="I9" s="781"/>
      <c r="J9" s="781"/>
      <c r="K9" s="781"/>
      <c r="L9" s="781"/>
      <c r="M9" s="781"/>
      <c r="N9" s="781"/>
      <c r="O9" s="781"/>
      <c r="P9" s="781"/>
      <c r="Q9" s="781"/>
      <c r="R9" s="781"/>
      <c r="S9" s="781"/>
      <c r="T9" s="781"/>
      <c r="U9" s="781"/>
      <c r="V9" s="781"/>
      <c r="W9" s="781"/>
      <c r="X9" s="781"/>
      <c r="Y9" s="781"/>
      <c r="Z9" s="782"/>
      <c r="AA9" s="8"/>
      <c r="AB9" s="8"/>
      <c r="AC9" s="8"/>
      <c r="AD9" s="8"/>
    </row>
    <row r="10" spans="2:30" ht="25.5">
      <c r="B10" s="783" t="s">
        <v>782</v>
      </c>
      <c r="C10" s="784"/>
      <c r="D10" s="784"/>
      <c r="E10" s="784"/>
      <c r="F10" s="784"/>
      <c r="G10" s="784"/>
      <c r="H10" s="784"/>
      <c r="I10" s="784"/>
      <c r="J10" s="784"/>
      <c r="K10" s="784"/>
      <c r="L10" s="784"/>
      <c r="M10" s="784"/>
      <c r="N10" s="784"/>
      <c r="O10" s="784"/>
      <c r="P10" s="784"/>
      <c r="Q10" s="784"/>
      <c r="R10" s="784"/>
      <c r="S10" s="784"/>
      <c r="T10" s="784"/>
      <c r="U10" s="784"/>
      <c r="V10" s="784"/>
      <c r="W10" s="784"/>
      <c r="X10" s="784"/>
      <c r="Y10" s="784"/>
      <c r="Z10" s="785"/>
      <c r="AA10" s="10"/>
      <c r="AB10" s="10"/>
      <c r="AC10" s="10"/>
      <c r="AD10" s="10"/>
    </row>
    <row r="11" spans="2:30" ht="26.25" thickBot="1">
      <c r="B11" s="773" t="s">
        <v>26</v>
      </c>
      <c r="C11" s="774"/>
      <c r="D11" s="774"/>
      <c r="E11" s="774"/>
      <c r="F11" s="774"/>
      <c r="G11" s="774"/>
      <c r="H11" s="774"/>
      <c r="I11" s="774"/>
      <c r="J11" s="774"/>
      <c r="K11" s="774"/>
      <c r="L11" s="774"/>
      <c r="M11" s="774"/>
      <c r="N11" s="774"/>
      <c r="O11" s="774"/>
      <c r="P11" s="774"/>
      <c r="Q11" s="774"/>
      <c r="R11" s="774"/>
      <c r="S11" s="774"/>
      <c r="T11" s="774"/>
      <c r="U11" s="774"/>
      <c r="V11" s="774"/>
      <c r="W11" s="774"/>
      <c r="X11" s="774"/>
      <c r="Y11" s="774"/>
      <c r="Z11" s="775"/>
      <c r="AA11" s="10"/>
      <c r="AB11" s="10"/>
      <c r="AC11" s="10"/>
      <c r="AD11" s="10"/>
    </row>
    <row r="12" spans="2:30" ht="27.75">
      <c r="B12" s="777" t="s">
        <v>27</v>
      </c>
      <c r="C12" s="778"/>
      <c r="D12" s="778"/>
      <c r="E12" s="778"/>
      <c r="F12" s="778"/>
      <c r="G12" s="778"/>
      <c r="H12" s="778"/>
      <c r="I12" s="778"/>
      <c r="J12" s="778"/>
      <c r="K12" s="778"/>
      <c r="L12" s="778"/>
      <c r="M12" s="778"/>
      <c r="N12" s="778"/>
      <c r="O12" s="778"/>
      <c r="P12" s="778"/>
      <c r="Q12" s="778"/>
      <c r="R12" s="778"/>
      <c r="S12" s="778"/>
      <c r="T12" s="778"/>
      <c r="U12" s="778"/>
      <c r="V12" s="778"/>
      <c r="W12" s="778"/>
      <c r="X12" s="778"/>
      <c r="Y12" s="778"/>
      <c r="Z12" s="779"/>
      <c r="AA12" s="10"/>
      <c r="AB12" s="10"/>
      <c r="AC12" s="10"/>
      <c r="AD12" s="10"/>
    </row>
    <row r="13" spans="2:30" ht="27.75">
      <c r="B13" s="780" t="s">
        <v>22</v>
      </c>
      <c r="C13" s="781"/>
      <c r="D13" s="781"/>
      <c r="E13" s="781"/>
      <c r="F13" s="781"/>
      <c r="G13" s="781"/>
      <c r="H13" s="781"/>
      <c r="I13" s="781"/>
      <c r="J13" s="781"/>
      <c r="K13" s="781"/>
      <c r="L13" s="781"/>
      <c r="M13" s="781"/>
      <c r="N13" s="781"/>
      <c r="O13" s="781"/>
      <c r="P13" s="781"/>
      <c r="Q13" s="781"/>
      <c r="R13" s="781"/>
      <c r="S13" s="781"/>
      <c r="T13" s="781"/>
      <c r="U13" s="781"/>
      <c r="V13" s="781"/>
      <c r="W13" s="781"/>
      <c r="X13" s="781"/>
      <c r="Y13" s="781"/>
      <c r="Z13" s="782"/>
      <c r="AA13" s="10"/>
      <c r="AB13" s="10"/>
      <c r="AC13" s="10"/>
      <c r="AD13" s="10"/>
    </row>
    <row r="14" spans="2:30" ht="27.75">
      <c r="B14" s="780" t="s">
        <v>25</v>
      </c>
      <c r="C14" s="781"/>
      <c r="D14" s="781"/>
      <c r="E14" s="781"/>
      <c r="F14" s="781"/>
      <c r="G14" s="781"/>
      <c r="H14" s="781"/>
      <c r="I14" s="781"/>
      <c r="J14" s="781"/>
      <c r="K14" s="781"/>
      <c r="L14" s="781"/>
      <c r="M14" s="781"/>
      <c r="N14" s="781"/>
      <c r="O14" s="781"/>
      <c r="P14" s="781"/>
      <c r="Q14" s="781"/>
      <c r="R14" s="781"/>
      <c r="S14" s="781"/>
      <c r="T14" s="781"/>
      <c r="U14" s="781"/>
      <c r="V14" s="781"/>
      <c r="W14" s="781"/>
      <c r="X14" s="781"/>
      <c r="Y14" s="781"/>
      <c r="Z14" s="782"/>
      <c r="AA14" s="13"/>
      <c r="AB14" s="13"/>
      <c r="AC14" s="13"/>
      <c r="AD14" s="13"/>
    </row>
    <row r="15" spans="2:30" ht="25.5">
      <c r="B15" s="783" t="s">
        <v>781</v>
      </c>
      <c r="C15" s="784"/>
      <c r="D15" s="784"/>
      <c r="E15" s="784"/>
      <c r="F15" s="784"/>
      <c r="G15" s="784"/>
      <c r="H15" s="784"/>
      <c r="I15" s="784"/>
      <c r="J15" s="784"/>
      <c r="K15" s="784"/>
      <c r="L15" s="784"/>
      <c r="M15" s="784"/>
      <c r="N15" s="784"/>
      <c r="O15" s="784"/>
      <c r="P15" s="784"/>
      <c r="Q15" s="784"/>
      <c r="R15" s="784"/>
      <c r="S15" s="784"/>
      <c r="T15" s="784"/>
      <c r="U15" s="784"/>
      <c r="V15" s="784"/>
      <c r="W15" s="784"/>
      <c r="X15" s="784"/>
      <c r="Y15" s="784"/>
      <c r="Z15" s="785"/>
      <c r="AA15" s="10"/>
      <c r="AB15" s="10"/>
      <c r="AC15" s="10"/>
      <c r="AD15" s="10"/>
    </row>
    <row r="16" spans="2:30" ht="26.25" thickBot="1">
      <c r="B16" s="773" t="s">
        <v>28</v>
      </c>
      <c r="C16" s="774"/>
      <c r="D16" s="774"/>
      <c r="E16" s="774"/>
      <c r="F16" s="774"/>
      <c r="G16" s="774"/>
      <c r="H16" s="774"/>
      <c r="I16" s="774"/>
      <c r="J16" s="774"/>
      <c r="K16" s="774"/>
      <c r="L16" s="774"/>
      <c r="M16" s="774"/>
      <c r="N16" s="774"/>
      <c r="O16" s="774"/>
      <c r="P16" s="774"/>
      <c r="Q16" s="774"/>
      <c r="R16" s="774"/>
      <c r="S16" s="774"/>
      <c r="T16" s="774"/>
      <c r="U16" s="774"/>
      <c r="V16" s="774"/>
      <c r="W16" s="774"/>
      <c r="X16" s="774"/>
      <c r="Y16" s="774"/>
      <c r="Z16" s="775"/>
      <c r="AA16" s="10"/>
      <c r="AB16" s="10"/>
      <c r="AC16" s="10"/>
      <c r="AD16" s="10"/>
    </row>
    <row r="17" spans="2:30">
      <c r="B17" s="358"/>
      <c r="C17" s="34"/>
      <c r="D17" s="34"/>
      <c r="E17" s="34"/>
      <c r="F17" s="34"/>
      <c r="G17" s="34"/>
      <c r="H17" s="34"/>
      <c r="I17" s="34"/>
      <c r="J17" s="34"/>
      <c r="K17" s="34"/>
      <c r="L17" s="34"/>
      <c r="M17" s="34"/>
      <c r="N17" s="34"/>
      <c r="O17" s="34"/>
      <c r="P17" s="34"/>
      <c r="Q17" s="34"/>
      <c r="R17" s="34"/>
      <c r="S17" s="34"/>
      <c r="T17" s="34"/>
      <c r="U17" s="34"/>
      <c r="V17" s="34"/>
      <c r="W17" s="34"/>
      <c r="X17" s="34"/>
      <c r="Y17" s="34"/>
      <c r="Z17" s="35"/>
      <c r="AA17" s="10"/>
      <c r="AB17" s="10"/>
      <c r="AC17" s="10"/>
      <c r="AD17" s="10"/>
    </row>
    <row r="18" spans="2:30">
      <c r="B18" s="787" t="s">
        <v>29</v>
      </c>
      <c r="C18" s="787"/>
      <c r="D18" s="787"/>
      <c r="E18" s="787"/>
      <c r="F18" s="787"/>
      <c r="G18" s="787"/>
      <c r="H18" s="787"/>
      <c r="I18" s="787"/>
      <c r="J18" s="787"/>
      <c r="K18" s="787"/>
      <c r="L18" s="787"/>
      <c r="M18" s="787"/>
      <c r="N18" s="787"/>
      <c r="O18" s="787"/>
      <c r="P18" s="787"/>
      <c r="Q18" s="787"/>
      <c r="R18" s="787"/>
      <c r="S18" s="787"/>
      <c r="T18" s="787"/>
      <c r="U18" s="787"/>
      <c r="V18" s="787"/>
      <c r="W18" s="787"/>
      <c r="X18" s="787"/>
      <c r="Y18" s="787"/>
      <c r="Z18" s="787"/>
      <c r="AA18" s="10"/>
      <c r="AB18" s="10"/>
      <c r="AC18" s="10"/>
      <c r="AD18" s="10"/>
    </row>
    <row r="19" spans="2:30">
      <c r="B19" s="786" t="s">
        <v>30</v>
      </c>
      <c r="C19" s="786"/>
      <c r="D19" s="786"/>
      <c r="E19" s="786"/>
      <c r="F19" s="786"/>
      <c r="G19" s="786"/>
      <c r="H19" s="786"/>
      <c r="I19" s="786"/>
      <c r="J19" s="786"/>
      <c r="K19" s="786"/>
      <c r="L19" s="786"/>
      <c r="M19" s="786"/>
      <c r="N19" s="786"/>
      <c r="O19" s="786"/>
      <c r="P19" s="786"/>
      <c r="Q19" s="786"/>
      <c r="R19" s="786"/>
      <c r="S19" s="786"/>
      <c r="T19" s="786"/>
      <c r="U19" s="786"/>
      <c r="V19" s="786"/>
      <c r="W19" s="786"/>
      <c r="X19" s="786"/>
      <c r="Y19" s="786"/>
      <c r="Z19" s="786"/>
      <c r="AA19" s="10"/>
      <c r="AB19" s="10"/>
      <c r="AC19" s="10"/>
      <c r="AD19" s="10"/>
    </row>
    <row r="20" spans="2:30">
      <c r="B20" s="786" t="s">
        <v>31</v>
      </c>
      <c r="C20" s="786"/>
      <c r="D20" s="786"/>
      <c r="E20" s="786"/>
      <c r="F20" s="786"/>
      <c r="G20" s="786"/>
      <c r="H20" s="786"/>
      <c r="I20" s="786"/>
      <c r="J20" s="786"/>
      <c r="K20" s="786"/>
      <c r="L20" s="786"/>
      <c r="M20" s="786"/>
      <c r="N20" s="786"/>
      <c r="O20" s="786"/>
      <c r="P20" s="786"/>
      <c r="Q20" s="786"/>
      <c r="R20" s="786"/>
      <c r="S20" s="786"/>
      <c r="T20" s="786"/>
      <c r="U20" s="786"/>
      <c r="V20" s="786"/>
      <c r="W20" s="786"/>
      <c r="X20" s="786"/>
      <c r="Y20" s="786"/>
      <c r="Z20" s="786"/>
      <c r="AA20" s="10"/>
      <c r="AB20" s="10"/>
      <c r="AC20" s="10"/>
      <c r="AD20" s="10"/>
    </row>
    <row r="21" spans="2:30">
      <c r="B21" s="786" t="s">
        <v>32</v>
      </c>
      <c r="C21" s="786"/>
      <c r="D21" s="786"/>
      <c r="E21" s="786"/>
      <c r="F21" s="786"/>
      <c r="G21" s="786"/>
      <c r="H21" s="786"/>
      <c r="I21" s="786"/>
      <c r="J21" s="786"/>
      <c r="K21" s="786"/>
      <c r="L21" s="786"/>
      <c r="M21" s="786"/>
      <c r="N21" s="786"/>
      <c r="O21" s="786"/>
      <c r="P21" s="786"/>
      <c r="Q21" s="786"/>
      <c r="R21" s="786"/>
      <c r="S21" s="786"/>
      <c r="T21" s="786"/>
      <c r="U21" s="786"/>
      <c r="V21" s="786"/>
      <c r="W21" s="786"/>
      <c r="X21" s="786"/>
      <c r="Y21" s="786"/>
      <c r="Z21" s="786"/>
      <c r="AA21" s="11"/>
      <c r="AB21" s="11"/>
      <c r="AC21" s="11"/>
      <c r="AD21" s="11"/>
    </row>
    <row r="22" spans="2:30">
      <c r="B22" s="786" t="s">
        <v>33</v>
      </c>
      <c r="C22" s="786"/>
      <c r="D22" s="786"/>
      <c r="E22" s="786"/>
      <c r="F22" s="786"/>
      <c r="G22" s="786"/>
      <c r="H22" s="786"/>
      <c r="I22" s="786"/>
      <c r="J22" s="786"/>
      <c r="K22" s="786"/>
      <c r="L22" s="786"/>
      <c r="M22" s="786"/>
      <c r="N22" s="786"/>
      <c r="O22" s="786"/>
      <c r="P22" s="786"/>
      <c r="Q22" s="786"/>
      <c r="R22" s="786"/>
      <c r="S22" s="786"/>
      <c r="T22" s="786"/>
      <c r="U22" s="786"/>
      <c r="V22" s="786"/>
      <c r="W22" s="786"/>
      <c r="X22" s="786"/>
      <c r="Y22" s="786"/>
      <c r="Z22" s="786"/>
      <c r="AA22" s="10"/>
      <c r="AB22" s="10"/>
      <c r="AC22" s="10"/>
      <c r="AD22" s="10"/>
    </row>
    <row r="23" spans="2:30">
      <c r="B23" s="786" t="s">
        <v>34</v>
      </c>
      <c r="C23" s="786"/>
      <c r="D23" s="786"/>
      <c r="E23" s="786"/>
      <c r="F23" s="786"/>
      <c r="G23" s="786"/>
      <c r="H23" s="786"/>
      <c r="I23" s="786"/>
      <c r="J23" s="786"/>
      <c r="K23" s="786"/>
      <c r="L23" s="786"/>
      <c r="M23" s="786"/>
      <c r="N23" s="786"/>
      <c r="O23" s="786"/>
      <c r="P23" s="786"/>
      <c r="Q23" s="786"/>
      <c r="R23" s="786"/>
      <c r="S23" s="786"/>
      <c r="T23" s="786"/>
      <c r="U23" s="786"/>
      <c r="V23" s="786"/>
      <c r="W23" s="786"/>
      <c r="X23" s="786"/>
      <c r="Y23" s="786"/>
      <c r="Z23" s="786"/>
      <c r="AA23" s="10"/>
      <c r="AB23" s="10"/>
      <c r="AC23" s="10"/>
      <c r="AD23" s="10"/>
    </row>
    <row r="24" spans="2:30">
      <c r="B24" s="786" t="s">
        <v>35</v>
      </c>
      <c r="C24" s="786"/>
      <c r="D24" s="786"/>
      <c r="E24" s="786"/>
      <c r="F24" s="786"/>
      <c r="G24" s="786"/>
      <c r="H24" s="786"/>
      <c r="I24" s="786"/>
      <c r="J24" s="786"/>
      <c r="K24" s="786"/>
      <c r="L24" s="786"/>
      <c r="M24" s="786"/>
      <c r="N24" s="786"/>
      <c r="O24" s="786"/>
      <c r="P24" s="786"/>
      <c r="Q24" s="786"/>
      <c r="R24" s="786"/>
      <c r="S24" s="786"/>
      <c r="T24" s="786"/>
      <c r="U24" s="786"/>
      <c r="V24" s="786"/>
      <c r="W24" s="786"/>
      <c r="X24" s="786"/>
      <c r="Y24" s="786"/>
      <c r="Z24" s="786"/>
      <c r="AA24" s="7"/>
      <c r="AB24" s="7"/>
      <c r="AC24" s="7"/>
      <c r="AD24" s="7"/>
    </row>
    <row r="25" spans="2:30">
      <c r="B25" s="786" t="s">
        <v>36</v>
      </c>
      <c r="C25" s="786"/>
      <c r="D25" s="786"/>
      <c r="E25" s="786"/>
      <c r="F25" s="786"/>
      <c r="G25" s="786"/>
      <c r="H25" s="786"/>
      <c r="I25" s="786"/>
      <c r="J25" s="786"/>
      <c r="K25" s="786"/>
      <c r="L25" s="786"/>
      <c r="M25" s="786"/>
      <c r="N25" s="786"/>
      <c r="O25" s="786"/>
      <c r="P25" s="786"/>
      <c r="Q25" s="786"/>
      <c r="R25" s="786"/>
      <c r="S25" s="786"/>
      <c r="T25" s="786"/>
      <c r="U25" s="786"/>
      <c r="V25" s="786"/>
      <c r="W25" s="786"/>
      <c r="X25" s="786"/>
      <c r="Y25" s="786"/>
      <c r="Z25" s="786"/>
      <c r="AA25" s="7"/>
      <c r="AB25" s="7"/>
      <c r="AC25" s="7"/>
      <c r="AD25" s="7"/>
    </row>
    <row r="26" spans="2:30">
      <c r="B26" s="786" t="s">
        <v>37</v>
      </c>
      <c r="C26" s="786"/>
      <c r="D26" s="786"/>
      <c r="E26" s="786"/>
      <c r="F26" s="786"/>
      <c r="G26" s="786"/>
      <c r="H26" s="786"/>
      <c r="I26" s="786"/>
      <c r="J26" s="786"/>
      <c r="K26" s="786"/>
      <c r="L26" s="786"/>
      <c r="M26" s="786"/>
      <c r="N26" s="786"/>
      <c r="O26" s="786"/>
      <c r="P26" s="786"/>
      <c r="Q26" s="786"/>
      <c r="R26" s="786"/>
      <c r="S26" s="786"/>
      <c r="T26" s="786"/>
      <c r="U26" s="786"/>
      <c r="V26" s="786"/>
      <c r="W26" s="786"/>
      <c r="X26" s="786"/>
      <c r="Y26" s="786"/>
      <c r="Z26" s="786"/>
      <c r="AA26" s="7"/>
      <c r="AB26" s="7"/>
      <c r="AC26" s="7"/>
      <c r="AD26" s="7"/>
    </row>
    <row r="27" spans="2:30">
      <c r="B27" s="786" t="s">
        <v>38</v>
      </c>
      <c r="C27" s="786"/>
      <c r="D27" s="786"/>
      <c r="E27" s="786"/>
      <c r="F27" s="786"/>
      <c r="G27" s="786"/>
      <c r="H27" s="786"/>
      <c r="I27" s="786"/>
      <c r="J27" s="786"/>
      <c r="K27" s="786"/>
      <c r="L27" s="786"/>
      <c r="M27" s="786"/>
      <c r="N27" s="786"/>
      <c r="O27" s="786"/>
      <c r="P27" s="786"/>
      <c r="Q27" s="786"/>
      <c r="R27" s="786"/>
      <c r="S27" s="786"/>
      <c r="T27" s="786"/>
      <c r="U27" s="786"/>
      <c r="V27" s="786"/>
      <c r="W27" s="786"/>
      <c r="X27" s="786"/>
      <c r="Y27" s="786"/>
      <c r="Z27" s="786"/>
      <c r="AA27" s="7"/>
      <c r="AB27" s="7"/>
      <c r="AC27" s="7"/>
      <c r="AD27" s="7"/>
    </row>
    <row r="28" spans="2:30">
      <c r="B28" s="788" t="s">
        <v>39</v>
      </c>
      <c r="C28" s="788"/>
      <c r="D28" s="788"/>
      <c r="E28" s="788"/>
      <c r="F28" s="788"/>
      <c r="G28" s="788"/>
      <c r="H28" s="788"/>
      <c r="I28" s="788"/>
      <c r="J28" s="788"/>
      <c r="K28" s="788"/>
      <c r="L28" s="788"/>
      <c r="M28" s="788"/>
      <c r="N28" s="788"/>
      <c r="O28" s="788"/>
      <c r="P28" s="788"/>
      <c r="Q28" s="788"/>
      <c r="R28" s="788"/>
      <c r="S28" s="788"/>
      <c r="T28" s="788"/>
      <c r="U28" s="788"/>
      <c r="V28" s="788"/>
      <c r="W28" s="788"/>
      <c r="X28" s="788"/>
      <c r="Y28" s="788"/>
      <c r="Z28" s="788"/>
      <c r="AA28" s="5"/>
      <c r="AB28" s="5"/>
      <c r="AC28" s="5"/>
      <c r="AD28" s="5"/>
    </row>
    <row r="29" spans="2:30">
      <c r="B29" s="788" t="s">
        <v>40</v>
      </c>
      <c r="C29" s="788"/>
      <c r="D29" s="788"/>
      <c r="E29" s="788"/>
      <c r="F29" s="788"/>
      <c r="G29" s="788"/>
      <c r="H29" s="788"/>
      <c r="I29" s="788"/>
      <c r="J29" s="788"/>
      <c r="K29" s="788"/>
      <c r="L29" s="788"/>
      <c r="M29" s="788"/>
      <c r="N29" s="788"/>
      <c r="O29" s="788"/>
      <c r="P29" s="788"/>
      <c r="Q29" s="788"/>
      <c r="R29" s="788"/>
      <c r="S29" s="788"/>
      <c r="T29" s="788"/>
      <c r="U29" s="788"/>
      <c r="V29" s="788"/>
      <c r="W29" s="788"/>
      <c r="X29" s="788"/>
      <c r="Y29" s="788"/>
      <c r="Z29" s="788"/>
      <c r="AA29" s="8"/>
      <c r="AB29" s="8"/>
      <c r="AC29" s="8"/>
      <c r="AD29" s="8"/>
    </row>
    <row r="30" spans="2:30">
      <c r="B30" s="788" t="s">
        <v>41</v>
      </c>
      <c r="C30" s="788"/>
      <c r="D30" s="788"/>
      <c r="E30" s="788"/>
      <c r="F30" s="788"/>
      <c r="G30" s="788"/>
      <c r="H30" s="788"/>
      <c r="I30" s="788"/>
      <c r="J30" s="788"/>
      <c r="K30" s="788"/>
      <c r="L30" s="788"/>
      <c r="M30" s="788"/>
      <c r="N30" s="788"/>
      <c r="O30" s="788"/>
      <c r="P30" s="788"/>
      <c r="Q30" s="788"/>
      <c r="R30" s="788"/>
      <c r="S30" s="788"/>
      <c r="T30" s="788"/>
      <c r="U30" s="788"/>
      <c r="V30" s="788"/>
      <c r="W30" s="788"/>
      <c r="X30" s="788"/>
      <c r="Y30" s="788"/>
      <c r="Z30" s="788"/>
      <c r="AA30" s="8"/>
      <c r="AB30" s="8"/>
      <c r="AC30" s="8"/>
      <c r="AD30" s="8"/>
    </row>
    <row r="31" spans="2:30">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2:30">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2:30">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2:30">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2:30" ht="16.5">
      <c r="B35" s="694" t="s">
        <v>43</v>
      </c>
      <c r="C35" s="694"/>
      <c r="D35" s="694"/>
      <c r="E35" s="694"/>
      <c r="F35" s="694"/>
      <c r="G35" s="694"/>
      <c r="H35" s="694"/>
      <c r="I35" s="694"/>
      <c r="J35" s="694"/>
      <c r="K35" s="694"/>
      <c r="L35" s="694"/>
      <c r="M35" s="694"/>
      <c r="N35" s="694"/>
      <c r="O35" s="694"/>
      <c r="P35" s="694"/>
      <c r="Q35" s="694"/>
      <c r="R35" s="694"/>
      <c r="S35" s="694"/>
      <c r="T35" s="694"/>
      <c r="U35" s="694"/>
      <c r="V35" s="694"/>
      <c r="W35" s="694"/>
      <c r="X35" s="694"/>
      <c r="Y35" s="694"/>
      <c r="Z35" s="694"/>
      <c r="AA35" s="6"/>
      <c r="AB35" s="6"/>
      <c r="AC35" s="6"/>
      <c r="AD35" s="6"/>
    </row>
  </sheetData>
  <sheetProtection formatCells="0" formatRows="0"/>
  <mergeCells count="30">
    <mergeCell ref="B35:Z35"/>
    <mergeCell ref="B20:Z20"/>
    <mergeCell ref="B21:Z21"/>
    <mergeCell ref="B22:Z22"/>
    <mergeCell ref="B23:Z23"/>
    <mergeCell ref="B24:Z24"/>
    <mergeCell ref="B25:Z25"/>
    <mergeCell ref="B26:Z26"/>
    <mergeCell ref="B27:Z27"/>
    <mergeCell ref="B28:Z28"/>
    <mergeCell ref="B29:Z29"/>
    <mergeCell ref="B30:Z30"/>
    <mergeCell ref="B19:Z19"/>
    <mergeCell ref="B7:Z7"/>
    <mergeCell ref="B8:Z8"/>
    <mergeCell ref="B9:Z9"/>
    <mergeCell ref="B10:Z10"/>
    <mergeCell ref="B11:Z11"/>
    <mergeCell ref="B12:Z12"/>
    <mergeCell ref="B13:Z13"/>
    <mergeCell ref="B14:Z14"/>
    <mergeCell ref="B15:Z15"/>
    <mergeCell ref="B16:Z16"/>
    <mergeCell ref="B18:Z18"/>
    <mergeCell ref="B6:Z6"/>
    <mergeCell ref="B1:Z1"/>
    <mergeCell ref="B2:Z2"/>
    <mergeCell ref="B3:Z3"/>
    <mergeCell ref="B4:Z4"/>
    <mergeCell ref="B5:Z5"/>
  </mergeCells>
  <phoneticPr fontId="10"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in="1" max="34"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D7E5-07D1-443D-84B5-203933E5D0CD}">
  <sheetPr codeName="Sheet10"/>
  <dimension ref="A1:F6"/>
  <sheetViews>
    <sheetView zoomScaleNormal="100" workbookViewId="0">
      <selection activeCell="G11" sqref="G11"/>
    </sheetView>
  </sheetViews>
  <sheetFormatPr defaultRowHeight="15.75"/>
  <cols>
    <col min="1" max="1" width="11.42578125" customWidth="1"/>
    <col min="2" max="2" width="68.140625" customWidth="1"/>
    <col min="3" max="3" width="19.28515625" customWidth="1"/>
    <col min="4" max="4" width="54.85546875" customWidth="1"/>
    <col min="5" max="5" width="20.85546875" customWidth="1"/>
    <col min="6" max="6" width="12.85546875" customWidth="1"/>
  </cols>
  <sheetData>
    <row r="1" spans="1:6">
      <c r="A1" s="21"/>
      <c r="E1" s="26" t="s">
        <v>124</v>
      </c>
      <c r="F1" s="26" t="s">
        <v>759</v>
      </c>
    </row>
    <row r="2" spans="1:6">
      <c r="B2" t="str">
        <f>IF(D2&amp;D3&amp;D4&amp;D5&amp;D6&amp;D7&lt;&gt;"",IF(D2&lt;&gt;"",D2&amp;IF(D3&amp;D4&amp;D5&amp;D6&amp;D7&lt;&gt;"",CHAR(10)&amp;"----------------------------------------------------------------------------------"&amp;CHAR(10),""),"")&amp;
IF(D3&lt;&gt;"",D3&amp;IF(D4&amp;D5&amp;D6&amp;D7&lt;&gt;"",CHAR(10)&amp;"----------------------------------------------------------------------------------"&amp;CHAR(10),""),"")&amp;
IF(D4&lt;&gt;"",D4&amp;IF(D5&amp;D6&amp;D7&lt;&gt;"",CHAR(10)&amp;"----------------------------------------------------------------------------------"&amp;CHAR(10),""),"")&amp;
IF(D5&lt;&gt;"",D5&amp;IF(D6&amp;D7&lt;&gt;"",CHAR(10)&amp;"----------------------------------------------------------------------------------"&amp;CHAR(10),""),"")&amp;
IF(D6&lt;&gt;"",D6&amp;IF(D7&lt;&gt;"",CHAR(10)&amp;"----------------------------------------------------------------------------------"&amp;CHAR(10),""),"")&amp;
IF(D7&lt;&gt;"",D7,"")&amp;"========================================================","")</f>
        <v/>
      </c>
      <c r="C2" t="str">
        <f>'化粧品 測試項目'!AY1</f>
        <v/>
      </c>
      <c r="D2" s="15" t="str">
        <f>IF('化粧品 測試項目'!AY4="","",'化粧品 測試項目'!AY4)</f>
        <v/>
      </c>
      <c r="E2" s="26" t="s">
        <v>125</v>
      </c>
      <c r="F2" s="26" t="s">
        <v>760</v>
      </c>
    </row>
    <row r="3" spans="1:6">
      <c r="B3" s="36"/>
      <c r="C3" t="str">
        <f>'特定功能化粧品 測試項目'!AY1</f>
        <v/>
      </c>
      <c r="D3" s="15" t="str">
        <f>IF('特定功能化粧品 測試項目'!AY4="","",'特定功能化粧品 測試項目'!AY4)</f>
        <v/>
      </c>
      <c r="E3" s="26" t="s">
        <v>102</v>
      </c>
      <c r="F3" s="337" t="s">
        <v>931</v>
      </c>
    </row>
    <row r="4" spans="1:6">
      <c r="B4" s="36"/>
      <c r="D4" s="15"/>
      <c r="E4" s="26" t="s">
        <v>103</v>
      </c>
      <c r="F4" s="27" t="s">
        <v>932</v>
      </c>
    </row>
    <row r="5" spans="1:6">
      <c r="D5" s="15"/>
      <c r="F5" t="s">
        <v>784</v>
      </c>
    </row>
    <row r="6" spans="1:6">
      <c r="F6" t="s">
        <v>785</v>
      </c>
    </row>
  </sheetData>
  <sheetProtection formatCells="0" formatRows="0"/>
  <phoneticPr fontId="10"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Button 1">
              <controlPr defaultSize="0" print="0" autoFill="0" autoPict="0" macro="[0]!UpdateHeaderAndFooterWithCustomContent">
                <anchor moveWithCells="1" sizeWithCells="1">
                  <from>
                    <xdr:col>3</xdr:col>
                    <xdr:colOff>800100</xdr:colOff>
                    <xdr:row>8</xdr:row>
                    <xdr:rowOff>114300</xdr:rowOff>
                  </from>
                  <to>
                    <xdr:col>3</xdr:col>
                    <xdr:colOff>1704975</xdr:colOff>
                    <xdr:row>10</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具名範圍</vt:lpstr>
      </vt:variant>
      <vt:variant>
        <vt:i4>12</vt:i4>
      </vt:variant>
    </vt:vector>
  </HeadingPairs>
  <TitlesOfParts>
    <vt:vector size="20" baseType="lpstr">
      <vt:lpstr>主頁 Main Page</vt:lpstr>
      <vt:lpstr>化粧品 測試項目</vt:lpstr>
      <vt:lpstr>特定功能化粧品 測試項目</vt:lpstr>
      <vt:lpstr>附件一、付款切結書</vt:lpstr>
      <vt:lpstr>附件二、委託檢測聲明書</vt:lpstr>
      <vt:lpstr>安心資訊平台聲明書(事後申請)</vt:lpstr>
      <vt:lpstr>郵寄地址-中文</vt:lpstr>
      <vt:lpstr>彙整資料</vt:lpstr>
      <vt:lpstr>'化粧品 測試項目'!_Hlk116475822</vt:lpstr>
      <vt:lpstr>'化粧品 測試項目'!_Hlk116475832</vt:lpstr>
      <vt:lpstr>'郵寄地址-中文'!_Hlk52786461</vt:lpstr>
      <vt:lpstr>'主頁 Main Page'!Mainpage_testrequired1</vt:lpstr>
      <vt:lpstr>'主頁 Main Page'!Mainpage_testrequired2</vt:lpstr>
      <vt:lpstr>'化粧品 測試項目'!Print_Area</vt:lpstr>
      <vt:lpstr>'主頁 Main Page'!Print_Area</vt:lpstr>
      <vt:lpstr>'安心資訊平台聲明書(事後申請)'!Print_Area</vt:lpstr>
      <vt:lpstr>附件一、付款切結書!Print_Area</vt:lpstr>
      <vt:lpstr>附件二、委託檢測聲明書!Print_Area</vt:lpstr>
      <vt:lpstr>'特定功能化粧品 測試項目'!Print_Area</vt:lpstr>
      <vt:lpstr>'郵寄地址-中文'!Print_Area</vt:lpstr>
    </vt:vector>
  </TitlesOfParts>
  <Company>SGS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Fu-Sheng (New Taipei City)</dc:creator>
  <cp:lastModifiedBy>Lin, Cutie (New Taipei City)</cp:lastModifiedBy>
  <cp:lastPrinted>2026-09-29T08:48:13Z</cp:lastPrinted>
  <dcterms:created xsi:type="dcterms:W3CDTF">2024-05-24T07:15:54Z</dcterms:created>
  <dcterms:modified xsi:type="dcterms:W3CDTF">2026-09-29T08:48:17Z</dcterms:modified>
</cp:coreProperties>
</file>