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0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J:\06_Business_relative_data\03.行銷工具\申請書\重整中\審閱中\台檢版\"/>
    </mc:Choice>
  </mc:AlternateContent>
  <xr:revisionPtr revIDLastSave="0" documentId="13_ncr:1_{8010429A-B9CB-4309-843B-9BCA6E2919FA}" xr6:coauthVersionLast="47" xr6:coauthVersionMax="47" xr10:uidLastSave="{00000000-0000-0000-0000-000000000000}"/>
  <bookViews>
    <workbookView xWindow="-120" yWindow="-120" windowWidth="29040" windowHeight="15720" xr2:uid="{ED959B4D-BDF3-4767-978A-D5263110392F}"/>
  </bookViews>
  <sheets>
    <sheet name="主頁 Main Page" sheetId="17" r:id="rId1"/>
    <sheet name="Extractables Leachables測試項目" sheetId="1" r:id="rId2"/>
    <sheet name="附件一、付款切結書" sheetId="4" r:id="rId3"/>
    <sheet name="附件二、委託檢測聲明書" sheetId="5" r:id="rId4"/>
    <sheet name="安心資訊平台聲明書(事後申請)" sheetId="6" r:id="rId5"/>
    <sheet name="郵寄地址-中文" sheetId="7" r:id="rId6"/>
    <sheet name="彙整資料" sheetId="3" state="hidden" r:id="rId7"/>
  </sheets>
  <externalReferences>
    <externalReference r:id="rId8"/>
  </externalReferences>
  <definedNames>
    <definedName name="_Hlk52786461" localSheetId="5">'郵寄地址-中文'!$B$18</definedName>
    <definedName name="Chinese_name">彙整資料!$F$1</definedName>
    <definedName name="English_name">彙整資料!$F$2</definedName>
    <definedName name="Issue_date">彙整資料!$F$4</definedName>
    <definedName name="Mainpage_testrequired1" localSheetId="0">'主頁 Main Page'!$D$48</definedName>
    <definedName name="Mainpage_testrequired2" localSheetId="0">'主頁 Main Page'!$D$51:$AJ$53</definedName>
    <definedName name="_xlnm.Print_Area" localSheetId="1">'Extractables Leachables測試項目'!$B$1:$AK$63</definedName>
    <definedName name="_xlnm.Print_Area" localSheetId="0">'主頁 Main Page'!$B$1:$AJ$88</definedName>
    <definedName name="_xlnm.Print_Area" localSheetId="4">'安心資訊平台聲明書(事後申請)'!$B$1:$Z$39</definedName>
    <definedName name="_xlnm.Print_Area" localSheetId="2">'附件一、付款切結書'!$B$1:$AD$35</definedName>
    <definedName name="_xlnm.Print_Area" localSheetId="3">'附件二、委託檢測聲明書'!$B$1:$AD$37</definedName>
    <definedName name="_xlnm.Print_Area" localSheetId="5">'郵寄地址-中文'!$B$1:$Z$35</definedName>
    <definedName name="test_sum" localSheetId="0">[1]彙整資料!$B$2</definedName>
    <definedName name="Version">彙整資料!$F$3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77" i="17" l="1"/>
  <c r="AR76" i="17"/>
  <c r="AR75" i="17"/>
  <c r="AR74" i="17"/>
  <c r="AR73" i="17"/>
  <c r="AR72" i="17"/>
  <c r="AR71" i="17"/>
  <c r="AR70" i="17"/>
  <c r="AR69" i="17"/>
  <c r="AR68" i="17"/>
  <c r="AR67" i="17"/>
  <c r="AR66" i="17"/>
  <c r="AR65" i="17"/>
  <c r="AR64" i="17"/>
  <c r="AR63" i="17"/>
  <c r="AR62" i="17"/>
  <c r="AR61" i="17"/>
  <c r="AR60" i="17"/>
  <c r="AR59" i="17"/>
  <c r="AR58" i="17"/>
  <c r="AR57" i="17"/>
  <c r="AR56" i="17"/>
  <c r="AR55" i="17"/>
  <c r="A37" i="17"/>
  <c r="AK36" i="17" a="1"/>
  <c r="AK36" i="17" s="1"/>
  <c r="AK35" i="17" a="1"/>
  <c r="AK35" i="17" s="1"/>
  <c r="AK34" i="17" a="1"/>
  <c r="AK34" i="17" s="1"/>
  <c r="AK33" i="17" a="1"/>
  <c r="AK33" i="17" s="1"/>
  <c r="A33" i="17"/>
  <c r="U28" i="17"/>
  <c r="AK20" i="17" a="1"/>
  <c r="AK20" i="17" s="1"/>
  <c r="AC19" i="17"/>
  <c r="AK17" i="17" a="1"/>
  <c r="AK17" i="17" s="1"/>
  <c r="D16" i="17"/>
  <c r="A16" i="17"/>
  <c r="AK10" i="17" a="1"/>
  <c r="AK10" i="17" s="1"/>
  <c r="AK9" i="17" a="1"/>
  <c r="AK9" i="17" s="1"/>
  <c r="A9" i="17"/>
  <c r="AK6" i="17" a="1"/>
  <c r="AK6" i="17" s="1"/>
  <c r="AK4" i="17" a="1"/>
  <c r="AK4" i="17" s="1"/>
  <c r="AK3" i="17" a="1"/>
  <c r="AK3" i="17" s="1"/>
  <c r="D3" i="3"/>
  <c r="D2" i="3"/>
  <c r="AM63" i="1"/>
  <c r="AP62" i="1"/>
  <c r="AM62" i="1"/>
  <c r="AP61" i="1"/>
  <c r="AM61" i="1"/>
  <c r="AP60" i="1"/>
  <c r="AM60" i="1"/>
  <c r="AP59" i="1"/>
  <c r="AM59" i="1"/>
  <c r="AP58" i="1"/>
  <c r="AM58" i="1"/>
  <c r="AP57" i="1"/>
  <c r="AM57" i="1"/>
  <c r="AP56" i="1"/>
  <c r="AM56" i="1"/>
  <c r="AP55" i="1"/>
  <c r="AM55" i="1"/>
  <c r="AP54" i="1"/>
  <c r="AM54" i="1"/>
  <c r="J54" i="1"/>
  <c r="AP53" i="1"/>
  <c r="AM53" i="1"/>
  <c r="AP52" i="1"/>
  <c r="AM52" i="1"/>
  <c r="AP51" i="1"/>
  <c r="AM51" i="1"/>
  <c r="AP50" i="1"/>
  <c r="AM50" i="1"/>
  <c r="AP49" i="1"/>
  <c r="AM49" i="1"/>
  <c r="AP48" i="1"/>
  <c r="AM48" i="1"/>
  <c r="AP47" i="1"/>
  <c r="AM47" i="1"/>
  <c r="AP46" i="1"/>
  <c r="AM46" i="1"/>
  <c r="AP45" i="1"/>
  <c r="AN45" i="1"/>
  <c r="AM45" i="1"/>
  <c r="AN44" i="1"/>
  <c r="AR44" i="1" s="1"/>
  <c r="AM44" i="1"/>
  <c r="AP43" i="1"/>
  <c r="AN43" i="1"/>
  <c r="AR43" i="1" s="1"/>
  <c r="AM43" i="1"/>
  <c r="AP42" i="1"/>
  <c r="AN42" i="1"/>
  <c r="AQ42" i="1" s="1"/>
  <c r="AM42" i="1"/>
  <c r="AP41" i="1"/>
  <c r="AN41" i="1"/>
  <c r="AR41" i="1" s="1"/>
  <c r="AM41" i="1"/>
  <c r="AP40" i="1"/>
  <c r="AM40" i="1"/>
  <c r="AP39" i="1"/>
  <c r="AM39" i="1"/>
  <c r="AP38" i="1"/>
  <c r="AN38" i="1"/>
  <c r="AM38" i="1"/>
  <c r="AP37" i="1"/>
  <c r="AM37" i="1"/>
  <c r="AP36" i="1"/>
  <c r="AM36" i="1"/>
  <c r="AP35" i="1"/>
  <c r="AM35" i="1"/>
  <c r="AP34" i="1"/>
  <c r="AN34" i="1"/>
  <c r="AM34" i="1"/>
  <c r="AP33" i="1"/>
  <c r="AN33" i="1"/>
  <c r="AR33" i="1" s="1"/>
  <c r="AM33" i="1"/>
  <c r="AP32" i="1"/>
  <c r="AN32" i="1"/>
  <c r="AM32" i="1"/>
  <c r="AP31" i="1"/>
  <c r="AN31" i="1"/>
  <c r="AR31" i="1" s="1"/>
  <c r="AM31" i="1"/>
  <c r="AP30" i="1"/>
  <c r="AN30" i="1"/>
  <c r="AM30" i="1"/>
  <c r="AP29" i="1"/>
  <c r="AN29" i="1"/>
  <c r="AM29" i="1"/>
  <c r="AP28" i="1"/>
  <c r="AN28" i="1"/>
  <c r="AM28" i="1"/>
  <c r="AP27" i="1"/>
  <c r="AN27" i="1"/>
  <c r="AM27" i="1"/>
  <c r="AR26" i="1"/>
  <c r="AP26" i="1"/>
  <c r="AQ26" i="1" s="1"/>
  <c r="AN26" i="1"/>
  <c r="AM26" i="1"/>
  <c r="AP25" i="1"/>
  <c r="AN25" i="1"/>
  <c r="AM25" i="1"/>
  <c r="AP24" i="1"/>
  <c r="AM24" i="1"/>
  <c r="AP23" i="1"/>
  <c r="AN23" i="1"/>
  <c r="AM23" i="1"/>
  <c r="AP22" i="1"/>
  <c r="AM22" i="1"/>
  <c r="AP21" i="1"/>
  <c r="AN21" i="1"/>
  <c r="AM21" i="1"/>
  <c r="AP20" i="1"/>
  <c r="AM20" i="1"/>
  <c r="AP19" i="1"/>
  <c r="AN19" i="1"/>
  <c r="AM19" i="1"/>
  <c r="AP18" i="1"/>
  <c r="AM18" i="1"/>
  <c r="AP17" i="1"/>
  <c r="AM17" i="1"/>
  <c r="AP16" i="1"/>
  <c r="AM16" i="1"/>
  <c r="AP15" i="1"/>
  <c r="AM15" i="1"/>
  <c r="AP14" i="1"/>
  <c r="AM14" i="1"/>
  <c r="AP13" i="1"/>
  <c r="AM13" i="1"/>
  <c r="AP12" i="1"/>
  <c r="AM12" i="1"/>
  <c r="AP11" i="1"/>
  <c r="AM11" i="1"/>
  <c r="AP10" i="1"/>
  <c r="AM10" i="1"/>
  <c r="AP9" i="1"/>
  <c r="AM9" i="1"/>
  <c r="AP8" i="1"/>
  <c r="AM8" i="1"/>
  <c r="AP7" i="1"/>
  <c r="AM7" i="1"/>
  <c r="AP6" i="1"/>
  <c r="AM6" i="1"/>
  <c r="AP5" i="1"/>
  <c r="AM5" i="1"/>
  <c r="AP4" i="1"/>
  <c r="AM4" i="1"/>
  <c r="AR3" i="1"/>
  <c r="AQ3" i="1"/>
  <c r="AT3" i="1" s="1"/>
  <c r="AP3" i="1"/>
  <c r="AN3" i="1"/>
  <c r="AN24" i="1" s="1"/>
  <c r="AM3" i="1"/>
  <c r="AK26" i="17" l="1"/>
  <c r="AK28" i="17"/>
  <c r="B2" i="3"/>
  <c r="AO3" i="17" s="1"/>
  <c r="D51" i="17" s="1"/>
  <c r="AR29" i="1"/>
  <c r="AQ29" i="1"/>
  <c r="AQ21" i="1"/>
  <c r="AR21" i="1"/>
  <c r="AQ38" i="1"/>
  <c r="AN39" i="1"/>
  <c r="AR38" i="1"/>
  <c r="AN40" i="1"/>
  <c r="AR24" i="1"/>
  <c r="AQ24" i="1"/>
  <c r="AQ34" i="1"/>
  <c r="AN37" i="1"/>
  <c r="AN35" i="1"/>
  <c r="AR34" i="1"/>
  <c r="AR23" i="1"/>
  <c r="AQ23" i="1"/>
  <c r="AR27" i="1"/>
  <c r="AQ27" i="1"/>
  <c r="AN62" i="1"/>
  <c r="AN60" i="1"/>
  <c r="AN53" i="1"/>
  <c r="AN51" i="1"/>
  <c r="AN49" i="1"/>
  <c r="AN47" i="1"/>
  <c r="AR45" i="1"/>
  <c r="AN63" i="1"/>
  <c r="AN61" i="1"/>
  <c r="AN57" i="1"/>
  <c r="AQ45" i="1"/>
  <c r="AN52" i="1"/>
  <c r="AN50" i="1"/>
  <c r="AN48" i="1"/>
  <c r="AN46" i="1"/>
  <c r="AR25" i="1"/>
  <c r="AQ25" i="1"/>
  <c r="AR19" i="1"/>
  <c r="AQ19" i="1"/>
  <c r="AN36" i="1"/>
  <c r="AQ28" i="1"/>
  <c r="AR28" i="1"/>
  <c r="AQ32" i="1"/>
  <c r="AR32" i="1"/>
  <c r="AQ30" i="1"/>
  <c r="AR30" i="1"/>
  <c r="AR42" i="1"/>
  <c r="AQ31" i="1"/>
  <c r="AQ33" i="1"/>
  <c r="AQ41" i="1"/>
  <c r="AQ43" i="1"/>
  <c r="AN4" i="1"/>
  <c r="AN20" i="1"/>
  <c r="AN22" i="1"/>
  <c r="AQ44" i="1"/>
  <c r="AR37" i="1" l="1"/>
  <c r="AQ37" i="1"/>
  <c r="AQ46" i="1"/>
  <c r="AR46" i="1"/>
  <c r="AN56" i="1"/>
  <c r="AN54" i="1"/>
  <c r="AR53" i="1"/>
  <c r="AQ53" i="1"/>
  <c r="AN55" i="1"/>
  <c r="AR60" i="1"/>
  <c r="AQ60" i="1"/>
  <c r="AR62" i="1"/>
  <c r="AQ62" i="1"/>
  <c r="AR51" i="1"/>
  <c r="AQ51" i="1"/>
  <c r="AQ48" i="1"/>
  <c r="AR48" i="1"/>
  <c r="AQ50" i="1"/>
  <c r="AR50" i="1"/>
  <c r="AQ52" i="1"/>
  <c r="AR52" i="1"/>
  <c r="AQ40" i="1"/>
  <c r="AR40" i="1"/>
  <c r="AS26" i="1" s="1"/>
  <c r="AQ4" i="1"/>
  <c r="AT4" i="1" s="1"/>
  <c r="AN18" i="1"/>
  <c r="AN16" i="1"/>
  <c r="AR4" i="1"/>
  <c r="AN13" i="1"/>
  <c r="AN5" i="1"/>
  <c r="AN17" i="1"/>
  <c r="AN9" i="1"/>
  <c r="AQ22" i="1"/>
  <c r="AR22" i="1"/>
  <c r="AN58" i="1"/>
  <c r="AR57" i="1"/>
  <c r="AQ57" i="1"/>
  <c r="AN59" i="1"/>
  <c r="AR39" i="1"/>
  <c r="AQ39" i="1"/>
  <c r="AR20" i="1"/>
  <c r="AQ20" i="1"/>
  <c r="AR61" i="1"/>
  <c r="AQ61" i="1"/>
  <c r="AQ36" i="1"/>
  <c r="AR36" i="1"/>
  <c r="AR63" i="1"/>
  <c r="AQ63" i="1"/>
  <c r="AR47" i="1"/>
  <c r="AQ47" i="1"/>
  <c r="AR49" i="1"/>
  <c r="AQ49" i="1"/>
  <c r="AR35" i="1"/>
  <c r="AQ35" i="1"/>
  <c r="AR55" i="1" l="1"/>
  <c r="AQ55" i="1"/>
  <c r="AR58" i="1"/>
  <c r="AQ58" i="1"/>
  <c r="AN12" i="1"/>
  <c r="AN10" i="1"/>
  <c r="AQ9" i="1"/>
  <c r="AR9" i="1"/>
  <c r="AN11" i="1"/>
  <c r="AQ17" i="1"/>
  <c r="AR17" i="1"/>
  <c r="AR54" i="1"/>
  <c r="AS45" i="1" s="1"/>
  <c r="AQ54" i="1"/>
  <c r="AN8" i="1"/>
  <c r="AN6" i="1"/>
  <c r="AR5" i="1"/>
  <c r="AQ5" i="1"/>
  <c r="AT5" i="1" s="1"/>
  <c r="AN7" i="1"/>
  <c r="AR56" i="1"/>
  <c r="AQ56" i="1"/>
  <c r="AN14" i="1"/>
  <c r="AR13" i="1"/>
  <c r="AQ13" i="1"/>
  <c r="AN15" i="1"/>
  <c r="AR16" i="1"/>
  <c r="AQ16" i="1"/>
  <c r="AR59" i="1"/>
  <c r="AQ59" i="1"/>
  <c r="AQ18" i="1"/>
  <c r="AR18" i="1"/>
  <c r="AR14" i="1" l="1"/>
  <c r="AQ14" i="1"/>
  <c r="AQ11" i="1"/>
  <c r="AR11" i="1"/>
  <c r="AR7" i="1"/>
  <c r="AQ7" i="1"/>
  <c r="AR10" i="1"/>
  <c r="AQ10" i="1"/>
  <c r="AQ12" i="1"/>
  <c r="AR12" i="1"/>
  <c r="AR15" i="1"/>
  <c r="AQ15" i="1"/>
  <c r="AR6" i="1"/>
  <c r="AQ6" i="1"/>
  <c r="AT6" i="1" s="1"/>
  <c r="AR8" i="1"/>
  <c r="AQ8" i="1"/>
  <c r="AT7" i="1" l="1"/>
  <c r="AT8" i="1" s="1"/>
  <c r="AT9" i="1" s="1"/>
  <c r="AT10" i="1" s="1"/>
  <c r="AT11" i="1" s="1"/>
  <c r="AT12" i="1" s="1"/>
  <c r="AT13" i="1" s="1"/>
  <c r="AT14" i="1" s="1"/>
  <c r="AT15" i="1" s="1"/>
  <c r="AT16" i="1" s="1"/>
  <c r="AT17" i="1" s="1"/>
  <c r="AT18" i="1" s="1"/>
  <c r="AT19" i="1" s="1"/>
  <c r="AT20" i="1" s="1"/>
  <c r="AT21" i="1" s="1"/>
  <c r="AT22" i="1" s="1"/>
  <c r="AT23" i="1" s="1"/>
  <c r="AT24" i="1" s="1"/>
  <c r="AT25" i="1" s="1"/>
  <c r="AT26" i="1" s="1"/>
  <c r="AT27" i="1" s="1"/>
  <c r="AT28" i="1" s="1"/>
  <c r="AT29" i="1" s="1"/>
  <c r="AT30" i="1" s="1"/>
  <c r="AT31" i="1" s="1"/>
  <c r="AT32" i="1" s="1"/>
  <c r="AT33" i="1" s="1"/>
  <c r="AT34" i="1" s="1"/>
  <c r="AT35" i="1" s="1"/>
  <c r="AT36" i="1" s="1"/>
  <c r="AT37" i="1" s="1"/>
  <c r="AT38" i="1" s="1"/>
  <c r="AT39" i="1" s="1"/>
  <c r="AT40" i="1" s="1"/>
  <c r="AT41" i="1" s="1"/>
  <c r="AT42" i="1" s="1"/>
  <c r="AT43" i="1" s="1"/>
  <c r="AT44" i="1" s="1"/>
  <c r="AT45" i="1" s="1"/>
  <c r="AT46" i="1" s="1"/>
  <c r="AT47" i="1" s="1"/>
  <c r="AT48" i="1" s="1"/>
  <c r="AT49" i="1" s="1"/>
  <c r="AT50" i="1" s="1"/>
  <c r="AT51" i="1" s="1"/>
  <c r="AT52" i="1" s="1"/>
  <c r="AT53" i="1" s="1"/>
  <c r="AT54" i="1" s="1"/>
  <c r="AT55" i="1" s="1"/>
  <c r="AT56" i="1" s="1"/>
  <c r="AT57" i="1" s="1"/>
  <c r="AT58" i="1" s="1"/>
  <c r="AT59" i="1" s="1"/>
  <c r="AT60" i="1" s="1"/>
  <c r="AT61" i="1" s="1"/>
  <c r="AT62" i="1" s="1"/>
  <c r="AT63" i="1" s="1"/>
  <c r="AT64" i="1" s="1"/>
  <c r="AT65" i="1" s="1"/>
  <c r="AT66" i="1" s="1"/>
  <c r="AT67" i="1" s="1"/>
  <c r="AT68" i="1" s="1"/>
  <c r="AT69" i="1" s="1"/>
  <c r="AT70" i="1" s="1"/>
  <c r="AT71" i="1" s="1"/>
  <c r="AT72" i="1" s="1"/>
  <c r="AT73" i="1" s="1"/>
  <c r="AT74" i="1" s="1"/>
  <c r="AT75" i="1" s="1"/>
  <c r="AT76" i="1" s="1"/>
  <c r="AT77" i="1" s="1"/>
  <c r="AT78" i="1" s="1"/>
  <c r="AT79" i="1" s="1"/>
  <c r="AT80" i="1" s="1"/>
  <c r="AT81" i="1" s="1"/>
  <c r="AT82" i="1" s="1"/>
  <c r="AT83" i="1" s="1"/>
  <c r="AT84" i="1" s="1"/>
  <c r="AT85" i="1" s="1"/>
  <c r="AT86" i="1" s="1"/>
  <c r="AT87" i="1" s="1"/>
  <c r="AT88" i="1" s="1"/>
  <c r="AT89" i="1" s="1"/>
  <c r="AT90" i="1" s="1"/>
  <c r="AT91" i="1" s="1"/>
  <c r="AT92" i="1" s="1"/>
  <c r="AT93" i="1" s="1"/>
  <c r="AT94" i="1" s="1"/>
  <c r="AT95" i="1" s="1"/>
  <c r="AT96" i="1" s="1"/>
  <c r="AT97" i="1" s="1"/>
  <c r="AT98" i="1" s="1"/>
  <c r="AT99" i="1" s="1"/>
  <c r="AT100" i="1" s="1"/>
  <c r="AT101" i="1" s="1"/>
  <c r="AT102" i="1" s="1"/>
  <c r="AT103" i="1" s="1"/>
  <c r="AT104" i="1" s="1"/>
  <c r="AT105" i="1" s="1"/>
  <c r="AT106" i="1" s="1"/>
  <c r="AT107" i="1" s="1"/>
  <c r="AT108" i="1" s="1"/>
  <c r="AT109" i="1" s="1"/>
  <c r="AT110" i="1" s="1"/>
  <c r="AT111" i="1" s="1"/>
  <c r="AT112" i="1" s="1"/>
  <c r="AT113" i="1" s="1"/>
  <c r="AT114" i="1" s="1"/>
  <c r="AT115" i="1" s="1"/>
  <c r="AT116" i="1" s="1"/>
  <c r="AT117" i="1" s="1"/>
  <c r="AT118" i="1" s="1"/>
  <c r="AT119" i="1" s="1"/>
  <c r="AT120" i="1" s="1"/>
  <c r="AT121" i="1" s="1"/>
  <c r="AT122" i="1" s="1"/>
  <c r="AT123" i="1" s="1"/>
  <c r="AT124" i="1" s="1"/>
  <c r="AT125" i="1" s="1"/>
  <c r="AT126" i="1" s="1"/>
  <c r="AT127" i="1" s="1"/>
  <c r="AT128" i="1" s="1"/>
  <c r="AT129" i="1" s="1"/>
  <c r="AT130" i="1" s="1"/>
  <c r="AT131" i="1" s="1"/>
  <c r="AT132" i="1" s="1"/>
  <c r="AT133" i="1" s="1"/>
  <c r="AT134" i="1" s="1"/>
  <c r="AT135" i="1" s="1"/>
  <c r="AT136" i="1" s="1"/>
  <c r="AT137" i="1" s="1"/>
  <c r="AT138" i="1" s="1"/>
  <c r="AT139" i="1" s="1"/>
  <c r="AT140" i="1" s="1"/>
  <c r="AT141" i="1" s="1"/>
  <c r="AT142" i="1" s="1"/>
  <c r="AT143" i="1" s="1"/>
  <c r="AT144" i="1" s="1"/>
  <c r="AT145" i="1" s="1"/>
  <c r="AT146" i="1" s="1"/>
  <c r="AT147" i="1" s="1"/>
  <c r="AT148" i="1" s="1"/>
  <c r="AT149" i="1" s="1"/>
  <c r="AT150" i="1" s="1"/>
  <c r="AT151" i="1" s="1"/>
  <c r="AT152" i="1" s="1"/>
  <c r="AT153" i="1" s="1"/>
  <c r="AT154" i="1" s="1"/>
  <c r="AT155" i="1" s="1"/>
  <c r="AT156" i="1" s="1"/>
  <c r="AT157" i="1" s="1"/>
  <c r="AT158" i="1" s="1"/>
  <c r="AT159" i="1" s="1"/>
  <c r="AT160" i="1" s="1"/>
  <c r="AT161" i="1" s="1"/>
  <c r="AT162" i="1" s="1"/>
  <c r="AT163" i="1" s="1"/>
  <c r="AT164" i="1" s="1"/>
  <c r="AT165" i="1" s="1"/>
  <c r="AT166" i="1" s="1"/>
  <c r="AT167" i="1" s="1"/>
  <c r="AT168" i="1" s="1"/>
  <c r="AT169" i="1" s="1"/>
  <c r="AT170" i="1" s="1"/>
  <c r="AT171" i="1" s="1"/>
  <c r="AT172" i="1" s="1"/>
  <c r="AT173" i="1" s="1"/>
  <c r="AT174" i="1" s="1"/>
  <c r="AT175" i="1" s="1"/>
  <c r="AS3" i="1"/>
  <c r="AY1" i="1" l="1" a="1"/>
  <c r="AY1" i="1" s="1"/>
  <c r="AY2" i="1" l="1" a="1"/>
  <c r="AY2" i="1" s="1"/>
  <c r="AY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D1BEEB02-1154-4DE7-9641-5DFA9DE504A3}">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<sst xmlns="http://schemas.openxmlformats.org/spreadsheetml/2006/main" count="627" uniqueCount="519">
  <si>
    <t>AND(前端需求+前V)</t>
    <phoneticPr fontId="4" type="noConversion"/>
  </si>
  <si>
    <t>OR(自己V或同層完成需求)</t>
    <phoneticPr fontId="4" type="noConversion"/>
  </si>
  <si>
    <t>層級</t>
    <phoneticPr fontId="4" type="noConversion"/>
  </si>
  <si>
    <t>顯示內容</t>
    <phoneticPr fontId="4" type="noConversion"/>
  </si>
  <si>
    <t>需求開啟</t>
    <phoneticPr fontId="4" type="noConversion"/>
  </si>
  <si>
    <t>"-"個數</t>
    <phoneticPr fontId="4" type="noConversion"/>
  </si>
  <si>
    <t>需求完成</t>
    <phoneticPr fontId="4" type="noConversion"/>
  </si>
  <si>
    <t>顯示篩選</t>
    <phoneticPr fontId="4" type="noConversion"/>
  </si>
  <si>
    <t>必填未填</t>
    <phoneticPr fontId="4" type="noConversion"/>
  </si>
  <si>
    <t>未填提醒</t>
    <phoneticPr fontId="4" type="noConversion"/>
  </si>
  <si>
    <t>產品敘述Product narrative</t>
  </si>
  <si>
    <t>群組1</t>
    <phoneticPr fontId="4" type="noConversion"/>
  </si>
  <si>
    <t>*</t>
    <phoneticPr fontId="4" type="noConversion"/>
  </si>
  <si>
    <t xml:space="preserve">預期用途 Intended Use </t>
    <phoneticPr fontId="4" type="noConversion"/>
  </si>
  <si>
    <t>群組1-1</t>
    <phoneticPr fontId="4" type="noConversion"/>
  </si>
  <si>
    <t>接觸體表醫療器材Surface Medical Devices :</t>
  </si>
  <si>
    <t>群組1-1-1</t>
    <phoneticPr fontId="4" type="noConversion"/>
  </si>
  <si>
    <t xml:space="preserve"> 皮膚Intact Skin </t>
  </si>
  <si>
    <t>群組1-1-1-1</t>
    <phoneticPr fontId="4" type="noConversion"/>
  </si>
  <si>
    <t xml:space="preserve"> 黏膜Mucosal Membrane </t>
  </si>
  <si>
    <t>群組1-1-1-2</t>
  </si>
  <si>
    <t xml:space="preserve"> 受傷體表Breached or Compromised Surface</t>
  </si>
  <si>
    <t>群組1-1-1-3</t>
  </si>
  <si>
    <t xml:space="preserve">體外連通醫療器材 Externally Communicating Medical Devices: </t>
  </si>
  <si>
    <t>群組1-1-2</t>
    <phoneticPr fontId="4" type="noConversion"/>
  </si>
  <si>
    <t>非直接之血液路徑Blood Path, Indirect</t>
  </si>
  <si>
    <t>群組1-1-2-1</t>
    <phoneticPr fontId="4" type="noConversion"/>
  </si>
  <si>
    <t xml:space="preserve">組織/ 骨骼/ 牙質Tissues/ Bone/ Dentin </t>
  </si>
  <si>
    <t>群組1-1-2-2</t>
  </si>
  <si>
    <t>循環血液Circulating Blood</t>
  </si>
  <si>
    <t>群組1-1-2-3</t>
  </si>
  <si>
    <t>植入醫療器材Implant Medical Devices :</t>
  </si>
  <si>
    <t>群組1-1-3</t>
    <phoneticPr fontId="4" type="noConversion"/>
  </si>
  <si>
    <t xml:space="preserve">組織/ 骨骼Tissues/Bones </t>
  </si>
  <si>
    <t>群組1-1-3-1</t>
    <phoneticPr fontId="4" type="noConversion"/>
  </si>
  <si>
    <t>血液Blood</t>
  </si>
  <si>
    <t>群組1-1-3-2</t>
  </si>
  <si>
    <t xml:space="preserve">醫療用呼吸器體通路裝置 Breathing gas pathways in healthcare applications </t>
  </si>
  <si>
    <t>群組1-1-4</t>
    <phoneticPr fontId="4" type="noConversion"/>
  </si>
  <si>
    <t>藥品容器 Pharmaceutical containers</t>
  </si>
  <si>
    <t>群組1-1-5</t>
  </si>
  <si>
    <t>其他類別 Other Category (未在表列請自行填寫)</t>
    <phoneticPr fontId="4" type="noConversion"/>
  </si>
  <si>
    <t>群組1-1-6</t>
  </si>
  <si>
    <t>產品使用族群 Product usage groups</t>
    <phoneticPr fontId="4" type="noConversion"/>
  </si>
  <si>
    <t>群組1-2</t>
    <phoneticPr fontId="4" type="noConversion"/>
  </si>
  <si>
    <t>Adult</t>
  </si>
  <si>
    <t>Children</t>
  </si>
  <si>
    <t>Neonates</t>
  </si>
  <si>
    <t>其他Others(未在表列請自行填寫)</t>
  </si>
  <si>
    <t>群組1-2-1</t>
    <phoneticPr fontId="4" type="noConversion"/>
  </si>
  <si>
    <t>使用週期 Usage period</t>
    <phoneticPr fontId="4" type="noConversion"/>
  </si>
  <si>
    <t>群組1-3</t>
    <phoneticPr fontId="4" type="noConversion"/>
  </si>
  <si>
    <t>&lt;=24 hours</t>
  </si>
  <si>
    <t>＞24 hours~30 days</t>
  </si>
  <si>
    <t>＞30 days</t>
  </si>
  <si>
    <t>群組1-3-1</t>
    <phoneticPr fontId="4" type="noConversion"/>
  </si>
  <si>
    <t>累積暴露量 Cumulative exposure</t>
    <phoneticPr fontId="4" type="noConversion"/>
  </si>
  <si>
    <t>群組1-4</t>
    <phoneticPr fontId="4" type="noConversion"/>
  </si>
  <si>
    <t>&lt;=30 days</t>
  </si>
  <si>
    <t>＞1 Months~12 Months</t>
  </si>
  <si>
    <t>＞1~10 years</t>
  </si>
  <si>
    <t>＞10years</t>
  </si>
  <si>
    <t>群組1-4-1</t>
    <phoneticPr fontId="4" type="noConversion"/>
  </si>
  <si>
    <t>醫療器材Extractables＆Leachables測試方法 Medical Device (Extractables test &amp; Leachables test)</t>
  </si>
  <si>
    <t>群組2</t>
    <phoneticPr fontId="4" type="noConversion"/>
  </si>
  <si>
    <t>1.Extractable test</t>
    <phoneticPr fontId="4" type="noConversion"/>
  </si>
  <si>
    <t>群組2-1</t>
    <phoneticPr fontId="4" type="noConversion"/>
  </si>
  <si>
    <r>
      <t>提供測試樣品量</t>
    </r>
    <r>
      <rPr>
        <sz val="9"/>
        <color rgb="FF000000"/>
        <rFont val="微軟正黑體"/>
        <family val="2"/>
        <charset val="136"/>
      </rPr>
      <t>Test sample quantities are available:</t>
    </r>
  </si>
  <si>
    <t>群組2-1-1</t>
    <phoneticPr fontId="4" type="noConversion"/>
  </si>
  <si>
    <t>共</t>
    <phoneticPr fontId="4" type="noConversion"/>
  </si>
  <si>
    <t>件pieces / 組groups</t>
    <phoneticPr fontId="4" type="noConversion"/>
  </si>
  <si>
    <t>群組2-1-1-1</t>
    <phoneticPr fontId="4" type="noConversion"/>
  </si>
  <si>
    <t>萃取條件 Extraction conditions:</t>
    <phoneticPr fontId="4" type="noConversion"/>
  </si>
  <si>
    <t>群組2-1-2</t>
    <phoneticPr fontId="4" type="noConversion"/>
  </si>
  <si>
    <t>溫度Temperature :</t>
    <phoneticPr fontId="4" type="noConversion"/>
  </si>
  <si>
    <t xml:space="preserve">℃ </t>
  </si>
  <si>
    <t>群組2-1-2-1</t>
    <phoneticPr fontId="4" type="noConversion"/>
  </si>
  <si>
    <t>時間Time :</t>
    <phoneticPr fontId="4" type="noConversion"/>
  </si>
  <si>
    <t>hours</t>
  </si>
  <si>
    <t>days</t>
  </si>
  <si>
    <t>群組2-1-2-2</t>
  </si>
  <si>
    <t>萃取溶劑 Extraction solvent :</t>
    <phoneticPr fontId="4" type="noConversion"/>
  </si>
  <si>
    <t>群組2-1-3</t>
    <phoneticPr fontId="4" type="noConversion"/>
  </si>
  <si>
    <t>萃取比例 Extraction ratio :</t>
    <phoneticPr fontId="4" type="noConversion"/>
  </si>
  <si>
    <t>群組2-1-4</t>
    <phoneticPr fontId="4" type="noConversion"/>
  </si>
  <si>
    <t>表面積萃取Surface area extraction:</t>
  </si>
  <si>
    <t>群組2-1-4-1</t>
    <phoneticPr fontId="4" type="noConversion"/>
  </si>
  <si>
    <t xml:space="preserve"> 3 cm²/mL(±10%)</t>
  </si>
  <si>
    <t>6 cm²/mL(±10%)</t>
  </si>
  <si>
    <t>群組2-1-4-1-1</t>
    <phoneticPr fontId="4" type="noConversion"/>
  </si>
  <si>
    <t>內Inside</t>
  </si>
  <si>
    <t>外Outside</t>
  </si>
  <si>
    <t>全樣In its entirety</t>
  </si>
  <si>
    <t>群組2-1-4-1-2</t>
  </si>
  <si>
    <t>人體接觸Human contact 表面積為The surface area is</t>
  </si>
  <si>
    <t>cm²</t>
  </si>
  <si>
    <t>群組2-1-4-1-3</t>
  </si>
  <si>
    <t>重量萃取Gravimetric extraction:</t>
  </si>
  <si>
    <t>群組2-1-4-2</t>
    <phoneticPr fontId="4" type="noConversion"/>
  </si>
  <si>
    <t xml:space="preserve"> 0.1 g/mL(±10%)</t>
  </si>
  <si>
    <t>群組2-1-4-2-1</t>
    <phoneticPr fontId="4" type="noConversion"/>
  </si>
  <si>
    <t xml:space="preserve"> 0.2 g/mL(±10%)，樣品重量為The sample weight is</t>
  </si>
  <si>
    <t>g</t>
    <phoneticPr fontId="4" type="noConversion"/>
  </si>
  <si>
    <t>群組2-1-4-2-2</t>
  </si>
  <si>
    <t>其他Others (未在表列請自行填寫)</t>
    <phoneticPr fontId="4" type="noConversion"/>
  </si>
  <si>
    <t>群組2-1-4-3</t>
    <phoneticPr fontId="4" type="noConversion"/>
  </si>
  <si>
    <t>儀器Instrument</t>
    <phoneticPr fontId="4" type="noConversion"/>
  </si>
  <si>
    <t>群組2-1-5</t>
    <phoneticPr fontId="4" type="noConversion"/>
  </si>
  <si>
    <t>GC/MS scan</t>
  </si>
  <si>
    <t>HS-GC/MS scan</t>
  </si>
  <si>
    <t>LC/ QTOF scan</t>
  </si>
  <si>
    <t>ICP/MS scan</t>
  </si>
  <si>
    <t>群組2-1-5-1</t>
    <phoneticPr fontId="4" type="noConversion"/>
  </si>
  <si>
    <t>備註Remark:</t>
    <phoneticPr fontId="4" type="noConversion"/>
  </si>
  <si>
    <t>群組2-1-6</t>
    <phoneticPr fontId="4" type="noConversion"/>
  </si>
  <si>
    <t>2.Leachable test</t>
    <phoneticPr fontId="4" type="noConversion"/>
  </si>
  <si>
    <t>群組2-2</t>
    <phoneticPr fontId="4" type="noConversion"/>
  </si>
  <si>
    <t>群組2-2-1</t>
    <phoneticPr fontId="4" type="noConversion"/>
  </si>
  <si>
    <t>群組2-2-1-1</t>
    <phoneticPr fontId="4" type="noConversion"/>
  </si>
  <si>
    <t>群組2-2-2</t>
    <phoneticPr fontId="4" type="noConversion"/>
  </si>
  <si>
    <t>群組2-2-2-1</t>
    <phoneticPr fontId="4" type="noConversion"/>
  </si>
  <si>
    <t>群組2-2-2-2</t>
  </si>
  <si>
    <t>群組2-2-3</t>
    <phoneticPr fontId="4" type="noConversion"/>
  </si>
  <si>
    <t>群組2-2-4</t>
  </si>
  <si>
    <t>群組2-2-4-1</t>
    <phoneticPr fontId="4" type="noConversion"/>
  </si>
  <si>
    <t>群組2-2-4-1-1</t>
    <phoneticPr fontId="4" type="noConversion"/>
  </si>
  <si>
    <t>群組2-2-4-1-2</t>
  </si>
  <si>
    <t>群組2-2-4-1-3</t>
  </si>
  <si>
    <t>群組2-2-4-2</t>
    <phoneticPr fontId="4" type="noConversion"/>
  </si>
  <si>
    <t>群組2-2-4-2-1</t>
    <phoneticPr fontId="4" type="noConversion"/>
  </si>
  <si>
    <t>群組2-2-4-2-2</t>
  </si>
  <si>
    <t>其他Others (未在表列請自行填寫)      </t>
  </si>
  <si>
    <t>群組2-2-4-3</t>
    <phoneticPr fontId="4" type="noConversion"/>
  </si>
  <si>
    <t>群組2-2-5</t>
    <phoneticPr fontId="4" type="noConversion"/>
  </si>
  <si>
    <t>群組2-2-5-1</t>
    <phoneticPr fontId="4" type="noConversion"/>
  </si>
  <si>
    <t>群組2-2-6</t>
    <phoneticPr fontId="4" type="noConversion"/>
  </si>
  <si>
    <t>回主頁 Back to Main Page</t>
    <phoneticPr fontId="4"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</si>
  <si>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4"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</si>
  <si>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4"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</si>
  <si>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4" type="noConversion"/>
  </si>
  <si>
    <t>連絡電話台北:02-22993279 #7122~7124/7129/7131 傳真02-22981338, 台中:04-23591515 #1500~1502/1505 傳真04-23592949, 高雄:07-3012121 #4804/4805/4809 傳真07-3010860</t>
  </si>
  <si>
    <t>  </t>
    <phoneticPr fontId="4" type="noConversion"/>
  </si>
  <si>
    <t>  </t>
  </si>
  <si>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4" type="noConversion"/>
  </si>
  <si>
    <t>Applicant (APPL.)/Sponsor</t>
    <phoneticPr fontId="4" type="noConversion"/>
  </si>
  <si>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4" type="noConversion"/>
  </si>
  <si>
    <t>申請廠商/試驗委託者</t>
  </si>
  <si>
    <t>Applicant (APPL.)/Sponsor</t>
  </si>
  <si>
    <t>※申請廠商 APPL. :</t>
  </si>
  <si>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4" type="noConversion"/>
  </si>
  <si>
    <t>※申請廠商地址 APPL. Address :</t>
  </si>
  <si>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4"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</si>
  <si>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4" type="noConversion"/>
  </si>
  <si>
    <t>※申請廠商電話 APPL. Tel :</t>
  </si>
  <si>
    <t>分機 Ext :</t>
  </si>
  <si>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4" type="noConversion"/>
  </si>
  <si>
    <t>※申請廠商聯絡人 Contact Person :</t>
  </si>
  <si>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4" type="noConversion"/>
  </si>
  <si>
    <t>※報告抬頭廠商及地址 Company name and address in the report :</t>
  </si>
  <si>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4" type="noConversion"/>
  </si>
  <si>
    <r>
      <rPr>
        <sz val="10"/>
        <color theme="1"/>
        <rFont val="微軟正黑體"/>
        <family val="2"/>
        <charset val="136"/>
      </rPr>
      <t>同發票廠商</t>
    </r>
    <r>
      <rPr>
        <sz val="10"/>
        <color theme="1"/>
        <rFont val="Arial"/>
        <family val="2"/>
      </rPr>
      <t xml:space="preserve"> As Invoice company</t>
    </r>
    <phoneticPr fontId="4" type="noConversion"/>
  </si>
  <si>
    <t>同申請廠商/試驗委託 As applicant/sponsor</t>
  </si>
  <si>
    <t>同發票廠商 As Invoice company</t>
  </si>
  <si>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4" type="noConversion"/>
  </si>
  <si>
    <t>報告抬頭廠商 Sponsor’s Name :</t>
  </si>
  <si>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4" type="noConversion"/>
  </si>
  <si>
    <t>報告抬頭地址 Sponsor’s Address :</t>
  </si>
  <si>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4" type="noConversion"/>
  </si>
  <si>
    <t>如為英文報告，請提供英文資訊。Please provide the information in English if the report is in English, .</t>
  </si>
  <si>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</si>
  <si>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t>※粗框中標示「※」符號的內容將呈現於報告中。The contents marked with「※」will be shown in the report.</t>
  </si>
  <si>
    <r>
      <t>統一編號</t>
    </r>
    <r>
      <rPr>
        <b/>
        <sz val="10"/>
        <color rgb="FF000000"/>
        <rFont val="Arial"/>
        <family val="2"/>
      </rPr>
      <t xml:space="preserve"> Registration Add. I/V No :</t>
    </r>
    <phoneticPr fontId="4" type="noConversion"/>
  </si>
  <si>
    <t>報告聯絡電話 Tel :</t>
  </si>
  <si>
    <t>手機 Mobile :</t>
  </si>
  <si>
    <t>傳真 Fax :</t>
  </si>
  <si>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4" type="noConversion"/>
  </si>
  <si>
    <r>
      <rPr>
        <b/>
        <sz val="10"/>
        <rFont val="微軟正黑體"/>
        <family val="2"/>
        <charset val="136"/>
      </rPr>
      <t>分機</t>
    </r>
    <r>
      <rPr>
        <b/>
        <sz val="10"/>
        <rFont val="Arial"/>
        <family val="2"/>
      </rPr>
      <t xml:space="preserve"> Ext :</t>
    </r>
    <phoneticPr fontId="4" type="noConversion"/>
  </si>
  <si>
    <r>
      <rPr>
        <b/>
        <sz val="10"/>
        <rFont val="微軟正黑體"/>
        <family val="2"/>
        <charset val="136"/>
      </rPr>
      <t>手機</t>
    </r>
    <r>
      <rPr>
        <b/>
        <sz val="10"/>
        <rFont val="Arial"/>
        <family val="2"/>
      </rPr>
      <t xml:space="preserve"> Mobile :</t>
    </r>
    <phoneticPr fontId="4" type="noConversion"/>
  </si>
  <si>
    <r>
      <rPr>
        <b/>
        <sz val="10"/>
        <rFont val="微軟正黑體"/>
        <family val="2"/>
        <charset val="136"/>
      </rPr>
      <t>傳真</t>
    </r>
    <r>
      <rPr>
        <b/>
        <sz val="10"/>
        <rFont val="Arial"/>
        <family val="2"/>
      </rPr>
      <t xml:space="preserve"> Fax :</t>
    </r>
    <phoneticPr fontId="4"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</si>
  <si>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4" type="noConversion"/>
  </si>
  <si>
    <r>
      <rPr>
        <b/>
        <sz val="10"/>
        <rFont val="微軟正黑體"/>
        <family val="2"/>
        <charset val="136"/>
      </rPr>
      <t>聯絡人</t>
    </r>
    <r>
      <rPr>
        <b/>
        <sz val="10"/>
        <rFont val="Arial"/>
        <family val="2"/>
      </rPr>
      <t>Contact Person :</t>
    </r>
    <phoneticPr fontId="4" type="noConversion"/>
  </si>
  <si>
    <t>電子郵件 E-mail :</t>
  </si>
  <si>
    <t>聯絡人Contact Person :</t>
  </si>
  <si>
    <r>
      <rPr>
        <b/>
        <sz val="11"/>
        <color rgb="FF000000"/>
        <rFont val="微軟正黑體"/>
        <family val="2"/>
        <charset val="136"/>
      </rPr>
      <t>發票廠商</t>
    </r>
    <phoneticPr fontId="4" type="noConversion"/>
  </si>
  <si>
    <t>Invoice</t>
    <phoneticPr fontId="4" type="noConversion"/>
  </si>
  <si>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4" type="noConversion"/>
  </si>
  <si>
    <t>發票廠商</t>
  </si>
  <si>
    <t>Invoice</t>
  </si>
  <si>
    <t>※如與申請廠商不同，需提供附件「付款切結書」 The payment statement should be provided if the invoice title is different as the applicant.</t>
  </si>
  <si>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4" type="noConversion"/>
  </si>
  <si>
    <t>發票廠商 Invoice To :</t>
  </si>
  <si>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4" type="noConversion"/>
  </si>
  <si>
    <t>統一編號 Registration Add. I/V No :</t>
  </si>
  <si>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4" type="noConversion"/>
  </si>
  <si>
    <r>
      <rPr>
        <b/>
        <sz val="10"/>
        <color rgb="FF000000"/>
        <rFont val="微軟正黑體"/>
        <family val="2"/>
        <charset val="136"/>
      </rPr>
      <t>電子發票</t>
    </r>
    <r>
      <rPr>
        <b/>
        <sz val="10"/>
        <color rgb="FF000000"/>
        <rFont val="Arial"/>
        <family val="2"/>
      </rPr>
      <t xml:space="preserve"> Digital Invoice.</t>
    </r>
    <phoneticPr fontId="4" type="noConversion"/>
  </si>
  <si>
    <r>
      <rPr>
        <b/>
        <sz val="10"/>
        <color rgb="FF000000"/>
        <rFont val="微軟正黑體"/>
        <family val="2"/>
        <charset val="136"/>
      </rPr>
      <t>紙本發票</t>
    </r>
    <r>
      <rPr>
        <b/>
        <sz val="10"/>
        <color rgb="FF000000"/>
        <rFont val="Arial"/>
        <family val="2"/>
      </rPr>
      <t xml:space="preserve"> Paper invoice.</t>
    </r>
    <phoneticPr fontId="4" type="noConversion"/>
  </si>
  <si>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4" type="noConversion"/>
  </si>
  <si>
    <t>發票郵寄地址 Registration Address :</t>
  </si>
  <si>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4" type="noConversion"/>
  </si>
  <si>
    <r>
      <rPr>
        <b/>
        <sz val="10"/>
        <rFont val="Microsoft JhengHei"/>
        <family val="2"/>
      </rPr>
      <t>付款</t>
    </r>
    <r>
      <rPr>
        <b/>
        <sz val="10"/>
        <rFont val="微軟正黑體"/>
        <family val="2"/>
        <charset val="136"/>
      </rPr>
      <t>聯絡人</t>
    </r>
    <r>
      <rPr>
        <b/>
        <sz val="10"/>
        <rFont val="Arial"/>
        <family val="2"/>
      </rPr>
      <t>Contact Person :</t>
    </r>
    <phoneticPr fontId="4" type="noConversion"/>
  </si>
  <si>
    <t>付款聯絡人Contact Person :</t>
  </si>
  <si>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4" type="noConversion"/>
  </si>
  <si>
    <r>
      <rPr>
        <b/>
        <sz val="11"/>
        <color rgb="FF000000"/>
        <rFont val="微軟正黑體"/>
        <family val="2"/>
        <charset val="136"/>
      </rPr>
      <t>報告需求</t>
    </r>
    <phoneticPr fontId="4" type="noConversion"/>
  </si>
  <si>
    <t>Report requriement</t>
    <phoneticPr fontId="4" type="noConversion"/>
  </si>
  <si>
    <r>
      <rPr>
        <b/>
        <sz val="10"/>
        <color rgb="FF000000"/>
        <rFont val="微軟正黑體"/>
        <family val="2"/>
        <charset val="136"/>
      </rPr>
      <t>服務類別</t>
    </r>
    <r>
      <rPr>
        <b/>
        <sz val="10"/>
        <color rgb="FF000000"/>
        <rFont val="Arial"/>
        <family val="2"/>
      </rPr>
      <t xml:space="preserve"> Service type :</t>
    </r>
    <phoneticPr fontId="4" type="noConversion"/>
  </si>
  <si>
    <r>
      <rPr>
        <sz val="10"/>
        <color rgb="FF000000"/>
        <rFont val="微軟正黑體"/>
        <family val="2"/>
        <charset val="136"/>
      </rPr>
      <t>普通件</t>
    </r>
    <r>
      <rPr>
        <sz val="10"/>
        <color rgb="FF000000"/>
        <rFont val="Arial"/>
        <family val="2"/>
      </rPr>
      <t xml:space="preserve"> General</t>
    </r>
    <phoneticPr fontId="4"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</si>
  <si>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4"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</si>
  <si>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4" type="noConversion"/>
  </si>
  <si>
    <t>(若未勾選一律以普件處理Default for General)</t>
    <phoneticPr fontId="4" type="noConversion"/>
  </si>
  <si>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</si>
  <si>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</si>
  <si>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</si>
  <si>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</si>
  <si>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</si>
  <si>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</si>
  <si>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</si>
  <si>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4" type="noConversion"/>
  </si>
  <si>
    <t>※ 收件當天及例假日不列入工作天數。 Working days non-including weekends and National holidays. For Express &amp; Urgent service, please inform us in advance.</t>
  </si>
  <si>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4" type="noConversion"/>
  </si>
  <si>
    <r>
      <rPr>
        <sz val="9"/>
        <color rgb="FF000000"/>
        <rFont val="微軟正黑體"/>
        <family val="2"/>
        <charset val="136"/>
      </rPr>
      <t>自主管理</t>
    </r>
    <r>
      <rPr>
        <sz val="9"/>
        <color rgb="FF000000"/>
        <rFont val="Arial"/>
        <family val="2"/>
      </rPr>
      <t>For self-management</t>
    </r>
    <phoneticPr fontId="4" type="noConversion"/>
  </si>
  <si>
    <r>
      <rPr>
        <sz val="9"/>
        <color rgb="FF000000"/>
        <rFont val="微軟正黑體"/>
        <family val="2"/>
        <charset val="136"/>
      </rPr>
      <t>出口使用</t>
    </r>
    <r>
      <rPr>
        <sz val="9"/>
        <color rgb="FF000000"/>
        <rFont val="Arial"/>
        <family val="2"/>
      </rPr>
      <t>For export</t>
    </r>
    <phoneticPr fontId="4" type="noConversion"/>
  </si>
  <si>
    <r>
      <rPr>
        <sz val="9"/>
        <color rgb="FF000000"/>
        <rFont val="微軟正黑體"/>
        <family val="2"/>
        <charset val="136"/>
      </rPr>
      <t>政府法規要求</t>
    </r>
    <r>
      <rPr>
        <sz val="9"/>
        <color rgb="FF000000"/>
        <rFont val="Arial"/>
        <family val="2"/>
      </rPr>
      <t xml:space="preserve"> For regulations  </t>
    </r>
    <phoneticPr fontId="4" type="noConversion"/>
  </si>
  <si>
    <t>測項及報告使用目的Testing purpose :</t>
  </si>
  <si>
    <t>自主管理For self-management</t>
  </si>
  <si>
    <t>出口使用For export</t>
  </si>
  <si>
    <t xml:space="preserve">政府法規要求 For regulations  </t>
  </si>
  <si>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4" type="noConversion"/>
  </si>
  <si>
    <r>
      <rPr>
        <sz val="10"/>
        <color rgb="FF000000"/>
        <rFont val="微軟正黑體"/>
        <family val="2"/>
        <charset val="136"/>
      </rPr>
      <t>中文</t>
    </r>
    <r>
      <rPr>
        <sz val="10"/>
        <color rgb="FF000000"/>
        <rFont val="Arial"/>
        <family val="2"/>
      </rPr>
      <t xml:space="preserve"> Traditional Chinese   </t>
    </r>
    <phoneticPr fontId="4" type="noConversion"/>
  </si>
  <si>
    <r>
      <rPr>
        <sz val="10"/>
        <color rgb="FF000000"/>
        <rFont val="微軟正黑體"/>
        <family val="2"/>
        <charset val="136"/>
      </rPr>
      <t>英文</t>
    </r>
    <r>
      <rPr>
        <sz val="10"/>
        <color rgb="FF000000"/>
        <rFont val="Arial"/>
        <family val="2"/>
      </rPr>
      <t xml:space="preserve"> English </t>
    </r>
    <phoneticPr fontId="4" type="noConversion"/>
  </si>
  <si>
    <t>未填寫以中文提供。If not filled in, provided in Chinese.</t>
    <phoneticPr fontId="4" type="noConversion"/>
  </si>
  <si>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</si>
  <si>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</si>
  <si>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</si>
  <si>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</si>
  <si>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phoneticPr fontId="4" type="noConversion"/>
  </si>
  <si>
    <t>專案報告以紙本提供，如有電子簽章報告需求請洽客服窗口。The project report is provided in a paper form. If you need a digital signature report, please contact us.</t>
  </si>
  <si>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4" type="noConversion"/>
  </si>
  <si>
    <r>
      <rPr>
        <sz val="10"/>
        <color rgb="FF000000"/>
        <rFont val="微軟正黑體"/>
        <family val="2"/>
        <charset val="136"/>
      </rPr>
      <t>加發紙本</t>
    </r>
    <r>
      <rPr>
        <sz val="10"/>
        <color rgb="FF000000"/>
        <rFont val="Arial"/>
        <family val="2"/>
      </rPr>
      <t xml:space="preserve"> Apply</t>
    </r>
    <phoneticPr fontId="4" type="noConversion"/>
  </si>
  <si>
    <t>申請加發紙本報告 Hard Copy :</t>
  </si>
  <si>
    <r>
      <rPr>
        <b/>
        <sz val="10"/>
        <color rgb="FF000000"/>
        <rFont val="微軟正黑體"/>
        <family val="2"/>
        <charset val="136"/>
      </rPr>
      <t>紙本報告取法</t>
    </r>
    <r>
      <rPr>
        <b/>
        <sz val="10"/>
        <color rgb="FF000000"/>
        <rFont val="Arial"/>
        <family val="2"/>
      </rPr>
      <t>Shipping Method of Hard Copy :</t>
    </r>
    <phoneticPr fontId="4" type="noConversion"/>
  </si>
  <si>
    <r>
      <rPr>
        <sz val="10"/>
        <color rgb="FF000000"/>
        <rFont val="微軟正黑體"/>
        <family val="2"/>
        <charset val="136"/>
      </rPr>
      <t>自取報告</t>
    </r>
    <r>
      <rPr>
        <sz val="10"/>
        <color rgb="FF000000"/>
        <rFont val="Arial"/>
        <family val="2"/>
      </rPr>
      <t xml:space="preserve"> Pick up by self  </t>
    </r>
    <phoneticPr fontId="4"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</si>
  <si>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4" type="noConversion"/>
  </si>
  <si>
    <t>紙本報告取法Shipping Method of Hard Copy :</t>
  </si>
  <si>
    <t xml:space="preserve">自取報告 Pick up by self  </t>
  </si>
  <si>
    <t>郵寄 By mail (提供郵寄地址 Provide Recipient’s Address)</t>
  </si>
  <si>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4"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</si>
  <si>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4" type="noConversion"/>
  </si>
  <si>
    <r>
      <rPr>
        <sz val="10"/>
        <color rgb="FF000000"/>
        <rFont val="Microsoft JhengHei"/>
        <family val="2"/>
        <charset val="136"/>
      </rPr>
      <t>同發票廠商</t>
    </r>
    <r>
      <rPr>
        <sz val="10"/>
        <color rgb="FF000000"/>
        <rFont val="Arial"/>
        <family val="2"/>
      </rPr>
      <t>As Invoice company</t>
    </r>
    <phoneticPr fontId="4" type="noConversion"/>
  </si>
  <si>
    <t>報告郵寄地址 Recipient’s Address :</t>
  </si>
  <si>
    <t>同申請廠商/試驗委託As applicant/sponsor</t>
  </si>
  <si>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4" type="noConversion"/>
  </si>
  <si>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</si>
  <si>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phoneticPr fontId="4" type="noConversion"/>
  </si>
  <si>
    <t>Sample Information</t>
    <phoneticPr fontId="4"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</si>
  <si>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4"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</si>
  <si>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4" type="noConversion"/>
  </si>
  <si>
    <r>
      <rPr>
        <sz val="9"/>
        <rFont val="微軟正黑體"/>
        <family val="2"/>
        <charset val="136"/>
      </rPr>
      <t>完整包裝</t>
    </r>
    <r>
      <rPr>
        <sz val="9"/>
        <rFont val="Arial"/>
        <family val="2"/>
      </rPr>
      <t xml:space="preserve"> </t>
    </r>
    <r>
      <rPr>
        <b/>
        <sz val="10"/>
        <rFont val="Arial"/>
        <family val="2"/>
      </rPr>
      <t xml:space="preserve">Intact Packing   </t>
    </r>
    <phoneticPr fontId="4" type="noConversion"/>
  </si>
  <si>
    <t>樣品資訊</t>
  </si>
  <si>
    <t>Sample Information</t>
  </si>
  <si>
    <t>※產品名稱 Sample Name(必填required) :</t>
  </si>
  <si>
    <t>※包裝狀態 Packing Condition :</t>
  </si>
  <si>
    <t xml:space="preserve">完整包裝 Intact Packing   </t>
  </si>
  <si>
    <r>
      <rPr>
        <sz val="9"/>
        <rFont val="微軟正黑體"/>
        <family val="2"/>
        <charset val="136"/>
      </rPr>
      <t>散裝</t>
    </r>
    <r>
      <rPr>
        <sz val="9"/>
        <rFont val="Arial"/>
        <family val="2"/>
      </rPr>
      <t xml:space="preserve"> </t>
    </r>
    <r>
      <rPr>
        <b/>
        <sz val="10"/>
        <rFont val="Arial"/>
        <family val="2"/>
      </rPr>
      <t xml:space="preserve">In Bulk  </t>
    </r>
    <phoneticPr fontId="4" type="noConversion"/>
  </si>
  <si>
    <t xml:space="preserve">散裝 In Bulk  </t>
  </si>
  <si>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4" type="noConversion"/>
  </si>
  <si>
    <r>
      <rPr>
        <sz val="9"/>
        <rFont val="微軟正黑體"/>
        <family val="2"/>
        <charset val="136"/>
      </rPr>
      <t>室溫</t>
    </r>
    <r>
      <rPr>
        <b/>
        <sz val="10"/>
        <rFont val="Arial"/>
        <family val="2"/>
      </rPr>
      <t>Room Temperature</t>
    </r>
    <phoneticPr fontId="4" type="noConversion"/>
  </si>
  <si>
    <t>※製造/國內負責廠商Supplier/Manufacturer (必填required) :</t>
  </si>
  <si>
    <t>※樣品保存方式 Storage Condition :</t>
  </si>
  <si>
    <t>室溫 Room Temperature</t>
  </si>
  <si>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4" type="noConversion"/>
  </si>
  <si>
    <t xml:space="preserve">冷藏 2℃~8℃    </t>
  </si>
  <si>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4" type="noConversion"/>
  </si>
  <si>
    <t>冷凍 -25℃~ -15℃</t>
  </si>
  <si>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4"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</si>
  <si>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4" type="noConversion"/>
  </si>
  <si>
    <r>
      <rPr>
        <sz val="9"/>
        <color rgb="FF000000"/>
        <rFont val="微軟正黑體"/>
        <family val="2"/>
        <charset val="136"/>
      </rPr>
      <t>數量</t>
    </r>
    <r>
      <rPr>
        <sz val="9"/>
        <color rgb="FF000000"/>
        <rFont val="Arial"/>
        <family val="2"/>
      </rPr>
      <t xml:space="preserve"> Quantity</t>
    </r>
    <phoneticPr fontId="4" type="noConversion"/>
  </si>
  <si>
    <t>型號 Model No. :</t>
  </si>
  <si>
    <t>※樣品量 Amount
 (必填required) :</t>
  </si>
  <si>
    <t>數量 Quantity</t>
  </si>
  <si>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4" type="noConversion"/>
  </si>
  <si>
    <r>
      <rPr>
        <sz val="9"/>
        <color rgb="FF000000"/>
        <rFont val="微軟正黑體"/>
        <family val="2"/>
        <charset val="136"/>
      </rPr>
      <t>單位</t>
    </r>
    <r>
      <rPr>
        <sz val="9"/>
        <color rgb="FF000000"/>
        <rFont val="Arial"/>
        <family val="2"/>
      </rPr>
      <t xml:space="preserve"> Unit</t>
    </r>
    <phoneticPr fontId="4" type="noConversion"/>
  </si>
  <si>
    <t>Unit</t>
    <phoneticPr fontId="4" type="noConversion"/>
  </si>
  <si>
    <t>※批號 Lot. No. :</t>
  </si>
  <si>
    <t>單位 Unit</t>
  </si>
  <si>
    <t>Unit</t>
  </si>
  <si>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4"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</si>
  <si>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4" type="noConversion"/>
  </si>
  <si>
    <t>※製造日期 MFG :</t>
  </si>
  <si>
    <t>(若勾選”散裝”請提供總重量。
If "Bulk" is checked, please provide the total weight.)</t>
  </si>
  <si>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4" type="noConversion"/>
  </si>
  <si>
    <t>※有效期限 EXP :</t>
  </si>
  <si>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4" type="noConversion"/>
  </si>
  <si>
    <r>
      <rPr>
        <b/>
        <sz val="9"/>
        <color rgb="FF000000"/>
        <rFont val="微軟正黑體"/>
        <family val="2"/>
        <charset val="136"/>
      </rPr>
      <t>管制藥品</t>
    </r>
    <r>
      <rPr>
        <b/>
        <sz val="9"/>
        <color rgb="FF000000"/>
        <rFont val="Arial"/>
        <family val="2"/>
      </rPr>
      <t xml:space="preserve"> Controlled Drug</t>
    </r>
    <phoneticPr fontId="4"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</si>
  <si>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4" type="noConversion"/>
  </si>
  <si>
    <t>※樣品屬性 Sample Properties :</t>
  </si>
  <si>
    <t>管制藥品 Controlled Drug</t>
  </si>
  <si>
    <t>(備註及聲明9. Note and Statement 9.) (未勾選者表示申請廠商/試驗委託者確認測試樣品/試驗物質/對照物質非管制藥品/毒性及關注化學</t>
  </si>
  <si>
    <r>
      <rPr>
        <b/>
        <sz val="9"/>
        <color rgb="FF000000"/>
        <rFont val="微軟正黑體"/>
        <family val="2"/>
        <charset val="136"/>
      </rPr>
      <t>毒性及關注化學物質</t>
    </r>
    <r>
      <rPr>
        <b/>
        <sz val="9"/>
        <color rgb="FF000000"/>
        <rFont val="Arial"/>
        <family val="2"/>
      </rPr>
      <t xml:space="preserve"> Toxic and Concerned Chemical Substances</t>
    </r>
    <phoneticPr fontId="4" type="noConversion"/>
  </si>
  <si>
    <t>毒性及關注化學物質 Toxic and Concerned Chemical Substances</t>
  </si>
  <si>
    <r>
      <rPr>
        <b/>
        <sz val="10"/>
        <color rgb="FF000000"/>
        <rFont val="微軟正黑體"/>
        <family val="2"/>
        <charset val="136"/>
      </rPr>
      <t>其他</t>
    </r>
    <r>
      <rPr>
        <b/>
        <sz val="10"/>
        <color rgb="FF000000"/>
        <rFont val="Arial"/>
        <family val="2"/>
      </rPr>
      <t xml:space="preserve"> Other :</t>
    </r>
    <phoneticPr fontId="4" type="noConversion"/>
  </si>
  <si>
    <t>其他 Other :</t>
  </si>
  <si>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4" type="noConversion"/>
  </si>
  <si>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</si>
  <si>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4" type="noConversion"/>
  </si>
  <si>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</si>
  <si>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r>
      <rPr>
        <b/>
        <sz val="11"/>
        <color rgb="FF000000"/>
        <rFont val="微軟正黑體"/>
        <family val="2"/>
        <charset val="136"/>
      </rPr>
      <t>委託測試項目</t>
    </r>
    <phoneticPr fontId="4" type="noConversion"/>
  </si>
  <si>
    <t>Test Required</t>
    <phoneticPr fontId="4"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</si>
  <si>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4" type="noConversion"/>
  </si>
  <si>
    <t>委託測試項目</t>
  </si>
  <si>
    <t>Test(s) Required</t>
  </si>
  <si>
    <t>請於附錄頁中勾選委託檢測項目，若附錄頁未呈現者，請直接填寫於下方。Please pick test item from attachment or fill it in directly below.</t>
  </si>
  <si>
    <t xml:space="preserve"> </t>
    <phoneticPr fontId="4" type="noConversion"/>
  </si>
  <si>
    <t/>
  </si>
  <si>
    <r>
      <rPr>
        <b/>
        <sz val="6"/>
        <color rgb="FF000000"/>
        <rFont val="微軟正黑體"/>
        <family val="2"/>
        <charset val="136"/>
      </rPr>
      <t>備註及聲明</t>
    </r>
    <r>
      <rPr>
        <b/>
        <sz val="6"/>
        <color rgb="FF000000"/>
        <rFont val="Arial"/>
        <family val="2"/>
      </rPr>
      <t>Note and Statement</t>
    </r>
    <phoneticPr fontId="4" type="noConversion"/>
  </si>
  <si>
    <t>備註及聲明Note and Statement</t>
  </si>
  <si>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4" type="noConversion"/>
  </si>
  <si>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</si>
  <si>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4" type="noConversion"/>
  </si>
  <si>
    <t>如未附報價單，以SGS定價為主。If no quotation is attached, the SGS pricing shall prevail.</t>
  </si>
  <si>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4" type="noConversion"/>
  </si>
  <si>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</si>
  <si>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4" type="noConversion"/>
  </si>
  <si>
    <t>微生物參照衛生福利部公告方法檢驗；微生物不接受急件、特急件。Microorganism testing refers to International Standard or Official methods. Express and Urgent services are not available for microorganism testing.</t>
  </si>
  <si>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4" type="noConversion"/>
  </si>
  <si>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</si>
  <si>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4" type="noConversion"/>
  </si>
  <si>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</si>
  <si>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4" type="noConversion"/>
  </si>
  <si>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</si>
  <si>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4" type="noConversion"/>
  </si>
  <si>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</si>
  <si>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4" type="noConversion"/>
  </si>
  <si>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</si>
  <si>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4" type="noConversion"/>
  </si>
  <si>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</si>
  <si>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4" type="noConversion"/>
  </si>
  <si>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</si>
  <si>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4" type="noConversion"/>
  </si>
  <si>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</si>
  <si>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4" type="noConversion"/>
  </si>
  <si>
    <t xml:space="preserve">本實驗室不於報告中提供符合性聲明與量測不確定度。We do not provide a compliance statement and uncertainty in the report. </t>
  </si>
  <si>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4" type="noConversion"/>
  </si>
  <si>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</si>
  <si>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4" type="noConversion"/>
  </si>
  <si>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</si>
  <si>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4" type="noConversion"/>
  </si>
  <si>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</si>
  <si>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4" type="noConversion"/>
  </si>
  <si>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</si>
  <si>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4" type="noConversion"/>
  </si>
  <si>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</si>
  <si>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4" type="noConversion"/>
  </si>
  <si>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</si>
  <si>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4" type="noConversion"/>
  </si>
  <si>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</si>
  <si>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4" type="noConversion"/>
  </si>
  <si>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</si>
  <si>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4" type="noConversion"/>
  </si>
  <si>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</si>
  <si>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4" type="noConversion"/>
  </si>
  <si>
    <t>SGS擁有變更及保留本申請書服務內容之主動權利，SGS亦同時保有是否承接案件之主動權利。SGS has the initiative right to change or retain the service content of this application., and SGS also has the initiative right to accept the case.</t>
  </si>
  <si>
    <r>
      <rPr>
        <b/>
        <sz val="11"/>
        <color rgb="FF000000"/>
        <rFont val="微軟正黑體"/>
        <family val="2"/>
        <charset val="136"/>
      </rPr>
      <t>簽</t>
    </r>
    <r>
      <rPr>
        <b/>
        <sz val="11"/>
        <color rgb="FF000000"/>
        <rFont val="Microsoft JhengHei"/>
        <family val="2"/>
      </rPr>
      <t>章</t>
    </r>
    <phoneticPr fontId="4" type="noConversion"/>
  </si>
  <si>
    <t>Signature</t>
    <phoneticPr fontId="4"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</si>
  <si>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4" type="noConversion"/>
  </si>
  <si>
    <t>簽名</t>
  </si>
  <si>
    <t>Signature</t>
  </si>
  <si>
    <t>申請廠商/試驗委託者(聯絡人)親筆簽名或蓋公司章
Applicant/Sponsor (Contact Person) signed: (Please sign here)</t>
  </si>
  <si>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4" type="noConversion"/>
  </si>
  <si>
    <t>簽署日期 Date (YYYY.MM.DD):</t>
  </si>
  <si>
    <r>
      <t>SGS</t>
    </r>
    <r>
      <rPr>
        <b/>
        <sz val="10"/>
        <color theme="1"/>
        <rFont val="微軟正黑體"/>
        <family val="2"/>
        <charset val="136"/>
      </rPr>
      <t>填寫</t>
    </r>
    <phoneticPr fontId="4" type="noConversion"/>
  </si>
  <si>
    <t>By SGS</t>
    <phoneticPr fontId="4" type="noConversion"/>
  </si>
  <si>
    <r>
      <rPr>
        <sz val="8"/>
        <color theme="1"/>
        <rFont val="微軟正黑體"/>
        <family val="2"/>
        <charset val="136"/>
      </rPr>
      <t>樣品及檢測方法是否偏離</t>
    </r>
    <r>
      <rPr>
        <sz val="8"/>
        <color theme="1"/>
        <rFont val="Arial"/>
        <family val="2"/>
      </rPr>
      <t>if the sample or test method are deviated :</t>
    </r>
    <phoneticPr fontId="4" type="noConversion"/>
  </si>
  <si>
    <t>由SGS填寫</t>
  </si>
  <si>
    <t>Written by SGS</t>
  </si>
  <si>
    <t>樣品及檢測方法是否偏離if the sample or test method are deviated :</t>
  </si>
  <si>
    <r>
      <rPr>
        <sz val="8"/>
        <color rgb="FF000000"/>
        <rFont val="微軟正黑體"/>
        <family val="2"/>
        <charset val="136"/>
      </rPr>
      <t>無</t>
    </r>
    <r>
      <rPr>
        <sz val="8"/>
        <color rgb="FF000000"/>
        <rFont val="Arial"/>
        <family val="2"/>
      </rPr>
      <t xml:space="preserve">No     </t>
    </r>
    <phoneticPr fontId="4"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</si>
  <si>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4" type="noConversion"/>
  </si>
  <si>
    <t xml:space="preserve">無No     </t>
  </si>
  <si>
    <t>有，偏離原因請說明並通知客戶。Yes，reason and inform the customer.</t>
  </si>
  <si>
    <r>
      <rPr>
        <sz val="8"/>
        <color rgb="FF000000"/>
        <rFont val="微軟正黑體"/>
        <family val="2"/>
        <charset val="136"/>
      </rPr>
      <t>樣品破損</t>
    </r>
    <r>
      <rPr>
        <sz val="8"/>
        <color rgb="FF000000"/>
        <rFont val="Arial"/>
        <family val="2"/>
      </rPr>
      <t>Sample/Product Package damage</t>
    </r>
    <phoneticPr fontId="4" type="noConversion"/>
  </si>
  <si>
    <r>
      <rPr>
        <sz val="8"/>
        <color rgb="FF000000"/>
        <rFont val="微軟正黑體"/>
        <family val="2"/>
        <charset val="136"/>
      </rPr>
      <t>樣品失溫</t>
    </r>
    <r>
      <rPr>
        <sz val="8"/>
        <color rgb="FF000000"/>
        <rFont val="Arial"/>
        <family val="2"/>
      </rPr>
      <t>Temperature loss</t>
    </r>
    <phoneticPr fontId="4" type="noConversion"/>
  </si>
  <si>
    <t xml:space="preserve">樣品破損Sample / Product Package damage   </t>
  </si>
  <si>
    <t xml:space="preserve">樣品失溫Temperature loss   </t>
  </si>
  <si>
    <r>
      <rPr>
        <sz val="8"/>
        <color rgb="FF000000"/>
        <rFont val="微軟正黑體"/>
        <family val="2"/>
        <charset val="136"/>
      </rPr>
      <t>樣品包裝不符檢測要求</t>
    </r>
    <r>
      <rPr>
        <sz val="8"/>
        <color rgb="FF000000"/>
        <rFont val="Arial"/>
        <family val="2"/>
      </rPr>
      <t>Sample packing does not meet the requirement.</t>
    </r>
    <phoneticPr fontId="4" type="noConversion"/>
  </si>
  <si>
    <r>
      <rPr>
        <sz val="8"/>
        <color rgb="FF000000"/>
        <rFont val="微軟正黑體"/>
        <family val="2"/>
        <charset val="136"/>
      </rPr>
      <t>檢測方法非最新版本</t>
    </r>
    <r>
      <rPr>
        <sz val="8"/>
        <color rgb="FF000000"/>
        <rFont val="Arial"/>
        <family val="2"/>
      </rPr>
      <t>Test method is not a latest version.</t>
    </r>
    <phoneticPr fontId="4" type="noConversion"/>
  </si>
  <si>
    <t xml:space="preserve">樣品包裝不符檢測要求Sample packing does not meet the requirement  </t>
  </si>
  <si>
    <t>檢測方法非最新版本Test method is not a latest version</t>
  </si>
  <si>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4" type="noConversion"/>
  </si>
  <si>
    <t xml:space="preserve">檢測方法擴充原方法適用基質The test methods would be shown "extension" due to the specific matrix which not applied for the original method.   </t>
  </si>
  <si>
    <r>
      <rPr>
        <sz val="8"/>
        <color rgb="FF000000"/>
        <rFont val="微軟正黑體"/>
        <family val="2"/>
        <charset val="136"/>
      </rPr>
      <t>其他</t>
    </r>
    <r>
      <rPr>
        <sz val="8"/>
        <color rgb="FF000000"/>
        <rFont val="Arial"/>
        <family val="2"/>
      </rPr>
      <t xml:space="preserve"> Others</t>
    </r>
    <phoneticPr fontId="4" type="noConversion"/>
  </si>
  <si>
    <t>其他 Others</t>
  </si>
  <si>
    <r>
      <t xml:space="preserve">Received amount:
</t>
    </r>
    <r>
      <rPr>
        <b/>
        <sz val="8"/>
        <color theme="1"/>
        <rFont val="Microsoft JhengHei"/>
        <family val="2"/>
        <charset val="136"/>
      </rPr>
      <t>(       同樣品量之單位)</t>
    </r>
    <phoneticPr fontId="4" type="noConversion"/>
  </si>
  <si>
    <t xml:space="preserve">Date in: </t>
    <phoneticPr fontId="4" type="noConversion"/>
  </si>
  <si>
    <t>Date out:</t>
    <phoneticPr fontId="4" type="noConversion"/>
  </si>
  <si>
    <t xml:space="preserve">報告號碼(Report No):                                         </t>
  </si>
  <si>
    <t xml:space="preserve">                                    </t>
  </si>
  <si>
    <t xml:space="preserve">Date in: </t>
  </si>
  <si>
    <t>Date out:</t>
  </si>
  <si>
    <t>申請書中文名稱</t>
    <phoneticPr fontId="4" type="noConversion"/>
  </si>
  <si>
    <t>台檢</t>
    <phoneticPr fontId="4" type="noConversion"/>
  </si>
  <si>
    <t>申請書英文名稱</t>
    <phoneticPr fontId="4" type="noConversion"/>
  </si>
  <si>
    <t>台工</t>
    <phoneticPr fontId="4" type="noConversion"/>
  </si>
  <si>
    <t>版次Version：</t>
    <phoneticPr fontId="4" type="noConversion"/>
  </si>
  <si>
    <t>發行日期Issued Date：</t>
    <phoneticPr fontId="4" type="noConversion"/>
  </si>
  <si>
    <t>公司中文名稱</t>
    <phoneticPr fontId="4" type="noConversion"/>
  </si>
  <si>
    <t>台灣檢驗科技股份有限公司-健康產業服務</t>
    <phoneticPr fontId="4" type="noConversion"/>
  </si>
  <si>
    <t>公司英文名稱</t>
    <phoneticPr fontId="4" type="noConversion"/>
  </si>
  <si>
    <t>SGS Taiwan Ltd. - Health Industry Services</t>
    <phoneticPr fontId="4" type="noConversion"/>
  </si>
  <si>
    <t>付款切結書</t>
  </si>
  <si>
    <t>※ 如第一頁申請廠商與發票廠商不同，再請填寫用印此付款切結書，</t>
  </si>
  <si>
    <t>本公司</t>
    <phoneticPr fontId="4" type="noConversion"/>
  </si>
  <si>
    <t>(申請廠商) 於民國     </t>
    <phoneticPr fontId="4" type="noConversion"/>
  </si>
  <si>
    <t>年</t>
    <phoneticPr fontId="4" type="noConversion"/>
  </si>
  <si>
    <t>月</t>
    <phoneticPr fontId="4" type="noConversion"/>
  </si>
  <si>
    <t>日，</t>
    <phoneticPr fontId="4" type="noConversion"/>
  </si>
  <si>
    <t xml:space="preserve">送驗      </t>
    <phoneticPr fontId="4" type="noConversion"/>
  </si>
  <si>
    <t>(樣品名稱)至台灣檢驗科技股份有限公司檢驗，</t>
    <phoneticPr fontId="4" type="noConversion"/>
  </si>
  <si>
    <t>因公司內部因素，發票&amp;付款由</t>
    <phoneticPr fontId="4" type="noConversion"/>
  </si>
  <si>
    <t>(發票廠商)支付。若日後因上列之</t>
    <phoneticPr fontId="4"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</si>
  <si>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4" type="noConversion"/>
  </si>
  <si>
    <t>名譽受損等問題，</t>
    <phoneticPr fontId="4" type="noConversion"/>
  </si>
  <si>
    <t>一律由本公司</t>
    <phoneticPr fontId="4" type="noConversion"/>
  </si>
  <si>
    <t>(申請廠商)負擔責任問題。</t>
    <phoneticPr fontId="4" type="noConversion"/>
  </si>
  <si>
    <t>申請廠商之公司大小章</t>
    <phoneticPr fontId="4" type="noConversion"/>
  </si>
  <si>
    <t>承辦人簽名：</t>
    <phoneticPr fontId="4" type="noConversion"/>
  </si>
  <si>
    <t xml:space="preserve"> 用印處：</t>
    <phoneticPr fontId="4" type="noConversion"/>
  </si>
  <si>
    <t>付款廠商之公司大小章</t>
    <phoneticPr fontId="4" type="noConversion"/>
  </si>
  <si>
    <t>用印處：</t>
    <phoneticPr fontId="4" type="noConversion"/>
  </si>
  <si>
    <t>民國</t>
    <phoneticPr fontId="4" type="noConversion"/>
  </si>
  <si>
    <t>日</t>
    <phoneticPr fontId="4" type="noConversion"/>
  </si>
  <si>
    <t>※文件用印簽名完畢可隨樣品與簽名申請書一併寄至各區服務據點，並署名*超微量工業安全實驗室 收</t>
    <phoneticPr fontId="4" type="noConversion"/>
  </si>
  <si>
    <t>委託檢測聲明書</t>
  </si>
  <si>
    <t>※ 如第一頁申請廠商非送測產品的生產製造或品牌所有者，需填寫與用印此聲明書，</t>
  </si>
  <si>
    <t>受</t>
    <phoneticPr fontId="4" type="noConversion"/>
  </si>
  <si>
    <t>公司委託，送</t>
    <phoneticPr fontId="4" type="noConversion"/>
  </si>
  <si>
    <t>產品至</t>
    <phoneticPr fontId="4" type="noConversion"/>
  </si>
  <si>
    <t>台灣檢驗科技股份有限公司檢驗，因本公司與客戶協定關係，</t>
    <phoneticPr fontId="4" type="noConversion"/>
  </si>
  <si>
    <t>測試報告上資料需如下呈現：</t>
    <phoneticPr fontId="4" type="noConversion"/>
  </si>
  <si>
    <t>※報告廠商抬頭需填寫</t>
    <phoneticPr fontId="4" type="noConversion"/>
  </si>
  <si>
    <t>※生產或供應廠商需填寫</t>
    <phoneticPr fontId="4" type="noConversion"/>
  </si>
  <si>
    <t>※產品名稱需填寫</t>
    <phoneticPr fontId="4" type="noConversion"/>
  </si>
  <si>
    <t>以上所有資料均取得此公司同意，若日後因上列之原因，造成台灣檢驗科技股份有限公司</t>
    <phoneticPr fontId="4" type="noConversion"/>
  </si>
  <si>
    <t>出具之此份報告，有任何法律訴訟或名譽受損之疑，</t>
    <phoneticPr fontId="4" type="noConversion"/>
  </si>
  <si>
    <t xml:space="preserve">一律由本公司                                                     </t>
    <phoneticPr fontId="4" type="noConversion"/>
  </si>
  <si>
    <t>申請公司經辦人</t>
    <phoneticPr fontId="4" type="noConversion"/>
  </si>
  <si>
    <t xml:space="preserve">                          </t>
    <phoneticPr fontId="4" type="noConversion"/>
  </si>
  <si>
    <t xml:space="preserve">申請公司簽章(大小章) </t>
    <phoneticPr fontId="4" type="noConversion"/>
  </si>
  <si>
    <t>委託公司經辦人</t>
    <phoneticPr fontId="4" type="noConversion"/>
  </si>
  <si>
    <t>委託公司簽章(大小章)</t>
    <phoneticPr fontId="4" type="noConversion"/>
  </si>
  <si>
    <t>安心資訊平台檢測報告資訊公開同意書</t>
  </si>
  <si>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</si>
  <si>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</si>
  <si>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</si>
  <si>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</si>
  <si>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</si>
  <si>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</si>
  <si>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</si>
  <si>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</si>
  <si>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</si>
  <si>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</si>
  <si>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</si>
  <si>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</si>
  <si>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</si>
  <si>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</si>
  <si>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</si>
  <si>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</si>
  <si>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</si>
  <si>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</si>
  <si>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</si>
  <si>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</si>
  <si>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</si>
  <si>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</si>
  <si>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</si>
  <si>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</si>
  <si>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</si>
  <si>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</si>
  <si>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t>廠商名稱：</t>
    <phoneticPr fontId="4" type="noConversion"/>
  </si>
  <si>
    <t>統一編號：</t>
    <phoneticPr fontId="4" type="noConversion"/>
  </si>
  <si>
    <t>聯絡電話： </t>
    <phoneticPr fontId="4" type="noConversion"/>
  </si>
  <si>
    <t>傳真：</t>
    <phoneticPr fontId="4" type="noConversion"/>
  </si>
  <si>
    <t>E-mail：</t>
    <phoneticPr fontId="4" type="noConversion"/>
  </si>
  <si>
    <t>                                                    </t>
    <phoneticPr fontId="4" type="noConversion"/>
  </si>
  <si>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4"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</si>
  <si>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4"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</si>
  <si>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4"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</si>
  <si>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4" type="noConversion"/>
  </si>
  <si>
    <r>
      <t>用印日期</t>
    </r>
    <r>
      <rPr>
        <b/>
        <sz val="8"/>
        <color rgb="FFFF0000"/>
        <rFont val="Arial"/>
        <family val="2"/>
      </rPr>
      <t>(yyyy.mm.dd)</t>
    </r>
    <r>
      <rPr>
        <b/>
        <sz val="8"/>
        <color theme="1"/>
        <rFont val="Arial"/>
        <family val="2"/>
      </rPr>
      <t>:</t>
    </r>
    <phoneticPr fontId="4"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</si>
  <si>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4" type="noConversion"/>
  </si>
  <si>
    <t>提供服務據點如下：</t>
    <phoneticPr fontId="4" type="noConversion"/>
  </si>
  <si>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</si>
  <si>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</si>
  <si>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</si>
  <si>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t>Tel: 02-2299-3279 #7122~7124/7129/7131</t>
    <phoneticPr fontId="4" type="noConversion"/>
  </si>
  <si>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</si>
  <si>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</si>
  <si>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r>
      <t>超微量工業安全實驗室</t>
    </r>
    <r>
      <rPr>
        <u/>
        <sz val="20"/>
        <color theme="1"/>
        <rFont val="Arial"/>
        <family val="2"/>
      </rPr>
      <t xml:space="preserve">               </t>
    </r>
    <r>
      <rPr>
        <sz val="20"/>
        <color theme="1"/>
        <rFont val="標楷體"/>
        <family val="4"/>
        <charset val="136"/>
      </rPr>
      <t>收</t>
    </r>
  </si>
  <si>
    <t>Tel : 04- 2359-1515  #1500~1502/1505</t>
    <phoneticPr fontId="4" type="noConversion"/>
  </si>
  <si>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</si>
  <si>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</si>
  <si>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Tel : 07-3012121#4804/4805/4809</t>
    <phoneticPr fontId="4" type="noConversion"/>
  </si>
  <si>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</si>
  <si>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</si>
  <si>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</si>
  <si>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</si>
  <si>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</si>
  <si>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</si>
  <si>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</si>
  <si>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</si>
  <si>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</si>
  <si>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</si>
  <si>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</si>
  <si>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</si>
  <si>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</si>
  <si>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</si>
  <si>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2026.03.02</t>
    <phoneticPr fontId="4" type="noConversion"/>
  </si>
  <si>
    <t>超微量工業安全實驗室委託試驗申請書- 醫療器材 Extractables Leachables</t>
    <phoneticPr fontId="4" type="noConversion"/>
  </si>
  <si>
    <t>醫療器材(Extractables Leachables)試驗 ( Medical Device (Extractables Leachables Test(s))：</t>
    <phoneticPr fontId="4" type="noConversion"/>
  </si>
  <si>
    <t>Ultra Trace and Industrial Safety Hygiene Laboratory Application Form - Medical Device(Extractables Leachables)</t>
    <phoneticPr fontId="4"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</si>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</sst>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必填&quot;"/>
  </numFmts>
  <fonts count="166">
    <font>
      <sz val="11"/>
      <color theme="1"/>
      <name val="新細明體"/>
      <family val="2"/>
      <charset val="136"/>
      <scheme val="minor"/>
    </font>
    <font>
      <b/>
      <sz val="11"/>
      <color theme="1"/>
      <name val="新細明體"/>
      <family val="2"/>
      <charset val="136"/>
      <scheme val="minor"/>
    </font>
    <font>
      <u/>
      <sz val="11"/>
      <color theme="10"/>
      <name val="新細明體"/>
      <family val="2"/>
      <charset val="136"/>
      <scheme val="minor"/>
    </font>
    <font>
      <b/>
      <sz val="12"/>
      <name val="微軟正黑體"/>
      <family val="2"/>
      <charset val="136"/>
    </font>
    <font>
      <sz val="9"/>
      <name val="新細明體"/>
      <family val="2"/>
      <charset val="136"/>
      <scheme val="minor"/>
    </font>
    <font>
      <sz val="9"/>
      <color theme="1"/>
      <name val="新細明體"/>
      <family val="2"/>
      <charset val="136"/>
      <scheme val="minor"/>
    </font>
    <font>
      <b/>
      <sz val="8"/>
      <color rgb="FFFF0000"/>
      <name val="微軟正黑體"/>
      <family val="2"/>
      <charset val="136"/>
    </font>
    <font>
      <sz val="8"/>
      <color theme="1"/>
      <name val="新細明體"/>
      <family val="2"/>
      <charset val="136"/>
      <scheme val="minor"/>
    </font>
    <font>
      <b/>
      <sz val="9"/>
      <color rgb="FF000000"/>
      <name val="微軟正黑體"/>
      <family val="2"/>
      <charset val="136"/>
    </font>
    <font>
      <b/>
      <sz val="10"/>
      <color theme="5" tint="0.79998168889431442"/>
      <name val="微軟正黑體"/>
      <family val="2"/>
      <charset val="136"/>
    </font>
    <font>
      <b/>
      <sz val="8"/>
      <color theme="1"/>
      <name val="新細明體"/>
      <family val="2"/>
      <charset val="136"/>
      <scheme val="minor"/>
    </font>
    <font>
      <sz val="11"/>
      <color theme="0"/>
      <name val="微軟正黑體"/>
      <family val="2"/>
      <charset val="136"/>
    </font>
    <font>
      <sz val="9"/>
      <color rgb="FF000000"/>
      <name val="微軟正黑體"/>
      <family val="2"/>
      <charset val="136"/>
    </font>
    <font>
      <sz val="11"/>
      <color rgb="FFFFFFFF"/>
      <name val="微軟正黑體"/>
      <family val="2"/>
      <charset val="136"/>
    </font>
    <font>
      <sz val="9"/>
      <color theme="1"/>
      <name val="微軟正黑體"/>
      <family val="2"/>
      <charset val="136"/>
    </font>
    <font>
      <sz val="11"/>
      <color theme="1"/>
      <name val="微軟正黑體"/>
      <family val="2"/>
      <charset val="136"/>
    </font>
    <font>
      <sz val="9"/>
      <color rgb="FFFFFFFF"/>
      <name val="微軟正黑體"/>
      <family val="2"/>
      <charset val="136"/>
    </font>
    <font>
      <u/>
      <sz val="9"/>
      <color rgb="FF000000"/>
      <name val="微軟正黑體"/>
      <family val="2"/>
      <charset val="136"/>
    </font>
    <font>
      <b/>
      <u/>
      <sz val="14"/>
      <color theme="10"/>
      <name val="新細明體"/>
      <family val="1"/>
      <charset val="136"/>
      <scheme val="minor"/>
    </font>
    <font>
      <sz val="8"/>
      <color rgb="FF000000"/>
      <name val="微軟正黑體"/>
      <family val="2"/>
      <charset val="136"/>
    </font>
    <font>
      <sz val="10"/>
      <color theme="1"/>
      <name val="微軟正黑體"/>
      <family val="2"/>
      <charset val="136"/>
    </font>
    <font>
      <sz val="11"/>
      <color theme="0"/>
      <name val="新細明體"/>
      <family val="2"/>
      <charset val="136"/>
      <scheme val="minor"/>
    </font>
    <font>
      <sz val="7"/>
      <color theme="1"/>
      <name val="Arial"/>
      <family val="2"/>
      <charset val="136"/>
    </font>
    <font>
      <b/>
      <sz val="7"/>
      <color theme="1"/>
      <name val="微軟正黑體"/>
      <family val="2"/>
      <charset val="136"/>
    </font>
    <font>
      <sz val="7"/>
      <color theme="1"/>
      <name val="Arial"/>
      <family val="2"/>
    </font>
    <font>
      <sz val="7"/>
      <color theme="1"/>
      <name val="Microsoft JhengHei"/>
      <family val="2"/>
    </font>
    <font>
      <sz val="7"/>
      <color theme="1"/>
      <name val="微軟正黑體"/>
      <family val="2"/>
      <charset val="136"/>
    </font>
    <font>
      <sz val="8"/>
      <color theme="1"/>
      <name val="Arial"/>
      <family val="2"/>
    </font>
    <font>
      <b/>
      <sz val="11"/>
      <color theme="0"/>
      <name val="微軟正黑體"/>
      <family val="2"/>
      <charset val="136"/>
    </font>
    <font>
      <sz val="9"/>
      <color theme="1"/>
      <name val="Arial Unicode MS"/>
      <family val="2"/>
      <charset val="136"/>
    </font>
    <font>
      <sz val="9"/>
      <color theme="1"/>
      <name val="Arial"/>
      <family val="2"/>
      <charset val="136"/>
    </font>
    <font>
      <sz val="9"/>
      <color theme="1"/>
      <name val="Arial"/>
      <family val="2"/>
    </font>
    <font>
      <sz val="10"/>
      <color theme="1"/>
      <name val="Arial"/>
      <family val="2"/>
    </font>
    <font>
      <sz val="10"/>
      <color rgb="FF000000"/>
      <name val="Arial"/>
      <family val="2"/>
    </font>
    <font>
      <sz val="10"/>
      <name val="Arial"/>
      <family val="2"/>
    </font>
    <font>
      <sz val="10"/>
      <color rgb="FF000000"/>
      <name val="Arial"/>
      <family val="2"/>
      <charset val="136"/>
    </font>
    <font>
      <sz val="11"/>
      <color rgb="FFFFFFFF"/>
      <name val="新細明體"/>
      <family val="2"/>
      <charset val="136"/>
      <scheme val="minor"/>
    </font>
    <font>
      <b/>
      <sz val="11"/>
      <color theme="1"/>
      <name val="Arial"/>
      <family val="2"/>
    </font>
    <font>
      <b/>
      <sz val="11"/>
      <color rgb="FF000000"/>
      <name val="Arial"/>
      <family val="2"/>
    </font>
    <font>
      <b/>
      <sz val="11"/>
      <color rgb="FF000000"/>
      <name val="微軟正黑體"/>
      <family val="2"/>
      <charset val="136"/>
    </font>
    <font>
      <b/>
      <vertAlign val="superscript"/>
      <sz val="10"/>
      <color rgb="FFFF0000"/>
      <name val="Arial"/>
      <family val="2"/>
      <charset val="136"/>
    </font>
    <font>
      <b/>
      <vertAlign val="superscript"/>
      <sz val="10"/>
      <color rgb="FFFF0000"/>
      <name val="微軟正黑體"/>
      <family val="2"/>
      <charset val="136"/>
    </font>
    <font>
      <b/>
      <sz val="10"/>
      <color rgb="FF000000"/>
      <name val="微軟正黑體"/>
      <family val="2"/>
      <charset val="136"/>
    </font>
    <font>
      <b/>
      <sz val="10"/>
      <color rgb="FF000000"/>
      <name val="Arial"/>
      <family val="2"/>
    </font>
    <font>
      <b/>
      <vertAlign val="superscript"/>
      <sz val="10"/>
      <color rgb="FFFF0000"/>
      <name val="Arial"/>
      <family val="2"/>
    </font>
    <font>
      <sz val="10"/>
      <name val="微軟正黑體"/>
      <family val="2"/>
      <charset val="136"/>
    </font>
    <font>
      <b/>
      <sz val="10"/>
      <name val="Arial"/>
      <family val="2"/>
      <charset val="136"/>
    </font>
    <font>
      <b/>
      <sz val="10"/>
      <name val="微軟正黑體"/>
      <family val="2"/>
      <charset val="136"/>
    </font>
    <font>
      <b/>
      <sz val="10"/>
      <name val="Arial"/>
      <family val="2"/>
    </font>
    <font>
      <b/>
      <sz val="11"/>
      <color rgb="FFFFFF00"/>
      <name val="微軟正黑體"/>
      <family val="2"/>
      <charset val="136"/>
    </font>
    <font>
      <b/>
      <sz val="10"/>
      <color rgb="FFFFFF00"/>
      <name val="微軟正黑體"/>
      <family val="2"/>
      <charset val="136"/>
    </font>
    <font>
      <b/>
      <sz val="12"/>
      <color theme="0"/>
      <name val="微軟正黑體"/>
      <family val="2"/>
      <charset val="136"/>
    </font>
    <font>
      <sz val="10"/>
      <color rgb="FFFFFFFF"/>
      <name val="Arial"/>
      <family val="2"/>
    </font>
    <font>
      <sz val="10"/>
      <color theme="1"/>
      <name val="Arial"/>
      <family val="2"/>
      <charset val="136"/>
    </font>
    <font>
      <b/>
      <u/>
      <sz val="11"/>
      <color rgb="FFFFFF00"/>
      <name val="Arial Unicode MS"/>
      <family val="2"/>
      <charset val="136"/>
    </font>
    <font>
      <b/>
      <sz val="10"/>
      <color theme="1"/>
      <name val="Arial"/>
      <family val="2"/>
      <charset val="136"/>
    </font>
    <font>
      <b/>
      <vertAlign val="superscript"/>
      <sz val="9"/>
      <color rgb="FFFF0000"/>
      <name val="微軟正黑體"/>
      <family val="2"/>
      <charset val="136"/>
    </font>
    <font>
      <b/>
      <sz val="10"/>
      <color theme="1"/>
      <name val="微軟正黑體"/>
      <family val="2"/>
      <charset val="136"/>
    </font>
    <font>
      <b/>
      <sz val="10"/>
      <color theme="1"/>
      <name val="Arial"/>
      <family val="2"/>
    </font>
    <font>
      <b/>
      <sz val="8"/>
      <color rgb="FFFF0000"/>
      <name val="Arial"/>
      <family val="2"/>
    </font>
    <font>
      <b/>
      <sz val="10"/>
      <color rgb="FFFF0000"/>
      <name val="Arial"/>
      <family val="2"/>
    </font>
    <font>
      <b/>
      <vertAlign val="superscript"/>
      <sz val="8"/>
      <color rgb="FFFF0000"/>
      <name val="微軟正黑體"/>
      <family val="2"/>
      <charset val="136"/>
    </font>
    <font>
      <b/>
      <sz val="10"/>
      <color rgb="FF000000"/>
      <name val="Arial"/>
      <family val="2"/>
      <charset val="136"/>
    </font>
    <font>
      <sz val="11"/>
      <color rgb="FFFFFF00"/>
      <name val="新細明體"/>
      <family val="2"/>
      <charset val="136"/>
      <scheme val="minor"/>
    </font>
    <font>
      <b/>
      <u/>
      <sz val="12"/>
      <color rgb="FFFFFF00"/>
      <name val="微軟正黑體"/>
      <family val="2"/>
      <charset val="136"/>
    </font>
    <font>
      <b/>
      <sz val="8"/>
      <color rgb="FFFF0000"/>
      <name val="Arial"/>
      <family val="2"/>
      <charset val="136"/>
    </font>
    <font>
      <sz val="8"/>
      <name val="Arial"/>
      <family val="2"/>
    </font>
    <font>
      <b/>
      <u/>
      <sz val="16"/>
      <color rgb="FFFFFF00"/>
      <name val="微軟正黑體"/>
      <family val="2"/>
      <charset val="136"/>
    </font>
    <font>
      <b/>
      <sz val="10"/>
      <color rgb="FF000000"/>
      <name val="Microsoft JhengHei"/>
      <family val="2"/>
    </font>
    <font>
      <b/>
      <sz val="10"/>
      <color rgb="FFFFFFFF"/>
      <name val="Arial"/>
      <family val="2"/>
      <charset val="136"/>
    </font>
    <font>
      <b/>
      <sz val="10"/>
      <name val="Microsoft JhengHei"/>
      <family val="2"/>
    </font>
    <font>
      <b/>
      <u/>
      <sz val="11"/>
      <color rgb="FFFFFF00"/>
      <name val="微軟正黑體"/>
      <family val="2"/>
      <charset val="136"/>
    </font>
    <font>
      <b/>
      <u/>
      <sz val="11"/>
      <color theme="5" tint="0.59999389629810485"/>
      <name val="微軟正黑體"/>
      <family val="2"/>
      <charset val="136"/>
    </font>
    <font>
      <b/>
      <sz val="10"/>
      <color rgb="FFFFFFFF"/>
      <name val="Arial"/>
      <family val="2"/>
    </font>
    <font>
      <sz val="10"/>
      <color rgb="FF000000"/>
      <name val="微軟正黑體"/>
      <family val="2"/>
      <charset val="136"/>
    </font>
    <font>
      <sz val="8"/>
      <color rgb="FF000000"/>
      <name val="Arial"/>
      <family val="2"/>
    </font>
    <font>
      <b/>
      <sz val="7"/>
      <color rgb="FFFF0000"/>
      <name val="Arial"/>
      <family val="2"/>
      <charset val="136"/>
    </font>
    <font>
      <b/>
      <sz val="7"/>
      <color rgb="FFFF0000"/>
      <name val="微軟正黑體"/>
      <family val="2"/>
      <charset val="136"/>
    </font>
    <font>
      <b/>
      <sz val="7"/>
      <color rgb="FFFF0000"/>
      <name val="Arial"/>
      <family val="2"/>
    </font>
    <font>
      <b/>
      <sz val="7"/>
      <name val="Arial"/>
      <family val="2"/>
    </font>
    <font>
      <sz val="7"/>
      <name val="Arial"/>
      <family val="2"/>
    </font>
    <font>
      <b/>
      <sz val="10"/>
      <color rgb="FFFF0000"/>
      <name val="Arial"/>
      <family val="2"/>
      <charset val="136"/>
    </font>
    <font>
      <sz val="9"/>
      <color rgb="FF000000"/>
      <name val="Arial"/>
      <family val="2"/>
    </font>
    <font>
      <b/>
      <sz val="10"/>
      <color rgb="FFFF0000"/>
      <name val="Microsoft JhengHei"/>
      <family val="2"/>
      <charset val="136"/>
    </font>
    <font>
      <b/>
      <u/>
      <sz val="12"/>
      <color rgb="FF5F5F5F"/>
      <name val="微軟正黑體"/>
      <family val="2"/>
      <charset val="136"/>
    </font>
    <font>
      <b/>
      <sz val="8"/>
      <color rgb="FFFF0000"/>
      <name val="Microsoft JhengHei"/>
      <family val="2"/>
    </font>
    <font>
      <sz val="10"/>
      <color rgb="FF000000"/>
      <name val="Microsoft JhengHei"/>
      <family val="2"/>
      <charset val="136"/>
    </font>
    <font>
      <sz val="7"/>
      <color rgb="FF000000"/>
      <name val="Arial"/>
      <family val="2"/>
    </font>
    <font>
      <sz val="7"/>
      <color rgb="FFFF0000"/>
      <name val="Arial"/>
      <family val="2"/>
    </font>
    <font>
      <b/>
      <u/>
      <sz val="9"/>
      <color rgb="FFFFFF00"/>
      <name val="新細明體"/>
      <family val="1"/>
      <charset val="136"/>
      <scheme val="minor"/>
    </font>
    <font>
      <b/>
      <sz val="11"/>
      <color rgb="FF000000"/>
      <name val="Microsoft JhengHei"/>
      <family val="2"/>
    </font>
    <font>
      <b/>
      <sz val="8"/>
      <color rgb="FF000000"/>
      <name val="Arial"/>
      <family val="2"/>
    </font>
    <font>
      <b/>
      <sz val="9"/>
      <color rgb="FFFFFFFF"/>
      <name val="Arial"/>
      <family val="2"/>
    </font>
    <font>
      <sz val="9"/>
      <name val="微軟正黑體"/>
      <family val="2"/>
      <charset val="136"/>
    </font>
    <font>
      <sz val="9"/>
      <name val="Arial"/>
      <family val="2"/>
    </font>
    <font>
      <b/>
      <sz val="9"/>
      <color rgb="FF000000"/>
      <name val="Arial"/>
      <family val="2"/>
    </font>
    <font>
      <sz val="10"/>
      <name val="Arial"/>
      <family val="2"/>
      <charset val="136"/>
    </font>
    <font>
      <b/>
      <u/>
      <sz val="8"/>
      <color rgb="FFFFFF00"/>
      <name val="微軟正黑體"/>
      <family val="2"/>
      <charset val="136"/>
    </font>
    <font>
      <b/>
      <sz val="7"/>
      <color rgb="FF000000"/>
      <name val="Arial"/>
      <family val="2"/>
    </font>
    <font>
      <b/>
      <sz val="7"/>
      <color rgb="FF000000"/>
      <name val="微軟正黑體"/>
      <family val="2"/>
      <charset val="136"/>
    </font>
    <font>
      <b/>
      <sz val="6"/>
      <color rgb="FF000000"/>
      <name val="Arial"/>
      <family val="2"/>
    </font>
    <font>
      <b/>
      <sz val="6"/>
      <color rgb="FF000000"/>
      <name val="微軟正黑體"/>
      <family val="2"/>
      <charset val="136"/>
    </font>
    <font>
      <b/>
      <sz val="6"/>
      <color rgb="FFFF0000"/>
      <name val="Arial"/>
      <family val="2"/>
    </font>
    <font>
      <b/>
      <sz val="6"/>
      <color rgb="FFFF0000"/>
      <name val="微軟正黑體"/>
      <family val="2"/>
      <charset val="136"/>
    </font>
    <font>
      <sz val="11"/>
      <color rgb="FFFFFFFF"/>
      <name val="Arial"/>
      <family val="2"/>
    </font>
    <font>
      <b/>
      <sz val="9"/>
      <color rgb="FF000000"/>
      <name val="Arial"/>
      <family val="2"/>
      <charset val="136"/>
    </font>
    <font>
      <b/>
      <sz val="6"/>
      <color rgb="FFFF0000"/>
      <name val="Arial"/>
      <family val="2"/>
      <charset val="136"/>
    </font>
    <font>
      <sz val="6"/>
      <name val="Arial"/>
      <family val="2"/>
    </font>
    <font>
      <b/>
      <sz val="7.5"/>
      <color rgb="FFFF0000"/>
      <name val="Arial"/>
      <family val="2"/>
    </font>
    <font>
      <b/>
      <sz val="6"/>
      <color rgb="FFFF0000"/>
      <name val="Microsoft JhengHei UI"/>
      <family val="2"/>
      <charset val="136"/>
    </font>
    <font>
      <b/>
      <vertAlign val="superscript"/>
      <sz val="6"/>
      <color rgb="FFFF0000"/>
      <name val="微軟正黑體"/>
      <family val="2"/>
      <charset val="136"/>
    </font>
    <font>
      <vertAlign val="superscript"/>
      <sz val="6"/>
      <name val="微軟正黑體"/>
      <family val="2"/>
      <charset val="136"/>
    </font>
    <font>
      <b/>
      <sz val="8"/>
      <color theme="1"/>
      <name val="微軟正黑體"/>
      <family val="2"/>
      <charset val="136"/>
    </font>
    <font>
      <b/>
      <sz val="11"/>
      <color theme="1"/>
      <name val="微軟正黑體"/>
      <family val="2"/>
      <charset val="136"/>
    </font>
    <font>
      <b/>
      <sz val="8"/>
      <name val="Arial"/>
      <family val="2"/>
    </font>
    <font>
      <sz val="6"/>
      <color theme="1"/>
      <name val="Arial"/>
      <family val="2"/>
      <charset val="136"/>
    </font>
    <font>
      <sz val="6"/>
      <color theme="1"/>
      <name val="微軟正黑體"/>
      <family val="2"/>
      <charset val="136"/>
    </font>
    <font>
      <sz val="6"/>
      <color theme="1"/>
      <name val="Arial"/>
      <family val="2"/>
    </font>
    <font>
      <sz val="6"/>
      <color theme="1"/>
      <name val="Arial Unicode MS"/>
      <family val="2"/>
      <charset val="136"/>
    </font>
    <font>
      <sz val="6"/>
      <color theme="0" tint="-0.499984740745262"/>
      <name val="Arial"/>
      <family val="2"/>
    </font>
    <font>
      <sz val="11"/>
      <color theme="1"/>
      <name val="Arial"/>
      <family val="2"/>
    </font>
    <font>
      <sz val="6"/>
      <name val="微軟正黑體"/>
      <family val="2"/>
      <charset val="136"/>
    </font>
    <font>
      <b/>
      <sz val="11"/>
      <color rgb="FF000000"/>
      <name val="Arial"/>
      <family val="2"/>
      <charset val="136"/>
    </font>
    <font>
      <b/>
      <sz val="8"/>
      <color rgb="FF000000"/>
      <name val="Arial"/>
      <family val="2"/>
      <charset val="136"/>
    </font>
    <font>
      <b/>
      <sz val="8"/>
      <color rgb="FF000000"/>
      <name val="微軟正黑體"/>
      <family val="2"/>
      <charset val="136"/>
    </font>
    <font>
      <b/>
      <sz val="7"/>
      <color theme="1"/>
      <name val="Arial"/>
      <family val="2"/>
    </font>
    <font>
      <sz val="12"/>
      <color theme="1"/>
      <name val="Arial"/>
      <family val="2"/>
    </font>
    <font>
      <sz val="8"/>
      <color theme="1"/>
      <name val="Arial"/>
      <family val="2"/>
      <charset val="136"/>
    </font>
    <font>
      <sz val="8"/>
      <color theme="1"/>
      <name val="微軟正黑體"/>
      <family val="2"/>
      <charset val="136"/>
    </font>
    <font>
      <sz val="8"/>
      <color rgb="FFFFFFFF"/>
      <name val="Arial"/>
      <family val="2"/>
    </font>
    <font>
      <sz val="8"/>
      <color rgb="FF000000"/>
      <name val="Arial"/>
      <family val="2"/>
      <charset val="136"/>
    </font>
    <font>
      <sz val="9"/>
      <color rgb="FFFFFFFF"/>
      <name val="Arial"/>
      <family val="2"/>
    </font>
    <font>
      <b/>
      <sz val="10"/>
      <color theme="1"/>
      <name val="Microsoft JhengHei"/>
      <family val="2"/>
      <charset val="136"/>
    </font>
    <font>
      <b/>
      <sz val="8"/>
      <color theme="1"/>
      <name val="Microsoft JhengHei"/>
      <family val="2"/>
      <charset val="136"/>
    </font>
    <font>
      <b/>
      <sz val="9"/>
      <color theme="1"/>
      <name val="Arial"/>
      <family val="2"/>
    </font>
    <font>
      <b/>
      <sz val="8"/>
      <color indexed="81"/>
      <name val="微軟正黑體"/>
      <family val="2"/>
      <charset val="136"/>
    </font>
    <font>
      <b/>
      <u/>
      <sz val="8"/>
      <color indexed="81"/>
      <name val="微軟正黑體"/>
      <family val="2"/>
      <charset val="136"/>
    </font>
    <font>
      <b/>
      <sz val="36"/>
      <color rgb="FF000000"/>
      <name val="微軟正黑體"/>
      <family val="2"/>
      <charset val="136"/>
    </font>
    <font>
      <b/>
      <sz val="14"/>
      <color rgb="FFFF0000"/>
      <name val="微軟正黑體"/>
      <family val="2"/>
      <charset val="136"/>
    </font>
    <font>
      <sz val="12"/>
      <color theme="1"/>
      <name val="微軟正黑體"/>
      <family val="2"/>
      <charset val="136"/>
    </font>
    <font>
      <b/>
      <sz val="12"/>
      <color theme="1"/>
      <name val="微軟正黑體"/>
      <family val="2"/>
      <charset val="136"/>
    </font>
    <font>
      <sz val="14"/>
      <color theme="1"/>
      <name val="微軟正黑體"/>
      <family val="2"/>
      <charset val="136"/>
    </font>
    <font>
      <sz val="12"/>
      <color theme="1"/>
      <name val="標楷體"/>
      <family val="4"/>
      <charset val="136"/>
    </font>
    <font>
      <b/>
      <sz val="36"/>
      <color theme="1"/>
      <name val="微軟正黑體"/>
      <family val="2"/>
      <charset val="136"/>
    </font>
    <font>
      <b/>
      <u/>
      <sz val="12"/>
      <color rgb="FF000000"/>
      <name val="微軟正黑體"/>
      <family val="2"/>
      <charset val="136"/>
    </font>
    <font>
      <sz val="12"/>
      <color theme="1"/>
      <name val="新細明體"/>
      <family val="2"/>
      <charset val="136"/>
      <scheme val="minor"/>
    </font>
    <font>
      <b/>
      <sz val="8"/>
      <color rgb="FFFF6600"/>
      <name val="微軟正黑體"/>
      <family val="2"/>
      <charset val="136"/>
    </font>
    <font>
      <b/>
      <sz val="9"/>
      <color rgb="FFFF6600"/>
      <name val="微軟正黑體"/>
      <family val="2"/>
      <charset val="136"/>
    </font>
    <font>
      <u/>
      <sz val="8"/>
      <color rgb="FF000000"/>
      <name val="微軟正黑體"/>
      <family val="2"/>
      <charset val="136"/>
    </font>
    <font>
      <b/>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9"/>
      <color rgb="FF000000"/>
      <name val="Arial"/>
      <family val="2"/>
    </font>
    <font>
      <b/>
      <u/>
      <sz val="8"/>
      <color rgb="FF000000"/>
      <name val="Arial"/>
      <family val="2"/>
      <charset val="136"/>
    </font>
    <font>
      <b/>
      <u/>
      <sz val="8"/>
      <color theme="1"/>
      <name val="微軟正黑體"/>
      <family val="2"/>
      <charset val="136"/>
    </font>
    <font>
      <b/>
      <u/>
      <sz val="9"/>
      <color theme="1"/>
      <name val="微軟正黑體"/>
      <family val="2"/>
      <charset val="136"/>
    </font>
    <font>
      <b/>
      <sz val="9"/>
      <color theme="1"/>
      <name val="微軟正黑體"/>
      <family val="2"/>
      <charset val="136"/>
    </font>
    <font>
      <b/>
      <sz val="8"/>
      <color theme="1"/>
      <name val="Arial"/>
      <family val="2"/>
      <charset val="136"/>
    </font>
    <font>
      <sz val="11"/>
      <color theme="1"/>
      <name val="標楷體"/>
      <family val="4"/>
      <charset val="136"/>
    </font>
    <font>
      <sz val="20"/>
      <color theme="1"/>
      <name val="Arial"/>
      <family val="2"/>
    </font>
    <font>
      <sz val="20"/>
      <color theme="1"/>
      <name val="標楷體"/>
      <family val="4"/>
      <charset val="136"/>
    </font>
    <font>
      <u/>
      <sz val="20"/>
      <color theme="1"/>
      <name val="Arial"/>
      <family val="2"/>
    </font>
    <font>
      <b/>
      <sz val="10"/>
      <color rgb="FF0000FF"/>
      <name val="微軟正黑體"/>
      <family val="2"/>
      <charset val="136"/>
    </font>
    <font>
      <sz val="9"/>
      <color rgb="FF000080"/>
      <name val="微軟正黑體"/>
      <family val="2"/>
      <charset val="136"/>
    </font>
    <font>
      <b/>
      <sz val="9"/>
      <color rgb="FF000080"/>
      <name val="微軟正黑體"/>
      <family val="2"/>
      <charset val="136"/>
    </font>
  </fonts>
  <fills count="11">
    <fill>
      <patternFill patternType="none"/>
    </fill>
    <fill>
      <patternFill patternType="gray125"/>
    </fill>
    <fill>
      <patternFill patternType="solid">
        <fgColor rgb="FFFFFFCC"/>
        <bgColor indexed="64"/>
      </patternFill>
    </fill>
    <fill>
      <patternFill patternType="solid">
        <fgColor theme="5" tint="0.79998168889431442"/>
        <bgColor indexed="64"/>
      </patternFill>
    </fill>
    <fill>
      <patternFill patternType="solid">
        <fgColor theme="0"/>
        <bgColor indexed="64"/>
      </patternFill>
    </fill>
    <fill>
      <patternFill patternType="solid">
        <fgColor rgb="FFFFE0CC"/>
        <bgColor indexed="64"/>
      </patternFill>
    </fill>
    <fill>
      <patternFill patternType="solid">
        <fgColor theme="5" tint="0.39997558519241921"/>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
      <patternFill patternType="solid">
        <fgColor rgb="FFFFFF00"/>
        <bgColor indexed="64"/>
      </patternFill>
    </fill>
  </fills>
  <borders count="12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auto="1"/>
      </top>
      <bottom style="thin">
        <color auto="1"/>
      </bottom>
      <diagonal/>
    </border>
    <border>
      <left/>
      <right/>
      <top style="thin">
        <color auto="1"/>
      </top>
      <bottom style="thin">
        <color auto="1"/>
      </bottom>
      <diagonal/>
    </border>
    <border>
      <left/>
      <right style="thin">
        <color indexed="64"/>
      </right>
      <top style="thin">
        <color auto="1"/>
      </top>
      <bottom style="thin">
        <color auto="1"/>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diagonal/>
    </border>
    <border>
      <left/>
      <right style="hair">
        <color indexed="64"/>
      </right>
      <top/>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style="hair">
        <color indexed="64"/>
      </right>
      <top style="hair">
        <color indexed="64"/>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hair">
        <color indexed="64"/>
      </top>
      <bottom style="hair">
        <color indexed="64"/>
      </bottom>
      <diagonal/>
    </border>
    <border>
      <left style="double">
        <color indexed="64"/>
      </left>
      <right/>
      <top style="medium">
        <color indexed="64"/>
      </top>
      <bottom style="hair">
        <color indexed="64"/>
      </bottom>
      <diagonal/>
    </border>
    <border>
      <left/>
      <right style="double">
        <color indexed="64"/>
      </right>
      <top style="medium">
        <color indexed="64"/>
      </top>
      <bottom style="hair">
        <color indexed="64"/>
      </bottom>
      <diagonal/>
    </border>
    <border>
      <left/>
      <right style="thin">
        <color indexed="64"/>
      </right>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style="double">
        <color indexed="64"/>
      </left>
      <right/>
      <top/>
      <bottom style="hair">
        <color indexed="64"/>
      </bottom>
      <diagonal/>
    </border>
    <border>
      <left/>
      <right style="double">
        <color indexed="64"/>
      </right>
      <top/>
      <bottom style="hair">
        <color indexed="64"/>
      </bottom>
      <diagonal/>
    </border>
    <border>
      <left style="hair">
        <color indexed="64"/>
      </left>
      <right style="hair">
        <color indexed="64"/>
      </right>
      <top style="thin">
        <color indexed="64"/>
      </top>
      <bottom style="hair">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right style="double">
        <color indexed="64"/>
      </right>
      <top style="double">
        <color indexed="64"/>
      </top>
      <bottom style="hair">
        <color indexed="64"/>
      </bottom>
      <diagonal/>
    </border>
    <border>
      <left style="hair">
        <color indexed="64"/>
      </left>
      <right style="thin">
        <color indexed="64"/>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top/>
      <bottom style="double">
        <color indexed="64"/>
      </bottom>
      <diagonal/>
    </border>
    <border>
      <left style="double">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medium">
        <color indexed="64"/>
      </right>
      <top/>
      <bottom style="hair">
        <color indexed="64"/>
      </bottom>
      <diagonal/>
    </border>
    <border>
      <left/>
      <right style="thin">
        <color indexed="64"/>
      </right>
      <top style="hair">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style="double">
        <color indexed="64"/>
      </right>
      <top/>
      <bottom style="medium">
        <color indexed="64"/>
      </bottom>
      <diagonal/>
    </border>
    <border>
      <left style="double">
        <color indexed="64"/>
      </left>
      <right/>
      <top/>
      <bottom style="medium">
        <color indexed="64"/>
      </bottom>
      <diagonal/>
    </border>
    <border>
      <left/>
      <right/>
      <top style="medium">
        <color indexed="64"/>
      </top>
      <bottom/>
      <diagonal/>
    </border>
    <border>
      <left/>
      <right style="hair">
        <color indexed="64"/>
      </right>
      <top style="thin">
        <color indexed="64"/>
      </top>
      <bottom/>
      <diagonal/>
    </border>
    <border>
      <left style="hair">
        <color indexed="64"/>
      </left>
      <right/>
      <top style="thin">
        <color indexed="64"/>
      </top>
      <bottom/>
      <diagonal/>
    </border>
    <border>
      <left style="medium">
        <color indexed="64"/>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medium">
        <color indexed="64"/>
      </left>
      <right/>
      <top/>
      <bottom style="double">
        <color indexed="64"/>
      </bottom>
      <diagonal/>
    </border>
    <border>
      <left style="double">
        <color indexed="64"/>
      </left>
      <right/>
      <top style="hair">
        <color indexed="64"/>
      </top>
      <bottom style="double">
        <color indexed="64"/>
      </bottom>
      <diagonal/>
    </border>
    <border>
      <left style="double">
        <color indexed="64"/>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s>
  <cellStyleXfs count="3">
    <xf numFmtId="0" fontId="0" fillId="0" borderId="0">
      <alignment vertical="center"/>
    </xf>
    <xf numFmtId="0" fontId="1" fillId="0" borderId="0" applyNumberFormat="0" applyFill="0" applyBorder="0" applyAlignment="0" applyProtection="0">
      <alignment vertical="center"/>
    </xf>
    <xf numFmtId="0" fontId="2" fillId="0" borderId="0" applyNumberFormat="0" applyFill="0" applyBorder="0" applyAlignment="0" applyProtection="0">
      <alignment vertical="center"/>
    </xf>
  </cellStyleXfs>
  <cellXfs count="772">
    <xf numFmtId="0" fontId="0" fillId="0" borderId="0" xfId="0">
      <alignment vertical="center"/>
    </xf>
    <xf numFmtId="49" fontId="45" fillId="4" borderId="18" xfId="0" applyNumberFormat="1" applyFont="1" applyFill="1" applyBorder="1" applyAlignment="1" applyProtection="1">
      <alignment horizontal="left" vertical="center" wrapText="1" shrinkToFit="1"/>
      <protection locked="0"/>
    </xf>
    <xf numFmtId="0" fontId="5" fillId="0" borderId="0" xfId="0" applyFont="1">
      <alignment vertical="center"/>
    </xf>
    <xf numFmtId="0" fontId="4" fillId="0" borderId="0" xfId="0" applyFont="1">
      <alignment vertical="center"/>
    </xf>
    <xf numFmtId="0" fontId="0" fillId="0" borderId="0" xfId="0" applyProtection="1">
      <alignment vertical="center"/>
      <protection locked="0"/>
    </xf>
    <xf numFmtId="0" fontId="6" fillId="0" borderId="0" xfId="0" applyFont="1" applyAlignment="1">
      <alignment horizontal="center" vertical="center"/>
    </xf>
    <xf numFmtId="0" fontId="6" fillId="0" borderId="0" xfId="0" applyFont="1" applyAlignment="1">
      <alignment horizontal="center" vertical="center" wrapText="1"/>
    </xf>
    <xf numFmtId="49" fontId="6" fillId="0" borderId="0" xfId="0" applyNumberFormat="1" applyFont="1" applyAlignment="1">
      <alignment horizontal="center" vertical="center" wrapText="1"/>
    </xf>
    <xf numFmtId="0" fontId="7" fillId="0" borderId="0" xfId="0" applyFont="1">
      <alignment vertical="center"/>
    </xf>
    <xf numFmtId="0" fontId="9" fillId="3" borderId="0" xfId="0" applyFont="1" applyFill="1">
      <alignment vertical="center"/>
    </xf>
    <xf numFmtId="0" fontId="1" fillId="0" borderId="0" xfId="1">
      <alignment vertical="center"/>
    </xf>
    <xf numFmtId="0" fontId="10" fillId="0" borderId="0" xfId="1" applyFont="1" applyAlignment="1">
      <alignment vertical="top"/>
    </xf>
    <xf numFmtId="0" fontId="1" fillId="0" borderId="0" xfId="1" applyBorder="1">
      <alignment vertical="center"/>
    </xf>
    <xf numFmtId="0" fontId="10" fillId="0" borderId="0" xfId="0" applyFont="1" applyAlignment="1">
      <alignment vertical="top"/>
    </xf>
    <xf numFmtId="0" fontId="11" fillId="4" borderId="6" xfId="0" applyFont="1" applyFill="1" applyBorder="1" applyAlignment="1" applyProtection="1">
      <alignment horizontal="center" vertical="center"/>
      <protection locked="0"/>
    </xf>
    <xf numFmtId="0" fontId="13" fillId="4" borderId="0" xfId="0" applyFont="1" applyFill="1" applyProtection="1">
      <alignment vertical="center"/>
      <protection locked="0"/>
    </xf>
    <xf numFmtId="0" fontId="11" fillId="4" borderId="9" xfId="0" applyFont="1" applyFill="1" applyBorder="1" applyAlignment="1" applyProtection="1">
      <alignment horizontal="center" vertical="center"/>
      <protection locked="0"/>
    </xf>
    <xf numFmtId="0" fontId="15" fillId="4" borderId="10" xfId="0" applyFont="1" applyFill="1" applyBorder="1" applyProtection="1">
      <alignment vertical="center"/>
      <protection locked="0"/>
    </xf>
    <xf numFmtId="0" fontId="16" fillId="4" borderId="0" xfId="0" applyFont="1" applyFill="1" applyProtection="1">
      <alignment vertical="center"/>
      <protection locked="0"/>
    </xf>
    <xf numFmtId="0" fontId="15" fillId="4" borderId="7" xfId="0" applyFont="1" applyFill="1" applyBorder="1" applyProtection="1">
      <alignment vertical="center"/>
      <protection locked="0"/>
    </xf>
    <xf numFmtId="0" fontId="13" fillId="4" borderId="7" xfId="0" applyFont="1" applyFill="1" applyBorder="1" applyProtection="1">
      <alignment vertical="center"/>
      <protection locked="0"/>
    </xf>
    <xf numFmtId="0" fontId="16" fillId="4" borderId="7" xfId="0" applyFont="1" applyFill="1" applyBorder="1" applyProtection="1">
      <alignment vertical="center"/>
      <protection locked="0"/>
    </xf>
    <xf numFmtId="0" fontId="14" fillId="4" borderId="7" xfId="0" applyFont="1" applyFill="1" applyBorder="1" applyProtection="1">
      <alignment vertical="center"/>
      <protection locked="0"/>
    </xf>
    <xf numFmtId="0" fontId="14" fillId="4" borderId="8" xfId="0" applyFont="1" applyFill="1" applyBorder="1" applyProtection="1">
      <alignment vertical="center"/>
      <protection locked="0"/>
    </xf>
    <xf numFmtId="0" fontId="13" fillId="4" borderId="10" xfId="0" applyFont="1" applyFill="1" applyBorder="1" applyProtection="1">
      <alignment vertical="center"/>
      <protection locked="0"/>
    </xf>
    <xf numFmtId="0" fontId="16" fillId="4" borderId="10" xfId="0" applyFont="1" applyFill="1" applyBorder="1" applyProtection="1">
      <alignment vertical="center"/>
      <protection locked="0"/>
    </xf>
    <xf numFmtId="0" fontId="14" fillId="4" borderId="10" xfId="0" applyFont="1" applyFill="1" applyBorder="1" applyProtection="1">
      <alignment vertical="center"/>
      <protection locked="0"/>
    </xf>
    <xf numFmtId="0" fontId="14" fillId="4" borderId="11" xfId="0" applyFont="1" applyFill="1" applyBorder="1" applyProtection="1">
      <alignment vertical="center"/>
      <protection locked="0"/>
    </xf>
    <xf numFmtId="0" fontId="13" fillId="0" borderId="4" xfId="0" applyFont="1" applyBorder="1" applyProtection="1">
      <alignment vertical="center"/>
      <protection locked="0"/>
    </xf>
    <xf numFmtId="0" fontId="13" fillId="4" borderId="9" xfId="0" applyFont="1" applyFill="1" applyBorder="1" applyAlignment="1" applyProtection="1">
      <alignment horizontal="center" vertical="center"/>
      <protection locked="0"/>
    </xf>
    <xf numFmtId="0" fontId="8" fillId="4" borderId="0" xfId="0" applyFont="1" applyFill="1" applyProtection="1">
      <alignment vertical="center"/>
      <protection locked="0"/>
    </xf>
    <xf numFmtId="0" fontId="8" fillId="4" borderId="5" xfId="0" applyFont="1" applyFill="1" applyBorder="1" applyProtection="1">
      <alignment vertical="center"/>
      <protection locked="0"/>
    </xf>
    <xf numFmtId="0" fontId="12" fillId="4" borderId="0" xfId="0" applyFont="1" applyFill="1" applyProtection="1">
      <alignment vertical="center"/>
      <protection locked="0"/>
    </xf>
    <xf numFmtId="0" fontId="14" fillId="4" borderId="0" xfId="0" applyFont="1" applyFill="1" applyProtection="1">
      <alignment vertical="center"/>
      <protection locked="0"/>
    </xf>
    <xf numFmtId="0" fontId="15" fillId="4" borderId="0" xfId="0" applyFont="1" applyFill="1" applyProtection="1">
      <alignment vertical="center"/>
      <protection locked="0"/>
    </xf>
    <xf numFmtId="0" fontId="15" fillId="4" borderId="5" xfId="0" applyFont="1" applyFill="1" applyBorder="1" applyProtection="1">
      <alignment vertical="center"/>
      <protection locked="0"/>
    </xf>
    <xf numFmtId="0" fontId="14" fillId="0" borderId="0" xfId="0" applyFont="1" applyProtection="1">
      <alignment vertical="center"/>
      <protection locked="0"/>
    </xf>
    <xf numFmtId="0" fontId="15" fillId="4" borderId="4" xfId="0" applyFont="1" applyFill="1" applyBorder="1" applyProtection="1">
      <alignment vertical="center"/>
      <protection locked="0"/>
    </xf>
    <xf numFmtId="0" fontId="13" fillId="0" borderId="1" xfId="0" applyFont="1" applyBorder="1" applyProtection="1">
      <alignment vertical="center"/>
      <protection locked="0"/>
    </xf>
    <xf numFmtId="0" fontId="8" fillId="0" borderId="0" xfId="0" applyFont="1" applyProtection="1">
      <alignment vertical="center"/>
      <protection locked="0"/>
    </xf>
    <xf numFmtId="0" fontId="8" fillId="0" borderId="5" xfId="0" applyFont="1" applyBorder="1" applyProtection="1">
      <alignment vertical="center"/>
      <protection locked="0"/>
    </xf>
    <xf numFmtId="0" fontId="12" fillId="0" borderId="0" xfId="0" applyFont="1" applyProtection="1">
      <alignment vertical="center"/>
      <protection locked="0"/>
    </xf>
    <xf numFmtId="0" fontId="15" fillId="0" borderId="0" xfId="0" applyFont="1" applyProtection="1">
      <alignment vertical="center"/>
      <protection locked="0"/>
    </xf>
    <xf numFmtId="0" fontId="15" fillId="0" borderId="5" xfId="0" applyFont="1" applyBorder="1" applyProtection="1">
      <alignment vertical="center"/>
      <protection locked="0"/>
    </xf>
    <xf numFmtId="0" fontId="16" fillId="0" borderId="0" xfId="0" applyFont="1" applyProtection="1">
      <alignment vertical="center"/>
      <protection locked="0"/>
    </xf>
    <xf numFmtId="0" fontId="13" fillId="0" borderId="0" xfId="0" applyFont="1" applyProtection="1">
      <alignment vertical="center"/>
      <protection locked="0"/>
    </xf>
    <xf numFmtId="0" fontId="15" fillId="0" borderId="9" xfId="0" applyFont="1" applyBorder="1" applyProtection="1">
      <alignment vertical="center"/>
      <protection locked="0"/>
    </xf>
    <xf numFmtId="0" fontId="19" fillId="4" borderId="0" xfId="0" applyFont="1" applyFill="1" applyAlignment="1" applyProtection="1">
      <alignment vertical="center" wrapText="1"/>
      <protection locked="0"/>
    </xf>
    <xf numFmtId="0" fontId="19" fillId="4" borderId="0" xfId="0" applyFont="1" applyFill="1" applyProtection="1">
      <alignment vertical="center"/>
      <protection locked="0"/>
    </xf>
    <xf numFmtId="0" fontId="14" fillId="4" borderId="0" xfId="0" applyFont="1" applyFill="1" applyAlignment="1" applyProtection="1">
      <alignment vertical="center" wrapText="1"/>
      <protection locked="0"/>
    </xf>
    <xf numFmtId="0" fontId="14" fillId="4" borderId="0" xfId="0" quotePrefix="1" applyFont="1" applyFill="1" applyAlignment="1" applyProtection="1">
      <alignment vertical="center" wrapText="1"/>
      <protection locked="0"/>
    </xf>
    <xf numFmtId="0" fontId="20" fillId="4" borderId="0" xfId="0" applyFont="1" applyFill="1" applyAlignment="1" applyProtection="1">
      <alignment vertical="center" wrapText="1"/>
      <protection locked="0"/>
    </xf>
    <xf numFmtId="0" fontId="27" fillId="4" borderId="7" xfId="0" applyFont="1" applyFill="1" applyBorder="1" applyProtection="1">
      <alignment vertical="center"/>
      <protection locked="0"/>
    </xf>
    <xf numFmtId="0" fontId="15" fillId="0" borderId="0" xfId="0" applyFont="1">
      <alignment vertical="center"/>
    </xf>
    <xf numFmtId="0" fontId="28" fillId="0" borderId="0" xfId="0" applyFont="1" applyAlignment="1">
      <alignment horizontal="center" vertical="center"/>
    </xf>
    <xf numFmtId="0" fontId="29" fillId="0" borderId="0" xfId="0" applyFont="1" applyProtection="1">
      <alignment vertical="center"/>
      <protection locked="0"/>
    </xf>
    <xf numFmtId="0" fontId="30" fillId="4" borderId="12" xfId="0" applyFont="1" applyFill="1" applyBorder="1" applyProtection="1">
      <alignment vertical="center"/>
      <protection locked="0"/>
    </xf>
    <xf numFmtId="0" fontId="31" fillId="4" borderId="13" xfId="0" applyFont="1" applyFill="1" applyBorder="1" applyProtection="1">
      <alignment vertical="center"/>
      <protection locked="0"/>
    </xf>
    <xf numFmtId="0" fontId="31" fillId="4" borderId="14" xfId="0" applyFont="1" applyFill="1" applyBorder="1" applyProtection="1">
      <alignment vertical="center"/>
      <protection locked="0"/>
    </xf>
    <xf numFmtId="0" fontId="30" fillId="4" borderId="15" xfId="0" applyFont="1" applyFill="1" applyBorder="1" applyAlignment="1">
      <alignment horizontal="center" vertical="center" shrinkToFit="1"/>
    </xf>
    <xf numFmtId="0" fontId="31" fillId="4" borderId="0" xfId="0" applyFont="1" applyFill="1" applyAlignment="1">
      <alignment horizontal="center" vertical="center" shrinkToFit="1"/>
    </xf>
    <xf numFmtId="0" fontId="32" fillId="4" borderId="15" xfId="0" applyFont="1" applyFill="1" applyBorder="1">
      <alignment vertical="center"/>
    </xf>
    <xf numFmtId="0" fontId="33" fillId="4" borderId="0" xfId="0" applyFont="1" applyFill="1">
      <alignment vertical="center"/>
    </xf>
    <xf numFmtId="0" fontId="34" fillId="4" borderId="0" xfId="0" applyFont="1" applyFill="1" applyAlignment="1" applyProtection="1">
      <alignment vertical="center" shrinkToFit="1"/>
      <protection locked="0"/>
    </xf>
    <xf numFmtId="0" fontId="35" fillId="4" borderId="0" xfId="0" applyFont="1" applyFill="1">
      <alignment vertical="center"/>
    </xf>
    <xf numFmtId="0" fontId="34" fillId="4" borderId="16" xfId="0" applyFont="1" applyFill="1" applyBorder="1" applyAlignment="1" applyProtection="1">
      <alignment vertical="center" shrinkToFit="1"/>
      <protection locked="0"/>
    </xf>
    <xf numFmtId="0" fontId="21" fillId="0" borderId="0" xfId="0" applyFont="1">
      <alignment vertical="center"/>
    </xf>
    <xf numFmtId="0" fontId="36" fillId="0" borderId="0" xfId="0" applyFont="1">
      <alignment vertical="center"/>
    </xf>
    <xf numFmtId="0" fontId="37" fillId="6" borderId="15" xfId="0" applyFont="1" applyFill="1" applyBorder="1" applyAlignment="1" applyProtection="1">
      <alignment vertical="center" textRotation="255"/>
      <protection locked="0"/>
    </xf>
    <xf numFmtId="0" fontId="38" fillId="6" borderId="16" xfId="0" applyFont="1" applyFill="1" applyBorder="1" applyAlignment="1" applyProtection="1">
      <alignment vertical="center" textRotation="180"/>
      <protection locked="0"/>
    </xf>
    <xf numFmtId="0" fontId="33" fillId="4" borderId="17" xfId="0" applyFont="1" applyFill="1" applyBorder="1" applyProtection="1">
      <alignment vertical="center"/>
      <protection locked="0"/>
    </xf>
    <xf numFmtId="0" fontId="33" fillId="4" borderId="18" xfId="0" applyFont="1" applyFill="1" applyBorder="1" applyProtection="1">
      <alignment vertical="center"/>
      <protection locked="0"/>
    </xf>
    <xf numFmtId="0" fontId="33" fillId="4" borderId="19" xfId="0" applyFont="1" applyFill="1" applyBorder="1" applyProtection="1">
      <alignment vertical="center"/>
      <protection locked="0"/>
    </xf>
    <xf numFmtId="49" fontId="34" fillId="4" borderId="20" xfId="0" applyNumberFormat="1" applyFont="1" applyFill="1" applyBorder="1" applyProtection="1">
      <alignment vertical="center"/>
      <protection locked="0"/>
    </xf>
    <xf numFmtId="49" fontId="34" fillId="4" borderId="18" xfId="0" applyNumberFormat="1" applyFont="1" applyFill="1" applyBorder="1" applyProtection="1">
      <alignment vertical="center"/>
      <protection locked="0"/>
    </xf>
    <xf numFmtId="49" fontId="34" fillId="4" borderId="19" xfId="0" applyNumberFormat="1" applyFont="1" applyFill="1" applyBorder="1" applyProtection="1">
      <alignment vertical="center"/>
      <protection locked="0"/>
    </xf>
    <xf numFmtId="49" fontId="33" fillId="4" borderId="20" xfId="0" applyNumberFormat="1" applyFont="1" applyFill="1" applyBorder="1" applyProtection="1">
      <alignment vertical="center"/>
      <protection locked="0"/>
    </xf>
    <xf numFmtId="49" fontId="33" fillId="4" borderId="18" xfId="0" applyNumberFormat="1" applyFont="1" applyFill="1" applyBorder="1" applyProtection="1">
      <alignment vertical="center"/>
      <protection locked="0"/>
    </xf>
    <xf numFmtId="49" fontId="34" fillId="4" borderId="21" xfId="0" applyNumberFormat="1" applyFont="1" applyFill="1" applyBorder="1" applyProtection="1">
      <alignment vertical="center"/>
      <protection locked="0"/>
    </xf>
    <xf numFmtId="0" fontId="28" fillId="0" borderId="0" xfId="0" applyFont="1">
      <alignment vertical="center"/>
    </xf>
    <xf numFmtId="0" fontId="38" fillId="6" borderId="12" xfId="0" applyFont="1" applyFill="1" applyBorder="1" applyAlignment="1" applyProtection="1">
      <alignment vertical="center" textRotation="255"/>
      <protection locked="0"/>
    </xf>
    <xf numFmtId="0" fontId="38" fillId="6" borderId="13" xfId="0" applyFont="1" applyFill="1" applyBorder="1" applyAlignment="1" applyProtection="1">
      <alignment vertical="center" textRotation="180"/>
      <protection locked="0"/>
    </xf>
    <xf numFmtId="49" fontId="44" fillId="4" borderId="22" xfId="0" applyNumberFormat="1" applyFont="1" applyFill="1" applyBorder="1" applyProtection="1">
      <alignment vertical="center"/>
      <protection locked="0"/>
    </xf>
    <xf numFmtId="49" fontId="44" fillId="4" borderId="23" xfId="0" applyNumberFormat="1" applyFont="1" applyFill="1" applyBorder="1" applyProtection="1">
      <alignment vertical="center"/>
      <protection locked="0"/>
    </xf>
    <xf numFmtId="49" fontId="44" fillId="4" borderId="24" xfId="0" applyNumberFormat="1" applyFont="1" applyFill="1" applyBorder="1" applyProtection="1">
      <alignment vertical="center"/>
      <protection locked="0"/>
    </xf>
    <xf numFmtId="49" fontId="34" fillId="4" borderId="26" xfId="0" applyNumberFormat="1" applyFont="1" applyFill="1" applyBorder="1" applyProtection="1">
      <alignment vertical="center"/>
      <protection locked="0"/>
    </xf>
    <xf numFmtId="49" fontId="34" fillId="4" borderId="23" xfId="0" applyNumberFormat="1" applyFont="1" applyFill="1" applyBorder="1" applyProtection="1">
      <alignment vertical="center"/>
      <protection locked="0"/>
    </xf>
    <xf numFmtId="49" fontId="34" fillId="4" borderId="25" xfId="0" applyNumberFormat="1" applyFont="1" applyFill="1" applyBorder="1" applyProtection="1">
      <alignment vertical="center"/>
      <protection locked="0"/>
    </xf>
    <xf numFmtId="0" fontId="38" fillId="6" borderId="0" xfId="0" applyFont="1" applyFill="1" applyAlignment="1" applyProtection="1">
      <alignment vertical="center" textRotation="180"/>
      <protection locked="0"/>
    </xf>
    <xf numFmtId="49" fontId="44" fillId="4" borderId="27" xfId="0" applyNumberFormat="1" applyFont="1" applyFill="1" applyBorder="1" applyProtection="1">
      <alignment vertical="center"/>
      <protection locked="0"/>
    </xf>
    <xf numFmtId="49" fontId="44" fillId="4" borderId="18" xfId="0" applyNumberFormat="1" applyFont="1" applyFill="1" applyBorder="1" applyProtection="1">
      <alignment vertical="center"/>
      <protection locked="0"/>
    </xf>
    <xf numFmtId="49" fontId="44" fillId="4" borderId="19" xfId="0" applyNumberFormat="1" applyFont="1" applyFill="1" applyBorder="1" applyProtection="1">
      <alignment vertical="center"/>
      <protection locked="0"/>
    </xf>
    <xf numFmtId="49" fontId="34" fillId="4" borderId="28" xfId="0" applyNumberFormat="1" applyFont="1" applyFill="1" applyBorder="1" applyProtection="1">
      <alignment vertical="center"/>
      <protection locked="0"/>
    </xf>
    <xf numFmtId="0" fontId="48" fillId="4" borderId="18" xfId="0" applyFont="1" applyFill="1" applyBorder="1" applyAlignment="1">
      <alignment horizontal="left" vertical="center" shrinkToFit="1"/>
    </xf>
    <xf numFmtId="49" fontId="44" fillId="4" borderId="29" xfId="0" applyNumberFormat="1" applyFont="1" applyFill="1" applyBorder="1" applyProtection="1">
      <alignment vertical="center"/>
      <protection locked="0"/>
    </xf>
    <xf numFmtId="49" fontId="44" fillId="4" borderId="0" xfId="0" applyNumberFormat="1" applyFont="1" applyFill="1" applyProtection="1">
      <alignment vertical="center"/>
      <protection locked="0"/>
    </xf>
    <xf numFmtId="49" fontId="44" fillId="4" borderId="30" xfId="0" applyNumberFormat="1" applyFont="1" applyFill="1" applyBorder="1" applyProtection="1">
      <alignment vertical="center"/>
      <protection locked="0"/>
    </xf>
    <xf numFmtId="49" fontId="43" fillId="4" borderId="20" xfId="0" applyNumberFormat="1" applyFont="1" applyFill="1" applyBorder="1" applyProtection="1">
      <alignment vertical="center"/>
      <protection locked="0"/>
    </xf>
    <xf numFmtId="49" fontId="43" fillId="4" borderId="18" xfId="0" applyNumberFormat="1" applyFont="1" applyFill="1" applyBorder="1" applyProtection="1">
      <alignment vertical="center"/>
      <protection locked="0"/>
    </xf>
    <xf numFmtId="49" fontId="43" fillId="4" borderId="19" xfId="0" applyNumberFormat="1" applyFont="1" applyFill="1" applyBorder="1" applyProtection="1">
      <alignment vertical="center"/>
      <protection locked="0"/>
    </xf>
    <xf numFmtId="0" fontId="49" fillId="0" borderId="0" xfId="0" applyFont="1" applyAlignment="1" applyProtection="1">
      <alignment horizontal="right" vertical="center" wrapText="1"/>
      <protection locked="0"/>
    </xf>
    <xf numFmtId="0" fontId="50" fillId="0" borderId="0" xfId="0" applyFont="1" applyAlignment="1" applyProtection="1">
      <alignment vertical="center" wrapText="1"/>
      <protection locked="0"/>
    </xf>
    <xf numFmtId="0" fontId="51" fillId="0" borderId="0" xfId="0" applyFont="1" applyAlignment="1">
      <alignment vertical="center" wrapText="1"/>
    </xf>
    <xf numFmtId="49" fontId="40" fillId="4" borderId="31" xfId="0" applyNumberFormat="1" applyFont="1" applyFill="1" applyBorder="1" applyProtection="1">
      <alignment vertical="center"/>
      <protection locked="0"/>
    </xf>
    <xf numFmtId="49" fontId="44" fillId="4" borderId="32" xfId="0" applyNumberFormat="1" applyFont="1" applyFill="1" applyBorder="1" applyProtection="1">
      <alignment vertical="center"/>
      <protection locked="0"/>
    </xf>
    <xf numFmtId="49" fontId="44" fillId="4" borderId="33" xfId="0" applyNumberFormat="1" applyFont="1" applyFill="1" applyBorder="1" applyProtection="1">
      <alignment vertical="center"/>
      <protection locked="0"/>
    </xf>
    <xf numFmtId="0" fontId="52" fillId="4" borderId="34" xfId="0" applyFont="1" applyFill="1" applyBorder="1" applyAlignment="1">
      <alignment vertical="center" shrinkToFit="1"/>
    </xf>
    <xf numFmtId="0" fontId="52" fillId="4" borderId="38" xfId="0" applyFont="1" applyFill="1" applyBorder="1" applyAlignment="1">
      <alignment vertical="center" shrinkToFit="1"/>
    </xf>
    <xf numFmtId="0" fontId="52" fillId="4" borderId="34" xfId="0" applyFont="1" applyFill="1" applyBorder="1" applyProtection="1">
      <alignment vertical="center"/>
      <protection locked="0"/>
    </xf>
    <xf numFmtId="0" fontId="32" fillId="4" borderId="35" xfId="0" applyFont="1" applyFill="1" applyBorder="1" applyProtection="1">
      <alignment vertical="center"/>
      <protection locked="0"/>
    </xf>
    <xf numFmtId="0" fontId="33" fillId="4" borderId="36" xfId="0" applyFont="1" applyFill="1" applyBorder="1" applyProtection="1">
      <alignment vertical="center"/>
      <protection locked="0"/>
    </xf>
    <xf numFmtId="0" fontId="33" fillId="4" borderId="37" xfId="0" applyFont="1" applyFill="1" applyBorder="1" applyProtection="1">
      <alignment vertical="center"/>
      <protection locked="0"/>
    </xf>
    <xf numFmtId="0" fontId="52" fillId="4" borderId="38" xfId="0" applyFont="1" applyFill="1" applyBorder="1" applyProtection="1">
      <alignment vertical="center"/>
      <protection locked="0"/>
    </xf>
    <xf numFmtId="0" fontId="32" fillId="4" borderId="36" xfId="0" applyFont="1" applyFill="1" applyBorder="1" applyProtection="1">
      <alignment vertical="center"/>
      <protection locked="0"/>
    </xf>
    <xf numFmtId="0" fontId="32" fillId="4" borderId="39" xfId="0" applyFont="1" applyFill="1" applyBorder="1" applyProtection="1">
      <alignment vertical="center"/>
      <protection locked="0"/>
    </xf>
    <xf numFmtId="49" fontId="32" fillId="4" borderId="27" xfId="0" applyNumberFormat="1" applyFont="1" applyFill="1" applyBorder="1" applyProtection="1">
      <alignment vertical="center"/>
      <protection locked="0"/>
    </xf>
    <xf numFmtId="49" fontId="32" fillId="4" borderId="18" xfId="0" applyNumberFormat="1" applyFont="1" applyFill="1" applyBorder="1" applyProtection="1">
      <alignment vertical="center"/>
      <protection locked="0"/>
    </xf>
    <xf numFmtId="49" fontId="32" fillId="4" borderId="19" xfId="0" applyNumberFormat="1" applyFont="1" applyFill="1" applyBorder="1" applyProtection="1">
      <alignment vertical="center"/>
      <protection locked="0"/>
    </xf>
    <xf numFmtId="49" fontId="34" fillId="4" borderId="36" xfId="0" applyNumberFormat="1" applyFont="1" applyFill="1" applyBorder="1" applyProtection="1">
      <alignment vertical="center"/>
      <protection locked="0"/>
    </xf>
    <xf numFmtId="49" fontId="34" fillId="4" borderId="39" xfId="0" applyNumberFormat="1" applyFont="1" applyFill="1" applyBorder="1" applyProtection="1">
      <alignment vertical="center"/>
      <protection locked="0"/>
    </xf>
    <xf numFmtId="49" fontId="60" fillId="4" borderId="31" xfId="0" applyNumberFormat="1" applyFont="1" applyFill="1" applyBorder="1" applyProtection="1">
      <alignment vertical="center"/>
      <protection locked="0"/>
    </xf>
    <xf numFmtId="49" fontId="60" fillId="4" borderId="32" xfId="0" applyNumberFormat="1" applyFont="1" applyFill="1" applyBorder="1" applyProtection="1">
      <alignment vertical="center"/>
      <protection locked="0"/>
    </xf>
    <xf numFmtId="49" fontId="60" fillId="4" borderId="33" xfId="0" applyNumberFormat="1" applyFont="1" applyFill="1" applyBorder="1" applyProtection="1">
      <alignment vertical="center"/>
      <protection locked="0"/>
    </xf>
    <xf numFmtId="49" fontId="60" fillId="10" borderId="40" xfId="0" applyNumberFormat="1" applyFont="1" applyFill="1" applyBorder="1" applyProtection="1">
      <alignment vertical="center"/>
      <protection locked="0"/>
    </xf>
    <xf numFmtId="49" fontId="60" fillId="10" borderId="41" xfId="0" applyNumberFormat="1" applyFont="1" applyFill="1" applyBorder="1" applyProtection="1">
      <alignment vertical="center"/>
      <protection locked="0"/>
    </xf>
    <xf numFmtId="49" fontId="60" fillId="10" borderId="42" xfId="0" applyNumberFormat="1" applyFont="1" applyFill="1" applyBorder="1" applyProtection="1">
      <alignment vertical="center"/>
      <protection locked="0"/>
    </xf>
    <xf numFmtId="49" fontId="33" fillId="4" borderId="44" xfId="0" applyNumberFormat="1" applyFont="1" applyFill="1" applyBorder="1" applyProtection="1">
      <alignment vertical="center"/>
      <protection locked="0"/>
    </xf>
    <xf numFmtId="49" fontId="33" fillId="4" borderId="23" xfId="0" applyNumberFormat="1" applyFont="1" applyFill="1" applyBorder="1" applyProtection="1">
      <alignment vertical="center"/>
      <protection locked="0"/>
    </xf>
    <xf numFmtId="49" fontId="34" fillId="4" borderId="24" xfId="0" applyNumberFormat="1" applyFont="1" applyFill="1" applyBorder="1" applyProtection="1">
      <alignment vertical="center"/>
      <protection locked="0"/>
    </xf>
    <xf numFmtId="49" fontId="33" fillId="4" borderId="26" xfId="0" applyNumberFormat="1" applyFont="1" applyFill="1" applyBorder="1" applyProtection="1">
      <alignment vertical="center"/>
      <protection locked="0"/>
    </xf>
    <xf numFmtId="49" fontId="33" fillId="4" borderId="24" xfId="0" applyNumberFormat="1" applyFont="1" applyFill="1" applyBorder="1" applyProtection="1">
      <alignment vertical="center"/>
      <protection locked="0"/>
    </xf>
    <xf numFmtId="49" fontId="34" fillId="4" borderId="45" xfId="0" applyNumberFormat="1" applyFont="1" applyFill="1" applyBorder="1" applyProtection="1">
      <alignment vertical="center"/>
      <protection locked="0"/>
    </xf>
    <xf numFmtId="49" fontId="33" fillId="4" borderId="17" xfId="0" applyNumberFormat="1" applyFont="1" applyFill="1" applyBorder="1" applyProtection="1">
      <alignment vertical="center"/>
      <protection locked="0"/>
    </xf>
    <xf numFmtId="49" fontId="33" fillId="4" borderId="19" xfId="0" applyNumberFormat="1" applyFont="1" applyFill="1" applyBorder="1" applyProtection="1">
      <alignment vertical="center"/>
      <protection locked="0"/>
    </xf>
    <xf numFmtId="0" fontId="63" fillId="0" borderId="0" xfId="0" applyFont="1" applyProtection="1">
      <alignment vertical="center"/>
      <protection locked="0"/>
    </xf>
    <xf numFmtId="0" fontId="37" fillId="6" borderId="51" xfId="0" applyFont="1" applyFill="1" applyBorder="1" applyAlignment="1" applyProtection="1">
      <alignment vertical="center" textRotation="255"/>
      <protection locked="0"/>
    </xf>
    <xf numFmtId="0" fontId="38" fillId="6" borderId="52" xfId="0" applyFont="1" applyFill="1" applyBorder="1" applyAlignment="1" applyProtection="1">
      <alignment vertical="center" textRotation="180"/>
      <protection locked="0"/>
    </xf>
    <xf numFmtId="49" fontId="33" fillId="4" borderId="15" xfId="0" applyNumberFormat="1" applyFont="1" applyFill="1" applyBorder="1" applyProtection="1">
      <alignment vertical="center"/>
      <protection locked="0"/>
    </xf>
    <xf numFmtId="49" fontId="33" fillId="4" borderId="0" xfId="0" applyNumberFormat="1" applyFont="1" applyFill="1" applyProtection="1">
      <alignment vertical="center"/>
      <protection locked="0"/>
    </xf>
    <xf numFmtId="49" fontId="34" fillId="4" borderId="53" xfId="0" applyNumberFormat="1" applyFont="1" applyFill="1" applyBorder="1" applyProtection="1">
      <alignment vertical="center"/>
      <protection locked="0"/>
    </xf>
    <xf numFmtId="49" fontId="34" fillId="4" borderId="54" xfId="0" applyNumberFormat="1" applyFont="1" applyFill="1" applyBorder="1" applyProtection="1">
      <alignment vertical="center"/>
      <protection locked="0"/>
    </xf>
    <xf numFmtId="49" fontId="34" fillId="4" borderId="55" xfId="0" applyNumberFormat="1" applyFont="1" applyFill="1" applyBorder="1" applyProtection="1">
      <alignment vertical="center"/>
      <protection locked="0"/>
    </xf>
    <xf numFmtId="49" fontId="33" fillId="4" borderId="53" xfId="0" applyNumberFormat="1" applyFont="1" applyFill="1" applyBorder="1" applyProtection="1">
      <alignment vertical="center"/>
      <protection locked="0"/>
    </xf>
    <xf numFmtId="49" fontId="33" fillId="4" borderId="54" xfId="0" applyNumberFormat="1" applyFont="1" applyFill="1" applyBorder="1" applyProtection="1">
      <alignment vertical="center"/>
      <protection locked="0"/>
    </xf>
    <xf numFmtId="49" fontId="34" fillId="4" borderId="56" xfId="0" applyNumberFormat="1" applyFont="1" applyFill="1" applyBorder="1" applyProtection="1">
      <alignment vertical="center"/>
      <protection locked="0"/>
    </xf>
    <xf numFmtId="0" fontId="52" fillId="4" borderId="2" xfId="0" applyFont="1" applyFill="1" applyBorder="1">
      <alignment vertical="center"/>
    </xf>
    <xf numFmtId="0" fontId="67" fillId="0" borderId="0" xfId="2" applyFont="1" applyProtection="1">
      <alignment vertical="center"/>
    </xf>
    <xf numFmtId="0" fontId="38" fillId="6" borderId="14" xfId="0" applyFont="1" applyFill="1" applyBorder="1" applyAlignment="1" applyProtection="1">
      <alignment vertical="center" textRotation="180"/>
      <protection locked="0"/>
    </xf>
    <xf numFmtId="0" fontId="52" fillId="4" borderId="12" xfId="0" applyFont="1" applyFill="1" applyBorder="1" applyProtection="1">
      <alignment vertical="center"/>
      <protection locked="0"/>
    </xf>
    <xf numFmtId="0" fontId="53" fillId="4" borderId="61" xfId="0" applyFont="1" applyFill="1" applyBorder="1" applyProtection="1">
      <alignment vertical="center"/>
      <protection locked="0"/>
    </xf>
    <xf numFmtId="0" fontId="33" fillId="4" borderId="62" xfId="0" applyFont="1" applyFill="1" applyBorder="1" applyProtection="1">
      <alignment vertical="center"/>
      <protection locked="0"/>
    </xf>
    <xf numFmtId="0" fontId="33" fillId="4" borderId="63" xfId="0" applyFont="1" applyFill="1" applyBorder="1" applyProtection="1">
      <alignment vertical="center"/>
      <protection locked="0"/>
    </xf>
    <xf numFmtId="0" fontId="65" fillId="4" borderId="61" xfId="0" applyFont="1" applyFill="1" applyBorder="1" applyProtection="1">
      <alignment vertical="center"/>
      <protection locked="0"/>
    </xf>
    <xf numFmtId="0" fontId="59" fillId="4" borderId="62" xfId="0" applyFont="1" applyFill="1" applyBorder="1" applyProtection="1">
      <alignment vertical="center"/>
      <protection locked="0"/>
    </xf>
    <xf numFmtId="0" fontId="59" fillId="4" borderId="13" xfId="0" applyFont="1" applyFill="1" applyBorder="1" applyProtection="1">
      <alignment vertical="center"/>
      <protection locked="0"/>
    </xf>
    <xf numFmtId="0" fontId="59" fillId="4" borderId="14" xfId="0" applyFont="1" applyFill="1" applyBorder="1" applyProtection="1">
      <alignment vertical="center"/>
      <protection locked="0"/>
    </xf>
    <xf numFmtId="0" fontId="38" fillId="6" borderId="15" xfId="0" applyFont="1" applyFill="1" applyBorder="1" applyAlignment="1" applyProtection="1">
      <alignment vertical="center" textRotation="255"/>
      <protection locked="0"/>
    </xf>
    <xf numFmtId="0" fontId="33" fillId="4" borderId="64" xfId="0" applyFont="1" applyFill="1" applyBorder="1" applyProtection="1">
      <alignment vertical="center"/>
      <protection locked="0"/>
    </xf>
    <xf numFmtId="49" fontId="34" fillId="4" borderId="65" xfId="0" applyNumberFormat="1" applyFont="1" applyFill="1" applyBorder="1" applyProtection="1">
      <alignment vertical="center"/>
      <protection locked="0"/>
    </xf>
    <xf numFmtId="0" fontId="69" fillId="0" borderId="38" xfId="0" applyFont="1" applyBorder="1" applyAlignment="1">
      <alignment vertical="center" shrinkToFit="1"/>
    </xf>
    <xf numFmtId="0" fontId="69" fillId="0" borderId="18" xfId="0" applyFont="1" applyBorder="1" applyAlignment="1">
      <alignment vertical="center" shrinkToFit="1"/>
    </xf>
    <xf numFmtId="0" fontId="62" fillId="0" borderId="18" xfId="0" applyFont="1" applyBorder="1" applyAlignment="1">
      <alignment vertical="center" shrinkToFit="1"/>
    </xf>
    <xf numFmtId="49" fontId="33" fillId="4" borderId="32" xfId="0" applyNumberFormat="1" applyFont="1" applyFill="1" applyBorder="1" applyProtection="1">
      <alignment vertical="center"/>
      <protection locked="0"/>
    </xf>
    <xf numFmtId="0" fontId="33" fillId="4" borderId="15" xfId="0" applyFont="1" applyFill="1" applyBorder="1" applyProtection="1">
      <alignment vertical="center"/>
      <protection locked="0"/>
    </xf>
    <xf numFmtId="0" fontId="33" fillId="4" borderId="0" xfId="0" applyFont="1" applyFill="1" applyProtection="1">
      <alignment vertical="center"/>
      <protection locked="0"/>
    </xf>
    <xf numFmtId="0" fontId="33" fillId="4" borderId="30" xfId="0" applyFont="1" applyFill="1" applyBorder="1" applyProtection="1">
      <alignment vertical="center"/>
      <protection locked="0"/>
    </xf>
    <xf numFmtId="49" fontId="33" fillId="4" borderId="55" xfId="0" applyNumberFormat="1" applyFont="1" applyFill="1" applyBorder="1" applyProtection="1">
      <alignment vertical="center"/>
      <protection locked="0"/>
    </xf>
    <xf numFmtId="0" fontId="73" fillId="4" borderId="66" xfId="0" applyFont="1" applyFill="1" applyBorder="1">
      <alignment vertical="center"/>
    </xf>
    <xf numFmtId="0" fontId="43" fillId="4" borderId="67" xfId="0" applyFont="1" applyFill="1" applyBorder="1" applyProtection="1">
      <alignment vertical="center"/>
      <protection locked="0"/>
    </xf>
    <xf numFmtId="0" fontId="43" fillId="4" borderId="68" xfId="0" applyFont="1" applyFill="1" applyBorder="1" applyProtection="1">
      <alignment vertical="center"/>
      <protection locked="0"/>
    </xf>
    <xf numFmtId="0" fontId="73" fillId="4" borderId="68" xfId="0" applyFont="1" applyFill="1" applyBorder="1" applyProtection="1">
      <alignment vertical="center"/>
      <protection locked="0"/>
    </xf>
    <xf numFmtId="0" fontId="43" fillId="4" borderId="61" xfId="0" applyFont="1" applyFill="1" applyBorder="1" applyProtection="1">
      <alignment vertical="center"/>
      <protection locked="0"/>
    </xf>
    <xf numFmtId="0" fontId="43" fillId="4" borderId="62" xfId="0" applyFont="1" applyFill="1" applyBorder="1" applyProtection="1">
      <alignment vertical="center"/>
      <protection locked="0"/>
    </xf>
    <xf numFmtId="0" fontId="43" fillId="4" borderId="63" xfId="0" applyFont="1" applyFill="1" applyBorder="1" applyProtection="1">
      <alignment vertical="center"/>
      <protection locked="0"/>
    </xf>
    <xf numFmtId="0" fontId="12" fillId="4" borderId="62" xfId="0" applyFont="1" applyFill="1" applyBorder="1" applyProtection="1">
      <alignment vertical="center"/>
      <protection locked="0"/>
    </xf>
    <xf numFmtId="0" fontId="12" fillId="4" borderId="69" xfId="0" applyFont="1" applyFill="1" applyBorder="1" applyProtection="1">
      <alignment vertical="center"/>
      <protection locked="0"/>
    </xf>
    <xf numFmtId="0" fontId="81" fillId="4" borderId="71" xfId="0" applyFont="1" applyFill="1" applyBorder="1" applyProtection="1">
      <alignment vertical="center"/>
      <protection locked="0"/>
    </xf>
    <xf numFmtId="0" fontId="60" fillId="4" borderId="38" xfId="0" applyFont="1" applyFill="1" applyBorder="1" applyProtection="1">
      <alignment vertical="center"/>
      <protection locked="0"/>
    </xf>
    <xf numFmtId="0" fontId="60" fillId="4" borderId="72" xfId="0" applyFont="1" applyFill="1" applyBorder="1" applyProtection="1">
      <alignment vertical="center"/>
      <protection locked="0"/>
    </xf>
    <xf numFmtId="0" fontId="64" fillId="0" borderId="0" xfId="2" applyFont="1" applyAlignment="1" applyProtection="1">
      <alignment vertical="center" wrapText="1"/>
    </xf>
    <xf numFmtId="0" fontId="33" fillId="4" borderId="71" xfId="0" applyFont="1" applyFill="1" applyBorder="1" applyProtection="1">
      <alignment vertical="center"/>
      <protection locked="0"/>
    </xf>
    <xf numFmtId="0" fontId="33" fillId="4" borderId="38" xfId="0" applyFont="1" applyFill="1" applyBorder="1" applyProtection="1">
      <alignment vertical="center"/>
      <protection locked="0"/>
    </xf>
    <xf numFmtId="0" fontId="82" fillId="4" borderId="38" xfId="0" applyFont="1" applyFill="1" applyBorder="1" applyProtection="1">
      <alignment vertical="center"/>
      <protection locked="0"/>
    </xf>
    <xf numFmtId="0" fontId="82" fillId="4" borderId="72" xfId="0" applyFont="1" applyFill="1" applyBorder="1" applyProtection="1">
      <alignment vertical="center"/>
      <protection locked="0"/>
    </xf>
    <xf numFmtId="0" fontId="84" fillId="0" borderId="0" xfId="2" applyFont="1" applyAlignment="1" applyProtection="1">
      <alignment vertical="center" wrapText="1"/>
    </xf>
    <xf numFmtId="0" fontId="35" fillId="4" borderId="71" xfId="0" applyFont="1" applyFill="1" applyBorder="1" applyProtection="1">
      <alignment vertical="center"/>
      <protection locked="0"/>
    </xf>
    <xf numFmtId="0" fontId="33" fillId="4" borderId="20" xfId="0" applyFont="1" applyFill="1" applyBorder="1" applyProtection="1">
      <alignment vertical="center"/>
      <protection locked="0"/>
    </xf>
    <xf numFmtId="0" fontId="83" fillId="4" borderId="20" xfId="0" applyFont="1" applyFill="1" applyBorder="1" applyProtection="1">
      <alignment vertical="center"/>
      <protection locked="0"/>
    </xf>
    <xf numFmtId="0" fontId="60" fillId="4" borderId="18" xfId="0" applyFont="1" applyFill="1" applyBorder="1" applyProtection="1">
      <alignment vertical="center"/>
      <protection locked="0"/>
    </xf>
    <xf numFmtId="0" fontId="60" fillId="4" borderId="21" xfId="0" applyFont="1" applyFill="1" applyBorder="1" applyProtection="1">
      <alignment vertical="center"/>
      <protection locked="0"/>
    </xf>
    <xf numFmtId="0" fontId="74" fillId="4" borderId="17" xfId="0" applyFont="1" applyFill="1" applyBorder="1" applyProtection="1">
      <alignment vertical="center"/>
      <protection locked="0"/>
    </xf>
    <xf numFmtId="0" fontId="74" fillId="4" borderId="18" xfId="0" applyFont="1" applyFill="1" applyBorder="1" applyProtection="1">
      <alignment vertical="center"/>
      <protection locked="0"/>
    </xf>
    <xf numFmtId="0" fontId="74" fillId="4" borderId="21" xfId="0" applyFont="1" applyFill="1" applyBorder="1" applyProtection="1">
      <alignment vertical="center"/>
      <protection locked="0"/>
    </xf>
    <xf numFmtId="0" fontId="33" fillId="4" borderId="72" xfId="0" applyFont="1" applyFill="1" applyBorder="1" applyProtection="1">
      <alignment vertical="center"/>
      <protection locked="0"/>
    </xf>
    <xf numFmtId="0" fontId="52" fillId="4" borderId="38" xfId="0" applyFont="1" applyFill="1" applyBorder="1" applyAlignment="1">
      <alignment vertical="center" wrapText="1"/>
    </xf>
    <xf numFmtId="0" fontId="32" fillId="4" borderId="38" xfId="0" applyFont="1" applyFill="1" applyBorder="1" applyProtection="1">
      <alignment vertical="center"/>
      <protection locked="0"/>
    </xf>
    <xf numFmtId="49" fontId="34" fillId="4" borderId="38" xfId="0" applyNumberFormat="1" applyFont="1" applyFill="1" applyBorder="1" applyProtection="1">
      <alignment vertical="center"/>
      <protection locked="0"/>
    </xf>
    <xf numFmtId="49" fontId="33" fillId="4" borderId="38" xfId="0" applyNumberFormat="1" applyFont="1" applyFill="1" applyBorder="1" applyProtection="1">
      <alignment vertical="center"/>
      <protection locked="0"/>
    </xf>
    <xf numFmtId="49" fontId="34" fillId="4" borderId="72" xfId="0" applyNumberFormat="1" applyFont="1" applyFill="1" applyBorder="1" applyProtection="1">
      <alignment vertical="center"/>
      <protection locked="0"/>
    </xf>
    <xf numFmtId="0" fontId="38" fillId="6" borderId="51" xfId="0" applyFont="1" applyFill="1" applyBorder="1" applyAlignment="1" applyProtection="1">
      <alignment vertical="center" textRotation="255"/>
      <protection locked="0"/>
    </xf>
    <xf numFmtId="0" fontId="38" fillId="6" borderId="76" xfId="0" applyFont="1" applyFill="1" applyBorder="1" applyAlignment="1" applyProtection="1">
      <alignment vertical="center" textRotation="180"/>
      <protection locked="0"/>
    </xf>
    <xf numFmtId="0" fontId="65" fillId="4" borderId="77" xfId="0" applyFont="1" applyFill="1" applyBorder="1" applyProtection="1">
      <alignment vertical="center"/>
      <protection locked="0"/>
    </xf>
    <xf numFmtId="0" fontId="59" fillId="4" borderId="74" xfId="0" applyFont="1" applyFill="1" applyBorder="1" applyProtection="1">
      <alignment vertical="center"/>
      <protection locked="0"/>
    </xf>
    <xf numFmtId="0" fontId="59" fillId="4" borderId="78" xfId="0" applyFont="1" applyFill="1" applyBorder="1" applyProtection="1">
      <alignment vertical="center"/>
      <protection locked="0"/>
    </xf>
    <xf numFmtId="0" fontId="43" fillId="4" borderId="80" xfId="0" applyFont="1" applyFill="1" applyBorder="1" applyAlignment="1">
      <alignment vertical="center" wrapText="1"/>
    </xf>
    <xf numFmtId="0" fontId="92" fillId="4" borderId="80" xfId="0" applyFont="1" applyFill="1" applyBorder="1">
      <alignment vertical="center"/>
    </xf>
    <xf numFmtId="0" fontId="28" fillId="0" borderId="29" xfId="0" applyFont="1" applyBorder="1">
      <alignment vertical="center"/>
    </xf>
    <xf numFmtId="0" fontId="90" fillId="6" borderId="15" xfId="0" applyFont="1" applyFill="1" applyBorder="1" applyAlignment="1" applyProtection="1">
      <alignment vertical="center" textRotation="255"/>
      <protection locked="0"/>
    </xf>
    <xf numFmtId="0" fontId="43" fillId="4" borderId="79" xfId="0" applyFont="1" applyFill="1" applyBorder="1" applyProtection="1">
      <alignment vertical="center"/>
      <protection locked="0"/>
    </xf>
    <xf numFmtId="0" fontId="62" fillId="4" borderId="80" xfId="0" applyFont="1" applyFill="1" applyBorder="1" applyProtection="1">
      <alignment vertical="center"/>
      <protection locked="0"/>
    </xf>
    <xf numFmtId="0" fontId="43" fillId="4" borderId="80" xfId="0" applyFont="1" applyFill="1" applyBorder="1" applyProtection="1">
      <alignment vertical="center"/>
      <protection locked="0"/>
    </xf>
    <xf numFmtId="49" fontId="34" fillId="4" borderId="80" xfId="0" applyNumberFormat="1" applyFont="1" applyFill="1" applyBorder="1" applyProtection="1">
      <alignment vertical="center"/>
      <protection locked="0"/>
    </xf>
    <xf numFmtId="0" fontId="43" fillId="4" borderId="82" xfId="0" applyFont="1" applyFill="1" applyBorder="1" applyProtection="1">
      <alignment vertical="center"/>
      <protection locked="0"/>
    </xf>
    <xf numFmtId="0" fontId="92" fillId="4" borderId="80" xfId="0" applyFont="1" applyFill="1" applyBorder="1" applyProtection="1">
      <alignment vertical="center"/>
      <protection locked="0"/>
    </xf>
    <xf numFmtId="0" fontId="33" fillId="4" borderId="26" xfId="0" applyFont="1" applyFill="1" applyBorder="1" applyProtection="1">
      <alignment vertical="center"/>
      <protection locked="0"/>
    </xf>
    <xf numFmtId="0" fontId="33" fillId="4" borderId="23" xfId="0" applyFont="1" applyFill="1" applyBorder="1" applyProtection="1">
      <alignment vertical="center"/>
      <protection locked="0"/>
    </xf>
    <xf numFmtId="0" fontId="33" fillId="4" borderId="25" xfId="0" applyFont="1" applyFill="1" applyBorder="1" applyProtection="1">
      <alignment vertical="center"/>
      <protection locked="0"/>
    </xf>
    <xf numFmtId="0" fontId="43" fillId="4" borderId="38" xfId="0" applyFont="1" applyFill="1" applyBorder="1" applyAlignment="1">
      <alignment vertical="center" wrapText="1"/>
    </xf>
    <xf numFmtId="0" fontId="92" fillId="4" borderId="38" xfId="0" applyFont="1" applyFill="1" applyBorder="1">
      <alignment vertical="center"/>
    </xf>
    <xf numFmtId="0" fontId="43" fillId="4" borderId="34" xfId="0" applyFont="1" applyFill="1" applyBorder="1" applyProtection="1">
      <alignment vertical="center"/>
      <protection locked="0"/>
    </xf>
    <xf numFmtId="0" fontId="43" fillId="4" borderId="38" xfId="0" applyFont="1" applyFill="1" applyBorder="1" applyProtection="1">
      <alignment vertical="center"/>
      <protection locked="0"/>
    </xf>
    <xf numFmtId="0" fontId="43" fillId="4" borderId="84" xfId="0" applyFont="1" applyFill="1" applyBorder="1" applyProtection="1">
      <alignment vertical="center"/>
      <protection locked="0"/>
    </xf>
    <xf numFmtId="0" fontId="92" fillId="4" borderId="38" xfId="0" applyFont="1" applyFill="1" applyBorder="1" applyProtection="1">
      <alignment vertical="center"/>
      <protection locked="0"/>
    </xf>
    <xf numFmtId="0" fontId="33" fillId="4" borderId="83" xfId="0" applyFont="1" applyFill="1" applyBorder="1" applyProtection="1">
      <alignment vertical="center"/>
      <protection locked="0"/>
    </xf>
    <xf numFmtId="0" fontId="62" fillId="4" borderId="38" xfId="0" applyFont="1" applyFill="1" applyBorder="1" applyProtection="1">
      <alignment vertical="center"/>
      <protection locked="0"/>
    </xf>
    <xf numFmtId="0" fontId="0" fillId="0" borderId="0" xfId="0" applyAlignment="1">
      <alignment horizontal="center" vertical="center"/>
    </xf>
    <xf numFmtId="0" fontId="43" fillId="4" borderId="34" xfId="0" applyFont="1" applyFill="1" applyBorder="1" applyAlignment="1" applyProtection="1">
      <alignment horizontal="left" vertical="center"/>
      <protection locked="0"/>
    </xf>
    <xf numFmtId="0" fontId="82" fillId="4" borderId="83" xfId="0" applyFont="1" applyFill="1" applyBorder="1" applyProtection="1">
      <alignment vertical="center"/>
      <protection locked="0"/>
    </xf>
    <xf numFmtId="0" fontId="91" fillId="4" borderId="38" xfId="0" applyFont="1" applyFill="1" applyBorder="1" applyProtection="1">
      <alignment vertical="center"/>
      <protection locked="0"/>
    </xf>
    <xf numFmtId="0" fontId="91" fillId="4" borderId="83" xfId="0" applyFont="1" applyFill="1" applyBorder="1" applyProtection="1">
      <alignment vertical="center"/>
      <protection locked="0"/>
    </xf>
    <xf numFmtId="0" fontId="43" fillId="9" borderId="85" xfId="0" applyFont="1" applyFill="1" applyBorder="1" applyAlignment="1">
      <alignment horizontal="right" vertical="center"/>
    </xf>
    <xf numFmtId="0" fontId="43" fillId="4" borderId="86" xfId="0" applyFont="1" applyFill="1" applyBorder="1" applyAlignment="1">
      <alignment vertical="center" wrapText="1"/>
    </xf>
    <xf numFmtId="0" fontId="43" fillId="4" borderId="89" xfId="0" applyFont="1" applyFill="1" applyBorder="1" applyProtection="1">
      <alignment vertical="center"/>
      <protection locked="0"/>
    </xf>
    <xf numFmtId="0" fontId="43" fillId="4" borderId="90" xfId="0" applyFont="1" applyFill="1" applyBorder="1" applyProtection="1">
      <alignment vertical="center"/>
      <protection locked="0"/>
    </xf>
    <xf numFmtId="0" fontId="91" fillId="4" borderId="90" xfId="0" applyFont="1" applyFill="1" applyBorder="1" applyProtection="1">
      <alignment vertical="center"/>
      <protection locked="0"/>
    </xf>
    <xf numFmtId="0" fontId="91" fillId="4" borderId="91" xfId="0" applyFont="1" applyFill="1" applyBorder="1" applyProtection="1">
      <alignment vertical="center"/>
      <protection locked="0"/>
    </xf>
    <xf numFmtId="0" fontId="73" fillId="4" borderId="92" xfId="0" applyFont="1" applyFill="1" applyBorder="1" applyAlignment="1">
      <alignment vertical="center" wrapText="1"/>
    </xf>
    <xf numFmtId="0" fontId="73" fillId="4" borderId="38" xfId="0" applyFont="1" applyFill="1" applyBorder="1" applyProtection="1">
      <alignment vertical="center"/>
      <protection locked="0"/>
    </xf>
    <xf numFmtId="0" fontId="91" fillId="4" borderId="92" xfId="0" applyFont="1" applyFill="1" applyBorder="1" applyProtection="1">
      <alignment vertical="center"/>
      <protection locked="0"/>
    </xf>
    <xf numFmtId="0" fontId="43" fillId="4" borderId="92" xfId="0" applyFont="1" applyFill="1" applyBorder="1" applyProtection="1">
      <alignment vertical="center"/>
      <protection locked="0"/>
    </xf>
    <xf numFmtId="0" fontId="43" fillId="4" borderId="94" xfId="0" applyFont="1" applyFill="1" applyBorder="1" applyProtection="1">
      <alignment vertical="center"/>
      <protection locked="0"/>
    </xf>
    <xf numFmtId="0" fontId="104" fillId="4" borderId="38" xfId="0" applyFont="1" applyFill="1" applyBorder="1">
      <alignment vertical="center"/>
    </xf>
    <xf numFmtId="0" fontId="104" fillId="4" borderId="38" xfId="0" applyFont="1" applyFill="1" applyBorder="1" applyProtection="1">
      <alignment vertical="center"/>
      <protection locked="0"/>
    </xf>
    <xf numFmtId="0" fontId="43" fillId="4" borderId="83" xfId="0" applyFont="1" applyFill="1" applyBorder="1" applyProtection="1">
      <alignment vertical="center"/>
      <protection locked="0"/>
    </xf>
    <xf numFmtId="0" fontId="89" fillId="0" borderId="0" xfId="2" applyFont="1" applyAlignment="1" applyProtection="1">
      <alignment horizontal="right" vertical="center"/>
      <protection locked="0"/>
    </xf>
    <xf numFmtId="49" fontId="34" fillId="4" borderId="83" xfId="0" applyNumberFormat="1" applyFont="1" applyFill="1" applyBorder="1" applyProtection="1">
      <alignment vertical="center"/>
      <protection locked="0"/>
    </xf>
    <xf numFmtId="0" fontId="64" fillId="0" borderId="0" xfId="2" applyFont="1" applyAlignment="1" applyProtection="1">
      <alignment horizontal="right" vertical="center"/>
      <protection locked="0"/>
    </xf>
    <xf numFmtId="0" fontId="102" fillId="4" borderId="31" xfId="0" applyFont="1" applyFill="1" applyBorder="1" applyProtection="1">
      <alignment vertical="center"/>
      <protection locked="0"/>
    </xf>
    <xf numFmtId="0" fontId="102" fillId="4" borderId="32" xfId="0" applyFont="1" applyFill="1" applyBorder="1" applyProtection="1">
      <alignment vertical="center"/>
      <protection locked="0"/>
    </xf>
    <xf numFmtId="0" fontId="108" fillId="4" borderId="32" xfId="0" applyFont="1" applyFill="1" applyBorder="1" applyAlignment="1" applyProtection="1">
      <alignment vertical="top"/>
      <protection locked="0"/>
    </xf>
    <xf numFmtId="0" fontId="108" fillId="4" borderId="33" xfId="0" applyFont="1" applyFill="1" applyBorder="1" applyAlignment="1" applyProtection="1">
      <alignment vertical="top"/>
      <protection locked="0"/>
    </xf>
    <xf numFmtId="0" fontId="102" fillId="10" borderId="96" xfId="0" applyFont="1" applyFill="1" applyBorder="1" applyProtection="1">
      <alignment vertical="center"/>
      <protection locked="0"/>
    </xf>
    <xf numFmtId="0" fontId="102" fillId="10" borderId="97" xfId="0" applyFont="1" applyFill="1" applyBorder="1" applyProtection="1">
      <alignment vertical="center"/>
      <protection locked="0"/>
    </xf>
    <xf numFmtId="0" fontId="102" fillId="10" borderId="98" xfId="0" applyFont="1" applyFill="1" applyBorder="1" applyProtection="1">
      <alignment vertical="center"/>
      <protection locked="0"/>
    </xf>
    <xf numFmtId="0" fontId="57" fillId="0" borderId="0" xfId="0" applyFont="1" applyAlignment="1" applyProtection="1">
      <alignment vertical="center" wrapText="1" shrinkToFit="1"/>
      <protection locked="0"/>
    </xf>
    <xf numFmtId="0" fontId="38" fillId="6" borderId="29" xfId="0" applyFont="1" applyFill="1" applyBorder="1" applyAlignment="1" applyProtection="1">
      <alignment vertical="center" textRotation="255"/>
      <protection locked="0"/>
    </xf>
    <xf numFmtId="0" fontId="113" fillId="0" borderId="0" xfId="0" applyFont="1" applyProtection="1">
      <alignment vertical="center"/>
      <protection locked="0"/>
    </xf>
    <xf numFmtId="49" fontId="15" fillId="0" borderId="0" xfId="0" quotePrefix="1" applyNumberFormat="1" applyFont="1">
      <alignment vertical="center"/>
    </xf>
    <xf numFmtId="0" fontId="29" fillId="0" borderId="0" xfId="0" applyFont="1" applyAlignment="1" applyProtection="1">
      <alignment vertical="center" wrapText="1"/>
      <protection locked="0"/>
    </xf>
    <xf numFmtId="176" fontId="114" fillId="0" borderId="15" xfId="0" applyNumberFormat="1" applyFont="1" applyBorder="1" applyAlignment="1" applyProtection="1">
      <alignment vertical="top"/>
      <protection locked="0"/>
    </xf>
    <xf numFmtId="176" fontId="114" fillId="0" borderId="0" xfId="0" applyNumberFormat="1" applyFont="1" applyAlignment="1" applyProtection="1">
      <alignment vertical="top"/>
      <protection locked="0"/>
    </xf>
    <xf numFmtId="176" fontId="114" fillId="0" borderId="99" xfId="0" applyNumberFormat="1" applyFont="1" applyBorder="1" applyAlignment="1" applyProtection="1">
      <alignment vertical="top"/>
      <protection locked="0"/>
    </xf>
    <xf numFmtId="49" fontId="34" fillId="0" borderId="15" xfId="0" applyNumberFormat="1" applyFont="1" applyBorder="1" applyAlignment="1" applyProtection="1">
      <alignment vertical="top"/>
      <protection locked="0"/>
    </xf>
    <xf numFmtId="49" fontId="34" fillId="0" borderId="0" xfId="0" applyNumberFormat="1" applyFont="1" applyAlignment="1" applyProtection="1">
      <alignment vertical="top"/>
      <protection locked="0"/>
    </xf>
    <xf numFmtId="49" fontId="34" fillId="0" borderId="99" xfId="0" applyNumberFormat="1" applyFont="1" applyBorder="1" applyAlignment="1" applyProtection="1">
      <alignment vertical="top"/>
      <protection locked="0"/>
    </xf>
    <xf numFmtId="0" fontId="38" fillId="6" borderId="96" xfId="0" applyFont="1" applyFill="1" applyBorder="1" applyAlignment="1" applyProtection="1">
      <alignment vertical="center" textRotation="255"/>
      <protection locked="0"/>
    </xf>
    <xf numFmtId="0" fontId="38" fillId="6" borderId="100" xfId="0" applyFont="1" applyFill="1" applyBorder="1" applyAlignment="1" applyProtection="1">
      <alignment vertical="center" textRotation="180"/>
      <protection locked="0"/>
    </xf>
    <xf numFmtId="49" fontId="34" fillId="0" borderId="101" xfId="0" applyNumberFormat="1" applyFont="1" applyBorder="1" applyAlignment="1" applyProtection="1">
      <alignment vertical="top"/>
      <protection locked="0"/>
    </xf>
    <xf numFmtId="49" fontId="34" fillId="0" borderId="97" xfId="0" applyNumberFormat="1" applyFont="1" applyBorder="1" applyAlignment="1" applyProtection="1">
      <alignment vertical="top"/>
      <protection locked="0"/>
    </xf>
    <xf numFmtId="49" fontId="34" fillId="0" borderId="98" xfId="0" applyNumberFormat="1" applyFont="1" applyBorder="1" applyAlignment="1" applyProtection="1">
      <alignment vertical="top"/>
      <protection locked="0"/>
    </xf>
    <xf numFmtId="0" fontId="38" fillId="4" borderId="102" xfId="0" applyFont="1" applyFill="1" applyBorder="1" applyProtection="1">
      <alignment vertical="center"/>
      <protection locked="0"/>
    </xf>
    <xf numFmtId="0" fontId="27" fillId="4" borderId="4" xfId="0" applyFont="1" applyFill="1" applyBorder="1" applyAlignment="1">
      <alignment horizontal="right" vertical="top" wrapText="1"/>
    </xf>
    <xf numFmtId="0" fontId="118" fillId="0" borderId="0" xfId="0" applyFont="1" applyAlignment="1" applyProtection="1">
      <alignment vertical="center" wrapText="1"/>
      <protection locked="0"/>
    </xf>
    <xf numFmtId="0" fontId="119" fillId="0" borderId="0" xfId="0" applyFont="1" applyAlignment="1" applyProtection="1">
      <alignment vertical="center" wrapText="1"/>
      <protection locked="0"/>
    </xf>
    <xf numFmtId="0" fontId="120" fillId="4" borderId="0" xfId="0" applyFont="1" applyFill="1" applyAlignment="1" applyProtection="1">
      <alignment horizontal="right" vertical="top"/>
      <protection locked="0"/>
    </xf>
    <xf numFmtId="0" fontId="117" fillId="4" borderId="0" xfId="0" applyFont="1" applyFill="1" applyAlignment="1" applyProtection="1">
      <alignment vertical="top"/>
      <protection locked="0"/>
    </xf>
    <xf numFmtId="0" fontId="107" fillId="4" borderId="0" xfId="2" applyFont="1" applyFill="1" applyAlignment="1" applyProtection="1">
      <alignment vertical="top"/>
      <protection locked="0"/>
    </xf>
    <xf numFmtId="0" fontId="120" fillId="4" borderId="9" xfId="0" applyFont="1" applyFill="1" applyBorder="1" applyAlignment="1">
      <alignment vertical="center" wrapText="1"/>
    </xf>
    <xf numFmtId="0" fontId="120" fillId="4" borderId="10" xfId="0" applyFont="1" applyFill="1" applyBorder="1" applyAlignment="1">
      <alignment vertical="center" wrapText="1"/>
    </xf>
    <xf numFmtId="0" fontId="120" fillId="4" borderId="11" xfId="0" applyFont="1" applyFill="1" applyBorder="1" applyAlignment="1">
      <alignment vertical="center" wrapText="1"/>
    </xf>
    <xf numFmtId="0" fontId="120" fillId="4" borderId="0" xfId="0" applyFont="1" applyFill="1" applyProtection="1">
      <alignment vertical="center"/>
      <protection locked="0"/>
    </xf>
    <xf numFmtId="0" fontId="38" fillId="6" borderId="105" xfId="0" applyFont="1" applyFill="1" applyBorder="1" applyAlignment="1" applyProtection="1">
      <alignment vertical="center" textRotation="255"/>
      <protection locked="0"/>
    </xf>
    <xf numFmtId="0" fontId="38" fillId="6" borderId="106" xfId="0" applyFont="1" applyFill="1" applyBorder="1" applyAlignment="1" applyProtection="1">
      <alignment vertical="center" textRotation="180"/>
      <protection locked="0"/>
    </xf>
    <xf numFmtId="0" fontId="91" fillId="4" borderId="107" xfId="0" applyFont="1" applyFill="1" applyBorder="1" applyProtection="1">
      <alignment vertical="center"/>
      <protection locked="0"/>
    </xf>
    <xf numFmtId="0" fontId="91" fillId="4" borderId="102" xfId="0" applyFont="1" applyFill="1" applyBorder="1" applyProtection="1">
      <alignment vertical="center"/>
      <protection locked="0"/>
    </xf>
    <xf numFmtId="0" fontId="91" fillId="4" borderId="108" xfId="0" applyFont="1" applyFill="1" applyBorder="1" applyProtection="1">
      <alignment vertical="center"/>
      <protection locked="0"/>
    </xf>
    <xf numFmtId="0" fontId="95" fillId="4" borderId="109" xfId="0" applyFont="1" applyFill="1" applyBorder="1" applyProtection="1">
      <alignment vertical="center"/>
      <protection locked="0"/>
    </xf>
    <xf numFmtId="0" fontId="95" fillId="4" borderId="102" xfId="0" applyFont="1" applyFill="1" applyBorder="1" applyProtection="1">
      <alignment vertical="center"/>
      <protection locked="0"/>
    </xf>
    <xf numFmtId="0" fontId="91" fillId="4" borderId="64" xfId="0" applyFont="1" applyFill="1" applyBorder="1" applyProtection="1">
      <alignment vertical="center"/>
      <protection locked="0"/>
    </xf>
    <xf numFmtId="0" fontId="91" fillId="4" borderId="36" xfId="0" applyFont="1" applyFill="1" applyBorder="1" applyProtection="1">
      <alignment vertical="center"/>
      <protection locked="0"/>
    </xf>
    <xf numFmtId="0" fontId="91" fillId="4" borderId="37" xfId="0" applyFont="1" applyFill="1" applyBorder="1" applyProtection="1">
      <alignment vertical="center"/>
      <protection locked="0"/>
    </xf>
    <xf numFmtId="0" fontId="95" fillId="4" borderId="35" xfId="0" applyFont="1" applyFill="1" applyBorder="1" applyProtection="1">
      <alignment vertical="center"/>
      <protection locked="0"/>
    </xf>
    <xf numFmtId="0" fontId="95" fillId="4" borderId="36" xfId="0" applyFont="1" applyFill="1" applyBorder="1" applyProtection="1">
      <alignment vertical="center"/>
      <protection locked="0"/>
    </xf>
    <xf numFmtId="0" fontId="38" fillId="6" borderId="112" xfId="0" applyFont="1" applyFill="1" applyBorder="1" applyAlignment="1" applyProtection="1">
      <alignment vertical="center" textRotation="255"/>
      <protection locked="0"/>
    </xf>
    <xf numFmtId="0" fontId="55" fillId="4" borderId="113" xfId="0" applyFont="1" applyFill="1" applyBorder="1" applyProtection="1">
      <alignment vertical="center"/>
      <protection locked="0"/>
    </xf>
    <xf numFmtId="0" fontId="55" fillId="4" borderId="54" xfId="0" applyFont="1" applyFill="1" applyBorder="1" applyProtection="1">
      <alignment vertical="center"/>
      <protection locked="0"/>
    </xf>
    <xf numFmtId="0" fontId="55" fillId="4" borderId="55" xfId="0" applyFont="1" applyFill="1" applyBorder="1" applyProtection="1">
      <alignment vertical="center"/>
      <protection locked="0"/>
    </xf>
    <xf numFmtId="0" fontId="126" fillId="4" borderId="53" xfId="0" applyFont="1" applyFill="1" applyBorder="1" applyProtection="1">
      <alignment vertical="center"/>
      <protection locked="0"/>
    </xf>
    <xf numFmtId="0" fontId="126" fillId="4" borderId="54" xfId="0" applyFont="1" applyFill="1" applyBorder="1" applyProtection="1">
      <alignment vertical="center"/>
      <protection locked="0"/>
    </xf>
    <xf numFmtId="0" fontId="37" fillId="4" borderId="4" xfId="0" applyFont="1" applyFill="1" applyBorder="1" applyAlignment="1" applyProtection="1">
      <alignment vertical="center" textRotation="255"/>
      <protection locked="0"/>
    </xf>
    <xf numFmtId="0" fontId="37" fillId="4" borderId="16" xfId="0" applyFont="1" applyFill="1" applyBorder="1" applyAlignment="1" applyProtection="1">
      <alignment vertical="center" textRotation="180"/>
      <protection locked="0"/>
    </xf>
    <xf numFmtId="0" fontId="31" fillId="4" borderId="114" xfId="0" applyFont="1" applyFill="1" applyBorder="1" applyProtection="1">
      <alignment vertical="center"/>
      <protection locked="0"/>
    </xf>
    <xf numFmtId="0" fontId="31" fillId="4" borderId="62" xfId="0" applyFont="1" applyFill="1" applyBorder="1" applyProtection="1">
      <alignment vertical="center"/>
      <protection locked="0"/>
    </xf>
    <xf numFmtId="0" fontId="31" fillId="4" borderId="115" xfId="0" applyFont="1" applyFill="1" applyBorder="1" applyProtection="1">
      <alignment vertical="center"/>
      <protection locked="0"/>
    </xf>
    <xf numFmtId="0" fontId="129" fillId="4" borderId="18" xfId="0" applyFont="1" applyFill="1" applyBorder="1" applyAlignment="1">
      <alignment vertical="center" shrinkToFit="1"/>
    </xf>
    <xf numFmtId="0" fontId="52" fillId="4" borderId="18" xfId="0" applyFont="1" applyFill="1" applyBorder="1" applyProtection="1">
      <alignment vertical="center"/>
      <protection locked="0"/>
    </xf>
    <xf numFmtId="0" fontId="131" fillId="4" borderId="18" xfId="0" applyFont="1" applyFill="1" applyBorder="1" applyProtection="1">
      <alignment vertical="center"/>
      <protection locked="0"/>
    </xf>
    <xf numFmtId="0" fontId="120" fillId="4" borderId="20" xfId="0" applyFont="1" applyFill="1" applyBorder="1" applyProtection="1">
      <alignment vertical="center"/>
      <protection locked="0"/>
    </xf>
    <xf numFmtId="0" fontId="120" fillId="4" borderId="18" xfId="0" applyFont="1" applyFill="1" applyBorder="1" applyProtection="1">
      <alignment vertical="center"/>
      <protection locked="0"/>
    </xf>
    <xf numFmtId="0" fontId="120" fillId="4" borderId="43" xfId="0" applyFont="1" applyFill="1" applyBorder="1" applyProtection="1">
      <alignment vertical="center"/>
      <protection locked="0"/>
    </xf>
    <xf numFmtId="0" fontId="129" fillId="4" borderId="36" xfId="0" applyFont="1" applyFill="1" applyBorder="1" applyAlignment="1">
      <alignment vertical="center" shrinkToFit="1"/>
    </xf>
    <xf numFmtId="0" fontId="129" fillId="4" borderId="92" xfId="0" applyFont="1" applyFill="1" applyBorder="1" applyAlignment="1">
      <alignment vertical="center" shrinkToFit="1"/>
    </xf>
    <xf numFmtId="0" fontId="27" fillId="4" borderId="36" xfId="0" applyFont="1" applyFill="1" applyBorder="1" applyAlignment="1">
      <alignment vertical="center" shrinkToFit="1"/>
    </xf>
    <xf numFmtId="0" fontId="27" fillId="4" borderId="46" xfId="0" applyFont="1" applyFill="1" applyBorder="1" applyAlignment="1">
      <alignment vertical="center" shrinkToFit="1"/>
    </xf>
    <xf numFmtId="0" fontId="52" fillId="4" borderId="36" xfId="0" applyFont="1" applyFill="1" applyBorder="1" applyProtection="1">
      <alignment vertical="center"/>
      <protection locked="0"/>
    </xf>
    <xf numFmtId="0" fontId="33" fillId="4" borderId="35" xfId="0" applyFont="1" applyFill="1" applyBorder="1" applyProtection="1">
      <alignment vertical="center"/>
      <protection locked="0"/>
    </xf>
    <xf numFmtId="0" fontId="52" fillId="4" borderId="92" xfId="0" applyFont="1" applyFill="1" applyBorder="1" applyProtection="1">
      <alignment vertical="center"/>
      <protection locked="0"/>
    </xf>
    <xf numFmtId="0" fontId="120" fillId="4" borderId="36" xfId="0" applyFont="1" applyFill="1" applyBorder="1" applyProtection="1">
      <alignment vertical="center"/>
      <protection locked="0"/>
    </xf>
    <xf numFmtId="0" fontId="120" fillId="4" borderId="46" xfId="0" applyFont="1" applyFill="1" applyBorder="1" applyProtection="1">
      <alignment vertical="center"/>
      <protection locked="0"/>
    </xf>
    <xf numFmtId="0" fontId="129" fillId="4" borderId="37" xfId="0" applyFont="1" applyFill="1" applyBorder="1" applyAlignment="1">
      <alignment vertical="center" shrinkToFit="1"/>
    </xf>
    <xf numFmtId="0" fontId="75" fillId="4" borderId="19" xfId="0" applyFont="1" applyFill="1" applyBorder="1" applyAlignment="1">
      <alignment vertical="center" shrinkToFit="1"/>
    </xf>
    <xf numFmtId="0" fontId="52" fillId="4" borderId="37" xfId="0" applyFont="1" applyFill="1" applyBorder="1" applyProtection="1">
      <alignment vertical="center"/>
      <protection locked="0"/>
    </xf>
    <xf numFmtId="0" fontId="104" fillId="4" borderId="37" xfId="0" applyFont="1" applyFill="1" applyBorder="1" applyProtection="1">
      <alignment vertical="center"/>
      <protection locked="0"/>
    </xf>
    <xf numFmtId="0" fontId="82" fillId="4" borderId="35" xfId="0" applyFont="1" applyFill="1" applyBorder="1" applyProtection="1">
      <alignment vertical="center"/>
      <protection locked="0"/>
    </xf>
    <xf numFmtId="0" fontId="82" fillId="4" borderId="36" xfId="0" applyFont="1" applyFill="1" applyBorder="1" applyProtection="1">
      <alignment vertical="center"/>
      <protection locked="0"/>
    </xf>
    <xf numFmtId="0" fontId="82" fillId="4" borderId="37" xfId="0" applyFont="1" applyFill="1" applyBorder="1" applyProtection="1">
      <alignment vertical="center"/>
      <protection locked="0"/>
    </xf>
    <xf numFmtId="0" fontId="129" fillId="4" borderId="10" xfId="0" applyFont="1" applyFill="1" applyBorder="1" applyAlignment="1">
      <alignment vertical="center" shrinkToFit="1"/>
    </xf>
    <xf numFmtId="0" fontId="37" fillId="4" borderId="9" xfId="0" applyFont="1" applyFill="1" applyBorder="1" applyAlignment="1" applyProtection="1">
      <alignment vertical="center" textRotation="255"/>
      <protection locked="0"/>
    </xf>
    <xf numFmtId="0" fontId="37" fillId="4" borderId="118" xfId="0" applyFont="1" applyFill="1" applyBorder="1" applyAlignment="1" applyProtection="1">
      <alignment vertical="center" textRotation="180"/>
      <protection locked="0"/>
    </xf>
    <xf numFmtId="0" fontId="52" fillId="4" borderId="119" xfId="0" applyFont="1" applyFill="1" applyBorder="1" applyProtection="1">
      <alignment vertical="center"/>
      <protection locked="0"/>
    </xf>
    <xf numFmtId="0" fontId="33" fillId="4" borderId="116" xfId="0" applyFont="1" applyFill="1" applyBorder="1" applyProtection="1">
      <alignment vertical="center"/>
      <protection locked="0"/>
    </xf>
    <xf numFmtId="0" fontId="33" fillId="4" borderId="10" xfId="0" applyFont="1" applyFill="1" applyBorder="1" applyProtection="1">
      <alignment vertical="center"/>
      <protection locked="0"/>
    </xf>
    <xf numFmtId="0" fontId="33" fillId="4" borderId="117" xfId="0" applyFont="1" applyFill="1" applyBorder="1" applyProtection="1">
      <alignment vertical="center"/>
      <protection locked="0"/>
    </xf>
    <xf numFmtId="49" fontId="32" fillId="4" borderId="10" xfId="0" applyNumberFormat="1" applyFont="1" applyFill="1" applyBorder="1" applyProtection="1">
      <alignment vertical="center"/>
      <protection locked="0"/>
    </xf>
    <xf numFmtId="49" fontId="32" fillId="4" borderId="11" xfId="0" applyNumberFormat="1" applyFont="1" applyFill="1" applyBorder="1" applyProtection="1">
      <alignment vertical="center"/>
      <protection locked="0"/>
    </xf>
    <xf numFmtId="0" fontId="120" fillId="4" borderId="0" xfId="0" applyFont="1" applyFill="1" applyAlignment="1" applyProtection="1">
      <alignment vertical="top" shrinkToFit="1"/>
      <protection locked="0"/>
    </xf>
    <xf numFmtId="0" fontId="134" fillId="4" borderId="2" xfId="0" applyFont="1" applyFill="1" applyBorder="1" applyProtection="1">
      <alignment vertical="center"/>
      <protection locked="0"/>
    </xf>
    <xf numFmtId="0" fontId="120" fillId="4" borderId="104" xfId="0" applyFont="1" applyFill="1" applyBorder="1" applyProtection="1">
      <alignment vertical="center"/>
      <protection locked="0"/>
    </xf>
    <xf numFmtId="0" fontId="120" fillId="4" borderId="2" xfId="0" applyFont="1" applyFill="1" applyBorder="1" applyProtection="1">
      <alignment vertical="center"/>
      <protection locked="0"/>
    </xf>
    <xf numFmtId="0" fontId="120" fillId="4" borderId="103" xfId="0" applyFont="1" applyFill="1" applyBorder="1" applyProtection="1">
      <alignment vertical="center"/>
      <protection locked="0"/>
    </xf>
    <xf numFmtId="0" fontId="120" fillId="4" borderId="0" xfId="0" applyFont="1" applyFill="1">
      <alignment vertical="center"/>
    </xf>
    <xf numFmtId="0" fontId="0" fillId="0" borderId="0" xfId="0" applyAlignment="1">
      <alignment vertical="top" wrapText="1"/>
    </xf>
    <xf numFmtId="0" fontId="0" fillId="0" borderId="0" xfId="0" applyAlignment="1">
      <alignment vertical="center" wrapText="1"/>
    </xf>
    <xf numFmtId="14" fontId="15" fillId="0" borderId="0" xfId="0" applyNumberFormat="1" applyFont="1">
      <alignment vertical="center"/>
    </xf>
    <xf numFmtId="0" fontId="137" fillId="4" borderId="0" xfId="0" applyFont="1" applyFill="1" applyAlignment="1">
      <alignment horizontal="center" vertical="center"/>
    </xf>
    <xf numFmtId="0" fontId="138" fillId="4" borderId="0" xfId="0" applyFont="1" applyFill="1" applyAlignment="1">
      <alignment horizontal="left" vertical="center"/>
    </xf>
    <xf numFmtId="0" fontId="0" fillId="4" borderId="0" xfId="0" applyFill="1">
      <alignment vertical="center"/>
    </xf>
    <xf numFmtId="0" fontId="139" fillId="4" borderId="0" xfId="0" applyFont="1" applyFill="1" applyAlignment="1">
      <alignment horizontal="left" vertical="center"/>
    </xf>
    <xf numFmtId="0" fontId="141" fillId="4" borderId="0" xfId="0" applyFont="1" applyFill="1">
      <alignment vertical="center"/>
    </xf>
    <xf numFmtId="0" fontId="141" fillId="4" borderId="0" xfId="0" applyFont="1" applyFill="1" applyAlignment="1">
      <alignment horizontal="left" vertical="center"/>
    </xf>
    <xf numFmtId="0" fontId="142" fillId="0" borderId="0" xfId="0" applyFont="1">
      <alignment vertical="center"/>
    </xf>
    <xf numFmtId="0" fontId="139" fillId="4" borderId="0" xfId="0" applyFont="1" applyFill="1">
      <alignment vertical="center"/>
    </xf>
    <xf numFmtId="0" fontId="144" fillId="4" borderId="0" xfId="0" applyFont="1" applyFill="1" applyProtection="1">
      <alignment vertical="center"/>
      <protection locked="0"/>
    </xf>
    <xf numFmtId="0" fontId="145" fillId="4" borderId="0" xfId="0" applyFont="1" applyFill="1">
      <alignment vertical="center"/>
    </xf>
    <xf numFmtId="0" fontId="0" fillId="4" borderId="0" xfId="0" applyFill="1" applyAlignment="1">
      <alignment horizontal="left" vertical="center"/>
    </xf>
    <xf numFmtId="0" fontId="20" fillId="4" borderId="0" xfId="0" applyFont="1" applyFill="1" applyAlignment="1">
      <alignment horizontal="left" vertical="center"/>
    </xf>
    <xf numFmtId="0" fontId="20" fillId="4" borderId="0" xfId="0" applyFont="1" applyFill="1" applyAlignment="1">
      <alignment vertical="center" wrapText="1"/>
    </xf>
    <xf numFmtId="0" fontId="140" fillId="0" borderId="0" xfId="0" applyFont="1">
      <alignment vertical="center"/>
    </xf>
    <xf numFmtId="0" fontId="12" fillId="0" borderId="0" xfId="0" applyFont="1">
      <alignment vertical="center"/>
    </xf>
    <xf numFmtId="0" fontId="82" fillId="0" borderId="0" xfId="0" applyFont="1">
      <alignment vertical="center"/>
    </xf>
    <xf numFmtId="0" fontId="8" fillId="0" borderId="0" xfId="0" applyFont="1">
      <alignment vertical="center"/>
    </xf>
    <xf numFmtId="0" fontId="14" fillId="0" borderId="0" xfId="0" applyFont="1">
      <alignment vertical="center"/>
    </xf>
    <xf numFmtId="0" fontId="147" fillId="0" borderId="0" xfId="0" applyFont="1">
      <alignment vertical="center"/>
    </xf>
    <xf numFmtId="0" fontId="134" fillId="0" borderId="0" xfId="0" applyFont="1">
      <alignment vertical="center"/>
    </xf>
    <xf numFmtId="0" fontId="153" fillId="0" borderId="0" xfId="0" applyFont="1" applyAlignment="1">
      <alignment vertical="center" wrapText="1"/>
    </xf>
    <xf numFmtId="0" fontId="156" fillId="0" borderId="0" xfId="0" applyFont="1">
      <alignment vertical="center"/>
    </xf>
    <xf numFmtId="0" fontId="112" fillId="4" borderId="125" xfId="0" applyFont="1" applyFill="1" applyBorder="1" applyAlignment="1" applyProtection="1">
      <alignment vertical="center" shrinkToFit="1"/>
      <protection locked="0"/>
    </xf>
    <xf numFmtId="0" fontId="157" fillId="0" borderId="0" xfId="0" applyFont="1">
      <alignment vertical="center"/>
    </xf>
    <xf numFmtId="0" fontId="159" fillId="4" borderId="0" xfId="0" applyFont="1" applyFill="1" applyAlignment="1">
      <alignment vertical="center" wrapText="1"/>
    </xf>
    <xf numFmtId="0" fontId="163" fillId="4" borderId="0" xfId="0" applyFont="1" applyFill="1">
      <alignment vertical="center"/>
    </xf>
    <xf numFmtId="0" fontId="12" fillId="4" borderId="0" xfId="0" applyFont="1" applyFill="1" applyAlignment="1">
      <alignment vertical="center" wrapText="1"/>
    </xf>
    <xf numFmtId="0" fontId="12" fillId="4" borderId="99" xfId="0" applyFont="1" applyFill="1" applyBorder="1" applyAlignment="1">
      <alignment vertical="center" wrapText="1"/>
    </xf>
    <xf numFmtId="0" fontId="33" fillId="4" borderId="38" xfId="0" applyFont="1" applyFill="1" applyBorder="1" applyAlignment="1">
      <alignment vertical="center" shrinkToFit="1"/>
    </xf>
    <xf numFmtId="0" fontId="43" fillId="9" borderId="34" xfId="0" applyFont="1" applyFill="1" applyBorder="1" applyAlignment="1">
      <alignment horizontal="right" vertical="center"/>
    </xf>
    <xf numFmtId="0" fontId="43" fillId="9" borderId="19" xfId="0" applyFont="1" applyFill="1" applyBorder="1" applyAlignment="1">
      <alignment horizontal="right" vertical="center"/>
    </xf>
    <xf numFmtId="49" fontId="45" fillId="4" borderId="19" xfId="0" applyNumberFormat="1" applyFont="1" applyFill="1" applyBorder="1" applyAlignment="1" applyProtection="1">
      <alignment horizontal="left" vertical="center" wrapText="1" shrinkToFit="1"/>
      <protection locked="0"/>
    </xf>
    <xf numFmtId="0" fontId="46" fillId="9" borderId="20" xfId="0" applyFont="1" applyFill="1" applyBorder="1" applyAlignment="1">
      <alignment horizontal="left" vertical="center" shrinkToFit="1"/>
    </xf>
    <xf numFmtId="0" fontId="48" fillId="9" borderId="18" xfId="0" applyFont="1" applyFill="1" applyBorder="1" applyAlignment="1">
      <alignment horizontal="left" vertical="center" shrinkToFit="1"/>
    </xf>
    <xf numFmtId="0" fontId="48" fillId="9" borderId="19" xfId="0" applyFont="1" applyFill="1" applyBorder="1" applyAlignment="1">
      <alignment horizontal="left" vertical="center" shrinkToFit="1"/>
    </xf>
    <xf numFmtId="49" fontId="45" fillId="4" borderId="28" xfId="0" applyNumberFormat="1" applyFont="1" applyFill="1" applyBorder="1" applyAlignment="1" applyProtection="1">
      <alignment horizontal="left" vertical="center" wrapText="1" shrinkToFit="1"/>
      <protection locked="0"/>
    </xf>
    <xf numFmtId="0" fontId="40" fillId="9" borderId="27" xfId="0" applyFont="1" applyFill="1" applyBorder="1" applyAlignment="1">
      <alignment vertical="center" shrinkToFit="1"/>
    </xf>
    <xf numFmtId="0" fontId="44" fillId="9" borderId="18" xfId="0" applyFont="1" applyFill="1" applyBorder="1" applyAlignment="1">
      <alignment vertical="center" shrinkToFit="1"/>
    </xf>
    <xf numFmtId="49" fontId="45" fillId="4" borderId="20" xfId="0" applyNumberFormat="1" applyFont="1" applyFill="1" applyBorder="1" applyAlignment="1" applyProtection="1">
      <alignment horizontal="left" vertical="center" wrapText="1" shrinkToFit="1"/>
      <protection locked="0"/>
    </xf>
    <xf numFmtId="0" fontId="40" fillId="9" borderId="31" xfId="0" applyFont="1" applyFill="1" applyBorder="1" applyAlignment="1">
      <alignment horizontal="left" vertical="center" shrinkToFit="1"/>
    </xf>
    <xf numFmtId="0" fontId="44" fillId="9" borderId="32" xfId="0" applyFont="1" applyFill="1" applyBorder="1" applyAlignment="1">
      <alignment horizontal="left" vertical="center" shrinkToFit="1"/>
    </xf>
    <xf numFmtId="0" fontId="44" fillId="9" borderId="33" xfId="0" applyFont="1" applyFill="1" applyBorder="1" applyAlignment="1">
      <alignment horizontal="left" vertical="center" shrinkToFit="1"/>
    </xf>
    <xf numFmtId="0" fontId="22" fillId="4" borderId="6" xfId="0" applyFont="1" applyFill="1" applyBorder="1" applyAlignment="1" applyProtection="1">
      <alignment horizontal="center" vertical="center" shrinkToFit="1"/>
      <protection locked="0"/>
    </xf>
    <xf numFmtId="0" fontId="22" fillId="4" borderId="7" xfId="0" applyFont="1" applyFill="1" applyBorder="1" applyAlignment="1" applyProtection="1">
      <alignment horizontal="center" vertical="center" shrinkToFit="1"/>
      <protection locked="0"/>
    </xf>
    <xf numFmtId="0" fontId="22" fillId="4" borderId="8" xfId="0" applyFont="1" applyFill="1" applyBorder="1" applyAlignment="1" applyProtection="1">
      <alignment horizontal="center" vertical="center" shrinkToFit="1"/>
      <protection locked="0"/>
    </xf>
    <xf numFmtId="0" fontId="38" fillId="7" borderId="1" xfId="0" applyFont="1" applyFill="1" applyBorder="1" applyAlignment="1">
      <alignment horizontal="left" vertical="center" textRotation="255" shrinkToFit="1"/>
    </xf>
    <xf numFmtId="0" fontId="37" fillId="7" borderId="4" xfId="0" applyFont="1" applyFill="1" applyBorder="1" applyAlignment="1">
      <alignment horizontal="left" vertical="center" textRotation="255" shrinkToFit="1"/>
    </xf>
    <xf numFmtId="0" fontId="37" fillId="7" borderId="9" xfId="0" applyFont="1" applyFill="1" applyBorder="1" applyAlignment="1">
      <alignment horizontal="left" vertical="center" textRotation="255" shrinkToFit="1"/>
    </xf>
    <xf numFmtId="0" fontId="38" fillId="7" borderId="2" xfId="0" applyFont="1" applyFill="1" applyBorder="1" applyAlignment="1">
      <alignment horizontal="center" vertical="center" textRotation="180" shrinkToFit="1"/>
    </xf>
    <xf numFmtId="0" fontId="38" fillId="7" borderId="0" xfId="0" applyFont="1" applyFill="1" applyAlignment="1">
      <alignment horizontal="center" vertical="center" textRotation="180" shrinkToFit="1"/>
    </xf>
    <xf numFmtId="0" fontId="38" fillId="7" borderId="5" xfId="0" applyFont="1" applyFill="1" applyBorder="1" applyAlignment="1">
      <alignment horizontal="center" vertical="center" textRotation="180" shrinkToFit="1"/>
    </xf>
    <xf numFmtId="0" fontId="38" fillId="7" borderId="11" xfId="0" applyFont="1" applyFill="1" applyBorder="1" applyAlignment="1">
      <alignment horizontal="center" vertical="center" textRotation="180" shrinkToFit="1"/>
    </xf>
    <xf numFmtId="0" fontId="40" fillId="8" borderId="22" xfId="0" applyFont="1" applyFill="1" applyBorder="1" applyAlignment="1">
      <alignment vertical="center" shrinkToFit="1"/>
    </xf>
    <xf numFmtId="0" fontId="44" fillId="8" borderId="23" xfId="0" applyFont="1" applyFill="1" applyBorder="1" applyAlignment="1">
      <alignment vertical="center" shrinkToFit="1"/>
    </xf>
    <xf numFmtId="0" fontId="44" fillId="8" borderId="24" xfId="0" applyFont="1" applyFill="1" applyBorder="1" applyAlignment="1">
      <alignment vertical="center" shrinkToFit="1"/>
    </xf>
    <xf numFmtId="49" fontId="45" fillId="4" borderId="23" xfId="0" applyNumberFormat="1" applyFont="1" applyFill="1" applyBorder="1" applyAlignment="1" applyProtection="1">
      <alignment horizontal="left" vertical="center" wrapText="1" shrinkToFit="1"/>
      <protection locked="0"/>
    </xf>
    <xf numFmtId="49" fontId="45" fillId="4" borderId="25" xfId="0" applyNumberFormat="1" applyFont="1" applyFill="1" applyBorder="1" applyAlignment="1" applyProtection="1">
      <alignment horizontal="left" vertical="center" wrapText="1" shrinkToFit="1"/>
      <protection locked="0"/>
    </xf>
    <xf numFmtId="0" fontId="44" fillId="9" borderId="19" xfId="0" applyFont="1" applyFill="1" applyBorder="1" applyAlignment="1">
      <alignment vertical="center" shrinkToFit="1"/>
    </xf>
    <xf numFmtId="0" fontId="32" fillId="4" borderId="35" xfId="0" applyFont="1" applyFill="1" applyBorder="1" applyAlignment="1">
      <alignment vertical="center" shrinkToFit="1"/>
    </xf>
    <xf numFmtId="0" fontId="33" fillId="4" borderId="36" xfId="0" applyFont="1" applyFill="1" applyBorder="1" applyAlignment="1">
      <alignment vertical="center" shrinkToFit="1"/>
    </xf>
    <xf numFmtId="0" fontId="33" fillId="4" borderId="37" xfId="0" applyFont="1" applyFill="1" applyBorder="1" applyAlignment="1">
      <alignment vertical="center" shrinkToFit="1"/>
    </xf>
    <xf numFmtId="0" fontId="53" fillId="4" borderId="35" xfId="0" applyFont="1" applyFill="1" applyBorder="1" applyAlignment="1">
      <alignment vertical="center" shrinkToFit="1"/>
    </xf>
    <xf numFmtId="0" fontId="32" fillId="4" borderId="36" xfId="0" applyFont="1" applyFill="1" applyBorder="1" applyAlignment="1">
      <alignment vertical="center" shrinkToFit="1"/>
    </xf>
    <xf numFmtId="0" fontId="32" fillId="4" borderId="39" xfId="0" applyFont="1" applyFill="1" applyBorder="1" applyAlignment="1">
      <alignment vertical="center" shrinkToFit="1"/>
    </xf>
    <xf numFmtId="0" fontId="54" fillId="0" borderId="5" xfId="2" applyFont="1" applyBorder="1" applyAlignment="1" applyProtection="1">
      <alignment horizontal="center" vertical="center" textRotation="180" wrapText="1"/>
      <protection locked="0"/>
    </xf>
    <xf numFmtId="0" fontId="55" fillId="9" borderId="27" xfId="0" applyFont="1" applyFill="1" applyBorder="1" applyAlignment="1">
      <alignment vertical="center" shrinkToFit="1"/>
    </xf>
    <xf numFmtId="0" fontId="58" fillId="9" borderId="18" xfId="0" applyFont="1" applyFill="1" applyBorder="1" applyAlignment="1">
      <alignment vertical="center" shrinkToFit="1"/>
    </xf>
    <xf numFmtId="0" fontId="58" fillId="9" borderId="19" xfId="0" applyFont="1" applyFill="1" applyBorder="1" applyAlignment="1">
      <alignment vertical="center" shrinkToFit="1"/>
    </xf>
    <xf numFmtId="49" fontId="45" fillId="4" borderId="36" xfId="0" applyNumberFormat="1" applyFont="1" applyFill="1" applyBorder="1" applyAlignment="1" applyProtection="1">
      <alignment horizontal="left" vertical="center" wrapText="1" shrinkToFit="1"/>
      <protection locked="0"/>
    </xf>
    <xf numFmtId="49" fontId="45" fillId="4" borderId="39" xfId="0" applyNumberFormat="1" applyFont="1" applyFill="1" applyBorder="1" applyAlignment="1" applyProtection="1">
      <alignment horizontal="left" vertical="center" wrapText="1" shrinkToFit="1"/>
      <protection locked="0"/>
    </xf>
    <xf numFmtId="0" fontId="59" fillId="4" borderId="31" xfId="0" applyFont="1" applyFill="1" applyBorder="1">
      <alignment vertical="center"/>
    </xf>
    <xf numFmtId="0" fontId="59" fillId="4" borderId="32" xfId="0" applyFont="1" applyFill="1" applyBorder="1">
      <alignment vertical="center"/>
    </xf>
    <xf numFmtId="0" fontId="59" fillId="4" borderId="33" xfId="0" applyFont="1" applyFill="1" applyBorder="1">
      <alignment vertical="center"/>
    </xf>
    <xf numFmtId="0" fontId="59" fillId="10" borderId="40" xfId="0" applyFont="1" applyFill="1" applyBorder="1" applyAlignment="1">
      <alignment horizontal="left" vertical="center"/>
    </xf>
    <xf numFmtId="0" fontId="59" fillId="10" borderId="41" xfId="0" applyFont="1" applyFill="1" applyBorder="1" applyAlignment="1">
      <alignment horizontal="left" vertical="center"/>
    </xf>
    <xf numFmtId="0" fontId="59" fillId="10" borderId="42" xfId="0" applyFont="1" applyFill="1" applyBorder="1" applyAlignment="1">
      <alignment horizontal="left" vertical="center"/>
    </xf>
    <xf numFmtId="0" fontId="62" fillId="9" borderId="18" xfId="0" applyFont="1" applyFill="1" applyBorder="1" applyAlignment="1">
      <alignment vertical="center" shrinkToFit="1"/>
    </xf>
    <xf numFmtId="0" fontId="43" fillId="9" borderId="18" xfId="0" applyFont="1" applyFill="1" applyBorder="1" applyAlignment="1">
      <alignment vertical="center" shrinkToFit="1"/>
    </xf>
    <xf numFmtId="0" fontId="64" fillId="0" borderId="5" xfId="2" applyFont="1" applyBorder="1" applyAlignment="1" applyProtection="1">
      <alignment horizontal="center" vertical="center" textRotation="255"/>
      <protection locked="0"/>
    </xf>
    <xf numFmtId="0" fontId="38" fillId="7" borderId="1" xfId="0" applyFont="1" applyFill="1" applyBorder="1" applyAlignment="1">
      <alignment horizontal="center" vertical="center" textRotation="255" shrinkToFit="1"/>
    </xf>
    <xf numFmtId="0" fontId="38" fillId="7" borderId="4" xfId="0" applyFont="1" applyFill="1" applyBorder="1" applyAlignment="1">
      <alignment horizontal="center" vertical="center" textRotation="255" shrinkToFit="1"/>
    </xf>
    <xf numFmtId="0" fontId="37" fillId="7" borderId="4" xfId="0" applyFont="1" applyFill="1" applyBorder="1" applyAlignment="1">
      <alignment horizontal="center" vertical="center" textRotation="255" shrinkToFit="1"/>
    </xf>
    <xf numFmtId="0" fontId="37" fillId="7" borderId="9" xfId="0" applyFont="1" applyFill="1" applyBorder="1" applyAlignment="1">
      <alignment horizontal="center" vertical="center" textRotation="255" shrinkToFit="1"/>
    </xf>
    <xf numFmtId="0" fontId="38" fillId="7" borderId="3" xfId="0" applyFont="1" applyFill="1" applyBorder="1" applyAlignment="1">
      <alignment horizontal="center" vertical="center" textRotation="180" shrinkToFit="1"/>
    </xf>
    <xf numFmtId="0" fontId="53" fillId="4" borderId="57" xfId="0" applyFont="1" applyFill="1" applyBorder="1" applyAlignment="1">
      <alignment vertical="center" shrinkToFit="1"/>
    </xf>
    <xf numFmtId="0" fontId="33" fillId="4" borderId="58" xfId="0" applyFont="1" applyFill="1" applyBorder="1" applyAlignment="1">
      <alignment vertical="center" shrinkToFit="1"/>
    </xf>
    <xf numFmtId="0" fontId="33" fillId="4" borderId="59" xfId="0" applyFont="1" applyFill="1" applyBorder="1" applyAlignment="1">
      <alignment vertical="center" shrinkToFit="1"/>
    </xf>
    <xf numFmtId="0" fontId="65" fillId="4" borderId="57" xfId="0" applyFont="1" applyFill="1" applyBorder="1" applyAlignment="1">
      <alignment horizontal="left" vertical="center" shrinkToFit="1"/>
    </xf>
    <xf numFmtId="0" fontId="65" fillId="4" borderId="58" xfId="0" applyFont="1" applyFill="1" applyBorder="1" applyAlignment="1">
      <alignment horizontal="left" vertical="center" shrinkToFit="1"/>
    </xf>
    <xf numFmtId="0" fontId="65" fillId="4" borderId="60" xfId="0" applyFont="1" applyFill="1" applyBorder="1" applyAlignment="1">
      <alignment horizontal="left" vertical="center" shrinkToFit="1"/>
    </xf>
    <xf numFmtId="49" fontId="45" fillId="4" borderId="43" xfId="0" applyNumberFormat="1" applyFont="1" applyFill="1" applyBorder="1" applyAlignment="1" applyProtection="1">
      <alignment horizontal="left" vertical="center" wrapText="1" shrinkToFit="1"/>
      <protection locked="0"/>
    </xf>
    <xf numFmtId="0" fontId="62" fillId="9" borderId="36" xfId="0" applyFont="1" applyFill="1" applyBorder="1" applyAlignment="1">
      <alignment vertical="center" shrinkToFit="1"/>
    </xf>
    <xf numFmtId="0" fontId="43" fillId="9" borderId="36" xfId="0" applyFont="1" applyFill="1" applyBorder="1" applyAlignment="1">
      <alignment vertical="center" shrinkToFit="1"/>
    </xf>
    <xf numFmtId="49" fontId="45" fillId="4" borderId="35" xfId="0" applyNumberFormat="1" applyFont="1" applyFill="1" applyBorder="1" applyAlignment="1" applyProtection="1">
      <alignment horizontal="left" vertical="center" wrapText="1" shrinkToFit="1"/>
      <protection locked="0"/>
    </xf>
    <xf numFmtId="0" fontId="46" fillId="9" borderId="35" xfId="0" applyFont="1" applyFill="1" applyBorder="1" applyAlignment="1">
      <alignment horizontal="left" vertical="center" shrinkToFit="1"/>
    </xf>
    <xf numFmtId="0" fontId="48" fillId="9" borderId="37" xfId="0" applyFont="1" applyFill="1" applyBorder="1" applyAlignment="1">
      <alignment horizontal="left" vertical="center" shrinkToFit="1"/>
    </xf>
    <xf numFmtId="49" fontId="45" fillId="4" borderId="37" xfId="0" applyNumberFormat="1" applyFont="1" applyFill="1" applyBorder="1" applyAlignment="1" applyProtection="1">
      <alignment horizontal="left" vertical="center" wrapText="1" shrinkToFit="1"/>
      <protection locked="0"/>
    </xf>
    <xf numFmtId="0" fontId="48" fillId="9" borderId="35" xfId="0" applyFont="1" applyFill="1" applyBorder="1" applyAlignment="1">
      <alignment horizontal="left" vertical="center" shrinkToFit="1"/>
    </xf>
    <xf numFmtId="0" fontId="48" fillId="9" borderId="36" xfId="0" applyFont="1" applyFill="1" applyBorder="1" applyAlignment="1">
      <alignment horizontal="left" vertical="center" shrinkToFit="1"/>
    </xf>
    <xf numFmtId="49" fontId="45" fillId="4" borderId="46" xfId="0" applyNumberFormat="1" applyFont="1" applyFill="1" applyBorder="1" applyAlignment="1" applyProtection="1">
      <alignment horizontal="left" vertical="center" wrapText="1" shrinkToFit="1"/>
      <protection locked="0"/>
    </xf>
    <xf numFmtId="0" fontId="62" fillId="0" borderId="20" xfId="0" applyFont="1" applyBorder="1" applyAlignment="1">
      <alignment horizontal="left" vertical="center"/>
    </xf>
    <xf numFmtId="0" fontId="62" fillId="0" borderId="18" xfId="0" applyFont="1" applyBorder="1" applyAlignment="1">
      <alignment horizontal="left" vertical="center"/>
    </xf>
    <xf numFmtId="0" fontId="62" fillId="0" borderId="19" xfId="0" applyFont="1" applyBorder="1" applyAlignment="1">
      <alignment horizontal="left" vertical="center"/>
    </xf>
    <xf numFmtId="0" fontId="43" fillId="0" borderId="18" xfId="0" applyFont="1" applyBorder="1" applyAlignment="1">
      <alignment horizontal="left" vertical="center"/>
    </xf>
    <xf numFmtId="0" fontId="62" fillId="0" borderId="20" xfId="0" applyFont="1" applyBorder="1" applyAlignment="1">
      <alignment horizontal="center" vertical="center" wrapText="1" shrinkToFit="1"/>
    </xf>
    <xf numFmtId="0" fontId="62" fillId="0" borderId="18" xfId="0" applyFont="1" applyBorder="1" applyAlignment="1">
      <alignment horizontal="center" vertical="center" shrinkToFit="1"/>
    </xf>
    <xf numFmtId="0" fontId="62" fillId="0" borderId="43" xfId="0" applyFont="1" applyBorder="1" applyAlignment="1">
      <alignment horizontal="center" vertical="center" shrinkToFit="1"/>
    </xf>
    <xf numFmtId="0" fontId="62" fillId="9" borderId="10" xfId="0" applyFont="1" applyFill="1" applyBorder="1" applyAlignment="1">
      <alignment vertical="center" shrinkToFit="1"/>
    </xf>
    <xf numFmtId="0" fontId="43" fillId="9" borderId="10" xfId="0" applyFont="1" applyFill="1" applyBorder="1" applyAlignment="1">
      <alignment vertical="center" shrinkToFit="1"/>
    </xf>
    <xf numFmtId="49" fontId="45" fillId="4" borderId="47" xfId="2" applyNumberFormat="1" applyFont="1" applyFill="1" applyBorder="1" applyAlignment="1" applyProtection="1">
      <alignment horizontal="left" vertical="center" wrapText="1" shrinkToFit="1"/>
      <protection locked="0"/>
    </xf>
    <xf numFmtId="49" fontId="45" fillId="4" borderId="48" xfId="2" applyNumberFormat="1" applyFont="1" applyFill="1" applyBorder="1" applyAlignment="1" applyProtection="1">
      <alignment horizontal="left" vertical="center" wrapText="1" shrinkToFit="1"/>
      <protection locked="0"/>
    </xf>
    <xf numFmtId="49" fontId="45" fillId="4" borderId="49" xfId="2" applyNumberFormat="1" applyFont="1" applyFill="1" applyBorder="1" applyAlignment="1" applyProtection="1">
      <alignment horizontal="left" vertical="center" wrapText="1" shrinkToFit="1"/>
      <protection locked="0"/>
    </xf>
    <xf numFmtId="0" fontId="46" fillId="9" borderId="47" xfId="0" applyFont="1" applyFill="1" applyBorder="1" applyAlignment="1">
      <alignment horizontal="left" vertical="center" shrinkToFit="1"/>
    </xf>
    <xf numFmtId="0" fontId="48" fillId="9" borderId="48" xfId="0" applyFont="1" applyFill="1" applyBorder="1" applyAlignment="1">
      <alignment horizontal="left" vertical="center" shrinkToFit="1"/>
    </xf>
    <xf numFmtId="49" fontId="45" fillId="4" borderId="47" xfId="0" applyNumberFormat="1" applyFont="1" applyFill="1" applyBorder="1" applyAlignment="1" applyProtection="1">
      <alignment horizontal="left" vertical="center" wrapText="1" shrinkToFit="1"/>
      <protection locked="0"/>
    </xf>
    <xf numFmtId="49" fontId="45" fillId="4" borderId="48" xfId="0" applyNumberFormat="1" applyFont="1" applyFill="1" applyBorder="1" applyAlignment="1" applyProtection="1">
      <alignment horizontal="left" vertical="center" wrapText="1" shrinkToFit="1"/>
      <protection locked="0"/>
    </xf>
    <xf numFmtId="49" fontId="45" fillId="4" borderId="50" xfId="0" applyNumberFormat="1" applyFont="1" applyFill="1" applyBorder="1" applyAlignment="1" applyProtection="1">
      <alignment horizontal="left" vertical="center" wrapText="1" shrinkToFit="1"/>
      <protection locked="0"/>
    </xf>
    <xf numFmtId="0" fontId="33" fillId="4" borderId="57" xfId="0" applyFont="1" applyFill="1" applyBorder="1" applyAlignment="1">
      <alignment horizontal="left" vertical="center" wrapText="1"/>
    </xf>
    <xf numFmtId="0" fontId="33" fillId="4" borderId="58" xfId="0" applyFont="1" applyFill="1" applyBorder="1" applyAlignment="1">
      <alignment horizontal="left" vertical="center" wrapText="1"/>
    </xf>
    <xf numFmtId="0" fontId="33" fillId="4" borderId="59" xfId="0" applyFont="1" applyFill="1" applyBorder="1" applyAlignment="1">
      <alignment horizontal="left" vertical="center" wrapText="1"/>
    </xf>
    <xf numFmtId="0" fontId="12" fillId="4" borderId="58" xfId="0" applyFont="1" applyFill="1" applyBorder="1" applyAlignment="1">
      <alignment horizontal="left" vertical="center" wrapText="1"/>
    </xf>
    <xf numFmtId="0" fontId="12" fillId="4" borderId="60" xfId="0" applyFont="1" applyFill="1" applyBorder="1" applyAlignment="1">
      <alignment horizontal="left" vertical="center" wrapText="1"/>
    </xf>
    <xf numFmtId="0" fontId="76" fillId="4" borderId="19" xfId="0" applyFont="1" applyFill="1" applyBorder="1" applyAlignment="1">
      <alignment horizontal="left" vertical="center" shrinkToFit="1"/>
    </xf>
    <xf numFmtId="0" fontId="78" fillId="4" borderId="38" xfId="0" applyFont="1" applyFill="1" applyBorder="1" applyAlignment="1">
      <alignment horizontal="left" vertical="center" shrinkToFit="1"/>
    </xf>
    <xf numFmtId="0" fontId="78" fillId="4" borderId="70" xfId="0" applyFont="1" applyFill="1" applyBorder="1" applyAlignment="1">
      <alignment horizontal="left" vertical="center" shrinkToFit="1"/>
    </xf>
    <xf numFmtId="0" fontId="62" fillId="9" borderId="19" xfId="0" applyFont="1" applyFill="1" applyBorder="1" applyAlignment="1">
      <alignment vertical="center" shrinkToFit="1"/>
    </xf>
    <xf numFmtId="0" fontId="43" fillId="9" borderId="38" xfId="0" applyFont="1" applyFill="1" applyBorder="1" applyAlignment="1">
      <alignment vertical="center" shrinkToFit="1"/>
    </xf>
    <xf numFmtId="0" fontId="82" fillId="4" borderId="38" xfId="0" applyFont="1" applyFill="1" applyBorder="1" applyAlignment="1">
      <alignment vertical="center" shrinkToFit="1"/>
    </xf>
    <xf numFmtId="0" fontId="82" fillId="4" borderId="70" xfId="0" applyFont="1" applyFill="1" applyBorder="1" applyAlignment="1">
      <alignment vertical="center" shrinkToFit="1"/>
    </xf>
    <xf numFmtId="0" fontId="48" fillId="9" borderId="47" xfId="0" applyFont="1" applyFill="1" applyBorder="1" applyAlignment="1">
      <alignment horizontal="left" vertical="center" shrinkToFit="1"/>
    </xf>
    <xf numFmtId="0" fontId="62" fillId="9" borderId="59" xfId="0" applyFont="1" applyFill="1" applyBorder="1" applyAlignment="1">
      <alignment horizontal="left" vertical="center" shrinkToFit="1"/>
    </xf>
    <xf numFmtId="0" fontId="43" fillId="9" borderId="66" xfId="0" applyFont="1" applyFill="1" applyBorder="1" applyAlignment="1">
      <alignment horizontal="left" vertical="center" shrinkToFit="1"/>
    </xf>
    <xf numFmtId="0" fontId="33" fillId="4" borderId="66" xfId="0" applyFont="1" applyFill="1" applyBorder="1" applyAlignment="1">
      <alignment horizontal="left" vertical="center" wrapText="1"/>
    </xf>
    <xf numFmtId="0" fontId="33" fillId="4" borderId="66" xfId="0" applyFont="1" applyFill="1" applyBorder="1" applyAlignment="1">
      <alignment vertical="center" wrapText="1"/>
    </xf>
    <xf numFmtId="0" fontId="33" fillId="4" borderId="20" xfId="0" applyFont="1" applyFill="1" applyBorder="1" applyAlignment="1">
      <alignment horizontal="left" vertical="center" shrinkToFit="1"/>
    </xf>
    <xf numFmtId="0" fontId="33" fillId="4" borderId="18" xfId="0" applyFont="1" applyFill="1" applyBorder="1" applyAlignment="1">
      <alignment horizontal="left" vertical="center" shrinkToFit="1"/>
    </xf>
    <xf numFmtId="0" fontId="33" fillId="4" borderId="19" xfId="0" applyFont="1" applyFill="1" applyBorder="1" applyAlignment="1">
      <alignment horizontal="left" vertical="center" shrinkToFit="1"/>
    </xf>
    <xf numFmtId="0" fontId="35" fillId="4" borderId="20" xfId="0" applyFont="1" applyFill="1" applyBorder="1" applyAlignment="1">
      <alignment horizontal="left" vertical="center" shrinkToFit="1"/>
    </xf>
    <xf numFmtId="0" fontId="33" fillId="4" borderId="43" xfId="0" applyFont="1" applyFill="1" applyBorder="1" applyAlignment="1">
      <alignment horizontal="left" vertical="center" shrinkToFit="1"/>
    </xf>
    <xf numFmtId="0" fontId="43" fillId="9" borderId="32" xfId="0" applyFont="1" applyFill="1" applyBorder="1" applyAlignment="1">
      <alignment horizontal="left" vertical="center" shrinkToFit="1"/>
    </xf>
    <xf numFmtId="0" fontId="43" fillId="9" borderId="73" xfId="0" applyFont="1" applyFill="1" applyBorder="1" applyAlignment="1">
      <alignment horizontal="left" vertical="center" shrinkToFit="1"/>
    </xf>
    <xf numFmtId="0" fontId="43" fillId="9" borderId="36" xfId="0" applyFont="1" applyFill="1" applyBorder="1" applyAlignment="1">
      <alignment horizontal="left" vertical="center" shrinkToFit="1"/>
    </xf>
    <xf numFmtId="0" fontId="43" fillId="9" borderId="37" xfId="0" applyFont="1" applyFill="1" applyBorder="1" applyAlignment="1">
      <alignment horizontal="left" vertical="center" shrinkToFit="1"/>
    </xf>
    <xf numFmtId="0" fontId="32" fillId="4" borderId="20" xfId="0" applyFont="1" applyFill="1" applyBorder="1" applyAlignment="1">
      <alignment horizontal="left" vertical="center" shrinkToFit="1"/>
    </xf>
    <xf numFmtId="0" fontId="32" fillId="4" borderId="18" xfId="0" applyFont="1" applyFill="1" applyBorder="1" applyAlignment="1">
      <alignment horizontal="left" vertical="center" shrinkToFit="1"/>
    </xf>
    <xf numFmtId="0" fontId="32" fillId="4" borderId="19" xfId="0" applyFont="1" applyFill="1" applyBorder="1" applyAlignment="1">
      <alignment horizontal="left" vertical="center" shrinkToFit="1"/>
    </xf>
    <xf numFmtId="0" fontId="35" fillId="4" borderId="18" xfId="0" applyFont="1" applyFill="1" applyBorder="1" applyAlignment="1">
      <alignment horizontal="left" vertical="center" shrinkToFit="1"/>
    </xf>
    <xf numFmtId="0" fontId="35" fillId="4" borderId="43" xfId="0" applyFont="1" applyFill="1" applyBorder="1" applyAlignment="1">
      <alignment horizontal="left" vertical="center" shrinkToFit="1"/>
    </xf>
    <xf numFmtId="0" fontId="33" fillId="4" borderId="38" xfId="0" applyFont="1" applyFill="1" applyBorder="1" applyAlignment="1">
      <alignment vertical="center" shrinkToFit="1"/>
    </xf>
    <xf numFmtId="0" fontId="83" fillId="4" borderId="20" xfId="0" applyFont="1" applyFill="1" applyBorder="1" applyAlignment="1">
      <alignment horizontal="left" vertical="center" shrinkToFit="1"/>
    </xf>
    <xf numFmtId="0" fontId="60" fillId="4" borderId="18" xfId="0" applyFont="1" applyFill="1" applyBorder="1" applyAlignment="1">
      <alignment horizontal="left" vertical="center" shrinkToFit="1"/>
    </xf>
    <xf numFmtId="0" fontId="60" fillId="4" borderId="43" xfId="0" applyFont="1" applyFill="1" applyBorder="1" applyAlignment="1">
      <alignment horizontal="left" vertical="center" shrinkToFit="1"/>
    </xf>
    <xf numFmtId="0" fontId="74" fillId="4" borderId="18" xfId="0" applyFont="1" applyFill="1" applyBorder="1" applyAlignment="1">
      <alignment horizontal="left" vertical="center" shrinkToFit="1"/>
    </xf>
    <xf numFmtId="0" fontId="74" fillId="4" borderId="43" xfId="0" applyFont="1" applyFill="1" applyBorder="1" applyAlignment="1">
      <alignment horizontal="left" vertical="center" shrinkToFit="1"/>
    </xf>
    <xf numFmtId="0" fontId="35" fillId="4" borderId="38" xfId="0" applyFont="1" applyFill="1" applyBorder="1" applyAlignment="1">
      <alignment vertical="center" shrinkToFit="1"/>
    </xf>
    <xf numFmtId="0" fontId="45" fillId="0" borderId="20" xfId="0" applyFont="1" applyBorder="1" applyAlignment="1">
      <alignment horizontal="center" vertical="center" wrapText="1" shrinkToFit="1"/>
    </xf>
    <xf numFmtId="0" fontId="45" fillId="0" borderId="18" xfId="0" applyFont="1" applyBorder="1" applyAlignment="1">
      <alignment horizontal="center" vertical="center" wrapText="1" shrinkToFit="1"/>
    </xf>
    <xf numFmtId="0" fontId="45" fillId="0" borderId="43" xfId="0" applyFont="1" applyBorder="1" applyAlignment="1">
      <alignment horizontal="center" vertical="center" wrapText="1" shrinkToFit="1"/>
    </xf>
    <xf numFmtId="0" fontId="76" fillId="4" borderId="73" xfId="0" applyFont="1" applyFill="1" applyBorder="1" applyAlignment="1">
      <alignment horizontal="left" vertical="center" wrapText="1"/>
    </xf>
    <xf numFmtId="0" fontId="78" fillId="4" borderId="74" xfId="0" applyFont="1" applyFill="1" applyBorder="1" applyAlignment="1">
      <alignment horizontal="left" vertical="center" wrapText="1"/>
    </xf>
    <xf numFmtId="0" fontId="78" fillId="4" borderId="75" xfId="0" applyFont="1" applyFill="1" applyBorder="1" applyAlignment="1">
      <alignment horizontal="left" vertical="center" wrapText="1"/>
    </xf>
    <xf numFmtId="0" fontId="89" fillId="0" borderId="5" xfId="2" applyFont="1" applyBorder="1" applyAlignment="1" applyProtection="1">
      <alignment horizontal="center" vertical="center" textRotation="180" wrapText="1"/>
      <protection locked="0"/>
    </xf>
    <xf numFmtId="0" fontId="90" fillId="7" borderId="1" xfId="0" applyFont="1" applyFill="1" applyBorder="1" applyAlignment="1">
      <alignment horizontal="center" vertical="center" textRotation="255" shrinkToFit="1"/>
    </xf>
    <xf numFmtId="0" fontId="38" fillId="7" borderId="9" xfId="0" applyFont="1" applyFill="1" applyBorder="1" applyAlignment="1">
      <alignment horizontal="center" vertical="center" textRotation="255" shrinkToFit="1"/>
    </xf>
    <xf numFmtId="0" fontId="43" fillId="9" borderId="79" xfId="0" applyFont="1" applyFill="1" applyBorder="1" applyAlignment="1">
      <alignment horizontal="right" vertical="center"/>
    </xf>
    <xf numFmtId="0" fontId="43" fillId="9" borderId="34" xfId="0" applyFont="1" applyFill="1" applyBorder="1" applyAlignment="1">
      <alignment horizontal="right" vertical="center"/>
    </xf>
    <xf numFmtId="0" fontId="62" fillId="9" borderId="80" xfId="0" applyFont="1" applyFill="1" applyBorder="1" applyAlignment="1">
      <alignment horizontal="left" vertical="center" wrapText="1"/>
    </xf>
    <xf numFmtId="0" fontId="43" fillId="9" borderId="80" xfId="0" applyFont="1" applyFill="1" applyBorder="1" applyAlignment="1">
      <alignment horizontal="left" vertical="center" wrapText="1"/>
    </xf>
    <xf numFmtId="0" fontId="43" fillId="9" borderId="38" xfId="0" applyFont="1" applyFill="1" applyBorder="1" applyAlignment="1">
      <alignment horizontal="left" vertical="center" wrapText="1"/>
    </xf>
    <xf numFmtId="49" fontId="45" fillId="4" borderId="80" xfId="0" applyNumberFormat="1" applyFont="1" applyFill="1" applyBorder="1" applyAlignment="1" applyProtection="1">
      <alignment horizontal="left" vertical="center" wrapText="1"/>
      <protection locked="0"/>
    </xf>
    <xf numFmtId="49" fontId="45" fillId="4" borderId="81" xfId="0" applyNumberFormat="1" applyFont="1" applyFill="1" applyBorder="1" applyAlignment="1" applyProtection="1">
      <alignment horizontal="left" vertical="center" wrapText="1"/>
      <protection locked="0"/>
    </xf>
    <xf numFmtId="49" fontId="45" fillId="4" borderId="38" xfId="0" applyNumberFormat="1" applyFont="1" applyFill="1" applyBorder="1" applyAlignment="1" applyProtection="1">
      <alignment horizontal="left" vertical="center" wrapText="1"/>
      <protection locked="0"/>
    </xf>
    <xf numFmtId="49" fontId="45" fillId="4" borderId="83" xfId="0" applyNumberFormat="1" applyFont="1" applyFill="1" applyBorder="1" applyAlignment="1" applyProtection="1">
      <alignment horizontal="left" vertical="center" wrapText="1"/>
      <protection locked="0"/>
    </xf>
    <xf numFmtId="0" fontId="62" fillId="9" borderId="79" xfId="0" applyFont="1" applyFill="1" applyBorder="1" applyAlignment="1">
      <alignment horizontal="left" vertical="center" wrapText="1"/>
    </xf>
    <xf numFmtId="0" fontId="43" fillId="9" borderId="34" xfId="0" applyFont="1" applyFill="1" applyBorder="1" applyAlignment="1">
      <alignment horizontal="left" vertical="center" wrapText="1"/>
    </xf>
    <xf numFmtId="0" fontId="33" fillId="4" borderId="26" xfId="0" applyFont="1" applyFill="1" applyBorder="1" applyAlignment="1">
      <alignment horizontal="left" vertical="center" wrapText="1"/>
    </xf>
    <xf numFmtId="0" fontId="33" fillId="4" borderId="23" xfId="0" applyFont="1" applyFill="1" applyBorder="1" applyAlignment="1">
      <alignment horizontal="left" vertical="center" wrapText="1"/>
    </xf>
    <xf numFmtId="0" fontId="33" fillId="4" borderId="25" xfId="0" applyFont="1" applyFill="1" applyBorder="1" applyAlignment="1">
      <alignment horizontal="left" vertical="center" wrapText="1"/>
    </xf>
    <xf numFmtId="0" fontId="33" fillId="4" borderId="38" xfId="0" applyFont="1" applyFill="1" applyBorder="1" applyAlignment="1">
      <alignment vertical="center" wrapText="1"/>
    </xf>
    <xf numFmtId="0" fontId="33" fillId="4" borderId="83" xfId="0" applyFont="1" applyFill="1" applyBorder="1" applyAlignment="1">
      <alignment vertical="center" wrapText="1"/>
    </xf>
    <xf numFmtId="0" fontId="71" fillId="0" borderId="5" xfId="2" applyFont="1" applyBorder="1" applyAlignment="1" applyProtection="1">
      <alignment horizontal="center" vertical="center" textRotation="255" wrapText="1"/>
      <protection locked="0"/>
    </xf>
    <xf numFmtId="0" fontId="82" fillId="4" borderId="38" xfId="0" applyFont="1" applyFill="1" applyBorder="1">
      <alignment vertical="center"/>
    </xf>
    <xf numFmtId="0" fontId="82" fillId="4" borderId="83" xfId="0" applyFont="1" applyFill="1" applyBorder="1">
      <alignment vertical="center"/>
    </xf>
    <xf numFmtId="0" fontId="62" fillId="9" borderId="38" xfId="0" applyFont="1" applyFill="1" applyBorder="1" applyAlignment="1">
      <alignment horizontal="left" vertical="center"/>
    </xf>
    <xf numFmtId="0" fontId="43" fillId="9" borderId="38" xfId="0" applyFont="1" applyFill="1" applyBorder="1" applyAlignment="1">
      <alignment horizontal="left" vertical="center"/>
    </xf>
    <xf numFmtId="49" fontId="45" fillId="4" borderId="38" xfId="0" applyNumberFormat="1" applyFont="1" applyFill="1" applyBorder="1" applyAlignment="1" applyProtection="1">
      <alignment horizontal="left" vertical="center" wrapText="1" shrinkToFit="1"/>
      <protection locked="0"/>
    </xf>
    <xf numFmtId="49" fontId="45" fillId="4" borderId="83" xfId="0" applyNumberFormat="1" applyFont="1" applyFill="1" applyBorder="1" applyAlignment="1" applyProtection="1">
      <alignment horizontal="left" vertical="center" wrapText="1" shrinkToFit="1"/>
      <protection locked="0"/>
    </xf>
    <xf numFmtId="0" fontId="98" fillId="4" borderId="38" xfId="0" applyFont="1" applyFill="1" applyBorder="1" applyAlignment="1">
      <alignment horizontal="left" vertical="center" wrapText="1"/>
    </xf>
    <xf numFmtId="0" fontId="98" fillId="4" borderId="83" xfId="0" applyFont="1" applyFill="1" applyBorder="1" applyAlignment="1">
      <alignment horizontal="left" vertical="center" wrapText="1"/>
    </xf>
    <xf numFmtId="0" fontId="98" fillId="4" borderId="86" xfId="0" applyFont="1" applyFill="1" applyBorder="1" applyAlignment="1">
      <alignment horizontal="left" vertical="center" wrapText="1"/>
    </xf>
    <xf numFmtId="0" fontId="98" fillId="4" borderId="88" xfId="0" applyFont="1" applyFill="1" applyBorder="1" applyAlignment="1">
      <alignment horizontal="left" vertical="center" wrapText="1"/>
    </xf>
    <xf numFmtId="0" fontId="62" fillId="9" borderId="86" xfId="0" applyFont="1" applyFill="1" applyBorder="1" applyAlignment="1">
      <alignment horizontal="left" vertical="center"/>
    </xf>
    <xf numFmtId="0" fontId="43" fillId="9" borderId="86" xfId="0" applyFont="1" applyFill="1" applyBorder="1" applyAlignment="1">
      <alignment horizontal="left" vertical="center"/>
    </xf>
    <xf numFmtId="49" fontId="45" fillId="4" borderId="87" xfId="0" applyNumberFormat="1" applyFont="1" applyFill="1" applyBorder="1" applyAlignment="1" applyProtection="1">
      <alignment horizontal="left" vertical="center" wrapText="1" shrinkToFit="1"/>
      <protection locked="0"/>
    </xf>
    <xf numFmtId="49" fontId="45" fillId="4" borderId="41" xfId="0" applyNumberFormat="1" applyFont="1" applyFill="1" applyBorder="1" applyAlignment="1" applyProtection="1">
      <alignment horizontal="left" vertical="center" wrapText="1" shrinkToFit="1"/>
      <protection locked="0"/>
    </xf>
    <xf numFmtId="49" fontId="45" fillId="4" borderId="42" xfId="0" applyNumberFormat="1" applyFont="1" applyFill="1" applyBorder="1" applyAlignment="1" applyProtection="1">
      <alignment horizontal="left" vertical="center" wrapText="1" shrinkToFit="1"/>
      <protection locked="0"/>
    </xf>
    <xf numFmtId="0" fontId="97" fillId="0" borderId="5" xfId="2" applyFont="1" applyBorder="1" applyAlignment="1" applyProtection="1">
      <alignment horizontal="center" vertical="center" textRotation="255" wrapText="1"/>
      <protection locked="0"/>
    </xf>
    <xf numFmtId="0" fontId="62" fillId="9" borderId="34" xfId="0" applyFont="1" applyFill="1" applyBorder="1" applyAlignment="1">
      <alignment horizontal="left" vertical="center" wrapText="1"/>
    </xf>
    <xf numFmtId="0" fontId="43" fillId="9" borderId="85" xfId="0" applyFont="1" applyFill="1" applyBorder="1" applyAlignment="1">
      <alignment horizontal="left" vertical="center" wrapText="1"/>
    </xf>
    <xf numFmtId="0" fontId="43" fillId="9" borderId="86" xfId="0" applyFont="1" applyFill="1" applyBorder="1" applyAlignment="1">
      <alignment horizontal="left" vertical="center" wrapText="1"/>
    </xf>
    <xf numFmtId="0" fontId="62" fillId="9" borderId="38" xfId="0" applyFont="1" applyFill="1" applyBorder="1" applyAlignment="1">
      <alignment horizontal="left" vertical="center" wrapText="1"/>
    </xf>
    <xf numFmtId="0" fontId="96" fillId="4" borderId="38" xfId="0" applyFont="1" applyFill="1" applyBorder="1" applyAlignment="1">
      <alignment vertical="center" wrapText="1"/>
    </xf>
    <xf numFmtId="0" fontId="106" fillId="4" borderId="32" xfId="0" applyFont="1" applyFill="1" applyBorder="1" applyAlignment="1">
      <alignment horizontal="left" vertical="center" wrapText="1"/>
    </xf>
    <xf numFmtId="0" fontId="102" fillId="4" borderId="32" xfId="0" applyFont="1" applyFill="1" applyBorder="1" applyAlignment="1">
      <alignment horizontal="left" vertical="center" wrapText="1"/>
    </xf>
    <xf numFmtId="0" fontId="102" fillId="4" borderId="95" xfId="0" applyFont="1" applyFill="1" applyBorder="1" applyAlignment="1">
      <alignment horizontal="left" vertical="center" wrapText="1"/>
    </xf>
    <xf numFmtId="0" fontId="106" fillId="10" borderId="10" xfId="0" applyFont="1" applyFill="1" applyBorder="1" applyAlignment="1">
      <alignment vertical="center" wrapText="1"/>
    </xf>
    <xf numFmtId="0" fontId="102" fillId="10" borderId="10" xfId="0" applyFont="1" applyFill="1" applyBorder="1" applyAlignment="1">
      <alignment vertical="center" wrapText="1"/>
    </xf>
    <xf numFmtId="0" fontId="102" fillId="10" borderId="11" xfId="0" applyFont="1" applyFill="1" applyBorder="1" applyAlignment="1">
      <alignment vertical="center" wrapText="1"/>
    </xf>
    <xf numFmtId="0" fontId="112" fillId="0" borderId="2" xfId="0" applyFont="1" applyBorder="1" applyAlignment="1">
      <alignment vertical="center" shrinkToFit="1"/>
    </xf>
    <xf numFmtId="0" fontId="112" fillId="0" borderId="3" xfId="0" applyFont="1" applyBorder="1" applyAlignment="1">
      <alignment vertical="center" shrinkToFit="1"/>
    </xf>
    <xf numFmtId="0" fontId="113" fillId="0" borderId="0" xfId="0" applyFont="1" applyAlignment="1">
      <alignment horizontal="left" vertical="center" wrapText="1" shrinkToFit="1"/>
    </xf>
    <xf numFmtId="0" fontId="43" fillId="9" borderId="37" xfId="0" applyFont="1" applyFill="1" applyBorder="1" applyAlignment="1">
      <alignment horizontal="right" vertical="center"/>
    </xf>
    <xf numFmtId="0" fontId="43" fillId="9" borderId="19" xfId="0" applyFont="1" applyFill="1" applyBorder="1" applyAlignment="1">
      <alignment horizontal="right" vertical="center"/>
    </xf>
    <xf numFmtId="0" fontId="62" fillId="9" borderId="92" xfId="0" applyFont="1" applyFill="1" applyBorder="1" applyAlignment="1">
      <alignment horizontal="left" vertical="center" wrapText="1"/>
    </xf>
    <xf numFmtId="0" fontId="43" fillId="9" borderId="92" xfId="0" applyFont="1" applyFill="1" applyBorder="1" applyAlignment="1">
      <alignment horizontal="left" vertical="center" wrapText="1"/>
    </xf>
    <xf numFmtId="0" fontId="95" fillId="4" borderId="92" xfId="0" applyFont="1" applyFill="1" applyBorder="1" applyAlignment="1">
      <alignment vertical="center" wrapText="1"/>
    </xf>
    <xf numFmtId="0" fontId="82" fillId="4" borderId="92" xfId="0" applyFont="1" applyFill="1" applyBorder="1" applyAlignment="1">
      <alignment vertical="center" wrapText="1"/>
    </xf>
    <xf numFmtId="0" fontId="91" fillId="4" borderId="92" xfId="0" applyFont="1" applyFill="1" applyBorder="1" applyAlignment="1">
      <alignment horizontal="left" vertical="center" wrapText="1"/>
    </xf>
    <xf numFmtId="0" fontId="43" fillId="4" borderId="92" xfId="0" applyFont="1" applyFill="1" applyBorder="1" applyAlignment="1">
      <alignment horizontal="left" vertical="center" wrapText="1"/>
    </xf>
    <xf numFmtId="0" fontId="43" fillId="4" borderId="93" xfId="0" applyFont="1" applyFill="1" applyBorder="1" applyAlignment="1">
      <alignment horizontal="left" vertical="center" wrapText="1"/>
    </xf>
    <xf numFmtId="0" fontId="43" fillId="4" borderId="38" xfId="0" applyFont="1" applyFill="1" applyBorder="1" applyAlignment="1">
      <alignment horizontal="left" vertical="center" wrapText="1"/>
    </xf>
    <xf numFmtId="0" fontId="43" fillId="4" borderId="70" xfId="0" applyFont="1" applyFill="1" applyBorder="1" applyAlignment="1">
      <alignment horizontal="left" vertical="center" wrapText="1"/>
    </xf>
    <xf numFmtId="0" fontId="105" fillId="4" borderId="38" xfId="0" applyFont="1" applyFill="1" applyBorder="1" applyAlignment="1">
      <alignment vertical="center" wrapText="1"/>
    </xf>
    <xf numFmtId="0" fontId="82" fillId="4" borderId="38" xfId="0" applyFont="1" applyFill="1" applyBorder="1" applyAlignment="1">
      <alignment vertical="center" wrapText="1"/>
    </xf>
    <xf numFmtId="49" fontId="45" fillId="4" borderId="70" xfId="0" applyNumberFormat="1" applyFont="1" applyFill="1" applyBorder="1" applyAlignment="1" applyProtection="1">
      <alignment horizontal="left" vertical="center" wrapText="1" shrinkToFit="1"/>
      <protection locked="0"/>
    </xf>
    <xf numFmtId="0" fontId="117" fillId="4" borderId="0" xfId="0" applyFont="1" applyFill="1" applyAlignment="1">
      <alignment horizontal="left" vertical="top" wrapText="1"/>
    </xf>
    <xf numFmtId="0" fontId="117" fillId="4" borderId="5" xfId="0" applyFont="1" applyFill="1" applyBorder="1" applyAlignment="1">
      <alignment horizontal="left" vertical="top" wrapText="1"/>
    </xf>
    <xf numFmtId="0" fontId="115" fillId="4" borderId="0" xfId="0" applyFont="1" applyFill="1" applyAlignment="1">
      <alignment horizontal="left" vertical="top" wrapText="1"/>
    </xf>
    <xf numFmtId="0" fontId="112" fillId="0" borderId="0" xfId="0" applyFont="1" applyAlignment="1" applyProtection="1">
      <alignment horizontal="left" vertical="center" wrapText="1" shrinkToFit="1"/>
      <protection locked="0"/>
    </xf>
    <xf numFmtId="49" fontId="45" fillId="0" borderId="0" xfId="0" applyNumberFormat="1" applyFont="1" applyAlignment="1" applyProtection="1">
      <alignment horizontal="left" vertical="center" wrapText="1"/>
      <protection locked="0"/>
    </xf>
    <xf numFmtId="49" fontId="45" fillId="0" borderId="5" xfId="0" applyNumberFormat="1" applyFont="1" applyBorder="1" applyAlignment="1" applyProtection="1">
      <alignment horizontal="left" vertical="center" wrapText="1"/>
      <protection locked="0"/>
    </xf>
    <xf numFmtId="0" fontId="45" fillId="0" borderId="0" xfId="0" applyFont="1" applyAlignment="1">
      <alignment horizontal="left" vertical="top" wrapText="1"/>
    </xf>
    <xf numFmtId="0" fontId="45" fillId="0" borderId="5" xfId="0" applyFont="1" applyBorder="1" applyAlignment="1">
      <alignment horizontal="left" vertical="top" wrapText="1"/>
    </xf>
    <xf numFmtId="0" fontId="45" fillId="0" borderId="10" xfId="0" applyFont="1" applyBorder="1" applyAlignment="1">
      <alignment horizontal="left" vertical="top" wrapText="1"/>
    </xf>
    <xf numFmtId="0" fontId="45" fillId="0" borderId="11" xfId="0" applyFont="1" applyBorder="1" applyAlignment="1">
      <alignment horizontal="left" vertical="top" wrapText="1"/>
    </xf>
    <xf numFmtId="0" fontId="100" fillId="4" borderId="1" xfId="0" applyFont="1" applyFill="1" applyBorder="1" applyAlignment="1">
      <alignment horizontal="left" vertical="center"/>
    </xf>
    <xf numFmtId="0" fontId="100" fillId="4" borderId="2" xfId="0" applyFont="1" applyFill="1" applyBorder="1" applyAlignment="1">
      <alignment horizontal="left" vertical="center"/>
    </xf>
    <xf numFmtId="0" fontId="100" fillId="4" borderId="3" xfId="0" applyFont="1" applyFill="1" applyBorder="1" applyAlignment="1">
      <alignment horizontal="left" vertical="center"/>
    </xf>
    <xf numFmtId="0" fontId="107" fillId="4" borderId="0" xfId="2" applyFont="1" applyFill="1" applyBorder="1" applyAlignment="1" applyProtection="1">
      <alignment horizontal="left" vertical="top" wrapText="1"/>
    </xf>
    <xf numFmtId="0" fontId="117" fillId="4" borderId="0" xfId="0" applyFont="1" applyFill="1" applyAlignment="1">
      <alignment horizontal="center" vertical="top" wrapText="1"/>
    </xf>
    <xf numFmtId="0" fontId="117" fillId="4" borderId="5" xfId="0" applyFont="1" applyFill="1" applyBorder="1" applyAlignment="1">
      <alignment horizontal="center" vertical="top" wrapText="1"/>
    </xf>
    <xf numFmtId="0" fontId="122" fillId="7" borderId="1" xfId="0" applyFont="1" applyFill="1" applyBorder="1" applyAlignment="1">
      <alignment horizontal="center" vertical="center" textRotation="255" shrinkToFit="1"/>
    </xf>
    <xf numFmtId="0" fontId="123" fillId="4" borderId="1" xfId="0" applyFont="1" applyFill="1" applyBorder="1" applyAlignment="1">
      <alignment horizontal="left" vertical="center" wrapText="1"/>
    </xf>
    <xf numFmtId="0" fontId="91" fillId="4" borderId="2" xfId="0" applyFont="1" applyFill="1" applyBorder="1" applyAlignment="1">
      <alignment horizontal="left" vertical="center" wrapText="1"/>
    </xf>
    <xf numFmtId="0" fontId="91" fillId="4" borderId="103" xfId="0" applyFont="1" applyFill="1" applyBorder="1" applyAlignment="1">
      <alignment horizontal="left" vertical="center" wrapText="1"/>
    </xf>
    <xf numFmtId="0" fontId="91" fillId="4" borderId="110" xfId="0" applyFont="1" applyFill="1" applyBorder="1" applyAlignment="1">
      <alignment horizontal="left" vertical="center" wrapText="1"/>
    </xf>
    <xf numFmtId="0" fontId="91" fillId="4" borderId="36" xfId="0" applyFont="1" applyFill="1" applyBorder="1" applyAlignment="1">
      <alignment horizontal="left" vertical="center" wrapText="1"/>
    </xf>
    <xf numFmtId="0" fontId="91" fillId="4" borderId="37" xfId="0" applyFont="1" applyFill="1" applyBorder="1" applyAlignment="1">
      <alignment horizontal="left" vertical="center" wrapText="1"/>
    </xf>
    <xf numFmtId="0" fontId="95" fillId="4" borderId="104" xfId="0" applyFont="1" applyFill="1" applyBorder="1" applyAlignment="1" applyProtection="1">
      <alignment horizontal="left" vertical="center" shrinkToFit="1"/>
      <protection locked="0"/>
    </xf>
    <xf numFmtId="0" fontId="95" fillId="4" borderId="2" xfId="0" applyFont="1" applyFill="1" applyBorder="1" applyAlignment="1" applyProtection="1">
      <alignment horizontal="left" vertical="center" shrinkToFit="1"/>
      <protection locked="0"/>
    </xf>
    <xf numFmtId="0" fontId="95" fillId="4" borderId="3" xfId="0" applyFont="1" applyFill="1" applyBorder="1" applyAlignment="1" applyProtection="1">
      <alignment horizontal="left" vertical="center" shrinkToFit="1"/>
      <protection locked="0"/>
    </xf>
    <xf numFmtId="0" fontId="95" fillId="4" borderId="35" xfId="0" applyFont="1" applyFill="1" applyBorder="1" applyAlignment="1" applyProtection="1">
      <alignment horizontal="left" vertical="center" shrinkToFit="1"/>
      <protection locked="0"/>
    </xf>
    <xf numFmtId="0" fontId="95" fillId="4" borderId="36" xfId="0" applyFont="1" applyFill="1" applyBorder="1" applyAlignment="1" applyProtection="1">
      <alignment horizontal="left" vertical="center" shrinkToFit="1"/>
      <protection locked="0"/>
    </xf>
    <xf numFmtId="0" fontId="95" fillId="4" borderId="46" xfId="0" applyFont="1" applyFill="1" applyBorder="1" applyAlignment="1" applyProtection="1">
      <alignment horizontal="left" vertical="center" shrinkToFit="1"/>
      <protection locked="0"/>
    </xf>
    <xf numFmtId="0" fontId="55" fillId="4" borderId="111" xfId="0" applyFont="1" applyFill="1" applyBorder="1" applyAlignment="1">
      <alignment horizontal="left" vertical="center"/>
    </xf>
    <xf numFmtId="0" fontId="55" fillId="4" borderId="48" xfId="0" applyFont="1" applyFill="1" applyBorder="1" applyAlignment="1">
      <alignment horizontal="left" vertical="center"/>
    </xf>
    <xf numFmtId="0" fontId="55" fillId="4" borderId="49" xfId="0" applyFont="1" applyFill="1" applyBorder="1" applyAlignment="1">
      <alignment horizontal="left" vertical="center"/>
    </xf>
    <xf numFmtId="0" fontId="126" fillId="4" borderId="47" xfId="0" applyFont="1" applyFill="1" applyBorder="1" applyAlignment="1" applyProtection="1">
      <alignment horizontal="left" vertical="center" shrinkToFit="1"/>
      <protection locked="0"/>
    </xf>
    <xf numFmtId="0" fontId="126" fillId="4" borderId="48" xfId="0" applyFont="1" applyFill="1" applyBorder="1" applyAlignment="1" applyProtection="1">
      <alignment horizontal="left" vertical="center" shrinkToFit="1"/>
      <protection locked="0"/>
    </xf>
    <xf numFmtId="0" fontId="126" fillId="4" borderId="50" xfId="0" applyFont="1" applyFill="1" applyBorder="1" applyAlignment="1" applyProtection="1">
      <alignment horizontal="left" vertical="center" shrinkToFit="1"/>
      <protection locked="0"/>
    </xf>
    <xf numFmtId="0" fontId="130" fillId="4" borderId="35" xfId="0" applyFont="1" applyFill="1" applyBorder="1" applyAlignment="1">
      <alignment horizontal="left" vertical="center" shrinkToFit="1"/>
    </xf>
    <xf numFmtId="0" fontId="75" fillId="4" borderId="36" xfId="0" applyFont="1" applyFill="1" applyBorder="1" applyAlignment="1">
      <alignment horizontal="left" vertical="center" shrinkToFit="1"/>
    </xf>
    <xf numFmtId="0" fontId="75" fillId="4" borderId="46" xfId="0" applyFont="1" applyFill="1" applyBorder="1" applyAlignment="1">
      <alignment horizontal="left" vertical="center" shrinkToFit="1"/>
    </xf>
    <xf numFmtId="0" fontId="130" fillId="4" borderId="116" xfId="0" applyFont="1" applyFill="1" applyBorder="1" applyAlignment="1">
      <alignment horizontal="left" vertical="center" shrinkToFit="1"/>
    </xf>
    <xf numFmtId="0" fontId="75" fillId="4" borderId="10" xfId="0" applyFont="1" applyFill="1" applyBorder="1" applyAlignment="1">
      <alignment horizontal="left" vertical="center" shrinkToFit="1"/>
    </xf>
    <xf numFmtId="0" fontId="75" fillId="4" borderId="117" xfId="0" applyFont="1" applyFill="1" applyBorder="1" applyAlignment="1">
      <alignment horizontal="left" vertical="center" shrinkToFit="1"/>
    </xf>
    <xf numFmtId="0" fontId="27" fillId="4" borderId="116" xfId="0" applyFont="1" applyFill="1" applyBorder="1" applyAlignment="1" applyProtection="1">
      <alignment horizontal="left" vertical="center" shrinkToFit="1"/>
      <protection locked="0"/>
    </xf>
    <xf numFmtId="0" fontId="27" fillId="4" borderId="10" xfId="0" applyFont="1" applyFill="1" applyBorder="1" applyAlignment="1" applyProtection="1">
      <alignment horizontal="left" vertical="center" shrinkToFit="1"/>
      <protection locked="0"/>
    </xf>
    <xf numFmtId="0" fontId="27" fillId="4" borderId="11" xfId="0" applyFont="1" applyFill="1" applyBorder="1" applyAlignment="1" applyProtection="1">
      <alignment horizontal="left" vertical="center" shrinkToFit="1"/>
      <protection locked="0"/>
    </xf>
    <xf numFmtId="0" fontId="132" fillId="4" borderId="2" xfId="0" applyFont="1" applyFill="1" applyBorder="1" applyAlignment="1">
      <alignment horizontal="left" vertical="top" wrapText="1" shrinkToFit="1"/>
    </xf>
    <xf numFmtId="0" fontId="120" fillId="4" borderId="0" xfId="0" applyFont="1" applyFill="1" applyAlignment="1" applyProtection="1">
      <alignment horizontal="left" vertical="top" shrinkToFit="1"/>
      <protection locked="0"/>
    </xf>
    <xf numFmtId="0" fontId="120" fillId="4" borderId="0" xfId="0" applyFont="1" applyFill="1" applyAlignment="1">
      <alignment horizontal="left" vertical="top" shrinkToFit="1"/>
    </xf>
    <xf numFmtId="0" fontId="120" fillId="4" borderId="2" xfId="0" applyFont="1" applyFill="1" applyBorder="1" applyAlignment="1" applyProtection="1">
      <alignment horizontal="left" vertical="top" shrinkToFit="1"/>
      <protection locked="0"/>
    </xf>
    <xf numFmtId="0" fontId="120" fillId="4" borderId="2" xfId="0" applyFont="1" applyFill="1" applyBorder="1" applyAlignment="1">
      <alignment horizontal="left" vertical="top" shrinkToFit="1"/>
    </xf>
    <xf numFmtId="0" fontId="58" fillId="4" borderId="1" xfId="0" applyFont="1" applyFill="1" applyBorder="1" applyAlignment="1">
      <alignment horizontal="center" vertical="center" textRotation="255" shrinkToFit="1"/>
    </xf>
    <xf numFmtId="0" fontId="58" fillId="4" borderId="4" xfId="0" applyFont="1" applyFill="1" applyBorder="1" applyAlignment="1">
      <alignment horizontal="center" vertical="center" textRotation="255" shrinkToFit="1"/>
    </xf>
    <xf numFmtId="0" fontId="58" fillId="4" borderId="9" xfId="0" applyFont="1" applyFill="1" applyBorder="1" applyAlignment="1">
      <alignment horizontal="center" vertical="center" textRotation="255" shrinkToFit="1"/>
    </xf>
    <xf numFmtId="0" fontId="58" fillId="4" borderId="3" xfId="0" applyFont="1" applyFill="1" applyBorder="1" applyAlignment="1">
      <alignment horizontal="center" vertical="center" textRotation="180" shrinkToFit="1"/>
    </xf>
    <xf numFmtId="0" fontId="58" fillId="4" borderId="5" xfId="0" applyFont="1" applyFill="1" applyBorder="1" applyAlignment="1">
      <alignment horizontal="center" vertical="center" textRotation="180" shrinkToFit="1"/>
    </xf>
    <xf numFmtId="0" fontId="58" fillId="4" borderId="11" xfId="0" applyFont="1" applyFill="1" applyBorder="1" applyAlignment="1">
      <alignment horizontal="center" vertical="center" textRotation="180" shrinkToFit="1"/>
    </xf>
    <xf numFmtId="0" fontId="127" fillId="4" borderId="58" xfId="0" applyFont="1" applyFill="1" applyBorder="1" applyAlignment="1">
      <alignment horizontal="left" vertical="center" shrinkToFit="1"/>
    </xf>
    <xf numFmtId="0" fontId="27" fillId="4" borderId="58" xfId="0" applyFont="1" applyFill="1" applyBorder="1" applyAlignment="1">
      <alignment horizontal="left" vertical="center" shrinkToFit="1"/>
    </xf>
    <xf numFmtId="0" fontId="27" fillId="4" borderId="60" xfId="0" applyFont="1" applyFill="1" applyBorder="1" applyAlignment="1">
      <alignment horizontal="left" vertical="center" shrinkToFit="1"/>
    </xf>
    <xf numFmtId="0" fontId="75" fillId="4" borderId="20" xfId="0" applyFont="1" applyFill="1" applyBorder="1" applyAlignment="1">
      <alignment horizontal="left" vertical="center" shrinkToFit="1"/>
    </xf>
    <xf numFmtId="0" fontId="75" fillId="4" borderId="19" xfId="0" applyFont="1" applyFill="1" applyBorder="1" applyAlignment="1">
      <alignment horizontal="left" vertical="center" shrinkToFit="1"/>
    </xf>
    <xf numFmtId="0" fontId="130" fillId="4" borderId="20" xfId="0" applyFont="1" applyFill="1" applyBorder="1" applyAlignment="1">
      <alignment horizontal="left" vertical="center" shrinkToFit="1"/>
    </xf>
    <xf numFmtId="0" fontId="75" fillId="4" borderId="18" xfId="0" applyFont="1" applyFill="1" applyBorder="1" applyAlignment="1">
      <alignment horizontal="left" vertical="center" shrinkToFit="1"/>
    </xf>
    <xf numFmtId="0" fontId="27" fillId="4" borderId="20" xfId="0" applyFont="1" applyFill="1" applyBorder="1" applyAlignment="1" applyProtection="1">
      <alignment horizontal="left" vertical="center" shrinkToFit="1"/>
      <protection locked="0"/>
    </xf>
    <xf numFmtId="0" fontId="27" fillId="4" borderId="18" xfId="0" applyFont="1" applyFill="1" applyBorder="1" applyAlignment="1" applyProtection="1">
      <alignment horizontal="left" vertical="center" shrinkToFit="1"/>
      <protection locked="0"/>
    </xf>
    <xf numFmtId="0" fontId="27" fillId="4" borderId="43" xfId="0" applyFont="1" applyFill="1" applyBorder="1" applyAlignment="1" applyProtection="1">
      <alignment horizontal="left" vertical="center" shrinkToFit="1"/>
      <protection locked="0"/>
    </xf>
    <xf numFmtId="0" fontId="75" fillId="4" borderId="37" xfId="0" applyFont="1" applyFill="1" applyBorder="1" applyAlignment="1">
      <alignment horizontal="left" vertical="center" shrinkToFit="1"/>
    </xf>
    <xf numFmtId="0" fontId="15" fillId="4" borderId="0" xfId="0" applyFont="1" applyFill="1" applyAlignment="1" applyProtection="1">
      <alignment horizontal="left" vertical="center"/>
      <protection locked="0"/>
    </xf>
    <xf numFmtId="0" fontId="15" fillId="4" borderId="5" xfId="0" applyFont="1" applyFill="1" applyBorder="1" applyAlignment="1" applyProtection="1">
      <alignment horizontal="left" vertical="center"/>
      <protection locked="0"/>
    </xf>
    <xf numFmtId="0" fontId="12" fillId="0" borderId="10" xfId="0" applyFont="1" applyBorder="1" applyAlignment="1" applyProtection="1">
      <alignment horizontal="left" vertical="center"/>
      <protection locked="0"/>
    </xf>
    <xf numFmtId="0" fontId="14" fillId="0" borderId="10" xfId="0" applyFont="1" applyBorder="1" applyAlignment="1" applyProtection="1">
      <alignment horizontal="left" vertical="center"/>
      <protection locked="0"/>
    </xf>
    <xf numFmtId="0" fontId="14" fillId="0" borderId="11" xfId="0" applyFont="1" applyBorder="1" applyAlignment="1" applyProtection="1">
      <alignment horizontal="left" vertical="center"/>
      <protection locked="0"/>
    </xf>
    <xf numFmtId="0" fontId="18" fillId="0" borderId="2" xfId="2" applyFont="1" applyBorder="1" applyAlignment="1" applyProtection="1">
      <alignment horizontal="left" vertical="center"/>
      <protection locked="0"/>
    </xf>
    <xf numFmtId="0" fontId="12" fillId="0" borderId="0" xfId="0" applyFont="1" applyAlignment="1" applyProtection="1">
      <alignment horizontal="left" vertical="center"/>
      <protection locked="0"/>
    </xf>
    <xf numFmtId="0" fontId="14" fillId="4" borderId="0" xfId="0" applyFont="1" applyFill="1" applyAlignment="1" applyProtection="1">
      <alignment horizontal="left" vertical="center"/>
      <protection locked="0"/>
    </xf>
    <xf numFmtId="0" fontId="14" fillId="0" borderId="0" xfId="0" applyFont="1" applyAlignment="1" applyProtection="1">
      <alignment horizontal="center" vertical="center"/>
      <protection locked="0"/>
    </xf>
    <xf numFmtId="0" fontId="14" fillId="0" borderId="0" xfId="0" applyFont="1" applyAlignment="1" applyProtection="1">
      <alignment horizontal="left" vertical="center"/>
      <protection locked="0"/>
    </xf>
    <xf numFmtId="0" fontId="17" fillId="0" borderId="0" xfId="0" applyFont="1" applyAlignment="1" applyProtection="1">
      <alignment horizontal="left" vertical="center"/>
      <protection locked="0"/>
    </xf>
    <xf numFmtId="0" fontId="12" fillId="4" borderId="0" xfId="0" applyFont="1" applyFill="1" applyAlignment="1" applyProtection="1">
      <alignment horizontal="left" vertical="center"/>
      <protection locked="0"/>
    </xf>
    <xf numFmtId="0" fontId="12" fillId="0" borderId="0" xfId="0" applyFont="1" applyAlignment="1" applyProtection="1">
      <alignment horizontal="center" vertical="center"/>
      <protection locked="0"/>
    </xf>
    <xf numFmtId="0" fontId="14" fillId="4" borderId="5" xfId="0" applyFont="1" applyFill="1" applyBorder="1" applyAlignment="1" applyProtection="1">
      <alignment horizontal="left" vertical="center"/>
      <protection locked="0"/>
    </xf>
    <xf numFmtId="0" fontId="8" fillId="5" borderId="0" xfId="0" applyFont="1" applyFill="1" applyProtection="1">
      <alignment vertical="center"/>
      <protection locked="0"/>
    </xf>
    <xf numFmtId="0" fontId="8" fillId="5" borderId="5" xfId="0" applyFont="1" applyFill="1" applyBorder="1" applyProtection="1">
      <alignment vertical="center"/>
      <protection locked="0"/>
    </xf>
    <xf numFmtId="0" fontId="8" fillId="0" borderId="0" xfId="0" applyFont="1" applyAlignment="1" applyProtection="1">
      <alignment horizontal="left" vertical="center"/>
      <protection locked="0"/>
    </xf>
    <xf numFmtId="0" fontId="14" fillId="4" borderId="0" xfId="0" applyFont="1" applyFill="1" applyAlignment="1" applyProtection="1">
      <alignment horizontal="center" vertical="center"/>
      <protection locked="0"/>
    </xf>
    <xf numFmtId="0" fontId="17" fillId="4" borderId="0" xfId="0" applyFont="1" applyFill="1" applyAlignment="1" applyProtection="1">
      <alignment horizontal="left" vertical="center"/>
      <protection locked="0"/>
    </xf>
    <xf numFmtId="0" fontId="8" fillId="2" borderId="4" xfId="0" applyFont="1" applyFill="1" applyBorder="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8" fillId="2" borderId="5" xfId="0" applyFont="1" applyFill="1" applyBorder="1" applyAlignment="1" applyProtection="1">
      <alignment horizontal="center" vertical="center"/>
      <protection locked="0"/>
    </xf>
    <xf numFmtId="0" fontId="8" fillId="4" borderId="0" xfId="0" applyFont="1" applyFill="1" applyAlignment="1" applyProtection="1">
      <alignment horizontal="left" vertical="center"/>
      <protection locked="0"/>
    </xf>
    <xf numFmtId="0" fontId="12" fillId="3" borderId="7" xfId="0" applyFont="1" applyFill="1" applyBorder="1" applyAlignment="1" applyProtection="1">
      <alignment horizontal="left" vertical="center"/>
      <protection locked="0"/>
    </xf>
    <xf numFmtId="0" fontId="12" fillId="3" borderId="8" xfId="0" applyFont="1" applyFill="1" applyBorder="1" applyAlignment="1" applyProtection="1">
      <alignment horizontal="left" vertical="center"/>
      <protection locked="0"/>
    </xf>
    <xf numFmtId="0" fontId="14" fillId="4" borderId="7" xfId="0" applyFont="1" applyFill="1" applyBorder="1" applyAlignment="1" applyProtection="1">
      <alignment horizontal="left" vertical="center"/>
      <protection locked="0"/>
    </xf>
    <xf numFmtId="0" fontId="14" fillId="4" borderId="10" xfId="0" applyFont="1" applyFill="1" applyBorder="1" applyAlignment="1" applyProtection="1">
      <alignment horizontal="left" vertical="center"/>
      <protection locked="0"/>
    </xf>
    <xf numFmtId="0" fontId="14" fillId="4" borderId="8" xfId="0" applyFont="1" applyFill="1" applyBorder="1" applyAlignment="1" applyProtection="1">
      <alignment horizontal="left" vertical="center"/>
      <protection locked="0"/>
    </xf>
    <xf numFmtId="0" fontId="14" fillId="4" borderId="7" xfId="0" applyFont="1" applyFill="1" applyBorder="1" applyAlignment="1" applyProtection="1">
      <alignment horizontal="center" vertical="center"/>
      <protection locked="0"/>
    </xf>
    <xf numFmtId="0" fontId="14" fillId="4" borderId="8" xfId="0" applyFont="1" applyFill="1" applyBorder="1"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8" fillId="2" borderId="1" xfId="0" applyFont="1" applyFill="1" applyBorder="1" applyAlignment="1" applyProtection="1">
      <alignment horizontal="center" vertical="center"/>
      <protection locked="0"/>
    </xf>
    <xf numFmtId="0" fontId="8" fillId="2" borderId="2" xfId="0" applyFont="1" applyFill="1" applyBorder="1" applyAlignment="1" applyProtection="1">
      <alignment horizontal="center" vertical="center"/>
      <protection locked="0"/>
    </xf>
    <xf numFmtId="0" fontId="8" fillId="2" borderId="3" xfId="0" applyFont="1" applyFill="1" applyBorder="1" applyAlignment="1" applyProtection="1">
      <alignment horizontal="center" vertical="center"/>
      <protection locked="0"/>
    </xf>
    <xf numFmtId="0" fontId="12" fillId="3" borderId="2" xfId="0" applyFont="1" applyFill="1" applyBorder="1" applyAlignment="1" applyProtection="1">
      <alignment horizontal="left" vertical="center"/>
      <protection locked="0"/>
    </xf>
    <xf numFmtId="0" fontId="14" fillId="4" borderId="2" xfId="0" applyFont="1" applyFill="1" applyBorder="1" applyAlignment="1" applyProtection="1">
      <alignment horizontal="left" vertical="center"/>
      <protection locked="0"/>
    </xf>
    <xf numFmtId="0" fontId="14" fillId="4" borderId="11" xfId="0" applyFont="1" applyFill="1" applyBorder="1" applyAlignment="1" applyProtection="1">
      <alignment horizontal="left" vertical="center"/>
      <protection locked="0"/>
    </xf>
    <xf numFmtId="0" fontId="137" fillId="4" borderId="0" xfId="0" applyFont="1" applyFill="1" applyAlignment="1">
      <alignment horizontal="center" vertical="center"/>
    </xf>
    <xf numFmtId="0" fontId="139" fillId="4" borderId="0" xfId="0" applyFont="1" applyFill="1" applyAlignment="1">
      <alignment horizontal="left" vertical="center"/>
    </xf>
    <xf numFmtId="0" fontId="20" fillId="4" borderId="97" xfId="0" applyFont="1" applyFill="1" applyBorder="1" applyAlignment="1" applyProtection="1">
      <alignment horizontal="left" vertical="center" wrapText="1"/>
      <protection locked="0"/>
    </xf>
    <xf numFmtId="0" fontId="20" fillId="4" borderId="97" xfId="0" applyFont="1" applyFill="1" applyBorder="1" applyAlignment="1" applyProtection="1">
      <alignment horizontal="left" vertical="center"/>
      <protection locked="0"/>
    </xf>
    <xf numFmtId="0" fontId="141" fillId="4" borderId="0" xfId="0" applyFont="1" applyFill="1" applyAlignment="1">
      <alignment horizontal="left" vertical="center"/>
    </xf>
    <xf numFmtId="0" fontId="141" fillId="4" borderId="0" xfId="0" applyFont="1" applyFill="1" applyAlignment="1" applyProtection="1">
      <alignment horizontal="left" vertical="center"/>
      <protection locked="0"/>
    </xf>
    <xf numFmtId="0" fontId="20" fillId="4" borderId="97" xfId="0" applyFont="1" applyFill="1" applyBorder="1" applyAlignment="1" applyProtection="1">
      <alignment horizontal="center" vertical="center" wrapText="1"/>
      <protection locked="0"/>
    </xf>
    <xf numFmtId="0" fontId="139" fillId="4" borderId="0" xfId="0" applyFont="1" applyFill="1" applyAlignment="1">
      <alignment horizontal="left" vertical="center" shrinkToFit="1"/>
    </xf>
    <xf numFmtId="0" fontId="139" fillId="4" borderId="0" xfId="0" applyFont="1" applyFill="1" applyAlignment="1">
      <alignment horizontal="center" vertical="center"/>
    </xf>
    <xf numFmtId="0" fontId="139" fillId="4" borderId="97" xfId="0" applyFont="1" applyFill="1" applyBorder="1" applyAlignment="1" applyProtection="1">
      <alignment horizontal="center" vertical="center"/>
      <protection locked="0"/>
    </xf>
    <xf numFmtId="0" fontId="139" fillId="4" borderId="0" xfId="0" applyFont="1" applyFill="1" applyAlignment="1">
      <alignment horizontal="center" vertical="center" shrinkToFit="1"/>
    </xf>
    <xf numFmtId="0" fontId="139" fillId="4" borderId="97" xfId="0" applyFont="1" applyFill="1" applyBorder="1" applyAlignment="1" applyProtection="1">
      <alignment horizontal="center" vertical="center" wrapText="1" shrinkToFit="1"/>
      <protection locked="0"/>
    </xf>
    <xf numFmtId="0" fontId="20" fillId="4" borderId="0" xfId="0" applyFont="1" applyFill="1" applyAlignment="1">
      <alignment horizontal="right" vertical="center" wrapText="1"/>
    </xf>
    <xf numFmtId="0" fontId="141" fillId="4" borderId="97" xfId="0" applyFont="1" applyFill="1" applyBorder="1" applyAlignment="1" applyProtection="1">
      <alignment horizontal="center" vertical="center"/>
      <protection locked="0"/>
    </xf>
    <xf numFmtId="0" fontId="141" fillId="4" borderId="97" xfId="0" applyFont="1" applyFill="1" applyBorder="1" applyAlignment="1" applyProtection="1">
      <alignment horizontal="left" vertical="center"/>
      <protection locked="0"/>
    </xf>
    <xf numFmtId="0" fontId="141" fillId="4" borderId="102" xfId="0" applyFont="1" applyFill="1" applyBorder="1" applyAlignment="1">
      <alignment horizontal="left" vertical="center"/>
    </xf>
    <xf numFmtId="0" fontId="143" fillId="4" borderId="0" xfId="0" applyFont="1" applyFill="1" applyAlignment="1">
      <alignment horizontal="center" vertical="center"/>
    </xf>
    <xf numFmtId="0" fontId="138" fillId="4" borderId="0" xfId="0" applyFont="1" applyFill="1" applyAlignment="1">
      <alignment horizontal="left" vertical="center"/>
    </xf>
    <xf numFmtId="0" fontId="139" fillId="4" borderId="97" xfId="0" applyFont="1" applyFill="1" applyBorder="1" applyAlignment="1" applyProtection="1">
      <alignment horizontal="left" vertical="center" wrapText="1"/>
      <protection locked="0"/>
    </xf>
    <xf numFmtId="0" fontId="19" fillId="4" borderId="96" xfId="0" applyFont="1" applyFill="1" applyBorder="1" applyAlignment="1">
      <alignment vertical="center" shrinkToFit="1"/>
    </xf>
    <xf numFmtId="0" fontId="19" fillId="4" borderId="97" xfId="0" applyFont="1" applyFill="1" applyBorder="1" applyAlignment="1">
      <alignment vertical="center" shrinkToFit="1"/>
    </xf>
    <xf numFmtId="0" fontId="19" fillId="4" borderId="98" xfId="0" applyFont="1" applyFill="1" applyBorder="1" applyAlignment="1">
      <alignment vertical="center" shrinkToFit="1"/>
    </xf>
    <xf numFmtId="0" fontId="140" fillId="4" borderId="120" xfId="0" applyFont="1" applyFill="1" applyBorder="1" applyAlignment="1">
      <alignment horizontal="center" vertical="center" shrinkToFit="1"/>
    </xf>
    <xf numFmtId="0" fontId="140" fillId="4" borderId="121" xfId="0" applyFont="1" applyFill="1" applyBorder="1" applyAlignment="1">
      <alignment horizontal="center" vertical="center" shrinkToFit="1"/>
    </xf>
    <xf numFmtId="0" fontId="140" fillId="4" borderId="122" xfId="0" applyFont="1" applyFill="1" applyBorder="1" applyAlignment="1">
      <alignment horizontal="center" vertical="center" shrinkToFit="1"/>
    </xf>
    <xf numFmtId="0" fontId="19" fillId="4" borderId="105" xfId="0" applyFont="1" applyFill="1" applyBorder="1" applyAlignment="1">
      <alignment vertical="center" shrinkToFit="1"/>
    </xf>
    <xf numFmtId="0" fontId="19" fillId="4" borderId="102" xfId="0" applyFont="1" applyFill="1" applyBorder="1" applyAlignment="1">
      <alignment vertical="center" shrinkToFit="1"/>
    </xf>
    <xf numFmtId="0" fontId="19" fillId="4" borderId="123" xfId="0" applyFont="1" applyFill="1" applyBorder="1" applyAlignment="1">
      <alignment vertical="center" shrinkToFit="1"/>
    </xf>
    <xf numFmtId="0" fontId="75" fillId="4" borderId="29" xfId="0" applyFont="1" applyFill="1" applyBorder="1" applyAlignment="1">
      <alignment vertical="center" shrinkToFit="1"/>
    </xf>
    <xf numFmtId="0" fontId="75" fillId="4" borderId="0" xfId="0" applyFont="1" applyFill="1" applyAlignment="1">
      <alignment vertical="center" shrinkToFit="1"/>
    </xf>
    <xf numFmtId="0" fontId="75" fillId="4" borderId="99" xfId="0" applyFont="1" applyFill="1" applyBorder="1" applyAlignment="1">
      <alignment vertical="center" shrinkToFit="1"/>
    </xf>
    <xf numFmtId="0" fontId="19" fillId="4" borderId="29" xfId="0" applyFont="1" applyFill="1" applyBorder="1" applyAlignment="1">
      <alignment vertical="center" shrinkToFit="1"/>
    </xf>
    <xf numFmtId="0" fontId="19" fillId="4" borderId="0" xfId="0" applyFont="1" applyFill="1" applyAlignment="1">
      <alignment vertical="center" shrinkToFit="1"/>
    </xf>
    <xf numFmtId="0" fontId="19" fillId="4" borderId="99" xfId="0" applyFont="1" applyFill="1" applyBorder="1" applyAlignment="1">
      <alignment vertical="center" shrinkToFit="1"/>
    </xf>
    <xf numFmtId="0" fontId="124" fillId="4" borderId="105" xfId="0" applyFont="1" applyFill="1" applyBorder="1" applyAlignment="1">
      <alignment vertical="center" shrinkToFit="1"/>
    </xf>
    <xf numFmtId="0" fontId="124" fillId="4" borderId="102" xfId="0" applyFont="1" applyFill="1" applyBorder="1" applyAlignment="1">
      <alignment vertical="center" shrinkToFit="1"/>
    </xf>
    <xf numFmtId="0" fontId="124" fillId="4" borderId="123" xfId="0" applyFont="1" applyFill="1" applyBorder="1" applyAlignment="1">
      <alignment vertical="center" shrinkToFit="1"/>
    </xf>
    <xf numFmtId="0" fontId="128" fillId="4" borderId="29" xfId="0" applyFont="1" applyFill="1" applyBorder="1" applyAlignment="1">
      <alignment vertical="center" shrinkToFit="1"/>
    </xf>
    <xf numFmtId="0" fontId="128" fillId="4" borderId="0" xfId="0" applyFont="1" applyFill="1" applyAlignment="1">
      <alignment vertical="center" shrinkToFit="1"/>
    </xf>
    <xf numFmtId="0" fontId="128" fillId="4" borderId="99" xfId="0" applyFont="1" applyFill="1" applyBorder="1" applyAlignment="1">
      <alignment vertical="center" shrinkToFit="1"/>
    </xf>
    <xf numFmtId="0" fontId="146" fillId="4" borderId="29" xfId="0" applyFont="1" applyFill="1" applyBorder="1" applyAlignment="1">
      <alignment vertical="center" shrinkToFit="1"/>
    </xf>
    <xf numFmtId="0" fontId="146" fillId="4" borderId="0" xfId="0" applyFont="1" applyFill="1" applyAlignment="1">
      <alignment vertical="center" shrinkToFit="1"/>
    </xf>
    <xf numFmtId="0" fontId="146" fillId="4" borderId="99" xfId="0" applyFont="1" applyFill="1" applyBorder="1" applyAlignment="1">
      <alignment vertical="center" shrinkToFit="1"/>
    </xf>
    <xf numFmtId="0" fontId="75" fillId="4" borderId="105" xfId="0" applyFont="1" applyFill="1" applyBorder="1" applyAlignment="1">
      <alignment vertical="center" shrinkToFit="1"/>
    </xf>
    <xf numFmtId="0" fontId="75" fillId="4" borderId="102" xfId="0" applyFont="1" applyFill="1" applyBorder="1" applyAlignment="1">
      <alignment vertical="center" shrinkToFit="1"/>
    </xf>
    <xf numFmtId="0" fontId="75" fillId="4" borderId="123" xfId="0" applyFont="1" applyFill="1" applyBorder="1" applyAlignment="1">
      <alignment vertical="center" shrinkToFit="1"/>
    </xf>
    <xf numFmtId="0" fontId="128" fillId="4" borderId="97" xfId="0" applyFont="1" applyFill="1" applyBorder="1" applyAlignment="1" applyProtection="1">
      <alignment horizontal="left" vertical="center" shrinkToFit="1"/>
      <protection locked="0"/>
    </xf>
    <xf numFmtId="0" fontId="128" fillId="4" borderId="98" xfId="0" applyFont="1" applyFill="1" applyBorder="1" applyAlignment="1" applyProtection="1">
      <alignment horizontal="left" vertical="center" shrinkToFit="1"/>
      <protection locked="0"/>
    </xf>
    <xf numFmtId="0" fontId="75" fillId="4" borderId="96" xfId="0" applyFont="1" applyFill="1" applyBorder="1" applyAlignment="1">
      <alignment vertical="center" shrinkToFit="1"/>
    </xf>
    <xf numFmtId="0" fontId="75" fillId="4" borderId="97" xfId="0" applyFont="1" applyFill="1" applyBorder="1" applyAlignment="1">
      <alignment vertical="center" shrinkToFit="1"/>
    </xf>
    <xf numFmtId="0" fontId="75" fillId="4" borderId="98" xfId="0" applyFont="1" applyFill="1" applyBorder="1" applyAlignment="1">
      <alignment vertical="center" shrinkToFit="1"/>
    </xf>
    <xf numFmtId="0" fontId="149" fillId="4" borderId="105" xfId="0" applyFont="1" applyFill="1" applyBorder="1" applyAlignment="1">
      <alignment vertical="center" shrinkToFit="1"/>
    </xf>
    <xf numFmtId="0" fontId="149" fillId="4" borderId="102" xfId="0" applyFont="1" applyFill="1" applyBorder="1" applyAlignment="1">
      <alignment vertical="center" shrinkToFit="1"/>
    </xf>
    <xf numFmtId="0" fontId="149" fillId="4" borderId="123" xfId="0" applyFont="1" applyFill="1" applyBorder="1" applyAlignment="1">
      <alignment vertical="center" shrinkToFit="1"/>
    </xf>
    <xf numFmtId="0" fontId="128" fillId="4" borderId="29" xfId="0" applyFont="1" applyFill="1" applyBorder="1" applyAlignment="1">
      <alignment horizontal="left" vertical="center" shrinkToFit="1"/>
    </xf>
    <xf numFmtId="0" fontId="128" fillId="4" borderId="0" xfId="0" applyFont="1" applyFill="1" applyAlignment="1">
      <alignment horizontal="left" vertical="center" shrinkToFit="1"/>
    </xf>
    <xf numFmtId="0" fontId="128" fillId="4" borderId="0" xfId="0" applyFont="1" applyFill="1" applyAlignment="1" applyProtection="1">
      <alignment horizontal="left" vertical="center" shrinkToFit="1"/>
      <protection locked="0"/>
    </xf>
    <xf numFmtId="0" fontId="128" fillId="4" borderId="99" xfId="0" applyFont="1" applyFill="1" applyBorder="1" applyAlignment="1" applyProtection="1">
      <alignment horizontal="left" vertical="center" shrinkToFit="1"/>
      <protection locked="0"/>
    </xf>
    <xf numFmtId="0" fontId="128" fillId="4" borderId="96" xfId="0" applyFont="1" applyFill="1" applyBorder="1" applyAlignment="1">
      <alignment horizontal="left" vertical="center" shrinkToFit="1"/>
    </xf>
    <xf numFmtId="0" fontId="128" fillId="4" borderId="97" xfId="0" applyFont="1" applyFill="1" applyBorder="1" applyAlignment="1">
      <alignment horizontal="left" vertical="center" shrinkToFit="1"/>
    </xf>
    <xf numFmtId="0" fontId="158" fillId="4" borderId="0" xfId="0" applyFont="1" applyFill="1" applyAlignment="1">
      <alignment vertical="center" shrinkToFit="1"/>
    </xf>
    <xf numFmtId="0" fontId="149" fillId="4" borderId="0" xfId="0" applyFont="1" applyFill="1" applyAlignment="1">
      <alignment vertical="center" shrinkToFit="1"/>
    </xf>
    <xf numFmtId="0" fontId="151" fillId="4" borderId="105" xfId="0" applyFont="1" applyFill="1" applyBorder="1" applyAlignment="1" applyProtection="1">
      <alignment horizontal="center" vertical="center" shrinkToFit="1"/>
      <protection locked="0"/>
    </xf>
    <xf numFmtId="0" fontId="151" fillId="4" borderId="102" xfId="0" applyFont="1" applyFill="1" applyBorder="1" applyAlignment="1" applyProtection="1">
      <alignment horizontal="center" vertical="center" shrinkToFit="1"/>
      <protection locked="0"/>
    </xf>
    <xf numFmtId="0" fontId="151" fillId="4" borderId="102" xfId="0" applyFont="1" applyFill="1" applyBorder="1" applyAlignment="1">
      <alignment horizontal="left" vertical="center" shrinkToFit="1"/>
    </xf>
    <xf numFmtId="0" fontId="151" fillId="4" borderId="123" xfId="0" applyFont="1" applyFill="1" applyBorder="1" applyAlignment="1">
      <alignment horizontal="left" vertical="center" shrinkToFit="1"/>
    </xf>
    <xf numFmtId="0" fontId="154" fillId="4" borderId="29" xfId="0" applyFont="1" applyFill="1" applyBorder="1" applyAlignment="1">
      <alignment horizontal="left" vertical="center" shrinkToFit="1"/>
    </xf>
    <xf numFmtId="0" fontId="154" fillId="4" borderId="0" xfId="0" applyFont="1" applyFill="1" applyAlignment="1">
      <alignment horizontal="left" vertical="center" shrinkToFit="1"/>
    </xf>
    <xf numFmtId="0" fontId="154" fillId="4" borderId="99" xfId="0" applyFont="1" applyFill="1" applyBorder="1" applyAlignment="1">
      <alignment horizontal="left" vertical="center" shrinkToFit="1"/>
    </xf>
    <xf numFmtId="0" fontId="155" fillId="4" borderId="29" xfId="0" applyFont="1" applyFill="1" applyBorder="1" applyAlignment="1">
      <alignment horizontal="left" vertical="center" shrinkToFit="1"/>
    </xf>
    <xf numFmtId="0" fontId="155" fillId="4" borderId="0" xfId="0" applyFont="1" applyFill="1" applyAlignment="1">
      <alignment horizontal="left" vertical="center" shrinkToFit="1"/>
    </xf>
    <xf numFmtId="0" fontId="155" fillId="4" borderId="0" xfId="0" applyFont="1" applyFill="1" applyAlignment="1" applyProtection="1">
      <alignment horizontal="left" vertical="center" shrinkToFit="1"/>
      <protection locked="0"/>
    </xf>
    <xf numFmtId="0" fontId="155" fillId="4" borderId="99" xfId="0" applyFont="1" applyFill="1" applyBorder="1" applyAlignment="1" applyProtection="1">
      <alignment horizontal="left" vertical="center" shrinkToFit="1"/>
      <protection locked="0"/>
    </xf>
    <xf numFmtId="0" fontId="112" fillId="4" borderId="96" xfId="0" applyFont="1" applyFill="1" applyBorder="1" applyAlignment="1">
      <alignment horizontal="center" vertical="center" shrinkToFit="1"/>
    </xf>
    <xf numFmtId="0" fontId="112" fillId="4" borderId="97" xfId="0" applyFont="1" applyFill="1" applyBorder="1" applyAlignment="1">
      <alignment horizontal="center" vertical="center" shrinkToFit="1"/>
    </xf>
    <xf numFmtId="0" fontId="112" fillId="4" borderId="87" xfId="0" applyFont="1" applyFill="1" applyBorder="1" applyAlignment="1" applyProtection="1">
      <alignment horizontal="left" vertical="center" shrinkToFit="1"/>
      <protection locked="0"/>
    </xf>
    <xf numFmtId="0" fontId="112" fillId="4" borderId="41" xfId="0" applyFont="1" applyFill="1" applyBorder="1" applyAlignment="1" applyProtection="1">
      <alignment horizontal="left" vertical="center" shrinkToFit="1"/>
      <protection locked="0"/>
    </xf>
    <xf numFmtId="0" fontId="112" fillId="4" borderId="124" xfId="0" applyFont="1" applyFill="1" applyBorder="1" applyAlignment="1">
      <alignment horizontal="right" vertical="center" shrinkToFit="1"/>
    </xf>
    <xf numFmtId="0" fontId="112" fillId="4" borderId="97" xfId="0" applyFont="1" applyFill="1" applyBorder="1" applyAlignment="1">
      <alignment horizontal="right" vertical="center" shrinkToFit="1"/>
    </xf>
    <xf numFmtId="0" fontId="20" fillId="4" borderId="0" xfId="0" applyFont="1" applyFill="1">
      <alignment vertical="center"/>
    </xf>
    <xf numFmtId="0" fontId="164" fillId="4" borderId="0" xfId="0" applyFont="1" applyFill="1">
      <alignment vertical="center"/>
    </xf>
    <xf numFmtId="0" fontId="160" fillId="4" borderId="105" xfId="0" applyFont="1" applyFill="1" applyBorder="1" applyAlignment="1">
      <alignment horizontal="center" vertical="center"/>
    </xf>
    <xf numFmtId="0" fontId="160" fillId="4" borderId="102" xfId="0" applyFont="1" applyFill="1" applyBorder="1" applyAlignment="1">
      <alignment horizontal="center" vertical="center"/>
    </xf>
    <xf numFmtId="0" fontId="160" fillId="4" borderId="123" xfId="0" applyFont="1" applyFill="1" applyBorder="1" applyAlignment="1">
      <alignment horizontal="center" vertical="center"/>
    </xf>
    <xf numFmtId="0" fontId="161" fillId="4" borderId="29" xfId="0" applyFont="1" applyFill="1" applyBorder="1" applyAlignment="1">
      <alignment horizontal="center" vertical="center"/>
    </xf>
    <xf numFmtId="0" fontId="161" fillId="4" borderId="0" xfId="0" applyFont="1" applyFill="1" applyAlignment="1">
      <alignment horizontal="center" vertical="center"/>
    </xf>
    <xf numFmtId="0" fontId="161" fillId="4" borderId="99" xfId="0" applyFont="1" applyFill="1" applyBorder="1" applyAlignment="1">
      <alignment horizontal="center" vertical="center"/>
    </xf>
    <xf numFmtId="0" fontId="160" fillId="4" borderId="29" xfId="0" applyFont="1" applyFill="1" applyBorder="1" applyAlignment="1">
      <alignment horizontal="center" vertical="center"/>
    </xf>
    <xf numFmtId="0" fontId="160" fillId="4" borderId="0" xfId="0" applyFont="1" applyFill="1" applyAlignment="1">
      <alignment horizontal="center" vertical="center"/>
    </xf>
    <xf numFmtId="0" fontId="160" fillId="4" borderId="99" xfId="0" applyFont="1" applyFill="1" applyBorder="1" applyAlignment="1">
      <alignment horizontal="center" vertical="center"/>
    </xf>
    <xf numFmtId="0" fontId="160" fillId="4" borderId="96" xfId="0" applyFont="1" applyFill="1" applyBorder="1" applyAlignment="1">
      <alignment horizontal="center" vertical="center"/>
    </xf>
    <xf numFmtId="0" fontId="160" fillId="4" borderId="97" xfId="0" applyFont="1" applyFill="1" applyBorder="1" applyAlignment="1">
      <alignment horizontal="center" vertical="center"/>
    </xf>
    <xf numFmtId="0" fontId="160" fillId="4" borderId="98" xfId="0" applyFont="1" applyFill="1" applyBorder="1" applyAlignment="1">
      <alignment horizontal="center" vertical="center"/>
    </xf>
    <xf numFmtId="0" fontId="163" fillId="4" borderId="0" xfId="0" applyFont="1" applyFill="1">
      <alignment vertical="center"/>
    </xf>
    <xf numFmtId="0" fontId="159" fillId="4" borderId="97" xfId="0" applyFont="1" applyFill="1" applyBorder="1" applyAlignment="1">
      <alignment horizontal="left" vertical="center"/>
    </xf>
  </cellXfs>
  <cellStyles count="3">
    <cellStyle name="一般" xfId="0" builtinId="0"/>
    <cellStyle name="大綱列_1" xfId="1" builtinId="1" iLevel="0"/>
    <cellStyle name="超連結" xfId="2" builtinId="8"/>
  </cellStyles>
  <dxfs count="164">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ont>
        <b/>
        <i val="0"/>
        <color auto="1"/>
      </font>
      <fill>
        <patternFill>
          <bgColor theme="5" tint="0.39994506668294322"/>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ont>
        <color auto="1"/>
      </font>
      <fill>
        <patternFill patternType="solid">
          <bgColor rgb="FFFFFF00"/>
        </patternFill>
      </fill>
    </dxf>
    <dxf>
      <fill>
        <patternFill>
          <bgColor theme="0"/>
        </patternFill>
      </fill>
      <border>
        <top/>
        <bottom/>
        <vertical/>
        <horizontal/>
      </border>
    </dxf>
    <dxf>
      <border>
        <top style="thin">
          <color auto="1"/>
        </top>
        <bottom style="thin">
          <color auto="1"/>
        </bottom>
        <vertical/>
        <horizontal/>
      </border>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7"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00.xml><?xml version="1.0" encoding="utf-8"?>
<formControlPr xmlns="http://schemas.microsoft.com/office/spreadsheetml/2009/9/main" objectType="CheckBox" fmlaLink="$BU$62" lockText="1" noThreeD="1"/>
</file>

<file path=xl/ctrlProps/ctrlProp101.xml><?xml version="1.0" encoding="utf-8"?>
<formControlPr xmlns="http://schemas.microsoft.com/office/spreadsheetml/2009/9/main" objectType="CheckBox" fmlaLink="$BJ$35" lockText="1" noThreeD="1"/>
</file>

<file path=xl/ctrlProps/ctrlProp102.xml><?xml version="1.0" encoding="utf-8"?>
<formControlPr xmlns="http://schemas.microsoft.com/office/spreadsheetml/2009/9/main" objectType="CheckBox" fmlaLink="$BH$36" lockText="1" noThreeD="1"/>
</file>

<file path=xl/ctrlProps/ctrlProp103.xml><?xml version="1.0" encoding="utf-8"?>
<formControlPr xmlns="http://schemas.microsoft.com/office/spreadsheetml/2009/9/main" objectType="CheckBox" fmlaLink="$BM$36" lockText="1" noThreeD="1"/>
</file>

<file path=xl/ctrlProps/ctrlProp104.xml><?xml version="1.0" encoding="utf-8"?>
<formControlPr xmlns="http://schemas.microsoft.com/office/spreadsheetml/2009/9/main" objectType="Button" lockText="1"/>
</file>

<file path=xl/ctrlProps/ctrlProp11.xml><?xml version="1.0" encoding="utf-8"?>
<formControlPr xmlns="http://schemas.microsoft.com/office/spreadsheetml/2009/9/main" objectType="CheckBox" fmlaLink="$BN$30" lockText="1" noThreeD="1"/>
</file>

<file path=xl/ctrlProps/ctrlProp12.xml><?xml version="1.0" encoding="utf-8"?>
<formControlPr xmlns="http://schemas.microsoft.com/office/spreadsheetml/2009/9/main" objectType="CheckBox" fmlaLink="$BU$29" lockText="1" noThreeD="1"/>
</file>

<file path=xl/ctrlProps/ctrlProp13.xml><?xml version="1.0" encoding="utf-8"?>
<formControlPr xmlns="http://schemas.microsoft.com/office/spreadsheetml/2009/9/main" objectType="CheckBox" fmlaLink="$BU$26" lockText="1" noThreeD="1"/>
</file>

<file path=xl/ctrlProps/ctrlProp14.xml><?xml version="1.0" encoding="utf-8"?>
<formControlPr xmlns="http://schemas.microsoft.com/office/spreadsheetml/2009/9/main" objectType="CheckBox" fmlaLink="$BU$25" lockText="1" noThreeD="1"/>
</file>

<file path=xl/ctrlProps/ctrlProp15.xml><?xml version="1.0" encoding="utf-8"?>
<formControlPr xmlns="http://schemas.microsoft.com/office/spreadsheetml/2009/9/main" objectType="CheckBox" fmlaLink="$CA$30" lockText="1" noThreeD="1"/>
</file>

<file path=xl/ctrlProps/ctrlProp16.xml><?xml version="1.0" encoding="utf-8"?>
<formControlPr xmlns="http://schemas.microsoft.com/office/spreadsheetml/2009/9/main" objectType="CheckBox" fmlaLink="$CC$25" lockText="1" noThreeD="1"/>
</file>

<file path=xl/ctrlProps/ctrlProp17.xml><?xml version="1.0" encoding="utf-8"?>
<formControlPr xmlns="http://schemas.microsoft.com/office/spreadsheetml/2009/9/main" objectType="CheckBox" fmlaLink="$CC$33" lockText="1" noThreeD="1"/>
</file>

<file path=xl/ctrlProps/ctrlProp18.xml><?xml version="1.0" encoding="utf-8"?>
<formControlPr xmlns="http://schemas.microsoft.com/office/spreadsheetml/2009/9/main" objectType="CheckBox" fmlaLink="$CC$34" lockText="1" noThreeD="1"/>
</file>

<file path=xl/ctrlProps/ctrlProp19.xml><?xml version="1.0" encoding="utf-8"?>
<formControlPr xmlns="http://schemas.microsoft.com/office/spreadsheetml/2009/9/main" objectType="CheckBox" fmlaLink="$CC$35"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1.xml><?xml version="1.0" encoding="utf-8"?>
<formControlPr xmlns="http://schemas.microsoft.com/office/spreadsheetml/2009/9/main" objectType="CheckBox" fmlaLink="$CC$37" lockText="1" noThreeD="1"/>
</file>

<file path=xl/ctrlProps/ctrlProp22.xml><?xml version="1.0" encoding="utf-8"?>
<formControlPr xmlns="http://schemas.microsoft.com/office/spreadsheetml/2009/9/main" objectType="CheckBox" fmlaLink="$BJ$42" lockText="1" noThreeD="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C$5" lockText="1" noThreeD="1"/>
</file>

<file path=xl/ctrlProps/ctrlProp42.xml><?xml version="1.0" encoding="utf-8"?>
<formControlPr xmlns="http://schemas.microsoft.com/office/spreadsheetml/2009/9/main" objectType="CheckBox" fmlaLink="$BD$6" lockText="1" noThreeD="1"/>
</file>

<file path=xl/ctrlProps/ctrlProp43.xml><?xml version="1.0" encoding="utf-8"?>
<formControlPr xmlns="http://schemas.microsoft.com/office/spreadsheetml/2009/9/main" objectType="CheckBox" fmlaLink="$BD$7" lockText="1" noThreeD="1"/>
</file>

<file path=xl/ctrlProps/ctrlProp44.xml><?xml version="1.0" encoding="utf-8"?>
<formControlPr xmlns="http://schemas.microsoft.com/office/spreadsheetml/2009/9/main" objectType="CheckBox" fmlaLink="$BD$8" lockText="1" noThreeD="1"/>
</file>

<file path=xl/ctrlProps/ctrlProp45.xml><?xml version="1.0" encoding="utf-8"?>
<formControlPr xmlns="http://schemas.microsoft.com/office/spreadsheetml/2009/9/main" objectType="CheckBox" fmlaLink="$BC$9" lockText="1" noThreeD="1"/>
</file>

<file path=xl/ctrlProps/ctrlProp46.xml><?xml version="1.0" encoding="utf-8"?>
<formControlPr xmlns="http://schemas.microsoft.com/office/spreadsheetml/2009/9/main" objectType="CheckBox" fmlaLink="$BD$10" lockText="1" noThreeD="1"/>
</file>

<file path=xl/ctrlProps/ctrlProp47.xml><?xml version="1.0" encoding="utf-8"?>
<formControlPr xmlns="http://schemas.microsoft.com/office/spreadsheetml/2009/9/main" objectType="CheckBox" fmlaLink="$BD$11" lockText="1" noThreeD="1"/>
</file>

<file path=xl/ctrlProps/ctrlProp48.xml><?xml version="1.0" encoding="utf-8"?>
<formControlPr xmlns="http://schemas.microsoft.com/office/spreadsheetml/2009/9/main" objectType="CheckBox" fmlaLink="$BD$12" lockText="1" noThreeD="1"/>
</file>

<file path=xl/ctrlProps/ctrlProp49.xml><?xml version="1.0" encoding="utf-8"?>
<formControlPr xmlns="http://schemas.microsoft.com/office/spreadsheetml/2009/9/main" objectType="CheckBox" fmlaLink="$BC$13"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CheckBox" fmlaLink="$BD$14" lockText="1" noThreeD="1"/>
</file>

<file path=xl/ctrlProps/ctrlProp51.xml><?xml version="1.0" encoding="utf-8"?>
<formControlPr xmlns="http://schemas.microsoft.com/office/spreadsheetml/2009/9/main" objectType="CheckBox" fmlaLink="$BD$15" lockText="1" noThreeD="1"/>
</file>

<file path=xl/ctrlProps/ctrlProp52.xml><?xml version="1.0" encoding="utf-8"?>
<formControlPr xmlns="http://schemas.microsoft.com/office/spreadsheetml/2009/9/main" objectType="CheckBox" fmlaLink="$BC$16" lockText="1" noThreeD="1"/>
</file>

<file path=xl/ctrlProps/ctrlProp53.xml><?xml version="1.0" encoding="utf-8"?>
<formControlPr xmlns="http://schemas.microsoft.com/office/spreadsheetml/2009/9/main" objectType="CheckBox" fmlaLink="$BC$17" lockText="1" noThreeD="1"/>
</file>

<file path=xl/ctrlProps/ctrlProp54.xml><?xml version="1.0" encoding="utf-8"?>
<formControlPr xmlns="http://schemas.microsoft.com/office/spreadsheetml/2009/9/main" objectType="CheckBox" fmlaLink="$BC$18" lockText="1" noThreeD="1"/>
</file>

<file path=xl/ctrlProps/ctrlProp55.xml><?xml version="1.0" encoding="utf-8"?>
<formControlPr xmlns="http://schemas.microsoft.com/office/spreadsheetml/2009/9/main" objectType="CheckBox" fmlaLink="$BC$20" lockText="1" noThreeD="1"/>
</file>

<file path=xl/ctrlProps/ctrlProp56.xml><?xml version="1.0" encoding="utf-8"?>
<formControlPr xmlns="http://schemas.microsoft.com/office/spreadsheetml/2009/9/main" objectType="CheckBox" fmlaLink="$BC$22" lockText="1" noThreeD="1"/>
</file>

<file path=xl/ctrlProps/ctrlProp57.xml><?xml version="1.0" encoding="utf-8"?>
<formControlPr xmlns="http://schemas.microsoft.com/office/spreadsheetml/2009/9/main" objectType="CheckBox" fmlaLink="$BC$24" lockText="1" noThreeD="1"/>
</file>

<file path=xl/ctrlProps/ctrlProp58.xml><?xml version="1.0" encoding="utf-8"?>
<formControlPr xmlns="http://schemas.microsoft.com/office/spreadsheetml/2009/9/main" objectType="CheckBox" fmlaLink="$BF$20" lockText="1" noThreeD="1"/>
</file>

<file path=xl/ctrlProps/ctrlProp59.xml><?xml version="1.0" encoding="utf-8"?>
<formControlPr xmlns="http://schemas.microsoft.com/office/spreadsheetml/2009/9/main" objectType="CheckBox" fmlaLink="$BJ$20" lockText="1" noThreeD="1"/>
</file>

<file path=xl/ctrlProps/ctrlProp6.xml><?xml version="1.0" encoding="utf-8"?>
<formControlPr xmlns="http://schemas.microsoft.com/office/spreadsheetml/2009/9/main" objectType="Button" lockText="1"/>
</file>

<file path=xl/ctrlProps/ctrlProp60.xml><?xml version="1.0" encoding="utf-8"?>
<formControlPr xmlns="http://schemas.microsoft.com/office/spreadsheetml/2009/9/main" objectType="CheckBox" fmlaLink="$BN$20" lockText="1" noThreeD="1"/>
</file>

<file path=xl/ctrlProps/ctrlProp61.xml><?xml version="1.0" encoding="utf-8"?>
<formControlPr xmlns="http://schemas.microsoft.com/office/spreadsheetml/2009/9/main" objectType="CheckBox" fmlaLink="$BM$22" lockText="1" noThreeD="1"/>
</file>

<file path=xl/ctrlProps/ctrlProp62.xml><?xml version="1.0" encoding="utf-8"?>
<formControlPr xmlns="http://schemas.microsoft.com/office/spreadsheetml/2009/9/main" objectType="CheckBox" fmlaLink="$BG$22" lockText="1" noThreeD="1"/>
</file>

<file path=xl/ctrlProps/ctrlProp63.xml><?xml version="1.0" encoding="utf-8"?>
<formControlPr xmlns="http://schemas.microsoft.com/office/spreadsheetml/2009/9/main" objectType="CheckBox" fmlaLink="$BG$24" lockText="1" noThreeD="1"/>
</file>

<file path=xl/ctrlProps/ctrlProp64.xml><?xml version="1.0" encoding="utf-8"?>
<formControlPr xmlns="http://schemas.microsoft.com/office/spreadsheetml/2009/9/main" objectType="CheckBox" fmlaLink="$BN$24" lockText="1" noThreeD="1"/>
</file>

<file path=xl/ctrlProps/ctrlProp65.xml><?xml version="1.0" encoding="utf-8"?>
<formControlPr xmlns="http://schemas.microsoft.com/office/spreadsheetml/2009/9/main" objectType="CheckBox" fmlaLink="$BS$24" lockText="1" noThreeD="1"/>
</file>

<file path=xl/ctrlProps/ctrlProp66.xml><?xml version="1.0" encoding="utf-8"?>
<formControlPr xmlns="http://schemas.microsoft.com/office/spreadsheetml/2009/9/main" objectType="CheckBox" fmlaLink="$BB$26" lockText="1" noThreeD="1"/>
</file>

<file path=xl/ctrlProps/ctrlProp67.xml><?xml version="1.0" encoding="utf-8"?>
<formControlPr xmlns="http://schemas.microsoft.com/office/spreadsheetml/2009/9/main" objectType="CheckBox" fmlaLink="$BC$34" lockText="1" noThreeD="1"/>
</file>

<file path=xl/ctrlProps/ctrlProp68.xml><?xml version="1.0" encoding="utf-8"?>
<formControlPr xmlns="http://schemas.microsoft.com/office/spreadsheetml/2009/9/main" objectType="CheckBox" fmlaLink="$BC$38" lockText="1" noThreeD="1"/>
</file>

<file path=xl/ctrlProps/ctrlProp69.xml><?xml version="1.0" encoding="utf-8"?>
<formControlPr xmlns="http://schemas.microsoft.com/office/spreadsheetml/2009/9/main" objectType="CheckBox" fmlaLink="$BC$41" lockText="1" noThreeD="1"/>
</file>

<file path=xl/ctrlProps/ctrlProp7.xml><?xml version="1.0" encoding="utf-8"?>
<formControlPr xmlns="http://schemas.microsoft.com/office/spreadsheetml/2009/9/main" objectType="CheckBox" fmlaLink="$BD$8" lockText="1" noThreeD="1"/>
</file>

<file path=xl/ctrlProps/ctrlProp70.xml><?xml version="1.0" encoding="utf-8"?>
<formControlPr xmlns="http://schemas.microsoft.com/office/spreadsheetml/2009/9/main" objectType="CheckBox" fmlaLink="$BD$35" lockText="1" noThreeD="1"/>
</file>

<file path=xl/ctrlProps/ctrlProp71.xml><?xml version="1.0" encoding="utf-8"?>
<formControlPr xmlns="http://schemas.microsoft.com/office/spreadsheetml/2009/9/main" objectType="CheckBox" fmlaLink="$BD$36" lockText="1" noThreeD="1"/>
</file>

<file path=xl/ctrlProps/ctrlProp72.xml><?xml version="1.0" encoding="utf-8"?>
<formControlPr xmlns="http://schemas.microsoft.com/office/spreadsheetml/2009/9/main" objectType="CheckBox" fmlaLink="$BD$37" lockText="1" noThreeD="1"/>
</file>

<file path=xl/ctrlProps/ctrlProp73.xml><?xml version="1.0" encoding="utf-8"?>
<formControlPr xmlns="http://schemas.microsoft.com/office/spreadsheetml/2009/9/main" objectType="CheckBox" fmlaLink="$BD$39" lockText="1" noThreeD="1"/>
</file>

<file path=xl/ctrlProps/ctrlProp74.xml><?xml version="1.0" encoding="utf-8"?>
<formControlPr xmlns="http://schemas.microsoft.com/office/spreadsheetml/2009/9/main" objectType="CheckBox" fmlaLink="$BD$40" lockText="1" noThreeD="1"/>
</file>

<file path=xl/ctrlProps/ctrlProp75.xml><?xml version="1.0" encoding="utf-8"?>
<formControlPr xmlns="http://schemas.microsoft.com/office/spreadsheetml/2009/9/main" objectType="CheckBox" fmlaLink="$BC$43" lockText="1" noThreeD="1"/>
</file>

<file path=xl/ctrlProps/ctrlProp76.xml><?xml version="1.0" encoding="utf-8"?>
<formControlPr xmlns="http://schemas.microsoft.com/office/spreadsheetml/2009/9/main" objectType="CheckBox" fmlaLink="$BG$43" lockText="1" noThreeD="1"/>
</file>

<file path=xl/ctrlProps/ctrlProp77.xml><?xml version="1.0" encoding="utf-8"?>
<formControlPr xmlns="http://schemas.microsoft.com/office/spreadsheetml/2009/9/main" objectType="CheckBox" fmlaLink="$BL$43" lockText="1" noThreeD="1"/>
</file>

<file path=xl/ctrlProps/ctrlProp78.xml><?xml version="1.0" encoding="utf-8"?>
<formControlPr xmlns="http://schemas.microsoft.com/office/spreadsheetml/2009/9/main" objectType="CheckBox" fmlaLink="$BQ$43" lockText="1" noThreeD="1"/>
</file>

<file path=xl/ctrlProps/ctrlProp79.xml><?xml version="1.0" encoding="utf-8"?>
<formControlPr xmlns="http://schemas.microsoft.com/office/spreadsheetml/2009/9/main" objectType="CheckBox" fmlaLink="$BU$43" lockText="1" noThreeD="1"/>
</file>

<file path=xl/ctrlProps/ctrlProp8.xml><?xml version="1.0" encoding="utf-8"?>
<formControlPr xmlns="http://schemas.microsoft.com/office/spreadsheetml/2009/9/main" objectType="CheckBox" fmlaLink="$BN$26" lockText="1" noThreeD="1"/>
</file>

<file path=xl/ctrlProps/ctrlProp80.xml><?xml version="1.0" encoding="utf-8"?>
<formControlPr xmlns="http://schemas.microsoft.com/office/spreadsheetml/2009/9/main" objectType="CheckBox" fmlaLink="$BF$31" lockText="1" noThreeD="1"/>
</file>

<file path=xl/ctrlProps/ctrlProp81.xml><?xml version="1.0" encoding="utf-8"?>
<formControlPr xmlns="http://schemas.microsoft.com/office/spreadsheetml/2009/9/main" objectType="CheckBox" fmlaLink="$BK$31" lockText="1" noThreeD="1"/>
</file>

<file path=xl/ctrlProps/ctrlProp82.xml><?xml version="1.0" encoding="utf-8"?>
<formControlPr xmlns="http://schemas.microsoft.com/office/spreadsheetml/2009/9/main" objectType="CheckBox" fmlaLink="$BB$45" lockText="1" noThreeD="1"/>
</file>

<file path=xl/ctrlProps/ctrlProp83.xml><?xml version="1.0" encoding="utf-8"?>
<formControlPr xmlns="http://schemas.microsoft.com/office/spreadsheetml/2009/9/main" objectType="CheckBox" fmlaLink="$BF$50" lockText="1" noThreeD="1"/>
</file>

<file path=xl/ctrlProps/ctrlProp84.xml><?xml version="1.0" encoding="utf-8"?>
<formControlPr xmlns="http://schemas.microsoft.com/office/spreadsheetml/2009/9/main" objectType="CheckBox" fmlaLink="$BK$50" lockText="1" noThreeD="1"/>
</file>

<file path=xl/ctrlProps/ctrlProp85.xml><?xml version="1.0" encoding="utf-8"?>
<formControlPr xmlns="http://schemas.microsoft.com/office/spreadsheetml/2009/9/main" objectType="CheckBox" fmlaLink="$BC$53" lockText="1" noThreeD="1"/>
</file>

<file path=xl/ctrlProps/ctrlProp86.xml><?xml version="1.0" encoding="utf-8"?>
<formControlPr xmlns="http://schemas.microsoft.com/office/spreadsheetml/2009/9/main" objectType="CheckBox" fmlaLink="$BD$54" lockText="1" noThreeD="1"/>
</file>

<file path=xl/ctrlProps/ctrlProp87.xml><?xml version="1.0" encoding="utf-8"?>
<formControlPr xmlns="http://schemas.microsoft.com/office/spreadsheetml/2009/9/main" objectType="CheckBox" fmlaLink="$BD$55" lockText="1" noThreeD="1"/>
</file>

<file path=xl/ctrlProps/ctrlProp88.xml><?xml version="1.0" encoding="utf-8"?>
<formControlPr xmlns="http://schemas.microsoft.com/office/spreadsheetml/2009/9/main" objectType="CheckBox" fmlaLink="$BC$57" lockText="1" noThreeD="1"/>
</file>

<file path=xl/ctrlProps/ctrlProp89.xml><?xml version="1.0" encoding="utf-8"?>
<formControlPr xmlns="http://schemas.microsoft.com/office/spreadsheetml/2009/9/main" objectType="CheckBox" fmlaLink="$BD$58" lockText="1" noThreeD="1"/>
</file>

<file path=xl/ctrlProps/ctrlProp9.xml><?xml version="1.0" encoding="utf-8"?>
<formControlPr xmlns="http://schemas.microsoft.com/office/spreadsheetml/2009/9/main" objectType="CheckBox" fmlaLink="$BN$28" lockText="1" noThreeD="1"/>
</file>

<file path=xl/ctrlProps/ctrlProp90.xml><?xml version="1.0" encoding="utf-8"?>
<formControlPr xmlns="http://schemas.microsoft.com/office/spreadsheetml/2009/9/main" objectType="CheckBox" fmlaLink="$BD$59" lockText="1" noThreeD="1"/>
</file>

<file path=xl/ctrlProps/ctrlProp91.xml><?xml version="1.0" encoding="utf-8"?>
<formControlPr xmlns="http://schemas.microsoft.com/office/spreadsheetml/2009/9/main" objectType="CheckBox" fmlaLink="$BC$60" lockText="1" noThreeD="1"/>
</file>

<file path=xl/ctrlProps/ctrlProp92.xml><?xml version="1.0" encoding="utf-8"?>
<formControlPr xmlns="http://schemas.microsoft.com/office/spreadsheetml/2009/9/main" objectType="CheckBox" fmlaLink="$BH$55" lockText="1" noThreeD="1"/>
</file>

<file path=xl/ctrlProps/ctrlProp93.xml><?xml version="1.0" encoding="utf-8"?>
<formControlPr xmlns="http://schemas.microsoft.com/office/spreadsheetml/2009/9/main" objectType="CheckBox" fmlaLink="$BM$55" lockText="1" noThreeD="1"/>
</file>

<file path=xl/ctrlProps/ctrlProp94.xml><?xml version="1.0" encoding="utf-8"?>
<formControlPr xmlns="http://schemas.microsoft.com/office/spreadsheetml/2009/9/main" objectType="CheckBox" fmlaLink="$BJ$54" lockText="1" noThreeD="1"/>
</file>

<file path=xl/ctrlProps/ctrlProp95.xml><?xml version="1.0" encoding="utf-8"?>
<formControlPr xmlns="http://schemas.microsoft.com/office/spreadsheetml/2009/9/main" objectType="CheckBox" fmlaLink="$BD$56" lockText="1" noThreeD="1"/>
</file>

<file path=xl/ctrlProps/ctrlProp96.xml><?xml version="1.0" encoding="utf-8"?>
<formControlPr xmlns="http://schemas.microsoft.com/office/spreadsheetml/2009/9/main" objectType="CheckBox" fmlaLink="$BC$62" lockText="1" noThreeD="1"/>
</file>

<file path=xl/ctrlProps/ctrlProp97.xml><?xml version="1.0" encoding="utf-8"?>
<formControlPr xmlns="http://schemas.microsoft.com/office/spreadsheetml/2009/9/main" objectType="CheckBox" fmlaLink="$BG$62" lockText="1" noThreeD="1"/>
</file>

<file path=xl/ctrlProps/ctrlProp98.xml><?xml version="1.0" encoding="utf-8"?>
<formControlPr xmlns="http://schemas.microsoft.com/office/spreadsheetml/2009/9/main" objectType="CheckBox" fmlaLink="$BL$62" lockText="1" noThreeD="1"/>
</file>

<file path=xl/ctrlProps/ctrlProp99.xml><?xml version="1.0" encoding="utf-8"?>
<formControlPr xmlns="http://schemas.microsoft.com/office/spreadsheetml/2009/9/main" objectType="CheckBox" fmlaLink="$BQ$62"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3AF64728-6536-4CCD-8175-E44973B4E7D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50177" name="Button 1" hidden="1">
              <a:extLst>
                <a:ext uri="{63B3BB69-23CF-44E3-9099-C40C66FF867C}">
                  <a14:compatExt spid="_x0000_s50177"/>
                </a:ext>
                <a:ext uri="{FF2B5EF4-FFF2-40B4-BE49-F238E27FC236}">
                  <a16:creationId xmlns:a16="http://schemas.microsoft.com/office/drawing/2014/main" id="{00000000-0008-0000-0000-000001C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50178" name="Button 2" hidden="1">
              <a:extLst>
                <a:ext uri="{63B3BB69-23CF-44E3-9099-C40C66FF867C}">
                  <a14:compatExt spid="_x0000_s50178"/>
                </a:ext>
                <a:ext uri="{FF2B5EF4-FFF2-40B4-BE49-F238E27FC236}">
                  <a16:creationId xmlns:a16="http://schemas.microsoft.com/office/drawing/2014/main" id="{00000000-0008-0000-0000-000002C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50179" name="Button 3" hidden="1">
              <a:extLst>
                <a:ext uri="{63B3BB69-23CF-44E3-9099-C40C66FF867C}">
                  <a14:compatExt spid="_x0000_s50179"/>
                </a:ext>
                <a:ext uri="{FF2B5EF4-FFF2-40B4-BE49-F238E27FC236}">
                  <a16:creationId xmlns:a16="http://schemas.microsoft.com/office/drawing/2014/main" id="{00000000-0008-0000-0000-000003C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50180" name="Button 4" hidden="1">
              <a:extLst>
                <a:ext uri="{63B3BB69-23CF-44E3-9099-C40C66FF867C}">
                  <a14:compatExt spid="_x0000_s50180"/>
                </a:ext>
                <a:ext uri="{FF2B5EF4-FFF2-40B4-BE49-F238E27FC236}">
                  <a16:creationId xmlns:a16="http://schemas.microsoft.com/office/drawing/2014/main" id="{00000000-0008-0000-0000-000004C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50181" name="Button 5" hidden="1">
              <a:extLst>
                <a:ext uri="{63B3BB69-23CF-44E3-9099-C40C66FF867C}">
                  <a14:compatExt spid="_x0000_s50181"/>
                </a:ext>
                <a:ext uri="{FF2B5EF4-FFF2-40B4-BE49-F238E27FC236}">
                  <a16:creationId xmlns:a16="http://schemas.microsoft.com/office/drawing/2014/main" id="{00000000-0008-0000-0000-000005C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50182" name="Button 6" hidden="1">
              <a:extLst>
                <a:ext uri="{63B3BB69-23CF-44E3-9099-C40C66FF867C}">
                  <a14:compatExt spid="_x0000_s50182"/>
                </a:ext>
                <a:ext uri="{FF2B5EF4-FFF2-40B4-BE49-F238E27FC236}">
                  <a16:creationId xmlns:a16="http://schemas.microsoft.com/office/drawing/2014/main" id="{00000000-0008-0000-0000-000006C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50183" name="Check Box 7" hidden="1">
              <a:extLst>
                <a:ext uri="{63B3BB69-23CF-44E3-9099-C40C66FF867C}">
                  <a14:compatExt spid="_x0000_s50183"/>
                </a:ext>
                <a:ext uri="{FF2B5EF4-FFF2-40B4-BE49-F238E27FC236}">
                  <a16:creationId xmlns:a16="http://schemas.microsoft.com/office/drawing/2014/main" id="{00000000-0008-0000-0000-000007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50184" name="Check Box 8" hidden="1">
              <a:extLst>
                <a:ext uri="{63B3BB69-23CF-44E3-9099-C40C66FF867C}">
                  <a14:compatExt spid="_x0000_s50184"/>
                </a:ext>
                <a:ext uri="{FF2B5EF4-FFF2-40B4-BE49-F238E27FC236}">
                  <a16:creationId xmlns:a16="http://schemas.microsoft.com/office/drawing/2014/main" id="{00000000-0008-0000-0000-000008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50185" name="Check Box 9" hidden="1">
              <a:extLst>
                <a:ext uri="{63B3BB69-23CF-44E3-9099-C40C66FF867C}">
                  <a14:compatExt spid="_x0000_s50185"/>
                </a:ext>
                <a:ext uri="{FF2B5EF4-FFF2-40B4-BE49-F238E27FC236}">
                  <a16:creationId xmlns:a16="http://schemas.microsoft.com/office/drawing/2014/main" id="{00000000-0008-0000-0000-000009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50186" name="Check Box 10" hidden="1">
              <a:extLst>
                <a:ext uri="{63B3BB69-23CF-44E3-9099-C40C66FF867C}">
                  <a14:compatExt spid="_x0000_s50186"/>
                </a:ext>
                <a:ext uri="{FF2B5EF4-FFF2-40B4-BE49-F238E27FC236}">
                  <a16:creationId xmlns:a16="http://schemas.microsoft.com/office/drawing/2014/main" id="{00000000-0008-0000-0000-00000A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50187" name="Check Box 11" hidden="1">
              <a:extLst>
                <a:ext uri="{63B3BB69-23CF-44E3-9099-C40C66FF867C}">
                  <a14:compatExt spid="_x0000_s50187"/>
                </a:ext>
                <a:ext uri="{FF2B5EF4-FFF2-40B4-BE49-F238E27FC236}">
                  <a16:creationId xmlns:a16="http://schemas.microsoft.com/office/drawing/2014/main" id="{00000000-0008-0000-0000-00000B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50188" name="Check Box 12" hidden="1">
              <a:extLst>
                <a:ext uri="{63B3BB69-23CF-44E3-9099-C40C66FF867C}">
                  <a14:compatExt spid="_x0000_s50188"/>
                </a:ext>
                <a:ext uri="{FF2B5EF4-FFF2-40B4-BE49-F238E27FC236}">
                  <a16:creationId xmlns:a16="http://schemas.microsoft.com/office/drawing/2014/main" id="{00000000-0008-0000-0000-00000C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50189" name="Check Box 13" hidden="1">
              <a:extLst>
                <a:ext uri="{63B3BB69-23CF-44E3-9099-C40C66FF867C}">
                  <a14:compatExt spid="_x0000_s50189"/>
                </a:ext>
                <a:ext uri="{FF2B5EF4-FFF2-40B4-BE49-F238E27FC236}">
                  <a16:creationId xmlns:a16="http://schemas.microsoft.com/office/drawing/2014/main" id="{00000000-0008-0000-0000-00000D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50190" name="Check Box 14" hidden="1">
              <a:extLst>
                <a:ext uri="{63B3BB69-23CF-44E3-9099-C40C66FF867C}">
                  <a14:compatExt spid="_x0000_s50190"/>
                </a:ext>
                <a:ext uri="{FF2B5EF4-FFF2-40B4-BE49-F238E27FC236}">
                  <a16:creationId xmlns:a16="http://schemas.microsoft.com/office/drawing/2014/main" id="{00000000-0008-0000-0000-00000E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50191" name="Check Box 15" hidden="1">
              <a:extLst>
                <a:ext uri="{63B3BB69-23CF-44E3-9099-C40C66FF867C}">
                  <a14:compatExt spid="_x0000_s50191"/>
                </a:ext>
                <a:ext uri="{FF2B5EF4-FFF2-40B4-BE49-F238E27FC236}">
                  <a16:creationId xmlns:a16="http://schemas.microsoft.com/office/drawing/2014/main" id="{00000000-0008-0000-0000-00000F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50192" name="Check Box 16" hidden="1">
              <a:extLst>
                <a:ext uri="{63B3BB69-23CF-44E3-9099-C40C66FF867C}">
                  <a14:compatExt spid="_x0000_s50192"/>
                </a:ext>
                <a:ext uri="{FF2B5EF4-FFF2-40B4-BE49-F238E27FC236}">
                  <a16:creationId xmlns:a16="http://schemas.microsoft.com/office/drawing/2014/main" id="{00000000-0008-0000-0000-000010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50193" name="Check Box 17" hidden="1">
              <a:extLst>
                <a:ext uri="{63B3BB69-23CF-44E3-9099-C40C66FF867C}">
                  <a14:compatExt spid="_x0000_s50193"/>
                </a:ext>
                <a:ext uri="{FF2B5EF4-FFF2-40B4-BE49-F238E27FC236}">
                  <a16:creationId xmlns:a16="http://schemas.microsoft.com/office/drawing/2014/main" id="{00000000-0008-0000-0000-000011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50194" name="Check Box 18" hidden="1">
              <a:extLst>
                <a:ext uri="{63B3BB69-23CF-44E3-9099-C40C66FF867C}">
                  <a14:compatExt spid="_x0000_s50194"/>
                </a:ext>
                <a:ext uri="{FF2B5EF4-FFF2-40B4-BE49-F238E27FC236}">
                  <a16:creationId xmlns:a16="http://schemas.microsoft.com/office/drawing/2014/main" id="{00000000-0008-0000-0000-000012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50195" name="Check Box 19" hidden="1">
              <a:extLst>
                <a:ext uri="{63B3BB69-23CF-44E3-9099-C40C66FF867C}">
                  <a14:compatExt spid="_x0000_s50195"/>
                </a:ext>
                <a:ext uri="{FF2B5EF4-FFF2-40B4-BE49-F238E27FC236}">
                  <a16:creationId xmlns:a16="http://schemas.microsoft.com/office/drawing/2014/main" id="{00000000-0008-0000-0000-000013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50196" name="Check Box 20" hidden="1">
              <a:extLst>
                <a:ext uri="{63B3BB69-23CF-44E3-9099-C40C66FF867C}">
                  <a14:compatExt spid="_x0000_s50196"/>
                </a:ext>
                <a:ext uri="{FF2B5EF4-FFF2-40B4-BE49-F238E27FC236}">
                  <a16:creationId xmlns:a16="http://schemas.microsoft.com/office/drawing/2014/main" id="{00000000-0008-0000-0000-000014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50197" name="Check Box 21" hidden="1">
              <a:extLst>
                <a:ext uri="{63B3BB69-23CF-44E3-9099-C40C66FF867C}">
                  <a14:compatExt spid="_x0000_s50197"/>
                </a:ext>
                <a:ext uri="{FF2B5EF4-FFF2-40B4-BE49-F238E27FC236}">
                  <a16:creationId xmlns:a16="http://schemas.microsoft.com/office/drawing/2014/main" id="{00000000-0008-0000-0000-000015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50198" name="Check Box 22" hidden="1">
              <a:extLst>
                <a:ext uri="{63B3BB69-23CF-44E3-9099-C40C66FF867C}">
                  <a14:compatExt spid="_x0000_s50198"/>
                </a:ext>
                <a:ext uri="{FF2B5EF4-FFF2-40B4-BE49-F238E27FC236}">
                  <a16:creationId xmlns:a16="http://schemas.microsoft.com/office/drawing/2014/main" id="{00000000-0008-0000-0000-000016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50199" name="Check Box 23" hidden="1">
              <a:extLst>
                <a:ext uri="{63B3BB69-23CF-44E3-9099-C40C66FF867C}">
                  <a14:compatExt spid="_x0000_s50199"/>
                </a:ext>
                <a:ext uri="{FF2B5EF4-FFF2-40B4-BE49-F238E27FC236}">
                  <a16:creationId xmlns:a16="http://schemas.microsoft.com/office/drawing/2014/main" id="{00000000-0008-0000-0000-000017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50200" name="Check Box 24" hidden="1">
              <a:extLst>
                <a:ext uri="{63B3BB69-23CF-44E3-9099-C40C66FF867C}">
                  <a14:compatExt spid="_x0000_s50200"/>
                </a:ext>
                <a:ext uri="{FF2B5EF4-FFF2-40B4-BE49-F238E27FC236}">
                  <a16:creationId xmlns:a16="http://schemas.microsoft.com/office/drawing/2014/main" id="{00000000-0008-0000-0000-000018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50201" name="Check Box 25" hidden="1">
              <a:extLst>
                <a:ext uri="{63B3BB69-23CF-44E3-9099-C40C66FF867C}">
                  <a14:compatExt spid="_x0000_s50201"/>
                </a:ext>
                <a:ext uri="{FF2B5EF4-FFF2-40B4-BE49-F238E27FC236}">
                  <a16:creationId xmlns:a16="http://schemas.microsoft.com/office/drawing/2014/main" id="{00000000-0008-0000-0000-000019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50202" name="Check Box 26" hidden="1">
              <a:extLst>
                <a:ext uri="{63B3BB69-23CF-44E3-9099-C40C66FF867C}">
                  <a14:compatExt spid="_x0000_s50202"/>
                </a:ext>
                <a:ext uri="{FF2B5EF4-FFF2-40B4-BE49-F238E27FC236}">
                  <a16:creationId xmlns:a16="http://schemas.microsoft.com/office/drawing/2014/main" id="{00000000-0008-0000-0000-00001A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50203" name="Check Box 27" hidden="1">
              <a:extLst>
                <a:ext uri="{63B3BB69-23CF-44E3-9099-C40C66FF867C}">
                  <a14:compatExt spid="_x0000_s50203"/>
                </a:ext>
                <a:ext uri="{FF2B5EF4-FFF2-40B4-BE49-F238E27FC236}">
                  <a16:creationId xmlns:a16="http://schemas.microsoft.com/office/drawing/2014/main" id="{00000000-0008-0000-0000-00001B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50204" name="Check Box 28" hidden="1">
              <a:extLst>
                <a:ext uri="{63B3BB69-23CF-44E3-9099-C40C66FF867C}">
                  <a14:compatExt spid="_x0000_s50204"/>
                </a:ext>
                <a:ext uri="{FF2B5EF4-FFF2-40B4-BE49-F238E27FC236}">
                  <a16:creationId xmlns:a16="http://schemas.microsoft.com/office/drawing/2014/main" id="{00000000-0008-0000-0000-00001C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50205" name="Check Box 29" hidden="1">
              <a:extLst>
                <a:ext uri="{63B3BB69-23CF-44E3-9099-C40C66FF867C}">
                  <a14:compatExt spid="_x0000_s50205"/>
                </a:ext>
                <a:ext uri="{FF2B5EF4-FFF2-40B4-BE49-F238E27FC236}">
                  <a16:creationId xmlns:a16="http://schemas.microsoft.com/office/drawing/2014/main" id="{00000000-0008-0000-0000-00001D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50206" name="Check Box 30" hidden="1">
              <a:extLst>
                <a:ext uri="{63B3BB69-23CF-44E3-9099-C40C66FF867C}">
                  <a14:compatExt spid="_x0000_s50206"/>
                </a:ext>
                <a:ext uri="{FF2B5EF4-FFF2-40B4-BE49-F238E27FC236}">
                  <a16:creationId xmlns:a16="http://schemas.microsoft.com/office/drawing/2014/main" id="{00000000-0008-0000-0000-00001E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50207" name="Check Box 31" hidden="1">
              <a:extLst>
                <a:ext uri="{63B3BB69-23CF-44E3-9099-C40C66FF867C}">
                  <a14:compatExt spid="_x0000_s50207"/>
                </a:ext>
                <a:ext uri="{FF2B5EF4-FFF2-40B4-BE49-F238E27FC236}">
                  <a16:creationId xmlns:a16="http://schemas.microsoft.com/office/drawing/2014/main" id="{00000000-0008-0000-0000-00001F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50208" name="Check Box 32" hidden="1">
              <a:extLst>
                <a:ext uri="{63B3BB69-23CF-44E3-9099-C40C66FF867C}">
                  <a14:compatExt spid="_x0000_s50208"/>
                </a:ext>
                <a:ext uri="{FF2B5EF4-FFF2-40B4-BE49-F238E27FC236}">
                  <a16:creationId xmlns:a16="http://schemas.microsoft.com/office/drawing/2014/main" id="{00000000-0008-0000-0000-000020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50209" name="Check Box 33" hidden="1">
              <a:extLst>
                <a:ext uri="{63B3BB69-23CF-44E3-9099-C40C66FF867C}">
                  <a14:compatExt spid="_x0000_s50209"/>
                </a:ext>
                <a:ext uri="{FF2B5EF4-FFF2-40B4-BE49-F238E27FC236}">
                  <a16:creationId xmlns:a16="http://schemas.microsoft.com/office/drawing/2014/main" id="{00000000-0008-0000-0000-000021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50210" name="Check Box 34" hidden="1">
              <a:extLst>
                <a:ext uri="{63B3BB69-23CF-44E3-9099-C40C66FF867C}">
                  <a14:compatExt spid="_x0000_s50210"/>
                </a:ext>
                <a:ext uri="{FF2B5EF4-FFF2-40B4-BE49-F238E27FC236}">
                  <a16:creationId xmlns:a16="http://schemas.microsoft.com/office/drawing/2014/main" id="{00000000-0008-0000-0000-000022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50211" name="Check Box 35" hidden="1">
              <a:extLst>
                <a:ext uri="{63B3BB69-23CF-44E3-9099-C40C66FF867C}">
                  <a14:compatExt spid="_x0000_s50211"/>
                </a:ext>
                <a:ext uri="{FF2B5EF4-FFF2-40B4-BE49-F238E27FC236}">
                  <a16:creationId xmlns:a16="http://schemas.microsoft.com/office/drawing/2014/main" id="{00000000-0008-0000-0000-000023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50212" name="Check Box 36" hidden="1">
              <a:extLst>
                <a:ext uri="{63B3BB69-23CF-44E3-9099-C40C66FF867C}">
                  <a14:compatExt spid="_x0000_s50212"/>
                </a:ext>
                <a:ext uri="{FF2B5EF4-FFF2-40B4-BE49-F238E27FC236}">
                  <a16:creationId xmlns:a16="http://schemas.microsoft.com/office/drawing/2014/main" id="{00000000-0008-0000-0000-000024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50213" name="Check Box 37" hidden="1">
              <a:extLst>
                <a:ext uri="{63B3BB69-23CF-44E3-9099-C40C66FF867C}">
                  <a14:compatExt spid="_x0000_s50213"/>
                </a:ext>
                <a:ext uri="{FF2B5EF4-FFF2-40B4-BE49-F238E27FC236}">
                  <a16:creationId xmlns:a16="http://schemas.microsoft.com/office/drawing/2014/main" id="{00000000-0008-0000-0000-000025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50214" name="Check Box 38" hidden="1">
              <a:extLst>
                <a:ext uri="{63B3BB69-23CF-44E3-9099-C40C66FF867C}">
                  <a14:compatExt spid="_x0000_s50214"/>
                </a:ext>
                <a:ext uri="{FF2B5EF4-FFF2-40B4-BE49-F238E27FC236}">
                  <a16:creationId xmlns:a16="http://schemas.microsoft.com/office/drawing/2014/main" id="{00000000-0008-0000-0000-00002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50215" name="Check Box 39" hidden="1">
              <a:extLst>
                <a:ext uri="{63B3BB69-23CF-44E3-9099-C40C66FF867C}">
                  <a14:compatExt spid="_x0000_s50215"/>
                </a:ext>
                <a:ext uri="{FF2B5EF4-FFF2-40B4-BE49-F238E27FC236}">
                  <a16:creationId xmlns:a16="http://schemas.microsoft.com/office/drawing/2014/main" id="{00000000-0008-0000-0000-000027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50216" name="Check Box 40" hidden="1">
              <a:extLst>
                <a:ext uri="{63B3BB69-23CF-44E3-9099-C40C66FF867C}">
                  <a14:compatExt spid="_x0000_s50216"/>
                </a:ext>
                <a:ext uri="{FF2B5EF4-FFF2-40B4-BE49-F238E27FC236}">
                  <a16:creationId xmlns:a16="http://schemas.microsoft.com/office/drawing/2014/main" id="{00000000-0008-0000-0000-000028C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3</xdr:col>
          <xdr:colOff>66675</xdr:colOff>
          <xdr:row>5</xdr:row>
          <xdr:rowOff>38100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xdr:row>
          <xdr:rowOff>0</xdr:rowOff>
        </xdr:from>
        <xdr:to>
          <xdr:col>4</xdr:col>
          <xdr:colOff>66675</xdr:colOff>
          <xdr:row>6</xdr:row>
          <xdr:rowOff>38100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66675</xdr:colOff>
          <xdr:row>7</xdr:row>
          <xdr:rowOff>38100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66675</xdr:colOff>
          <xdr:row>8</xdr:row>
          <xdr:rowOff>38100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xdr:row>
          <xdr:rowOff>0</xdr:rowOff>
        </xdr:from>
        <xdr:to>
          <xdr:col>3</xdr:col>
          <xdr:colOff>66675</xdr:colOff>
          <xdr:row>9</xdr:row>
          <xdr:rowOff>38100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0</xdr:rowOff>
        </xdr:from>
        <xdr:to>
          <xdr:col>4</xdr:col>
          <xdr:colOff>66675</xdr:colOff>
          <xdr:row>10</xdr:row>
          <xdr:rowOff>38100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xdr:row>
          <xdr:rowOff>0</xdr:rowOff>
        </xdr:from>
        <xdr:to>
          <xdr:col>4</xdr:col>
          <xdr:colOff>66675</xdr:colOff>
          <xdr:row>11</xdr:row>
          <xdr:rowOff>38100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4</xdr:col>
          <xdr:colOff>66675</xdr:colOff>
          <xdr:row>12</xdr:row>
          <xdr:rowOff>38100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xdr:row>
          <xdr:rowOff>0</xdr:rowOff>
        </xdr:from>
        <xdr:to>
          <xdr:col>3</xdr:col>
          <xdr:colOff>66675</xdr:colOff>
          <xdr:row>13</xdr:row>
          <xdr:rowOff>38100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xdr:row>
          <xdr:rowOff>0</xdr:rowOff>
        </xdr:from>
        <xdr:to>
          <xdr:col>4</xdr:col>
          <xdr:colOff>66675</xdr:colOff>
          <xdr:row>14</xdr:row>
          <xdr:rowOff>38100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0</xdr:rowOff>
        </xdr:from>
        <xdr:to>
          <xdr:col>4</xdr:col>
          <xdr:colOff>66675</xdr:colOff>
          <xdr:row>15</xdr:row>
          <xdr:rowOff>38100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0</xdr:rowOff>
        </xdr:from>
        <xdr:to>
          <xdr:col>3</xdr:col>
          <xdr:colOff>66675</xdr:colOff>
          <xdr:row>16</xdr:row>
          <xdr:rowOff>38100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xdr:row>
          <xdr:rowOff>0</xdr:rowOff>
        </xdr:from>
        <xdr:to>
          <xdr:col>3</xdr:col>
          <xdr:colOff>66675</xdr:colOff>
          <xdr:row>17</xdr:row>
          <xdr:rowOff>38100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0</xdr:rowOff>
        </xdr:from>
        <xdr:to>
          <xdr:col>3</xdr:col>
          <xdr:colOff>66675</xdr:colOff>
          <xdr:row>18</xdr:row>
          <xdr:rowOff>38100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0</xdr:rowOff>
        </xdr:from>
        <xdr:to>
          <xdr:col>3</xdr:col>
          <xdr:colOff>66675</xdr:colOff>
          <xdr:row>20</xdr:row>
          <xdr:rowOff>38100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3</xdr:col>
          <xdr:colOff>66675</xdr:colOff>
          <xdr:row>22</xdr:row>
          <xdr:rowOff>38100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23</xdr:row>
          <xdr:rowOff>0</xdr:rowOff>
        </xdr:from>
        <xdr:to>
          <xdr:col>3</xdr:col>
          <xdr:colOff>66675</xdr:colOff>
          <xdr:row>24</xdr:row>
          <xdr:rowOff>38100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19</xdr:row>
          <xdr:rowOff>0</xdr:rowOff>
        </xdr:from>
        <xdr:to>
          <xdr:col>6</xdr:col>
          <xdr:colOff>66675</xdr:colOff>
          <xdr:row>20</xdr:row>
          <xdr:rowOff>38100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19</xdr:row>
          <xdr:rowOff>0</xdr:rowOff>
        </xdr:from>
        <xdr:to>
          <xdr:col>10</xdr:col>
          <xdr:colOff>66675</xdr:colOff>
          <xdr:row>20</xdr:row>
          <xdr:rowOff>38100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19</xdr:row>
          <xdr:rowOff>0</xdr:rowOff>
        </xdr:from>
        <xdr:to>
          <xdr:col>14</xdr:col>
          <xdr:colOff>66675</xdr:colOff>
          <xdr:row>20</xdr:row>
          <xdr:rowOff>38100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21</xdr:row>
          <xdr:rowOff>0</xdr:rowOff>
        </xdr:from>
        <xdr:to>
          <xdr:col>13</xdr:col>
          <xdr:colOff>66675</xdr:colOff>
          <xdr:row>22</xdr:row>
          <xdr:rowOff>38100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21</xdr:row>
          <xdr:rowOff>0</xdr:rowOff>
        </xdr:from>
        <xdr:to>
          <xdr:col>7</xdr:col>
          <xdr:colOff>66675</xdr:colOff>
          <xdr:row>22</xdr:row>
          <xdr:rowOff>38100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23</xdr:row>
          <xdr:rowOff>0</xdr:rowOff>
        </xdr:from>
        <xdr:to>
          <xdr:col>7</xdr:col>
          <xdr:colOff>66675</xdr:colOff>
          <xdr:row>24</xdr:row>
          <xdr:rowOff>38100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23</xdr:row>
          <xdr:rowOff>0</xdr:rowOff>
        </xdr:from>
        <xdr:to>
          <xdr:col>14</xdr:col>
          <xdr:colOff>66675</xdr:colOff>
          <xdr:row>24</xdr:row>
          <xdr:rowOff>38100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23</xdr:row>
          <xdr:rowOff>0</xdr:rowOff>
        </xdr:from>
        <xdr:to>
          <xdr:col>19</xdr:col>
          <xdr:colOff>66675</xdr:colOff>
          <xdr:row>24</xdr:row>
          <xdr:rowOff>38100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66675</xdr:colOff>
          <xdr:row>26</xdr:row>
          <xdr:rowOff>38100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xdr:row>
          <xdr:rowOff>0</xdr:rowOff>
        </xdr:from>
        <xdr:to>
          <xdr:col>3</xdr:col>
          <xdr:colOff>66675</xdr:colOff>
          <xdr:row>34</xdr:row>
          <xdr:rowOff>38100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37</xdr:row>
          <xdr:rowOff>0</xdr:rowOff>
        </xdr:from>
        <xdr:to>
          <xdr:col>3</xdr:col>
          <xdr:colOff>66675</xdr:colOff>
          <xdr:row>38</xdr:row>
          <xdr:rowOff>38100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40</xdr:row>
          <xdr:rowOff>0</xdr:rowOff>
        </xdr:from>
        <xdr:to>
          <xdr:col>3</xdr:col>
          <xdr:colOff>66675</xdr:colOff>
          <xdr:row>41</xdr:row>
          <xdr:rowOff>38100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34</xdr:row>
          <xdr:rowOff>0</xdr:rowOff>
        </xdr:from>
        <xdr:to>
          <xdr:col>4</xdr:col>
          <xdr:colOff>66675</xdr:colOff>
          <xdr:row>35</xdr:row>
          <xdr:rowOff>38100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35</xdr:row>
          <xdr:rowOff>0</xdr:rowOff>
        </xdr:from>
        <xdr:to>
          <xdr:col>4</xdr:col>
          <xdr:colOff>66675</xdr:colOff>
          <xdr:row>36</xdr:row>
          <xdr:rowOff>38100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36</xdr:row>
          <xdr:rowOff>0</xdr:rowOff>
        </xdr:from>
        <xdr:to>
          <xdr:col>4</xdr:col>
          <xdr:colOff>66675</xdr:colOff>
          <xdr:row>37</xdr:row>
          <xdr:rowOff>38100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38</xdr:row>
          <xdr:rowOff>0</xdr:rowOff>
        </xdr:from>
        <xdr:to>
          <xdr:col>4</xdr:col>
          <xdr:colOff>66675</xdr:colOff>
          <xdr:row>39</xdr:row>
          <xdr:rowOff>38100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39</xdr:row>
          <xdr:rowOff>0</xdr:rowOff>
        </xdr:from>
        <xdr:to>
          <xdr:col>4</xdr:col>
          <xdr:colOff>66675</xdr:colOff>
          <xdr:row>40</xdr:row>
          <xdr:rowOff>38100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42</xdr:row>
          <xdr:rowOff>0</xdr:rowOff>
        </xdr:from>
        <xdr:to>
          <xdr:col>3</xdr:col>
          <xdr:colOff>66675</xdr:colOff>
          <xdr:row>43</xdr:row>
          <xdr:rowOff>38100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42</xdr:row>
          <xdr:rowOff>0</xdr:rowOff>
        </xdr:from>
        <xdr:to>
          <xdr:col>7</xdr:col>
          <xdr:colOff>66675</xdr:colOff>
          <xdr:row>43</xdr:row>
          <xdr:rowOff>38100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42</xdr:row>
          <xdr:rowOff>0</xdr:rowOff>
        </xdr:from>
        <xdr:to>
          <xdr:col>12</xdr:col>
          <xdr:colOff>66675</xdr:colOff>
          <xdr:row>43</xdr:row>
          <xdr:rowOff>38100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100-00002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42</xdr:row>
          <xdr:rowOff>0</xdr:rowOff>
        </xdr:from>
        <xdr:to>
          <xdr:col>17</xdr:col>
          <xdr:colOff>66675</xdr:colOff>
          <xdr:row>43</xdr:row>
          <xdr:rowOff>38100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100-00002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42</xdr:row>
          <xdr:rowOff>0</xdr:rowOff>
        </xdr:from>
        <xdr:to>
          <xdr:col>21</xdr:col>
          <xdr:colOff>66675</xdr:colOff>
          <xdr:row>43</xdr:row>
          <xdr:rowOff>38100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30</xdr:row>
          <xdr:rowOff>0</xdr:rowOff>
        </xdr:from>
        <xdr:to>
          <xdr:col>6</xdr:col>
          <xdr:colOff>66675</xdr:colOff>
          <xdr:row>31</xdr:row>
          <xdr:rowOff>38100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100-00002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30</xdr:row>
          <xdr:rowOff>0</xdr:rowOff>
        </xdr:from>
        <xdr:to>
          <xdr:col>11</xdr:col>
          <xdr:colOff>66675</xdr:colOff>
          <xdr:row>31</xdr:row>
          <xdr:rowOff>38100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100-00002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44</xdr:row>
          <xdr:rowOff>0</xdr:rowOff>
        </xdr:from>
        <xdr:to>
          <xdr:col>2</xdr:col>
          <xdr:colOff>66675</xdr:colOff>
          <xdr:row>45</xdr:row>
          <xdr:rowOff>38100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100-00002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49</xdr:row>
          <xdr:rowOff>0</xdr:rowOff>
        </xdr:from>
        <xdr:to>
          <xdr:col>6</xdr:col>
          <xdr:colOff>66675</xdr:colOff>
          <xdr:row>50</xdr:row>
          <xdr:rowOff>38100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100-00002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49</xdr:row>
          <xdr:rowOff>0</xdr:rowOff>
        </xdr:from>
        <xdr:to>
          <xdr:col>11</xdr:col>
          <xdr:colOff>66675</xdr:colOff>
          <xdr:row>50</xdr:row>
          <xdr:rowOff>38100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100-00002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52</xdr:row>
          <xdr:rowOff>0</xdr:rowOff>
        </xdr:from>
        <xdr:to>
          <xdr:col>3</xdr:col>
          <xdr:colOff>66675</xdr:colOff>
          <xdr:row>53</xdr:row>
          <xdr:rowOff>38100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100-00002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53</xdr:row>
          <xdr:rowOff>0</xdr:rowOff>
        </xdr:from>
        <xdr:to>
          <xdr:col>4</xdr:col>
          <xdr:colOff>66675</xdr:colOff>
          <xdr:row>54</xdr:row>
          <xdr:rowOff>38100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100-00002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54</xdr:row>
          <xdr:rowOff>0</xdr:rowOff>
        </xdr:from>
        <xdr:to>
          <xdr:col>4</xdr:col>
          <xdr:colOff>66675</xdr:colOff>
          <xdr:row>55</xdr:row>
          <xdr:rowOff>38100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100-00002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56</xdr:row>
          <xdr:rowOff>0</xdr:rowOff>
        </xdr:from>
        <xdr:to>
          <xdr:col>3</xdr:col>
          <xdr:colOff>66675</xdr:colOff>
          <xdr:row>57</xdr:row>
          <xdr:rowOff>38100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100-00003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57</xdr:row>
          <xdr:rowOff>0</xdr:rowOff>
        </xdr:from>
        <xdr:to>
          <xdr:col>4</xdr:col>
          <xdr:colOff>66675</xdr:colOff>
          <xdr:row>58</xdr:row>
          <xdr:rowOff>38100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58</xdr:row>
          <xdr:rowOff>0</xdr:rowOff>
        </xdr:from>
        <xdr:to>
          <xdr:col>4</xdr:col>
          <xdr:colOff>66675</xdr:colOff>
          <xdr:row>59</xdr:row>
          <xdr:rowOff>38100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59</xdr:row>
          <xdr:rowOff>0</xdr:rowOff>
        </xdr:from>
        <xdr:to>
          <xdr:col>3</xdr:col>
          <xdr:colOff>66675</xdr:colOff>
          <xdr:row>60</xdr:row>
          <xdr:rowOff>38100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100-00003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54</xdr:row>
          <xdr:rowOff>0</xdr:rowOff>
        </xdr:from>
        <xdr:to>
          <xdr:col>8</xdr:col>
          <xdr:colOff>66675</xdr:colOff>
          <xdr:row>55</xdr:row>
          <xdr:rowOff>38100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100-00003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54</xdr:row>
          <xdr:rowOff>0</xdr:rowOff>
        </xdr:from>
        <xdr:to>
          <xdr:col>13</xdr:col>
          <xdr:colOff>66675</xdr:colOff>
          <xdr:row>55</xdr:row>
          <xdr:rowOff>38100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100-00003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53</xdr:row>
          <xdr:rowOff>0</xdr:rowOff>
        </xdr:from>
        <xdr:to>
          <xdr:col>10</xdr:col>
          <xdr:colOff>66675</xdr:colOff>
          <xdr:row>54</xdr:row>
          <xdr:rowOff>38100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100-00003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55</xdr:row>
          <xdr:rowOff>0</xdr:rowOff>
        </xdr:from>
        <xdr:to>
          <xdr:col>4</xdr:col>
          <xdr:colOff>66675</xdr:colOff>
          <xdr:row>56</xdr:row>
          <xdr:rowOff>38100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100-00003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61</xdr:row>
          <xdr:rowOff>0</xdr:rowOff>
        </xdr:from>
        <xdr:to>
          <xdr:col>3</xdr:col>
          <xdr:colOff>66675</xdr:colOff>
          <xdr:row>62</xdr:row>
          <xdr:rowOff>38100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100-00003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61</xdr:row>
          <xdr:rowOff>0</xdr:rowOff>
        </xdr:from>
        <xdr:to>
          <xdr:col>7</xdr:col>
          <xdr:colOff>66675</xdr:colOff>
          <xdr:row>62</xdr:row>
          <xdr:rowOff>38100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100-00003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61</xdr:row>
          <xdr:rowOff>0</xdr:rowOff>
        </xdr:from>
        <xdr:to>
          <xdr:col>12</xdr:col>
          <xdr:colOff>66675</xdr:colOff>
          <xdr:row>62</xdr:row>
          <xdr:rowOff>38100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100-00003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61</xdr:row>
          <xdr:rowOff>0</xdr:rowOff>
        </xdr:from>
        <xdr:to>
          <xdr:col>17</xdr:col>
          <xdr:colOff>66675</xdr:colOff>
          <xdr:row>62</xdr:row>
          <xdr:rowOff>38100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100-00003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61</xdr:row>
          <xdr:rowOff>0</xdr:rowOff>
        </xdr:from>
        <xdr:to>
          <xdr:col>21</xdr:col>
          <xdr:colOff>66675</xdr:colOff>
          <xdr:row>62</xdr:row>
          <xdr:rowOff>38100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100-00003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34</xdr:row>
          <xdr:rowOff>0</xdr:rowOff>
        </xdr:from>
        <xdr:to>
          <xdr:col>10</xdr:col>
          <xdr:colOff>66675</xdr:colOff>
          <xdr:row>35</xdr:row>
          <xdr:rowOff>38100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100-00003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35</xdr:row>
          <xdr:rowOff>0</xdr:rowOff>
        </xdr:from>
        <xdr:to>
          <xdr:col>8</xdr:col>
          <xdr:colOff>66675</xdr:colOff>
          <xdr:row>36</xdr:row>
          <xdr:rowOff>38100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100-00003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35</xdr:row>
          <xdr:rowOff>0</xdr:rowOff>
        </xdr:from>
        <xdr:to>
          <xdr:col>13</xdr:col>
          <xdr:colOff>66675</xdr:colOff>
          <xdr:row>36</xdr:row>
          <xdr:rowOff>38100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100-00003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8D18CF94-5BCE-49DF-B9DC-F30C6B2C145F}"/>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17410C69-B0B6-490D-BD63-AB5C40CCA1F6}"/>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D6E861A6-FE45-417A-8AEE-05EA582215AA}"/>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D8442170-DDD3-4EA5-BD24-9B94B0B79120}"/>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B8124C78-6EF5-4F45-A190-86AB545BE8F5}"/>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DA5E6E18-9194-4669-9B9F-15D8BDF3514A}"/>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8</xdr:row>
          <xdr:rowOff>47625</xdr:rowOff>
        </xdr:from>
        <xdr:to>
          <xdr:col>4</xdr:col>
          <xdr:colOff>942975</xdr:colOff>
          <xdr:row>10</xdr:row>
          <xdr:rowOff>28575</xdr:rowOff>
        </xdr:to>
        <xdr:sp macro="" textlink="">
          <xdr:nvSpPr>
            <xdr:cNvPr id="4097" name="Button 1" hidden="1">
              <a:extLst>
                <a:ext uri="{63B3BB69-23CF-44E3-9099-C40C66FF867C}">
                  <a14:compatExt spid="_x0000_s4097"/>
                </a:ext>
                <a:ext uri="{FF2B5EF4-FFF2-40B4-BE49-F238E27FC236}">
                  <a16:creationId xmlns:a16="http://schemas.microsoft.com/office/drawing/2014/main" id="{00000000-0008-0000-0600-00000110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UpdateHeaderAndFooterWithCustomContent"/>
      <definedName name="設定顏色規則依據指定右邊儲存格"/>
    </definedNames>
    <sheetDataSet>
      <sheetData sheetId="0"/>
      <sheetData sheetId="1">
        <row r="2">
          <cell r="B2" t="str">
            <v/>
          </cell>
        </row>
      </sheetData>
      <sheetData sheetId="2">
        <row r="3">
          <cell r="AY3" t="str">
            <v/>
          </cell>
        </row>
      </sheetData>
      <sheetData sheetId="3">
        <row r="3">
          <cell r="AY3" t="str">
            <v/>
          </cell>
        </row>
      </sheetData>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63.xml"/><Relationship Id="rId21" Type="http://schemas.openxmlformats.org/officeDocument/2006/relationships/ctrlProp" Target="../ctrlProps/ctrlProp58.xml"/><Relationship Id="rId34" Type="http://schemas.openxmlformats.org/officeDocument/2006/relationships/ctrlProp" Target="../ctrlProps/ctrlProp71.xml"/><Relationship Id="rId42" Type="http://schemas.openxmlformats.org/officeDocument/2006/relationships/ctrlProp" Target="../ctrlProps/ctrlProp79.xml"/><Relationship Id="rId47" Type="http://schemas.openxmlformats.org/officeDocument/2006/relationships/ctrlProp" Target="../ctrlProps/ctrlProp84.xml"/><Relationship Id="rId50" Type="http://schemas.openxmlformats.org/officeDocument/2006/relationships/ctrlProp" Target="../ctrlProps/ctrlProp87.xml"/><Relationship Id="rId55" Type="http://schemas.openxmlformats.org/officeDocument/2006/relationships/ctrlProp" Target="../ctrlProps/ctrlProp92.xml"/><Relationship Id="rId63" Type="http://schemas.openxmlformats.org/officeDocument/2006/relationships/ctrlProp" Target="../ctrlProps/ctrlProp100.xml"/><Relationship Id="rId7" Type="http://schemas.openxmlformats.org/officeDocument/2006/relationships/ctrlProp" Target="../ctrlProps/ctrlProp44.xml"/><Relationship Id="rId2" Type="http://schemas.openxmlformats.org/officeDocument/2006/relationships/drawing" Target="../drawings/drawing2.xml"/><Relationship Id="rId16" Type="http://schemas.openxmlformats.org/officeDocument/2006/relationships/ctrlProp" Target="../ctrlProps/ctrlProp53.xml"/><Relationship Id="rId29" Type="http://schemas.openxmlformats.org/officeDocument/2006/relationships/ctrlProp" Target="../ctrlProps/ctrlProp66.xml"/><Relationship Id="rId11" Type="http://schemas.openxmlformats.org/officeDocument/2006/relationships/ctrlProp" Target="../ctrlProps/ctrlProp48.xml"/><Relationship Id="rId24" Type="http://schemas.openxmlformats.org/officeDocument/2006/relationships/ctrlProp" Target="../ctrlProps/ctrlProp61.xml"/><Relationship Id="rId32" Type="http://schemas.openxmlformats.org/officeDocument/2006/relationships/ctrlProp" Target="../ctrlProps/ctrlProp69.xml"/><Relationship Id="rId37" Type="http://schemas.openxmlformats.org/officeDocument/2006/relationships/ctrlProp" Target="../ctrlProps/ctrlProp74.xml"/><Relationship Id="rId40" Type="http://schemas.openxmlformats.org/officeDocument/2006/relationships/ctrlProp" Target="../ctrlProps/ctrlProp77.xml"/><Relationship Id="rId45" Type="http://schemas.openxmlformats.org/officeDocument/2006/relationships/ctrlProp" Target="../ctrlProps/ctrlProp82.xml"/><Relationship Id="rId53" Type="http://schemas.openxmlformats.org/officeDocument/2006/relationships/ctrlProp" Target="../ctrlProps/ctrlProp90.xml"/><Relationship Id="rId58" Type="http://schemas.openxmlformats.org/officeDocument/2006/relationships/ctrlProp" Target="../ctrlProps/ctrlProp95.xml"/><Relationship Id="rId66" Type="http://schemas.openxmlformats.org/officeDocument/2006/relationships/ctrlProp" Target="../ctrlProps/ctrlProp103.xml"/><Relationship Id="rId5" Type="http://schemas.openxmlformats.org/officeDocument/2006/relationships/ctrlProp" Target="../ctrlProps/ctrlProp42.xml"/><Relationship Id="rId61" Type="http://schemas.openxmlformats.org/officeDocument/2006/relationships/ctrlProp" Target="../ctrlProps/ctrlProp98.xml"/><Relationship Id="rId19" Type="http://schemas.openxmlformats.org/officeDocument/2006/relationships/ctrlProp" Target="../ctrlProps/ctrlProp56.xml"/><Relationship Id="rId14" Type="http://schemas.openxmlformats.org/officeDocument/2006/relationships/ctrlProp" Target="../ctrlProps/ctrlProp51.xml"/><Relationship Id="rId22" Type="http://schemas.openxmlformats.org/officeDocument/2006/relationships/ctrlProp" Target="../ctrlProps/ctrlProp59.xml"/><Relationship Id="rId27" Type="http://schemas.openxmlformats.org/officeDocument/2006/relationships/ctrlProp" Target="../ctrlProps/ctrlProp64.xml"/><Relationship Id="rId30" Type="http://schemas.openxmlformats.org/officeDocument/2006/relationships/ctrlProp" Target="../ctrlProps/ctrlProp67.xml"/><Relationship Id="rId35" Type="http://schemas.openxmlformats.org/officeDocument/2006/relationships/ctrlProp" Target="../ctrlProps/ctrlProp72.xml"/><Relationship Id="rId43" Type="http://schemas.openxmlformats.org/officeDocument/2006/relationships/ctrlProp" Target="../ctrlProps/ctrlProp80.xml"/><Relationship Id="rId48" Type="http://schemas.openxmlformats.org/officeDocument/2006/relationships/ctrlProp" Target="../ctrlProps/ctrlProp85.xml"/><Relationship Id="rId56" Type="http://schemas.openxmlformats.org/officeDocument/2006/relationships/ctrlProp" Target="../ctrlProps/ctrlProp93.xml"/><Relationship Id="rId64" Type="http://schemas.openxmlformats.org/officeDocument/2006/relationships/ctrlProp" Target="../ctrlProps/ctrlProp101.xml"/><Relationship Id="rId8" Type="http://schemas.openxmlformats.org/officeDocument/2006/relationships/ctrlProp" Target="../ctrlProps/ctrlProp45.xml"/><Relationship Id="rId51" Type="http://schemas.openxmlformats.org/officeDocument/2006/relationships/ctrlProp" Target="../ctrlProps/ctrlProp88.xml"/><Relationship Id="rId3" Type="http://schemas.openxmlformats.org/officeDocument/2006/relationships/vmlDrawing" Target="../drawings/vmlDrawing3.vml"/><Relationship Id="rId12" Type="http://schemas.openxmlformats.org/officeDocument/2006/relationships/ctrlProp" Target="../ctrlProps/ctrlProp49.xml"/><Relationship Id="rId17" Type="http://schemas.openxmlformats.org/officeDocument/2006/relationships/ctrlProp" Target="../ctrlProps/ctrlProp54.xml"/><Relationship Id="rId25" Type="http://schemas.openxmlformats.org/officeDocument/2006/relationships/ctrlProp" Target="../ctrlProps/ctrlProp62.xml"/><Relationship Id="rId33" Type="http://schemas.openxmlformats.org/officeDocument/2006/relationships/ctrlProp" Target="../ctrlProps/ctrlProp70.xml"/><Relationship Id="rId38" Type="http://schemas.openxmlformats.org/officeDocument/2006/relationships/ctrlProp" Target="../ctrlProps/ctrlProp75.xml"/><Relationship Id="rId46" Type="http://schemas.openxmlformats.org/officeDocument/2006/relationships/ctrlProp" Target="../ctrlProps/ctrlProp83.xml"/><Relationship Id="rId59" Type="http://schemas.openxmlformats.org/officeDocument/2006/relationships/ctrlProp" Target="../ctrlProps/ctrlProp96.xml"/><Relationship Id="rId20" Type="http://schemas.openxmlformats.org/officeDocument/2006/relationships/ctrlProp" Target="../ctrlProps/ctrlProp57.xml"/><Relationship Id="rId41" Type="http://schemas.openxmlformats.org/officeDocument/2006/relationships/ctrlProp" Target="../ctrlProps/ctrlProp78.xml"/><Relationship Id="rId54" Type="http://schemas.openxmlformats.org/officeDocument/2006/relationships/ctrlProp" Target="../ctrlProps/ctrlProp91.xml"/><Relationship Id="rId62" Type="http://schemas.openxmlformats.org/officeDocument/2006/relationships/ctrlProp" Target="../ctrlProps/ctrlProp99.xml"/><Relationship Id="rId1" Type="http://schemas.openxmlformats.org/officeDocument/2006/relationships/printerSettings" Target="../printerSettings/printerSettings2.bin"/><Relationship Id="rId6" Type="http://schemas.openxmlformats.org/officeDocument/2006/relationships/ctrlProp" Target="../ctrlProps/ctrlProp43.xml"/><Relationship Id="rId15" Type="http://schemas.openxmlformats.org/officeDocument/2006/relationships/ctrlProp" Target="../ctrlProps/ctrlProp52.xml"/><Relationship Id="rId23" Type="http://schemas.openxmlformats.org/officeDocument/2006/relationships/ctrlProp" Target="../ctrlProps/ctrlProp60.xml"/><Relationship Id="rId28" Type="http://schemas.openxmlformats.org/officeDocument/2006/relationships/ctrlProp" Target="../ctrlProps/ctrlProp65.xml"/><Relationship Id="rId36" Type="http://schemas.openxmlformats.org/officeDocument/2006/relationships/ctrlProp" Target="../ctrlProps/ctrlProp73.xml"/><Relationship Id="rId49" Type="http://schemas.openxmlformats.org/officeDocument/2006/relationships/ctrlProp" Target="../ctrlProps/ctrlProp86.xml"/><Relationship Id="rId57" Type="http://schemas.openxmlformats.org/officeDocument/2006/relationships/ctrlProp" Target="../ctrlProps/ctrlProp94.xml"/><Relationship Id="rId10" Type="http://schemas.openxmlformats.org/officeDocument/2006/relationships/ctrlProp" Target="../ctrlProps/ctrlProp47.xml"/><Relationship Id="rId31" Type="http://schemas.openxmlformats.org/officeDocument/2006/relationships/ctrlProp" Target="../ctrlProps/ctrlProp68.xml"/><Relationship Id="rId44" Type="http://schemas.openxmlformats.org/officeDocument/2006/relationships/ctrlProp" Target="../ctrlProps/ctrlProp81.xml"/><Relationship Id="rId52" Type="http://schemas.openxmlformats.org/officeDocument/2006/relationships/ctrlProp" Target="../ctrlProps/ctrlProp89.xml"/><Relationship Id="rId60" Type="http://schemas.openxmlformats.org/officeDocument/2006/relationships/ctrlProp" Target="../ctrlProps/ctrlProp97.xml"/><Relationship Id="rId65" Type="http://schemas.openxmlformats.org/officeDocument/2006/relationships/ctrlProp" Target="../ctrlProps/ctrlProp102.xml"/><Relationship Id="rId4" Type="http://schemas.openxmlformats.org/officeDocument/2006/relationships/ctrlProp" Target="../ctrlProps/ctrlProp41.xml"/><Relationship Id="rId9" Type="http://schemas.openxmlformats.org/officeDocument/2006/relationships/ctrlProp" Target="../ctrlProps/ctrlProp46.xml"/><Relationship Id="rId13" Type="http://schemas.openxmlformats.org/officeDocument/2006/relationships/ctrlProp" Target="../ctrlProps/ctrlProp50.xml"/><Relationship Id="rId18" Type="http://schemas.openxmlformats.org/officeDocument/2006/relationships/ctrlProp" Target="../ctrlProps/ctrlProp55.xml"/><Relationship Id="rId39" Type="http://schemas.openxmlformats.org/officeDocument/2006/relationships/ctrlProp" Target="../ctrlProps/ctrlProp7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trlProp" Target="../ctrlProps/ctrlProp10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840AC-B2F4-4903-B958-8FAC062553F8}">
  <sheetPr codeName="Sheet14"/>
  <dimension ref="A1:CJ88"/>
  <sheetViews>
    <sheetView tabSelected="1" view="pageBreakPreview" topLeftCell="A46" zoomScale="140" zoomScaleNormal="100" zoomScaleSheetLayoutView="140" workbookViewId="0">
      <selection activeCell="I15" sqref="I15:R15"/>
    </sheetView>
  </sheetViews>
  <sheetFormatPr defaultRowHeight="15.75"/>
  <cols>
    <col min="1" max="1" width="6.7109375" style="4" customWidth="1"/>
    <col min="2" max="3" width="3.7109375" style="340" customWidth="1"/>
    <col min="4" max="4" width="2.7109375" style="340" customWidth="1"/>
    <col min="5" max="8" width="4.28515625" style="340" customWidth="1"/>
    <col min="9" max="9" width="2.7109375" style="340" customWidth="1"/>
    <col min="10" max="13" width="4.28515625" style="340" customWidth="1"/>
    <col min="14" max="14" width="2.7109375" style="340" customWidth="1"/>
    <col min="15" max="20" width="4.28515625" style="340" customWidth="1"/>
    <col min="21" max="21" width="2.7109375" style="340" customWidth="1"/>
    <col min="22" max="23" width="4.28515625" style="340" customWidth="1"/>
    <col min="24" max="25" width="4.28515625" style="340" hidden="1" customWidth="1"/>
    <col min="26" max="27" width="4.28515625" style="340" customWidth="1"/>
    <col min="28" max="28" width="4.28515625" style="340" hidden="1" customWidth="1"/>
    <col min="29" max="29" width="2.7109375" style="340" customWidth="1"/>
    <col min="30" max="34" width="4.28515625" style="340" customWidth="1"/>
    <col min="35" max="35" width="4.28515625" style="340" hidden="1" customWidth="1"/>
    <col min="36" max="36" width="1.42578125" style="340" customWidth="1"/>
    <col min="37" max="37" width="12" style="53" customWidth="1"/>
    <col min="38" max="38" width="15.7109375" hidden="1" customWidth="1"/>
    <col min="39" max="39" width="10.85546875" hidden="1" customWidth="1"/>
    <col min="40" max="41" width="9.140625" hidden="1" customWidth="1"/>
    <col min="42" max="42" width="9.140625" style="4" hidden="1" customWidth="1"/>
    <col min="43" max="43" width="10.85546875" style="55" hidden="1" customWidth="1"/>
    <col min="44" max="44" width="99.28515625" style="4" hidden="1" customWidth="1"/>
    <col min="45" max="45" width="9.42578125" customWidth="1"/>
    <col min="54" max="55" width="3.7109375" style="280" customWidth="1"/>
    <col min="56" max="56" width="2.7109375" style="280" customWidth="1"/>
    <col min="57" max="60" width="4.28515625" style="280" customWidth="1"/>
    <col min="61" max="61" width="2.7109375" style="280" customWidth="1"/>
    <col min="62" max="65" width="4.28515625" style="280" customWidth="1"/>
    <col min="66" max="66" width="2.7109375" style="280" customWidth="1"/>
    <col min="67" max="72" width="4.28515625" style="280" customWidth="1"/>
    <col min="73" max="73" width="2.7109375" style="280" customWidth="1"/>
    <col min="74" max="80" width="4.28515625" style="280" customWidth="1"/>
    <col min="81" max="81" width="2.7109375" style="280" customWidth="1"/>
    <col min="82" max="88" width="4.28515625" style="280" customWidth="1"/>
  </cols>
  <sheetData>
    <row r="1" spans="1:88" ht="15.95" customHeight="1" thickTop="1" thickBot="1">
      <c r="B1" s="386" t="s">
        <v>137</v>
      </c>
      <c r="C1" s="387"/>
      <c r="D1" s="387"/>
      <c r="E1" s="387"/>
      <c r="F1" s="387"/>
      <c r="G1" s="387"/>
      <c r="H1" s="387"/>
      <c r="I1" s="387"/>
      <c r="J1" s="387"/>
      <c r="K1" s="387"/>
      <c r="L1" s="387"/>
      <c r="M1" s="387" t="s">
        <v>138</v>
      </c>
      <c r="N1" s="387"/>
      <c r="O1" s="387"/>
      <c r="P1" s="387"/>
      <c r="Q1" s="387"/>
      <c r="R1" s="387"/>
      <c r="S1" s="387"/>
      <c r="T1" s="387"/>
      <c r="U1" s="387"/>
      <c r="V1" s="387"/>
      <c r="W1" s="387"/>
      <c r="X1" s="52"/>
      <c r="Y1" s="52"/>
      <c r="Z1" s="387" t="s">
        <v>139</v>
      </c>
      <c r="AA1" s="387"/>
      <c r="AB1" s="387"/>
      <c r="AC1" s="387"/>
      <c r="AD1" s="387"/>
      <c r="AE1" s="387"/>
      <c r="AF1" s="387"/>
      <c r="AG1" s="387"/>
      <c r="AH1" s="387"/>
      <c r="AI1" s="387"/>
      <c r="AJ1" s="388"/>
      <c r="AL1" s="54"/>
      <c r="BB1" s="56" t="s">
        <v>140</v>
      </c>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8"/>
    </row>
    <row r="2" spans="1:88" ht="18" hidden="1" customHeight="1" thickTop="1" thickBot="1">
      <c r="B2" s="59"/>
      <c r="C2" s="60"/>
      <c r="D2" s="61" t="s">
        <v>141</v>
      </c>
      <c r="E2" s="62"/>
      <c r="F2" s="62"/>
      <c r="G2" s="62"/>
      <c r="H2" s="62"/>
      <c r="I2" s="63"/>
      <c r="J2" s="63"/>
      <c r="K2" s="63"/>
      <c r="L2" s="63"/>
      <c r="M2" s="63"/>
      <c r="N2" s="63"/>
      <c r="O2" s="63"/>
      <c r="P2" s="63"/>
      <c r="Q2" s="63"/>
      <c r="R2" s="63"/>
      <c r="S2" s="63"/>
      <c r="T2" s="63"/>
      <c r="U2" s="64"/>
      <c r="V2" s="62"/>
      <c r="W2" s="62"/>
      <c r="X2" s="62"/>
      <c r="Y2" s="62"/>
      <c r="Z2" s="62"/>
      <c r="AA2" s="63"/>
      <c r="AB2" s="63"/>
      <c r="AC2" s="63"/>
      <c r="AD2" s="63"/>
      <c r="AE2" s="63"/>
      <c r="AF2" s="63"/>
      <c r="AG2" s="63"/>
      <c r="AH2" s="63"/>
      <c r="AI2" s="63"/>
      <c r="AJ2" s="65"/>
      <c r="AL2" s="66"/>
      <c r="AN2" s="67"/>
      <c r="AO2" s="67"/>
      <c r="BB2" s="68"/>
      <c r="BC2" s="69"/>
      <c r="BD2" s="70" t="s">
        <v>142</v>
      </c>
      <c r="BE2" s="71"/>
      <c r="BF2" s="71"/>
      <c r="BG2" s="71"/>
      <c r="BH2" s="71"/>
      <c r="BI2" s="71"/>
      <c r="BJ2" s="71"/>
      <c r="BK2" s="71"/>
      <c r="BL2" s="72"/>
      <c r="BM2" s="73"/>
      <c r="BN2" s="74"/>
      <c r="BO2" s="74"/>
      <c r="BP2" s="74"/>
      <c r="BQ2" s="74"/>
      <c r="BR2" s="74"/>
      <c r="BS2" s="74"/>
      <c r="BT2" s="75"/>
      <c r="BU2" s="76"/>
      <c r="BV2" s="77"/>
      <c r="BW2" s="77"/>
      <c r="BX2" s="77"/>
      <c r="BY2" s="77"/>
      <c r="BZ2" s="77"/>
      <c r="CA2" s="73"/>
      <c r="CB2" s="74"/>
      <c r="CC2" s="74"/>
      <c r="CD2" s="74"/>
      <c r="CE2" s="74"/>
      <c r="CF2" s="74"/>
      <c r="CG2" s="74"/>
      <c r="CH2" s="74"/>
      <c r="CI2" s="74"/>
      <c r="CJ2" s="78"/>
    </row>
    <row r="3" spans="1:88" ht="20.100000000000001" customHeight="1" thickTop="1">
      <c r="B3" s="389" t="s">
        <v>143</v>
      </c>
      <c r="C3" s="392" t="s">
        <v>144</v>
      </c>
      <c r="D3" s="396" t="s">
        <v>145</v>
      </c>
      <c r="E3" s="397"/>
      <c r="F3" s="397"/>
      <c r="G3" s="397"/>
      <c r="H3" s="397"/>
      <c r="I3" s="397"/>
      <c r="J3" s="397"/>
      <c r="K3" s="398"/>
      <c r="L3" s="399"/>
      <c r="M3" s="399"/>
      <c r="N3" s="399"/>
      <c r="O3" s="399"/>
      <c r="P3" s="399"/>
      <c r="Q3" s="399"/>
      <c r="R3" s="399"/>
      <c r="S3" s="399"/>
      <c r="T3" s="399"/>
      <c r="U3" s="399"/>
      <c r="V3" s="399"/>
      <c r="W3" s="399"/>
      <c r="X3" s="399"/>
      <c r="Y3" s="399"/>
      <c r="Z3" s="399"/>
      <c r="AA3" s="399"/>
      <c r="AB3" s="399"/>
      <c r="AC3" s="399"/>
      <c r="AD3" s="399"/>
      <c r="AE3" s="399"/>
      <c r="AF3" s="399"/>
      <c r="AG3" s="399"/>
      <c r="AH3" s="399"/>
      <c r="AI3" s="399"/>
      <c r="AJ3" s="400"/>
      <c r="AK3" s="79" t="str" cm="1">
        <f t="array" aca="1" ref="AK3" ca="1">IF($BU$26,IF(SUMPRODUCT(LEN(L3)-LEN(SUBSTITUTE(LOWER(L3), MID("abcdefghijklmnopqrstuvwxyz", ROW(INDIRECT("1:26")), 1), ""))) &lt;= 2, "←請填寫英文Please fill in English.",""),"")</f>
        <v/>
      </c>
      <c r="AL3" s="79"/>
      <c r="AO3" t="str">
        <f>彙整資料!B2</f>
        <v/>
      </c>
      <c r="BB3" s="80" t="s">
        <v>146</v>
      </c>
      <c r="BC3" s="81" t="s">
        <v>147</v>
      </c>
      <c r="BD3" s="82" t="s">
        <v>148</v>
      </c>
      <c r="BE3" s="83"/>
      <c r="BF3" s="83"/>
      <c r="BG3" s="83"/>
      <c r="BH3" s="83"/>
      <c r="BI3" s="83"/>
      <c r="BJ3" s="83"/>
      <c r="BK3" s="83"/>
      <c r="BL3" s="84"/>
      <c r="BM3" s="85"/>
      <c r="BN3" s="86"/>
      <c r="BO3" s="86"/>
      <c r="BP3" s="86"/>
      <c r="BQ3" s="86"/>
      <c r="BR3" s="86"/>
      <c r="BS3" s="86"/>
      <c r="BT3" s="86"/>
      <c r="BU3" s="86"/>
      <c r="BV3" s="86"/>
      <c r="BW3" s="86"/>
      <c r="BX3" s="86"/>
      <c r="BY3" s="86"/>
      <c r="BZ3" s="86"/>
      <c r="CA3" s="86"/>
      <c r="CB3" s="86"/>
      <c r="CC3" s="86"/>
      <c r="CD3" s="86"/>
      <c r="CE3" s="86"/>
      <c r="CF3" s="86"/>
      <c r="CG3" s="86"/>
      <c r="CH3" s="86"/>
      <c r="CI3" s="86"/>
      <c r="CJ3" s="87"/>
    </row>
    <row r="4" spans="1:88" ht="20.100000000000001" customHeight="1">
      <c r="B4" s="390"/>
      <c r="C4" s="393"/>
      <c r="D4" s="380" t="s">
        <v>149</v>
      </c>
      <c r="E4" s="381"/>
      <c r="F4" s="381"/>
      <c r="G4" s="381"/>
      <c r="H4" s="381"/>
      <c r="I4" s="381"/>
      <c r="J4" s="381"/>
      <c r="K4" s="401"/>
      <c r="L4" s="1"/>
      <c r="M4" s="1"/>
      <c r="N4" s="1"/>
      <c r="O4" s="1"/>
      <c r="P4" s="1"/>
      <c r="Q4" s="1"/>
      <c r="R4" s="1"/>
      <c r="S4" s="1"/>
      <c r="T4" s="1"/>
      <c r="U4" s="1"/>
      <c r="V4" s="1"/>
      <c r="W4" s="1"/>
      <c r="X4" s="1"/>
      <c r="Y4" s="1"/>
      <c r="Z4" s="1"/>
      <c r="AA4" s="1"/>
      <c r="AB4" s="1"/>
      <c r="AC4" s="1"/>
      <c r="AD4" s="1"/>
      <c r="AE4" s="1"/>
      <c r="AF4" s="1"/>
      <c r="AG4" s="1"/>
      <c r="AH4" s="1"/>
      <c r="AI4" s="1"/>
      <c r="AJ4" s="379"/>
      <c r="AK4" s="79" t="str" cm="1">
        <f t="array" aca="1" ref="AK4" ca="1">IF($BU$26,IF(SUMPRODUCT(LEN(L4)-LEN(SUBSTITUTE(LOWER(L4), MID("abcdefghijklmnopqrstuvwxyz", ROW(INDIRECT("1:26")), 1), ""))) &lt;= 2, "←請填寫英文Please fill in English.",""),"")</f>
        <v/>
      </c>
      <c r="AL4" s="79"/>
      <c r="BB4" s="68"/>
      <c r="BC4" s="88"/>
      <c r="BD4" s="89" t="s">
        <v>150</v>
      </c>
      <c r="BE4" s="90"/>
      <c r="BF4" s="90"/>
      <c r="BG4" s="90"/>
      <c r="BH4" s="90"/>
      <c r="BI4" s="90"/>
      <c r="BJ4" s="90"/>
      <c r="BK4" s="90"/>
      <c r="BL4" s="91"/>
      <c r="BM4" s="73"/>
      <c r="BN4" s="74"/>
      <c r="BO4" s="74"/>
      <c r="BP4" s="74"/>
      <c r="BQ4" s="74"/>
      <c r="BR4" s="74"/>
      <c r="BS4" s="74"/>
      <c r="BT4" s="74"/>
      <c r="BU4" s="74"/>
      <c r="BV4" s="74"/>
      <c r="BW4" s="74"/>
      <c r="BX4" s="74"/>
      <c r="BY4" s="74"/>
      <c r="BZ4" s="74"/>
      <c r="CA4" s="74"/>
      <c r="CB4" s="74"/>
      <c r="CC4" s="74"/>
      <c r="CD4" s="74"/>
      <c r="CE4" s="74"/>
      <c r="CF4" s="74"/>
      <c r="CG4" s="74"/>
      <c r="CH4" s="74"/>
      <c r="CI4" s="74"/>
      <c r="CJ4" s="92"/>
    </row>
    <row r="5" spans="1:88" ht="20.100000000000001" customHeight="1">
      <c r="B5" s="390"/>
      <c r="C5" s="393"/>
      <c r="D5" s="380" t="s">
        <v>151</v>
      </c>
      <c r="E5" s="381"/>
      <c r="F5" s="381"/>
      <c r="G5" s="381"/>
      <c r="H5" s="381"/>
      <c r="I5" s="381"/>
      <c r="J5" s="381"/>
      <c r="K5" s="401"/>
      <c r="L5" s="1"/>
      <c r="M5" s="1"/>
      <c r="N5" s="1"/>
      <c r="O5" s="1"/>
      <c r="P5" s="1"/>
      <c r="Q5" s="1"/>
      <c r="R5" s="1"/>
      <c r="S5" s="1"/>
      <c r="T5" s="375"/>
      <c r="U5" s="376" t="s">
        <v>152</v>
      </c>
      <c r="V5" s="377"/>
      <c r="W5" s="378"/>
      <c r="X5" s="93"/>
      <c r="Y5" s="93"/>
      <c r="Z5" s="1"/>
      <c r="AA5" s="1"/>
      <c r="AB5" s="1"/>
      <c r="AC5" s="1"/>
      <c r="AD5" s="1"/>
      <c r="AE5" s="1"/>
      <c r="AF5" s="1"/>
      <c r="AG5" s="1"/>
      <c r="AH5" s="1"/>
      <c r="AI5" s="1"/>
      <c r="AJ5" s="379"/>
      <c r="AK5" s="79"/>
      <c r="AL5" s="79"/>
      <c r="BB5" s="68"/>
      <c r="BC5" s="88"/>
      <c r="BD5" s="94" t="s">
        <v>153</v>
      </c>
      <c r="BE5" s="95"/>
      <c r="BF5" s="95"/>
      <c r="BG5" s="95"/>
      <c r="BH5" s="95"/>
      <c r="BI5" s="95"/>
      <c r="BJ5" s="95"/>
      <c r="BK5" s="95"/>
      <c r="BL5" s="96"/>
      <c r="BM5" s="73"/>
      <c r="BN5" s="74"/>
      <c r="BO5" s="74"/>
      <c r="BP5" s="74"/>
      <c r="BQ5" s="74"/>
      <c r="BR5" s="74"/>
      <c r="BS5" s="74"/>
      <c r="BT5" s="75"/>
      <c r="BU5" s="97" t="s">
        <v>154</v>
      </c>
      <c r="BV5" s="98"/>
      <c r="BW5" s="99"/>
      <c r="BX5" s="98"/>
      <c r="BY5" s="98"/>
      <c r="BZ5" s="74"/>
      <c r="CA5" s="74"/>
      <c r="CB5" s="74"/>
      <c r="CC5" s="74"/>
      <c r="CD5" s="74"/>
      <c r="CE5" s="74"/>
      <c r="CF5" s="74"/>
      <c r="CG5" s="74"/>
      <c r="CH5" s="74"/>
      <c r="CI5" s="74"/>
      <c r="CJ5" s="92"/>
    </row>
    <row r="6" spans="1:88" ht="20.100000000000001" customHeight="1">
      <c r="A6" s="100"/>
      <c r="B6" s="390"/>
      <c r="C6" s="393"/>
      <c r="D6" s="380" t="s">
        <v>155</v>
      </c>
      <c r="E6" s="381"/>
      <c r="F6" s="381"/>
      <c r="G6" s="381"/>
      <c r="H6" s="381"/>
      <c r="I6" s="381"/>
      <c r="J6" s="381"/>
      <c r="K6" s="381"/>
      <c r="L6" s="382"/>
      <c r="M6" s="1"/>
      <c r="N6" s="1"/>
      <c r="O6" s="1"/>
      <c r="P6" s="1"/>
      <c r="Q6" s="1"/>
      <c r="R6" s="1"/>
      <c r="S6" s="1"/>
      <c r="T6" s="1"/>
      <c r="U6" s="1"/>
      <c r="V6" s="1"/>
      <c r="W6" s="1"/>
      <c r="X6" s="1"/>
      <c r="Y6" s="1"/>
      <c r="Z6" s="1"/>
      <c r="AA6" s="1"/>
      <c r="AB6" s="1"/>
      <c r="AC6" s="1"/>
      <c r="AD6" s="1"/>
      <c r="AE6" s="1"/>
      <c r="AF6" s="1"/>
      <c r="AG6" s="1"/>
      <c r="AH6" s="1"/>
      <c r="AI6" s="1"/>
      <c r="AJ6" s="379"/>
      <c r="AK6" s="79" t="str" cm="1">
        <f t="array" aca="1" ref="AK6" ca="1">IF($BU$26,IF(SUMPRODUCT(LEN(L6)-LEN(SUBSTITUTE(LOWER(L6), MID("abcdefghijklmnopqrstuvwxyz", ROW(INDIRECT("1:26")), 1), ""))) &lt;= 2, "←請填寫英文Please fill in English.",""),"")</f>
        <v/>
      </c>
      <c r="AL6" s="79"/>
      <c r="BB6" s="68"/>
      <c r="BC6" s="88"/>
      <c r="BD6" s="89" t="s">
        <v>156</v>
      </c>
      <c r="BE6" s="90"/>
      <c r="BF6" s="90"/>
      <c r="BG6" s="90"/>
      <c r="BH6" s="90"/>
      <c r="BI6" s="90"/>
      <c r="BJ6" s="90"/>
      <c r="BK6" s="90"/>
      <c r="BL6" s="91"/>
      <c r="BM6" s="73"/>
      <c r="BN6" s="74"/>
      <c r="BO6" s="74"/>
      <c r="BP6" s="74"/>
      <c r="BQ6" s="74"/>
      <c r="BR6" s="74"/>
      <c r="BS6" s="74"/>
      <c r="BT6" s="74"/>
      <c r="BU6" s="74"/>
      <c r="BV6" s="74"/>
      <c r="BW6" s="74"/>
      <c r="BX6" s="74"/>
      <c r="BY6" s="74"/>
      <c r="BZ6" s="74"/>
      <c r="CA6" s="74"/>
      <c r="CB6" s="74"/>
      <c r="CC6" s="74"/>
      <c r="CD6" s="74"/>
      <c r="CE6" s="74"/>
      <c r="CF6" s="74"/>
      <c r="CG6" s="74"/>
      <c r="CH6" s="74"/>
      <c r="CI6" s="74"/>
      <c r="CJ6" s="92"/>
    </row>
    <row r="7" spans="1:88" ht="16.5" customHeight="1">
      <c r="A7" s="101"/>
      <c r="B7" s="390"/>
      <c r="C7" s="393"/>
      <c r="D7" s="383" t="s">
        <v>157</v>
      </c>
      <c r="E7" s="384"/>
      <c r="F7" s="384"/>
      <c r="G7" s="384"/>
      <c r="H7" s="384"/>
      <c r="I7" s="384"/>
      <c r="J7" s="384"/>
      <c r="K7" s="384"/>
      <c r="L7" s="384"/>
      <c r="M7" s="384"/>
      <c r="N7" s="384"/>
      <c r="O7" s="384"/>
      <c r="P7" s="384"/>
      <c r="Q7" s="384"/>
      <c r="R7" s="384"/>
      <c r="S7" s="384"/>
      <c r="T7" s="384"/>
      <c r="U7" s="384"/>
      <c r="V7" s="384"/>
      <c r="W7" s="384"/>
      <c r="X7" s="384"/>
      <c r="Y7" s="384"/>
      <c r="Z7" s="384"/>
      <c r="AA7" s="384"/>
      <c r="AB7" s="384"/>
      <c r="AC7" s="384"/>
      <c r="AD7" s="384"/>
      <c r="AE7" s="384"/>
      <c r="AF7" s="384"/>
      <c r="AG7" s="384"/>
      <c r="AH7" s="384"/>
      <c r="AI7" s="384"/>
      <c r="AJ7" s="385"/>
      <c r="AK7" s="79"/>
      <c r="AL7" s="102"/>
      <c r="BB7" s="68"/>
      <c r="BC7" s="88"/>
      <c r="BD7" s="103" t="s">
        <v>158</v>
      </c>
      <c r="BE7" s="104"/>
      <c r="BF7" s="104"/>
      <c r="BG7" s="104"/>
      <c r="BH7" s="104"/>
      <c r="BI7" s="104"/>
      <c r="BJ7" s="104"/>
      <c r="BK7" s="104"/>
      <c r="BL7" s="104"/>
      <c r="BM7" s="104"/>
      <c r="BN7" s="104"/>
      <c r="BO7" s="104"/>
      <c r="BP7" s="104"/>
      <c r="BQ7" s="104"/>
      <c r="BR7" s="104"/>
      <c r="BS7" s="104"/>
      <c r="BT7" s="104"/>
      <c r="BU7" s="104"/>
      <c r="BV7" s="104"/>
      <c r="BW7" s="104"/>
      <c r="BX7" s="104"/>
      <c r="BY7" s="104"/>
      <c r="BZ7" s="104"/>
      <c r="CA7" s="104"/>
      <c r="CB7" s="104"/>
      <c r="CC7" s="104"/>
      <c r="CD7" s="104"/>
      <c r="CE7" s="104"/>
      <c r="CF7" s="104"/>
      <c r="CG7" s="104"/>
      <c r="CH7" s="104"/>
      <c r="CI7" s="104"/>
      <c r="CJ7" s="105"/>
    </row>
    <row r="8" spans="1:88" ht="16.5" customHeight="1">
      <c r="B8" s="390"/>
      <c r="C8" s="393"/>
      <c r="D8" s="106"/>
      <c r="E8" s="402" t="s">
        <v>159</v>
      </c>
      <c r="F8" s="403"/>
      <c r="G8" s="403"/>
      <c r="H8" s="403"/>
      <c r="I8" s="403"/>
      <c r="J8" s="403"/>
      <c r="K8" s="403"/>
      <c r="L8" s="403"/>
      <c r="M8" s="404"/>
      <c r="N8" s="107"/>
      <c r="O8" s="405" t="s">
        <v>160</v>
      </c>
      <c r="P8" s="406"/>
      <c r="Q8" s="406"/>
      <c r="R8" s="406"/>
      <c r="S8" s="406"/>
      <c r="T8" s="406"/>
      <c r="U8" s="406"/>
      <c r="V8" s="406"/>
      <c r="W8" s="406"/>
      <c r="X8" s="406"/>
      <c r="Y8" s="406"/>
      <c r="Z8" s="406"/>
      <c r="AA8" s="406"/>
      <c r="AB8" s="406"/>
      <c r="AC8" s="406"/>
      <c r="AD8" s="406"/>
      <c r="AE8" s="406"/>
      <c r="AF8" s="406"/>
      <c r="AG8" s="406"/>
      <c r="AH8" s="406"/>
      <c r="AI8" s="406"/>
      <c r="AJ8" s="407"/>
      <c r="AK8" s="79"/>
      <c r="AL8" s="79"/>
      <c r="BB8" s="68"/>
      <c r="BC8" s="88"/>
      <c r="BD8" s="108" t="b">
        <v>0</v>
      </c>
      <c r="BE8" s="109" t="s">
        <v>161</v>
      </c>
      <c r="BF8" s="110"/>
      <c r="BG8" s="110"/>
      <c r="BH8" s="110"/>
      <c r="BI8" s="110"/>
      <c r="BJ8" s="110"/>
      <c r="BK8" s="110"/>
      <c r="BL8" s="110"/>
      <c r="BM8" s="111"/>
      <c r="BN8" s="112" t="b">
        <v>0</v>
      </c>
      <c r="BO8" s="109" t="s">
        <v>162</v>
      </c>
      <c r="BP8" s="113"/>
      <c r="BQ8" s="113"/>
      <c r="BR8" s="113"/>
      <c r="BS8" s="113"/>
      <c r="BT8" s="113"/>
      <c r="BU8" s="113"/>
      <c r="BV8" s="113"/>
      <c r="BW8" s="113"/>
      <c r="BX8" s="113"/>
      <c r="BY8" s="113"/>
      <c r="BZ8" s="113"/>
      <c r="CA8" s="113"/>
      <c r="CB8" s="113"/>
      <c r="CC8" s="113"/>
      <c r="CD8" s="113"/>
      <c r="CE8" s="113"/>
      <c r="CF8" s="113"/>
      <c r="CG8" s="113"/>
      <c r="CH8" s="113"/>
      <c r="CI8" s="113"/>
      <c r="CJ8" s="114"/>
    </row>
    <row r="9" spans="1:88" ht="20.100000000000001" customHeight="1">
      <c r="A9" s="408" t="str">
        <f>IF(AND(BD16&lt;&gt;TRUE,L17&lt;&gt;L3),"Payment Statement","")</f>
        <v/>
      </c>
      <c r="B9" s="390"/>
      <c r="C9" s="393"/>
      <c r="D9" s="409" t="s">
        <v>163</v>
      </c>
      <c r="E9" s="410"/>
      <c r="F9" s="410"/>
      <c r="G9" s="410"/>
      <c r="H9" s="410"/>
      <c r="I9" s="410"/>
      <c r="J9" s="410"/>
      <c r="K9" s="411"/>
      <c r="L9" s="412"/>
      <c r="M9" s="412"/>
      <c r="N9" s="412"/>
      <c r="O9" s="412"/>
      <c r="P9" s="412"/>
      <c r="Q9" s="412"/>
      <c r="R9" s="412"/>
      <c r="S9" s="412"/>
      <c r="T9" s="412"/>
      <c r="U9" s="412"/>
      <c r="V9" s="412"/>
      <c r="W9" s="412"/>
      <c r="X9" s="412"/>
      <c r="Y9" s="412"/>
      <c r="Z9" s="412"/>
      <c r="AA9" s="412"/>
      <c r="AB9" s="412"/>
      <c r="AC9" s="412"/>
      <c r="AD9" s="412"/>
      <c r="AE9" s="412"/>
      <c r="AF9" s="412"/>
      <c r="AG9" s="412"/>
      <c r="AH9" s="412"/>
      <c r="AI9" s="412"/>
      <c r="AJ9" s="413"/>
      <c r="AK9" s="79" t="str" cm="1">
        <f t="array" aca="1" ref="AK9" ca="1">IF(AND($BU$26,OR($BD$8,$BN$8)&lt;&gt;TRUE),IF(SUMPRODUCT(LEN(L9)-LEN(SUBSTITUTE(LOWER(L9), MID("abcdefghijklmnopqrstuvwxyz", ROW(INDIRECT("1:26")), 1), ""))) &lt;= 2, "←請填寫英文Please fill in English.",""),"")</f>
        <v/>
      </c>
      <c r="AL9" s="79"/>
      <c r="BB9" s="68"/>
      <c r="BC9" s="88"/>
      <c r="BD9" s="115" t="s">
        <v>164</v>
      </c>
      <c r="BE9" s="116"/>
      <c r="BF9" s="116"/>
      <c r="BG9" s="116"/>
      <c r="BH9" s="116"/>
      <c r="BI9" s="116"/>
      <c r="BJ9" s="116"/>
      <c r="BK9" s="117"/>
      <c r="BL9" s="118"/>
      <c r="BM9" s="118"/>
      <c r="BN9" s="118"/>
      <c r="BO9" s="118"/>
      <c r="BP9" s="118"/>
      <c r="BQ9" s="118"/>
      <c r="BR9" s="118"/>
      <c r="BS9" s="118"/>
      <c r="BT9" s="118"/>
      <c r="BU9" s="118"/>
      <c r="BV9" s="118"/>
      <c r="BW9" s="118"/>
      <c r="BX9" s="118"/>
      <c r="BY9" s="118"/>
      <c r="BZ9" s="118"/>
      <c r="CA9" s="118"/>
      <c r="CB9" s="118"/>
      <c r="CC9" s="118"/>
      <c r="CD9" s="118"/>
      <c r="CE9" s="118"/>
      <c r="CF9" s="118"/>
      <c r="CG9" s="118"/>
      <c r="CH9" s="118"/>
      <c r="CI9" s="118"/>
      <c r="CJ9" s="119"/>
    </row>
    <row r="10" spans="1:88" ht="20.100000000000001" customHeight="1">
      <c r="A10" s="408"/>
      <c r="B10" s="390"/>
      <c r="C10" s="393"/>
      <c r="D10" s="409" t="s">
        <v>165</v>
      </c>
      <c r="E10" s="410"/>
      <c r="F10" s="410"/>
      <c r="G10" s="410"/>
      <c r="H10" s="410"/>
      <c r="I10" s="410"/>
      <c r="J10" s="410"/>
      <c r="K10" s="411"/>
      <c r="L10" s="382"/>
      <c r="M10" s="1"/>
      <c r="N10" s="1"/>
      <c r="O10" s="1"/>
      <c r="P10" s="1"/>
      <c r="Q10" s="1"/>
      <c r="R10" s="1"/>
      <c r="S10" s="1"/>
      <c r="T10" s="1"/>
      <c r="U10" s="1"/>
      <c r="V10" s="1"/>
      <c r="W10" s="1"/>
      <c r="X10" s="1"/>
      <c r="Y10" s="1"/>
      <c r="Z10" s="1"/>
      <c r="AA10" s="1"/>
      <c r="AB10" s="1"/>
      <c r="AC10" s="1"/>
      <c r="AD10" s="1"/>
      <c r="AE10" s="1"/>
      <c r="AF10" s="1"/>
      <c r="AG10" s="1"/>
      <c r="AH10" s="1"/>
      <c r="AI10" s="1"/>
      <c r="AJ10" s="379"/>
      <c r="AK10" s="79" t="str" cm="1">
        <f t="array" aca="1" ref="AK10" ca="1">IF(AND($BU$26,OR($BD$8,$BN$8)&lt;&gt;TRUE),IF(SUMPRODUCT(LEN(L10)-LEN(SUBSTITUTE(LOWER(L10), MID("abcdefghijklmnopqrstuvwxyz", ROW(INDIRECT("1:26")), 1), ""))) &lt;= 2, "←請填寫英文Please fill in English.",""),"")</f>
        <v/>
      </c>
      <c r="AL10" s="79"/>
      <c r="BB10" s="68"/>
      <c r="BC10" s="88"/>
      <c r="BD10" s="115" t="s">
        <v>166</v>
      </c>
      <c r="BE10" s="116"/>
      <c r="BF10" s="116"/>
      <c r="BG10" s="116"/>
      <c r="BH10" s="116"/>
      <c r="BI10" s="116"/>
      <c r="BJ10" s="116"/>
      <c r="BK10" s="117"/>
      <c r="BL10" s="73"/>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92"/>
    </row>
    <row r="11" spans="1:88" ht="12" customHeight="1">
      <c r="A11" s="408"/>
      <c r="B11" s="390"/>
      <c r="C11" s="393"/>
      <c r="D11" s="414" t="s">
        <v>167</v>
      </c>
      <c r="E11" s="415"/>
      <c r="F11" s="415"/>
      <c r="G11" s="415"/>
      <c r="H11" s="415"/>
      <c r="I11" s="415"/>
      <c r="J11" s="415"/>
      <c r="K11" s="415"/>
      <c r="L11" s="415"/>
      <c r="M11" s="415"/>
      <c r="N11" s="415"/>
      <c r="O11" s="415"/>
      <c r="P11" s="415"/>
      <c r="Q11" s="415"/>
      <c r="R11" s="415"/>
      <c r="S11" s="415"/>
      <c r="T11" s="415"/>
      <c r="U11" s="415"/>
      <c r="V11" s="415"/>
      <c r="W11" s="415"/>
      <c r="X11" s="415"/>
      <c r="Y11" s="415"/>
      <c r="Z11" s="415"/>
      <c r="AA11" s="415"/>
      <c r="AB11" s="415"/>
      <c r="AC11" s="415"/>
      <c r="AD11" s="415"/>
      <c r="AE11" s="415"/>
      <c r="AF11" s="415"/>
      <c r="AG11" s="415"/>
      <c r="AH11" s="415"/>
      <c r="AI11" s="415"/>
      <c r="AJ11" s="416"/>
      <c r="BB11" s="68"/>
      <c r="BC11" s="88"/>
      <c r="BD11" s="120" t="s">
        <v>168</v>
      </c>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2"/>
    </row>
    <row r="12" spans="1:88" ht="12" customHeight="1" thickBot="1">
      <c r="A12" s="408"/>
      <c r="B12" s="390"/>
      <c r="C12" s="393"/>
      <c r="D12" s="417" t="s">
        <v>169</v>
      </c>
      <c r="E12" s="418"/>
      <c r="F12" s="418"/>
      <c r="G12" s="418"/>
      <c r="H12" s="418"/>
      <c r="I12" s="418"/>
      <c r="J12" s="418"/>
      <c r="K12" s="418"/>
      <c r="L12" s="418"/>
      <c r="M12" s="418"/>
      <c r="N12" s="418"/>
      <c r="O12" s="418"/>
      <c r="P12" s="418"/>
      <c r="Q12" s="418"/>
      <c r="R12" s="418"/>
      <c r="S12" s="418"/>
      <c r="T12" s="418"/>
      <c r="U12" s="418"/>
      <c r="V12" s="418"/>
      <c r="W12" s="418"/>
      <c r="X12" s="418"/>
      <c r="Y12" s="418"/>
      <c r="Z12" s="418"/>
      <c r="AA12" s="418"/>
      <c r="AB12" s="418"/>
      <c r="AC12" s="418"/>
      <c r="AD12" s="418"/>
      <c r="AE12" s="418"/>
      <c r="AF12" s="418"/>
      <c r="AG12" s="418"/>
      <c r="AH12" s="418"/>
      <c r="AI12" s="418"/>
      <c r="AJ12" s="419"/>
      <c r="BB12" s="68"/>
      <c r="BC12" s="88"/>
      <c r="BD12" s="123" t="s">
        <v>170</v>
      </c>
      <c r="BE12" s="124"/>
      <c r="BF12" s="124"/>
      <c r="BG12" s="124"/>
      <c r="BH12" s="124"/>
      <c r="BI12" s="124"/>
      <c r="BJ12" s="124"/>
      <c r="BK12" s="124"/>
      <c r="BL12" s="124"/>
      <c r="BM12" s="124"/>
      <c r="BN12" s="124"/>
      <c r="BO12" s="124"/>
      <c r="BP12" s="124"/>
      <c r="BQ12" s="124"/>
      <c r="BR12" s="124"/>
      <c r="BS12" s="124"/>
      <c r="BT12" s="124"/>
      <c r="BU12" s="124"/>
      <c r="BV12" s="124"/>
      <c r="BW12" s="124"/>
      <c r="BX12" s="124"/>
      <c r="BY12" s="124"/>
      <c r="BZ12" s="124"/>
      <c r="CA12" s="124"/>
      <c r="CB12" s="124"/>
      <c r="CC12" s="124"/>
      <c r="CD12" s="124"/>
      <c r="CE12" s="124"/>
      <c r="CF12" s="124"/>
      <c r="CG12" s="124"/>
      <c r="CH12" s="124"/>
      <c r="CI12" s="124"/>
      <c r="CJ12" s="125"/>
    </row>
    <row r="13" spans="1:88" ht="20.100000000000001" customHeight="1">
      <c r="A13" s="408"/>
      <c r="B13" s="390"/>
      <c r="C13" s="394"/>
      <c r="D13" s="420" t="s">
        <v>171</v>
      </c>
      <c r="E13" s="421"/>
      <c r="F13" s="421"/>
      <c r="G13" s="421"/>
      <c r="H13" s="421"/>
      <c r="I13" s="421"/>
      <c r="J13" s="421"/>
      <c r="K13" s="421"/>
      <c r="L13" s="382"/>
      <c r="M13" s="1"/>
      <c r="N13" s="1"/>
      <c r="O13" s="1"/>
      <c r="P13" s="1"/>
      <c r="Q13" s="1"/>
      <c r="R13" s="1"/>
      <c r="S13" s="1"/>
      <c r="T13" s="1"/>
      <c r="U13" s="1"/>
      <c r="V13" s="1"/>
      <c r="W13" s="1"/>
      <c r="X13" s="1"/>
      <c r="Y13" s="1"/>
      <c r="Z13" s="1"/>
      <c r="AA13" s="1"/>
      <c r="AB13" s="1"/>
      <c r="AC13" s="1"/>
      <c r="AD13" s="1"/>
      <c r="AE13" s="1"/>
      <c r="AF13" s="1"/>
      <c r="AG13" s="1"/>
      <c r="AH13" s="1"/>
      <c r="AI13" s="1"/>
      <c r="AJ13" s="434"/>
      <c r="BB13" s="68"/>
      <c r="BC13" s="69"/>
      <c r="BD13" s="126" t="s">
        <v>172</v>
      </c>
      <c r="BE13" s="127"/>
      <c r="BF13" s="127"/>
      <c r="BG13" s="127"/>
      <c r="BH13" s="127"/>
      <c r="BI13" s="85"/>
      <c r="BJ13" s="86"/>
      <c r="BK13" s="86"/>
      <c r="BL13" s="86"/>
      <c r="BM13" s="86"/>
      <c r="BN13" s="86"/>
      <c r="BO13" s="86" t="s">
        <v>154</v>
      </c>
      <c r="BP13" s="86"/>
      <c r="BQ13" s="86"/>
      <c r="BR13" s="86"/>
      <c r="BS13" s="86" t="s">
        <v>173</v>
      </c>
      <c r="BT13" s="128"/>
      <c r="BU13" s="129"/>
      <c r="BV13" s="127"/>
      <c r="BW13" s="130"/>
      <c r="BX13" s="127"/>
      <c r="BY13" s="127"/>
      <c r="BZ13" s="86"/>
      <c r="CA13" s="86"/>
      <c r="CB13" s="86"/>
      <c r="CC13" s="86"/>
      <c r="CD13" s="86" t="s">
        <v>174</v>
      </c>
      <c r="CE13" s="86"/>
      <c r="CF13" s="86"/>
      <c r="CG13" s="86"/>
      <c r="CH13" s="86"/>
      <c r="CI13" s="86"/>
      <c r="CJ13" s="131"/>
    </row>
    <row r="14" spans="1:88" ht="20.100000000000001" customHeight="1">
      <c r="A14" s="408"/>
      <c r="B14" s="390"/>
      <c r="C14" s="394"/>
      <c r="D14" s="435" t="s">
        <v>175</v>
      </c>
      <c r="E14" s="436"/>
      <c r="F14" s="436"/>
      <c r="G14" s="436"/>
      <c r="H14" s="436"/>
      <c r="I14" s="437"/>
      <c r="J14" s="412"/>
      <c r="K14" s="412"/>
      <c r="L14" s="412"/>
      <c r="M14" s="412"/>
      <c r="N14" s="412"/>
      <c r="O14" s="438" t="s">
        <v>176</v>
      </c>
      <c r="P14" s="439"/>
      <c r="Q14" s="437"/>
      <c r="R14" s="440"/>
      <c r="S14" s="441" t="s">
        <v>177</v>
      </c>
      <c r="T14" s="442"/>
      <c r="U14" s="439"/>
      <c r="V14" s="437"/>
      <c r="W14" s="412"/>
      <c r="X14" s="412"/>
      <c r="Y14" s="412"/>
      <c r="Z14" s="412"/>
      <c r="AA14" s="412"/>
      <c r="AB14" s="412"/>
      <c r="AC14" s="440"/>
      <c r="AD14" s="442" t="s">
        <v>178</v>
      </c>
      <c r="AE14" s="442"/>
      <c r="AF14" s="437"/>
      <c r="AG14" s="412"/>
      <c r="AH14" s="412"/>
      <c r="AI14" s="412"/>
      <c r="AJ14" s="443"/>
      <c r="BB14" s="68"/>
      <c r="BC14" s="69"/>
      <c r="BD14" s="132" t="s">
        <v>142</v>
      </c>
      <c r="BE14" s="77"/>
      <c r="BF14" s="77"/>
      <c r="BG14" s="77"/>
      <c r="BH14" s="77"/>
      <c r="BI14" s="73"/>
      <c r="BJ14" s="74"/>
      <c r="BK14" s="74"/>
      <c r="BL14" s="74"/>
      <c r="BM14" s="74"/>
      <c r="BN14" s="74"/>
      <c r="BO14" s="74"/>
      <c r="BP14" s="74"/>
      <c r="BQ14" s="74"/>
      <c r="BR14" s="74"/>
      <c r="BS14" s="74"/>
      <c r="BT14" s="75"/>
      <c r="BU14" s="76"/>
      <c r="BV14" s="77"/>
      <c r="BW14" s="77"/>
      <c r="BX14" s="77"/>
      <c r="BY14" s="77"/>
      <c r="BZ14" s="133"/>
      <c r="CA14" s="74"/>
      <c r="CB14" s="74"/>
      <c r="CC14" s="74"/>
      <c r="CD14" s="74"/>
      <c r="CE14" s="74"/>
      <c r="CF14" s="74"/>
      <c r="CG14" s="74"/>
      <c r="CH14" s="74"/>
      <c r="CI14" s="74"/>
      <c r="CJ14" s="78"/>
    </row>
    <row r="15" spans="1:88" ht="20.100000000000001" customHeight="1" thickBot="1">
      <c r="A15" s="408"/>
      <c r="B15" s="391"/>
      <c r="C15" s="395"/>
      <c r="D15" s="451" t="s">
        <v>179</v>
      </c>
      <c r="E15" s="452"/>
      <c r="F15" s="452"/>
      <c r="G15" s="452"/>
      <c r="H15" s="452"/>
      <c r="I15" s="453"/>
      <c r="J15" s="454"/>
      <c r="K15" s="454"/>
      <c r="L15" s="454"/>
      <c r="M15" s="454"/>
      <c r="N15" s="454"/>
      <c r="O15" s="454"/>
      <c r="P15" s="454"/>
      <c r="Q15" s="454"/>
      <c r="R15" s="455"/>
      <c r="S15" s="456" t="s">
        <v>180</v>
      </c>
      <c r="T15" s="457"/>
      <c r="U15" s="457"/>
      <c r="V15" s="457"/>
      <c r="W15" s="457"/>
      <c r="X15" s="457"/>
      <c r="Y15" s="457"/>
      <c r="Z15" s="457"/>
      <c r="AA15" s="458"/>
      <c r="AB15" s="459"/>
      <c r="AC15" s="459"/>
      <c r="AD15" s="459"/>
      <c r="AE15" s="459"/>
      <c r="AF15" s="459"/>
      <c r="AG15" s="459"/>
      <c r="AH15" s="459"/>
      <c r="AI15" s="459"/>
      <c r="AJ15" s="460"/>
      <c r="AM15" s="67"/>
      <c r="AP15" s="134"/>
      <c r="BB15" s="135"/>
      <c r="BC15" s="136"/>
      <c r="BD15" s="137" t="s">
        <v>181</v>
      </c>
      <c r="BE15" s="138"/>
      <c r="BF15" s="138"/>
      <c r="BG15" s="138"/>
      <c r="BH15" s="138"/>
      <c r="BI15" s="139"/>
      <c r="BJ15" s="140"/>
      <c r="BK15" s="140"/>
      <c r="BL15" s="140"/>
      <c r="BM15" s="140"/>
      <c r="BN15" s="140"/>
      <c r="BO15" s="140"/>
      <c r="BP15" s="140"/>
      <c r="BQ15" s="140"/>
      <c r="BR15" s="140"/>
      <c r="BS15" s="140" t="s">
        <v>182</v>
      </c>
      <c r="BT15" s="141"/>
      <c r="BU15" s="142"/>
      <c r="BV15" s="143"/>
      <c r="BW15" s="143"/>
      <c r="BX15" s="143"/>
      <c r="BY15" s="143"/>
      <c r="BZ15" s="143"/>
      <c r="CA15" s="143"/>
      <c r="CB15" s="143"/>
      <c r="CC15" s="143"/>
      <c r="CD15" s="143"/>
      <c r="CE15" s="139"/>
      <c r="CF15" s="140"/>
      <c r="CG15" s="140"/>
      <c r="CH15" s="140"/>
      <c r="CI15" s="140"/>
      <c r="CJ15" s="144"/>
    </row>
    <row r="16" spans="1:88" ht="16.5" customHeight="1" thickTop="1">
      <c r="A16" s="422" t="str">
        <f>IF(AND(BD16&lt;&gt;TRUE,L17&lt;&gt;L3),"付款切結書連結","")</f>
        <v/>
      </c>
      <c r="B16" s="423" t="s">
        <v>183</v>
      </c>
      <c r="C16" s="427" t="s">
        <v>184</v>
      </c>
      <c r="D16" s="145" t="b">
        <f>$BD$16</f>
        <v>0</v>
      </c>
      <c r="E16" s="428" t="s">
        <v>159</v>
      </c>
      <c r="F16" s="429"/>
      <c r="G16" s="429"/>
      <c r="H16" s="429"/>
      <c r="I16" s="429"/>
      <c r="J16" s="429"/>
      <c r="K16" s="429"/>
      <c r="L16" s="429"/>
      <c r="M16" s="430"/>
      <c r="N16" s="431" t="s">
        <v>185</v>
      </c>
      <c r="O16" s="432"/>
      <c r="P16" s="432"/>
      <c r="Q16" s="432"/>
      <c r="R16" s="432"/>
      <c r="S16" s="432"/>
      <c r="T16" s="432"/>
      <c r="U16" s="432"/>
      <c r="V16" s="432"/>
      <c r="W16" s="432"/>
      <c r="X16" s="432"/>
      <c r="Y16" s="432"/>
      <c r="Z16" s="432"/>
      <c r="AA16" s="432"/>
      <c r="AB16" s="432"/>
      <c r="AC16" s="432"/>
      <c r="AD16" s="432"/>
      <c r="AE16" s="432"/>
      <c r="AF16" s="432"/>
      <c r="AG16" s="432"/>
      <c r="AH16" s="432"/>
      <c r="AI16" s="432"/>
      <c r="AJ16" s="433"/>
      <c r="AL16" s="146"/>
      <c r="BB16" s="80" t="s">
        <v>186</v>
      </c>
      <c r="BC16" s="147" t="s">
        <v>187</v>
      </c>
      <c r="BD16" s="148" t="b">
        <v>0</v>
      </c>
      <c r="BE16" s="149" t="s">
        <v>161</v>
      </c>
      <c r="BF16" s="150"/>
      <c r="BG16" s="150"/>
      <c r="BH16" s="150"/>
      <c r="BI16" s="150"/>
      <c r="BJ16" s="150"/>
      <c r="BK16" s="150"/>
      <c r="BL16" s="150"/>
      <c r="BM16" s="151"/>
      <c r="BN16" s="152" t="s">
        <v>188</v>
      </c>
      <c r="BO16" s="153"/>
      <c r="BP16" s="153"/>
      <c r="BQ16" s="153"/>
      <c r="BR16" s="153"/>
      <c r="BS16" s="153"/>
      <c r="BT16" s="153"/>
      <c r="BU16" s="153"/>
      <c r="BV16" s="153"/>
      <c r="BW16" s="153"/>
      <c r="BX16" s="153"/>
      <c r="BY16" s="153"/>
      <c r="BZ16" s="153"/>
      <c r="CA16" s="153"/>
      <c r="CB16" s="153"/>
      <c r="CC16" s="153"/>
      <c r="CD16" s="153"/>
      <c r="CE16" s="153"/>
      <c r="CF16" s="153"/>
      <c r="CG16" s="153"/>
      <c r="CH16" s="153"/>
      <c r="CI16" s="154"/>
      <c r="CJ16" s="155"/>
    </row>
    <row r="17" spans="1:88" ht="20.100000000000001" customHeight="1">
      <c r="A17" s="422"/>
      <c r="B17" s="424"/>
      <c r="C17" s="394"/>
      <c r="D17" s="420" t="s">
        <v>189</v>
      </c>
      <c r="E17" s="421"/>
      <c r="F17" s="421"/>
      <c r="G17" s="421"/>
      <c r="H17" s="421"/>
      <c r="I17" s="421"/>
      <c r="J17" s="421"/>
      <c r="K17" s="421"/>
      <c r="L17" s="382"/>
      <c r="M17" s="1"/>
      <c r="N17" s="1"/>
      <c r="O17" s="1"/>
      <c r="P17" s="1"/>
      <c r="Q17" s="1"/>
      <c r="R17" s="1"/>
      <c r="S17" s="1"/>
      <c r="T17" s="1"/>
      <c r="U17" s="1"/>
      <c r="V17" s="1"/>
      <c r="W17" s="1"/>
      <c r="X17" s="1"/>
      <c r="Y17" s="1"/>
      <c r="Z17" s="1"/>
      <c r="AA17" s="1"/>
      <c r="AB17" s="1"/>
      <c r="AC17" s="1"/>
      <c r="AD17" s="1"/>
      <c r="AE17" s="1"/>
      <c r="AF17" s="1"/>
      <c r="AG17" s="1"/>
      <c r="AH17" s="1"/>
      <c r="AI17" s="1"/>
      <c r="AJ17" s="434"/>
      <c r="AK17" s="79" t="str" cm="1">
        <f t="array" aca="1" ref="AK17" ca="1">IF(AND($BU$26,$BN$8),IF(SUMPRODUCT(LEN(L17)-LEN(SUBSTITUTE(LOWER(L17), MID("abcdefghijklmnopqrstuvwxyz", ROW(INDIRECT("1:26")), 1), ""))) &lt;= 2, "←請填寫英文Please fill in English.",""),"")</f>
        <v/>
      </c>
      <c r="BB17" s="156"/>
      <c r="BC17" s="69"/>
      <c r="BD17" s="70" t="s">
        <v>190</v>
      </c>
      <c r="BE17" s="71"/>
      <c r="BF17" s="71"/>
      <c r="BG17" s="71"/>
      <c r="BH17" s="71"/>
      <c r="BI17" s="71"/>
      <c r="BJ17" s="71"/>
      <c r="BK17" s="71"/>
      <c r="BL17" s="72"/>
      <c r="BM17" s="74"/>
      <c r="BN17" s="74"/>
      <c r="BO17" s="74"/>
      <c r="BP17" s="74"/>
      <c r="BQ17" s="74"/>
      <c r="BR17" s="74"/>
      <c r="BS17" s="74"/>
      <c r="BT17" s="74"/>
      <c r="BU17" s="74"/>
      <c r="BV17" s="74"/>
      <c r="BW17" s="74"/>
      <c r="BX17" s="74"/>
      <c r="BY17" s="74"/>
      <c r="BZ17" s="74"/>
      <c r="CA17" s="74"/>
      <c r="CB17" s="74"/>
      <c r="CC17" s="74"/>
      <c r="CD17" s="74"/>
      <c r="CE17" s="74"/>
      <c r="CF17" s="74"/>
      <c r="CG17" s="74"/>
      <c r="CH17" s="74"/>
      <c r="CI17" s="74"/>
      <c r="CJ17" s="78"/>
    </row>
    <row r="18" spans="1:88" ht="20.100000000000001" customHeight="1">
      <c r="A18" s="422"/>
      <c r="B18" s="424"/>
      <c r="C18" s="394"/>
      <c r="D18" s="420" t="s">
        <v>191</v>
      </c>
      <c r="E18" s="421"/>
      <c r="F18" s="421"/>
      <c r="G18" s="421"/>
      <c r="H18" s="421"/>
      <c r="I18" s="421"/>
      <c r="J18" s="421"/>
      <c r="K18" s="421"/>
      <c r="L18" s="382"/>
      <c r="M18" s="1"/>
      <c r="N18" s="1"/>
      <c r="O18" s="1"/>
      <c r="P18" s="1"/>
      <c r="Q18" s="1"/>
      <c r="R18" s="1"/>
      <c r="S18" s="1"/>
      <c r="T18" s="1"/>
      <c r="U18" s="1"/>
      <c r="V18" s="1"/>
      <c r="W18" s="1"/>
      <c r="X18" s="1"/>
      <c r="Y18" s="1"/>
      <c r="Z18" s="1"/>
      <c r="AA18" s="1"/>
      <c r="AB18" s="1"/>
      <c r="AC18" s="1"/>
      <c r="AD18" s="1"/>
      <c r="AE18" s="1"/>
      <c r="AF18" s="1"/>
      <c r="AG18" s="1"/>
      <c r="AH18" s="1"/>
      <c r="AI18" s="1"/>
      <c r="AJ18" s="434"/>
      <c r="AL18" s="67"/>
      <c r="AO18" s="67"/>
      <c r="BB18" s="156"/>
      <c r="BC18" s="69"/>
      <c r="BD18" s="157" t="s">
        <v>192</v>
      </c>
      <c r="BE18" s="110"/>
      <c r="BF18" s="110"/>
      <c r="BG18" s="110"/>
      <c r="BH18" s="110"/>
      <c r="BI18" s="110"/>
      <c r="BJ18" s="110"/>
      <c r="BK18" s="110"/>
      <c r="BL18" s="111"/>
      <c r="BM18" s="118"/>
      <c r="BN18" s="118"/>
      <c r="BO18" s="118"/>
      <c r="BP18" s="118"/>
      <c r="BQ18" s="118"/>
      <c r="BR18" s="118"/>
      <c r="BS18" s="118"/>
      <c r="BT18" s="118"/>
      <c r="BU18" s="118"/>
      <c r="BV18" s="118"/>
      <c r="BW18" s="118"/>
      <c r="BX18" s="118"/>
      <c r="BY18" s="118"/>
      <c r="BZ18" s="118"/>
      <c r="CA18" s="118"/>
      <c r="CB18" s="118"/>
      <c r="CC18" s="118"/>
      <c r="CD18" s="118"/>
      <c r="CE18" s="118"/>
      <c r="CF18" s="118"/>
      <c r="CG18" s="118"/>
      <c r="CH18" s="118"/>
      <c r="CI18" s="118"/>
      <c r="CJ18" s="158"/>
    </row>
    <row r="19" spans="1:88" ht="20.100000000000001" customHeight="1">
      <c r="A19" s="422"/>
      <c r="B19" s="424"/>
      <c r="C19" s="394"/>
      <c r="D19" s="420" t="s">
        <v>193</v>
      </c>
      <c r="E19" s="421"/>
      <c r="F19" s="421"/>
      <c r="G19" s="421"/>
      <c r="H19" s="421"/>
      <c r="I19" s="421"/>
      <c r="J19" s="421"/>
      <c r="K19" s="421"/>
      <c r="L19" s="159"/>
      <c r="M19" s="444" t="s">
        <v>194</v>
      </c>
      <c r="N19" s="445"/>
      <c r="O19" s="445"/>
      <c r="P19" s="445"/>
      <c r="Q19" s="445"/>
      <c r="R19" s="446"/>
      <c r="S19" s="160"/>
      <c r="T19" s="444" t="s">
        <v>195</v>
      </c>
      <c r="U19" s="447"/>
      <c r="V19" s="447"/>
      <c r="W19" s="447"/>
      <c r="X19" s="447"/>
      <c r="Y19" s="447"/>
      <c r="Z19" s="447"/>
      <c r="AA19" s="447"/>
      <c r="AB19" s="161"/>
      <c r="AC19" s="448" t="str">
        <f>IF(OR(BL19,BS19),IF(AND(BL19,BS19),"(擇一Choose one)",IF(BS19,IF(BD16,"","填寫地址 Fill in address."),IF(BD16,IF(I15="","填寫電子郵件 Fill in E-mail.",""),"填寫電子郵件 Fill in E-mail."))),"PleaseNote")</f>
        <v>PleaseNote</v>
      </c>
      <c r="AD19" s="449"/>
      <c r="AE19" s="449"/>
      <c r="AF19" s="449"/>
      <c r="AG19" s="449"/>
      <c r="AH19" s="449"/>
      <c r="AI19" s="449"/>
      <c r="AJ19" s="450"/>
      <c r="AL19" s="67"/>
      <c r="AO19" s="67"/>
      <c r="BB19" s="156"/>
      <c r="BC19" s="69"/>
      <c r="BD19" s="157" t="b">
        <v>0</v>
      </c>
      <c r="BE19" s="110"/>
      <c r="BF19" s="110"/>
      <c r="BG19" s="110"/>
      <c r="BH19" s="110"/>
      <c r="BI19" s="110"/>
      <c r="BJ19" s="110"/>
      <c r="BK19" s="110"/>
      <c r="BL19" s="111" t="b">
        <v>0</v>
      </c>
      <c r="BM19" s="118"/>
      <c r="BN19" s="118"/>
      <c r="BO19" s="118"/>
      <c r="BP19" s="118"/>
      <c r="BQ19" s="118"/>
      <c r="BR19" s="118"/>
      <c r="BS19" s="118" t="b">
        <v>0</v>
      </c>
      <c r="BT19" s="118"/>
      <c r="BU19" s="118"/>
      <c r="BV19" s="118"/>
      <c r="BW19" s="118"/>
      <c r="BX19" s="118"/>
      <c r="BY19" s="118"/>
      <c r="BZ19" s="118"/>
      <c r="CA19" s="118"/>
      <c r="CB19" s="118"/>
      <c r="CC19" s="118"/>
      <c r="CD19" s="118"/>
      <c r="CE19" s="118"/>
      <c r="CF19" s="118"/>
      <c r="CG19" s="118"/>
      <c r="CH19" s="118"/>
      <c r="CI19" s="118"/>
      <c r="CJ19" s="158"/>
    </row>
    <row r="20" spans="1:88" ht="20.100000000000001" customHeight="1">
      <c r="A20" s="422"/>
      <c r="B20" s="425"/>
      <c r="C20" s="394"/>
      <c r="D20" s="420" t="s">
        <v>196</v>
      </c>
      <c r="E20" s="421"/>
      <c r="F20" s="421"/>
      <c r="G20" s="421"/>
      <c r="H20" s="421"/>
      <c r="I20" s="421"/>
      <c r="J20" s="421"/>
      <c r="K20" s="421"/>
      <c r="L20" s="382"/>
      <c r="M20" s="1"/>
      <c r="N20" s="1"/>
      <c r="O20" s="1"/>
      <c r="P20" s="1"/>
      <c r="Q20" s="1"/>
      <c r="R20" s="1"/>
      <c r="S20" s="1"/>
      <c r="T20" s="1"/>
      <c r="U20" s="1"/>
      <c r="V20" s="1"/>
      <c r="W20" s="1"/>
      <c r="X20" s="1"/>
      <c r="Y20" s="1"/>
      <c r="Z20" s="1"/>
      <c r="AA20" s="1"/>
      <c r="AB20" s="1"/>
      <c r="AC20" s="1"/>
      <c r="AD20" s="1"/>
      <c r="AE20" s="1"/>
      <c r="AF20" s="1"/>
      <c r="AG20" s="1"/>
      <c r="AH20" s="1"/>
      <c r="AI20" s="1"/>
      <c r="AJ20" s="434"/>
      <c r="AK20" s="79" t="str" cm="1">
        <f t="array" aca="1" ref="AK20" ca="1">IF(AND($BU$26,$BN$8),IF(SUMPRODUCT(LEN(L20)-LEN(SUBSTITUTE(LOWER(L20), MID("abcdefghijklmnopqrstuvwxyz", ROW(INDIRECT("1:26")), 1), ""))) &lt;= 2, "←請填寫英文Please fill in English.",""),"")</f>
        <v/>
      </c>
      <c r="AL20" s="67"/>
      <c r="BB20" s="68"/>
      <c r="BC20" s="69"/>
      <c r="BD20" s="70" t="s">
        <v>197</v>
      </c>
      <c r="BE20" s="71"/>
      <c r="BF20" s="71"/>
      <c r="BG20" s="71"/>
      <c r="BH20" s="71"/>
      <c r="BI20" s="71"/>
      <c r="BJ20" s="71"/>
      <c r="BK20" s="71"/>
      <c r="BL20" s="72"/>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8"/>
    </row>
    <row r="21" spans="1:88" ht="20.100000000000001" customHeight="1">
      <c r="A21" s="422"/>
      <c r="B21" s="425"/>
      <c r="C21" s="394"/>
      <c r="D21" s="435" t="s">
        <v>198</v>
      </c>
      <c r="E21" s="436"/>
      <c r="F21" s="436"/>
      <c r="G21" s="436"/>
      <c r="H21" s="436"/>
      <c r="I21" s="437"/>
      <c r="J21" s="412"/>
      <c r="K21" s="412"/>
      <c r="L21" s="412"/>
      <c r="M21" s="412"/>
      <c r="N21" s="412"/>
      <c r="O21" s="438" t="s">
        <v>176</v>
      </c>
      <c r="P21" s="439"/>
      <c r="Q21" s="437"/>
      <c r="R21" s="440"/>
      <c r="S21" s="441" t="s">
        <v>177</v>
      </c>
      <c r="T21" s="442"/>
      <c r="U21" s="439"/>
      <c r="V21" s="437"/>
      <c r="W21" s="412"/>
      <c r="X21" s="412"/>
      <c r="Y21" s="412"/>
      <c r="Z21" s="412"/>
      <c r="AA21" s="412"/>
      <c r="AB21" s="412"/>
      <c r="AC21" s="440"/>
      <c r="AD21" s="442" t="s">
        <v>178</v>
      </c>
      <c r="AE21" s="442"/>
      <c r="AF21" s="437"/>
      <c r="AG21" s="412"/>
      <c r="AH21" s="412"/>
      <c r="AI21" s="412"/>
      <c r="AJ21" s="443"/>
      <c r="AN21" s="67"/>
      <c r="AO21" s="67"/>
      <c r="BB21" s="68"/>
      <c r="BC21" s="69"/>
      <c r="BD21" s="70" t="s">
        <v>172</v>
      </c>
      <c r="BE21" s="71"/>
      <c r="BF21" s="71"/>
      <c r="BG21" s="71"/>
      <c r="BH21" s="71"/>
      <c r="BI21" s="71"/>
      <c r="BJ21" s="71"/>
      <c r="BK21" s="71"/>
      <c r="BL21" s="71"/>
      <c r="BM21" s="73"/>
      <c r="BN21" s="74"/>
      <c r="BO21" s="74" t="s">
        <v>154</v>
      </c>
      <c r="BP21" s="74"/>
      <c r="BQ21" s="74"/>
      <c r="BR21" s="74"/>
      <c r="BS21" s="74" t="s">
        <v>173</v>
      </c>
      <c r="BT21" s="74"/>
      <c r="BU21" s="76"/>
      <c r="BV21" s="77"/>
      <c r="BW21" s="133"/>
      <c r="BX21" s="162"/>
      <c r="BY21" s="162"/>
      <c r="BZ21" s="74"/>
      <c r="CA21" s="74"/>
      <c r="CB21" s="74"/>
      <c r="CC21" s="74"/>
      <c r="CD21" s="74" t="s">
        <v>174</v>
      </c>
      <c r="CE21" s="74"/>
      <c r="CF21" s="74"/>
      <c r="CG21" s="74"/>
      <c r="CH21" s="74"/>
      <c r="CI21" s="74"/>
      <c r="CJ21" s="78"/>
    </row>
    <row r="22" spans="1:88" ht="20.100000000000001" customHeight="1" thickBot="1">
      <c r="A22" s="422"/>
      <c r="B22" s="426"/>
      <c r="C22" s="395"/>
      <c r="D22" s="451" t="s">
        <v>179</v>
      </c>
      <c r="E22" s="452"/>
      <c r="F22" s="452"/>
      <c r="G22" s="452"/>
      <c r="H22" s="452"/>
      <c r="I22" s="453"/>
      <c r="J22" s="454"/>
      <c r="K22" s="454"/>
      <c r="L22" s="454"/>
      <c r="M22" s="454"/>
      <c r="N22" s="454"/>
      <c r="O22" s="454"/>
      <c r="P22" s="454"/>
      <c r="Q22" s="454"/>
      <c r="R22" s="455"/>
      <c r="S22" s="473" t="s">
        <v>199</v>
      </c>
      <c r="T22" s="457"/>
      <c r="U22" s="457"/>
      <c r="V22" s="457"/>
      <c r="W22" s="457"/>
      <c r="X22" s="457"/>
      <c r="Y22" s="457"/>
      <c r="Z22" s="457"/>
      <c r="AA22" s="458"/>
      <c r="AB22" s="459"/>
      <c r="AC22" s="459"/>
      <c r="AD22" s="459"/>
      <c r="AE22" s="459"/>
      <c r="AF22" s="459"/>
      <c r="AG22" s="459"/>
      <c r="AH22" s="459"/>
      <c r="AI22" s="459"/>
      <c r="AJ22" s="460"/>
      <c r="BB22" s="68"/>
      <c r="BC22" s="69"/>
      <c r="BD22" s="163" t="s">
        <v>181</v>
      </c>
      <c r="BE22" s="164"/>
      <c r="BF22" s="164"/>
      <c r="BG22" s="164"/>
      <c r="BH22" s="164"/>
      <c r="BI22" s="164"/>
      <c r="BJ22" s="164"/>
      <c r="BK22" s="164"/>
      <c r="BL22" s="165"/>
      <c r="BM22" s="139"/>
      <c r="BN22" s="140"/>
      <c r="BO22" s="140"/>
      <c r="BP22" s="140"/>
      <c r="BQ22" s="140"/>
      <c r="BR22" s="140"/>
      <c r="BS22" s="140" t="s">
        <v>200</v>
      </c>
      <c r="BT22" s="141"/>
      <c r="BU22" s="142"/>
      <c r="BV22" s="143"/>
      <c r="BW22" s="143"/>
      <c r="BX22" s="143"/>
      <c r="BY22" s="143"/>
      <c r="BZ22" s="143"/>
      <c r="CA22" s="143"/>
      <c r="CB22" s="143"/>
      <c r="CC22" s="143"/>
      <c r="CD22" s="166"/>
      <c r="CE22" s="140"/>
      <c r="CF22" s="140"/>
      <c r="CG22" s="140"/>
      <c r="CH22" s="140"/>
      <c r="CI22" s="140"/>
      <c r="CJ22" s="144"/>
    </row>
    <row r="23" spans="1:88" ht="29.1" customHeight="1" thickTop="1">
      <c r="A23" s="524" t="s">
        <v>201</v>
      </c>
      <c r="B23" s="423" t="s">
        <v>202</v>
      </c>
      <c r="C23" s="427" t="s">
        <v>203</v>
      </c>
      <c r="D23" s="474" t="s">
        <v>204</v>
      </c>
      <c r="E23" s="475"/>
      <c r="F23" s="475"/>
      <c r="G23" s="475"/>
      <c r="H23" s="475"/>
      <c r="I23" s="167"/>
      <c r="J23" s="476" t="s">
        <v>205</v>
      </c>
      <c r="K23" s="476"/>
      <c r="L23" s="476"/>
      <c r="M23" s="476"/>
      <c r="N23" s="167"/>
      <c r="O23" s="477" t="s">
        <v>206</v>
      </c>
      <c r="P23" s="477"/>
      <c r="Q23" s="477"/>
      <c r="R23" s="477"/>
      <c r="S23" s="477"/>
      <c r="T23" s="477"/>
      <c r="U23" s="167"/>
      <c r="V23" s="461" t="s">
        <v>207</v>
      </c>
      <c r="W23" s="462"/>
      <c r="X23" s="462"/>
      <c r="Y23" s="462"/>
      <c r="Z23" s="462"/>
      <c r="AA23" s="462"/>
      <c r="AB23" s="462"/>
      <c r="AC23" s="463"/>
      <c r="AD23" s="464" t="s">
        <v>208</v>
      </c>
      <c r="AE23" s="464"/>
      <c r="AF23" s="464"/>
      <c r="AG23" s="464"/>
      <c r="AH23" s="464"/>
      <c r="AI23" s="464"/>
      <c r="AJ23" s="465"/>
      <c r="BB23" s="80" t="s">
        <v>209</v>
      </c>
      <c r="BC23" s="81" t="s">
        <v>210</v>
      </c>
      <c r="BD23" s="168" t="s">
        <v>211</v>
      </c>
      <c r="BE23" s="169"/>
      <c r="BF23" s="169"/>
      <c r="BG23" s="169"/>
      <c r="BH23" s="169"/>
      <c r="BI23" s="170" t="b">
        <v>0</v>
      </c>
      <c r="BJ23" s="169" t="s">
        <v>212</v>
      </c>
      <c r="BK23" s="169"/>
      <c r="BL23" s="169"/>
      <c r="BM23" s="169"/>
      <c r="BN23" s="170" t="b">
        <v>0</v>
      </c>
      <c r="BO23" s="169" t="s">
        <v>213</v>
      </c>
      <c r="BP23" s="169"/>
      <c r="BQ23" s="169"/>
      <c r="BR23" s="169"/>
      <c r="BS23" s="169"/>
      <c r="BT23" s="169"/>
      <c r="BU23" s="170" t="b">
        <v>0</v>
      </c>
      <c r="BV23" s="171" t="s">
        <v>214</v>
      </c>
      <c r="BW23" s="172"/>
      <c r="BX23" s="172"/>
      <c r="BY23" s="172"/>
      <c r="BZ23" s="172"/>
      <c r="CA23" s="172"/>
      <c r="CB23" s="172"/>
      <c r="CC23" s="173"/>
      <c r="CD23" s="174" t="s">
        <v>215</v>
      </c>
      <c r="CE23" s="174"/>
      <c r="CF23" s="174"/>
      <c r="CG23" s="174"/>
      <c r="CH23" s="174"/>
      <c r="CI23" s="174"/>
      <c r="CJ23" s="175"/>
    </row>
    <row r="24" spans="1:88" ht="10.5" customHeight="1">
      <c r="A24" s="524"/>
      <c r="B24" s="424"/>
      <c r="C24" s="394"/>
      <c r="D24" s="466" t="s">
        <v>216</v>
      </c>
      <c r="E24" s="467"/>
      <c r="F24" s="467"/>
      <c r="G24" s="467"/>
      <c r="H24" s="467"/>
      <c r="I24" s="467"/>
      <c r="J24" s="467"/>
      <c r="K24" s="467"/>
      <c r="L24" s="467"/>
      <c r="M24" s="467"/>
      <c r="N24" s="467"/>
      <c r="O24" s="467"/>
      <c r="P24" s="467"/>
      <c r="Q24" s="467"/>
      <c r="R24" s="467"/>
      <c r="S24" s="467"/>
      <c r="T24" s="467"/>
      <c r="U24" s="467"/>
      <c r="V24" s="467"/>
      <c r="W24" s="467"/>
      <c r="X24" s="467"/>
      <c r="Y24" s="467"/>
      <c r="Z24" s="467"/>
      <c r="AA24" s="467"/>
      <c r="AB24" s="467"/>
      <c r="AC24" s="467"/>
      <c r="AD24" s="467"/>
      <c r="AE24" s="467"/>
      <c r="AF24" s="467"/>
      <c r="AG24" s="467"/>
      <c r="AH24" s="467"/>
      <c r="AI24" s="467"/>
      <c r="AJ24" s="468"/>
      <c r="BB24" s="156"/>
      <c r="BC24" s="88"/>
      <c r="BD24" s="176" t="s">
        <v>217</v>
      </c>
      <c r="BE24" s="177"/>
      <c r="BF24" s="177"/>
      <c r="BG24" s="177"/>
      <c r="BH24" s="177"/>
      <c r="BI24" s="177"/>
      <c r="BJ24" s="177"/>
      <c r="BK24" s="177"/>
      <c r="BL24" s="177"/>
      <c r="BM24" s="177"/>
      <c r="BN24" s="177"/>
      <c r="BO24" s="177"/>
      <c r="BP24" s="177"/>
      <c r="BQ24" s="177"/>
      <c r="BR24" s="177"/>
      <c r="BS24" s="177"/>
      <c r="BT24" s="177"/>
      <c r="BU24" s="177"/>
      <c r="BV24" s="177"/>
      <c r="BW24" s="177"/>
      <c r="BX24" s="177"/>
      <c r="BY24" s="177"/>
      <c r="BZ24" s="177"/>
      <c r="CA24" s="177"/>
      <c r="CB24" s="177"/>
      <c r="CC24" s="177"/>
      <c r="CD24" s="177"/>
      <c r="CE24" s="177"/>
      <c r="CF24" s="177"/>
      <c r="CG24" s="177"/>
      <c r="CH24" s="177"/>
      <c r="CI24" s="177"/>
      <c r="CJ24" s="178"/>
    </row>
    <row r="25" spans="1:88" ht="17.100000000000001" customHeight="1">
      <c r="A25" s="524"/>
      <c r="B25" s="424"/>
      <c r="C25" s="394"/>
      <c r="D25" s="469" t="s">
        <v>218</v>
      </c>
      <c r="E25" s="470"/>
      <c r="F25" s="470"/>
      <c r="G25" s="470"/>
      <c r="H25" s="470"/>
      <c r="I25" s="470"/>
      <c r="J25" s="470"/>
      <c r="K25" s="470"/>
      <c r="L25" s="470"/>
      <c r="M25" s="470"/>
      <c r="N25" s="107"/>
      <c r="O25" s="471" t="s">
        <v>219</v>
      </c>
      <c r="P25" s="471"/>
      <c r="Q25" s="471"/>
      <c r="R25" s="471"/>
      <c r="S25" s="471"/>
      <c r="T25" s="471"/>
      <c r="U25" s="107"/>
      <c r="V25" s="471" t="s">
        <v>220</v>
      </c>
      <c r="W25" s="471"/>
      <c r="X25" s="471"/>
      <c r="Y25" s="471"/>
      <c r="Z25" s="471"/>
      <c r="AA25" s="471"/>
      <c r="AB25" s="372"/>
      <c r="AC25" s="107"/>
      <c r="AD25" s="471" t="s">
        <v>221</v>
      </c>
      <c r="AE25" s="471"/>
      <c r="AF25" s="471"/>
      <c r="AG25" s="471"/>
      <c r="AH25" s="471"/>
      <c r="AI25" s="471"/>
      <c r="AJ25" s="472"/>
      <c r="AL25" s="179"/>
      <c r="BB25" s="156"/>
      <c r="BC25" s="88"/>
      <c r="BD25" s="180" t="s">
        <v>222</v>
      </c>
      <c r="BE25" s="181"/>
      <c r="BF25" s="181"/>
      <c r="BG25" s="181"/>
      <c r="BH25" s="181"/>
      <c r="BI25" s="181"/>
      <c r="BJ25" s="181"/>
      <c r="BK25" s="181"/>
      <c r="BL25" s="181"/>
      <c r="BM25" s="181"/>
      <c r="BN25" s="112" t="b">
        <v>0</v>
      </c>
      <c r="BO25" s="182" t="s">
        <v>223</v>
      </c>
      <c r="BP25" s="182"/>
      <c r="BQ25" s="182"/>
      <c r="BR25" s="182"/>
      <c r="BS25" s="182"/>
      <c r="BT25" s="182"/>
      <c r="BU25" s="112" t="b">
        <v>0</v>
      </c>
      <c r="BV25" s="182" t="s">
        <v>224</v>
      </c>
      <c r="BW25" s="182"/>
      <c r="BX25" s="182"/>
      <c r="BY25" s="182"/>
      <c r="BZ25" s="182"/>
      <c r="CA25" s="182"/>
      <c r="CB25" s="181"/>
      <c r="CC25" s="112" t="b">
        <v>0</v>
      </c>
      <c r="CD25" s="182" t="s">
        <v>225</v>
      </c>
      <c r="CE25" s="182"/>
      <c r="CF25" s="182"/>
      <c r="CG25" s="182"/>
      <c r="CH25" s="182"/>
      <c r="CI25" s="182"/>
      <c r="CJ25" s="183"/>
    </row>
    <row r="26" spans="1:88" ht="17.100000000000001" customHeight="1">
      <c r="A26" s="524"/>
      <c r="B26" s="424"/>
      <c r="C26" s="394"/>
      <c r="D26" s="469" t="s">
        <v>226</v>
      </c>
      <c r="E26" s="470"/>
      <c r="F26" s="470"/>
      <c r="G26" s="470"/>
      <c r="H26" s="470"/>
      <c r="I26" s="470"/>
      <c r="J26" s="470"/>
      <c r="K26" s="470"/>
      <c r="L26" s="470"/>
      <c r="M26" s="470"/>
      <c r="N26" s="107"/>
      <c r="O26" s="492" t="s">
        <v>227</v>
      </c>
      <c r="P26" s="492"/>
      <c r="Q26" s="492"/>
      <c r="R26" s="492"/>
      <c r="S26" s="492"/>
      <c r="T26" s="492"/>
      <c r="U26" s="107"/>
      <c r="V26" s="478" t="s">
        <v>228</v>
      </c>
      <c r="W26" s="479"/>
      <c r="X26" s="479"/>
      <c r="Y26" s="479"/>
      <c r="Z26" s="480"/>
      <c r="AA26" s="493" t="s">
        <v>229</v>
      </c>
      <c r="AB26" s="494"/>
      <c r="AC26" s="494"/>
      <c r="AD26" s="494"/>
      <c r="AE26" s="494"/>
      <c r="AF26" s="494"/>
      <c r="AG26" s="494"/>
      <c r="AH26" s="494"/>
      <c r="AI26" s="494"/>
      <c r="AJ26" s="495"/>
      <c r="AK26" s="79" t="str">
        <f ca="1">IF(OR(COUNTIF(AK3:AK25,"*English*")&gt;0,COUNTIF(AK29:AK43,"*English*")&gt;0),"申請資訊請填寫英文","")</f>
        <v/>
      </c>
      <c r="AL26" s="184"/>
      <c r="BB26" s="156"/>
      <c r="BC26" s="88"/>
      <c r="BD26" s="185" t="s">
        <v>230</v>
      </c>
      <c r="BE26" s="181"/>
      <c r="BF26" s="181"/>
      <c r="BG26" s="181"/>
      <c r="BH26" s="181"/>
      <c r="BI26" s="181"/>
      <c r="BJ26" s="181"/>
      <c r="BK26" s="181"/>
      <c r="BL26" s="181"/>
      <c r="BM26" s="181"/>
      <c r="BN26" s="112" t="b">
        <v>0</v>
      </c>
      <c r="BO26" s="181" t="s">
        <v>231</v>
      </c>
      <c r="BP26" s="181"/>
      <c r="BQ26" s="181"/>
      <c r="BR26" s="181"/>
      <c r="BS26" s="181"/>
      <c r="BT26" s="181"/>
      <c r="BU26" s="112" t="b">
        <v>0</v>
      </c>
      <c r="BV26" s="186" t="s">
        <v>232</v>
      </c>
      <c r="BW26" s="71"/>
      <c r="BX26" s="71"/>
      <c r="BY26" s="71"/>
      <c r="BZ26" s="72"/>
      <c r="CA26" s="187" t="s">
        <v>233</v>
      </c>
      <c r="CB26" s="188"/>
      <c r="CC26" s="188"/>
      <c r="CD26" s="188"/>
      <c r="CE26" s="188"/>
      <c r="CF26" s="188"/>
      <c r="CG26" s="188"/>
      <c r="CH26" s="188"/>
      <c r="CI26" s="188"/>
      <c r="CJ26" s="189"/>
    </row>
    <row r="27" spans="1:88" ht="15.75" hidden="1" customHeight="1">
      <c r="A27" s="524"/>
      <c r="B27" s="424"/>
      <c r="C27" s="394"/>
      <c r="D27" s="496" t="s">
        <v>234</v>
      </c>
      <c r="E27" s="496"/>
      <c r="F27" s="496"/>
      <c r="G27" s="496"/>
      <c r="H27" s="496"/>
      <c r="I27" s="496"/>
      <c r="J27" s="496"/>
      <c r="K27" s="496"/>
      <c r="L27" s="496"/>
      <c r="M27" s="496"/>
      <c r="N27" s="496"/>
      <c r="O27" s="496"/>
      <c r="P27" s="496"/>
      <c r="Q27" s="496"/>
      <c r="R27" s="496"/>
      <c r="S27" s="496"/>
      <c r="T27" s="496"/>
      <c r="U27" s="496"/>
      <c r="V27" s="496"/>
      <c r="W27" s="496"/>
      <c r="X27" s="496"/>
      <c r="Y27" s="496"/>
      <c r="Z27" s="496"/>
      <c r="AA27" s="496"/>
      <c r="AB27" s="496"/>
      <c r="AC27" s="496"/>
      <c r="AD27" s="496"/>
      <c r="AE27" s="496"/>
      <c r="AF27" s="496"/>
      <c r="AG27" s="496"/>
      <c r="AH27" s="496"/>
      <c r="AI27" s="496"/>
      <c r="AJ27" s="497"/>
      <c r="BB27" s="156"/>
      <c r="BC27" s="88"/>
      <c r="BD27" s="190" t="s">
        <v>235</v>
      </c>
      <c r="BE27" s="191"/>
      <c r="BF27" s="191"/>
      <c r="BG27" s="191"/>
      <c r="BH27" s="191"/>
      <c r="BI27" s="191"/>
      <c r="BJ27" s="191"/>
      <c r="BK27" s="191"/>
      <c r="BL27" s="191"/>
      <c r="BM27" s="191"/>
      <c r="BN27" s="191"/>
      <c r="BO27" s="191"/>
      <c r="BP27" s="191"/>
      <c r="BQ27" s="191"/>
      <c r="BR27" s="191"/>
      <c r="BS27" s="191"/>
      <c r="BT27" s="191"/>
      <c r="BU27" s="191"/>
      <c r="BV27" s="191"/>
      <c r="BW27" s="191"/>
      <c r="BX27" s="191"/>
      <c r="BY27" s="191"/>
      <c r="BZ27" s="191"/>
      <c r="CA27" s="191"/>
      <c r="CB27" s="191"/>
      <c r="CC27" s="191"/>
      <c r="CD27" s="191"/>
      <c r="CE27" s="191"/>
      <c r="CF27" s="191"/>
      <c r="CG27" s="191"/>
      <c r="CH27" s="191"/>
      <c r="CI27" s="191"/>
      <c r="CJ27" s="192"/>
    </row>
    <row r="28" spans="1:88" ht="17.100000000000001" customHeight="1">
      <c r="A28" s="524"/>
      <c r="B28" s="424"/>
      <c r="C28" s="394"/>
      <c r="D28" s="469" t="s">
        <v>236</v>
      </c>
      <c r="E28" s="470"/>
      <c r="F28" s="470"/>
      <c r="G28" s="470"/>
      <c r="H28" s="470"/>
      <c r="I28" s="470"/>
      <c r="J28" s="470"/>
      <c r="K28" s="470"/>
      <c r="L28" s="470"/>
      <c r="M28" s="470"/>
      <c r="N28" s="107"/>
      <c r="O28" s="498" t="s">
        <v>237</v>
      </c>
      <c r="P28" s="492"/>
      <c r="Q28" s="492"/>
      <c r="R28" s="492"/>
      <c r="S28" s="492"/>
      <c r="T28" s="492"/>
      <c r="U28" s="499" t="str">
        <f>IF(OR(AND(BU26,BN26),BN28),"需額外加收取費用 It will be charged.","")</f>
        <v/>
      </c>
      <c r="V28" s="500"/>
      <c r="W28" s="500"/>
      <c r="X28" s="500"/>
      <c r="Y28" s="500"/>
      <c r="Z28" s="500"/>
      <c r="AA28" s="500"/>
      <c r="AB28" s="500"/>
      <c r="AC28" s="500"/>
      <c r="AD28" s="500"/>
      <c r="AE28" s="500"/>
      <c r="AF28" s="500"/>
      <c r="AG28" s="500"/>
      <c r="AH28" s="500"/>
      <c r="AI28" s="500"/>
      <c r="AJ28" s="501"/>
      <c r="AK28" s="79" t="str">
        <f ca="1">IF(OR(COUNTIF(AK3:AK25,"*English*")&gt;0,COUNTIF(AK29:AK43,"*English*")&gt;0),"Please fill in the information in English.","")</f>
        <v/>
      </c>
      <c r="BB28" s="156"/>
      <c r="BC28" s="88"/>
      <c r="BD28" s="185" t="s">
        <v>238</v>
      </c>
      <c r="BE28" s="181"/>
      <c r="BF28" s="181"/>
      <c r="BG28" s="181"/>
      <c r="BH28" s="181"/>
      <c r="BI28" s="181"/>
      <c r="BJ28" s="181"/>
      <c r="BK28" s="181"/>
      <c r="BL28" s="181"/>
      <c r="BM28" s="181"/>
      <c r="BN28" s="112" t="b">
        <v>0</v>
      </c>
      <c r="BO28" s="181" t="s">
        <v>231</v>
      </c>
      <c r="BP28" s="181"/>
      <c r="BQ28" s="181"/>
      <c r="BR28" s="181"/>
      <c r="BS28" s="181"/>
      <c r="BT28" s="181"/>
      <c r="BU28" s="112"/>
      <c r="BV28" s="186"/>
      <c r="BW28" s="71"/>
      <c r="BX28" s="71"/>
      <c r="BY28" s="71"/>
      <c r="BZ28" s="72"/>
      <c r="CA28" s="187"/>
      <c r="CB28" s="188"/>
      <c r="CC28" s="188"/>
      <c r="CD28" s="188"/>
      <c r="CE28" s="188"/>
      <c r="CF28" s="188"/>
      <c r="CG28" s="188"/>
      <c r="CH28" s="188"/>
      <c r="CI28" s="188"/>
      <c r="CJ28" s="189"/>
    </row>
    <row r="29" spans="1:88" ht="17.100000000000001" customHeight="1">
      <c r="A29" s="524"/>
      <c r="B29" s="424"/>
      <c r="C29" s="394"/>
      <c r="D29" s="469" t="s">
        <v>239</v>
      </c>
      <c r="E29" s="470"/>
      <c r="F29" s="470"/>
      <c r="G29" s="470"/>
      <c r="H29" s="470"/>
      <c r="I29" s="470"/>
      <c r="J29" s="470"/>
      <c r="K29" s="470"/>
      <c r="L29" s="470"/>
      <c r="M29" s="470"/>
      <c r="N29" s="107"/>
      <c r="O29" s="478" t="s">
        <v>240</v>
      </c>
      <c r="P29" s="479"/>
      <c r="Q29" s="479"/>
      <c r="R29" s="479"/>
      <c r="S29" s="479"/>
      <c r="T29" s="480"/>
      <c r="U29" s="107"/>
      <c r="V29" s="481" t="s">
        <v>241</v>
      </c>
      <c r="W29" s="479"/>
      <c r="X29" s="479"/>
      <c r="Y29" s="479"/>
      <c r="Z29" s="479"/>
      <c r="AA29" s="479"/>
      <c r="AB29" s="479"/>
      <c r="AC29" s="479"/>
      <c r="AD29" s="479"/>
      <c r="AE29" s="479"/>
      <c r="AF29" s="479"/>
      <c r="AG29" s="479"/>
      <c r="AH29" s="479"/>
      <c r="AI29" s="479"/>
      <c r="AJ29" s="482"/>
      <c r="BB29" s="156"/>
      <c r="BC29" s="88"/>
      <c r="BD29" s="180" t="s">
        <v>242</v>
      </c>
      <c r="BE29" s="181"/>
      <c r="BF29" s="181"/>
      <c r="BG29" s="181"/>
      <c r="BH29" s="181"/>
      <c r="BI29" s="181"/>
      <c r="BJ29" s="181"/>
      <c r="BK29" s="181"/>
      <c r="BL29" s="181"/>
      <c r="BM29" s="181"/>
      <c r="BN29" s="112" t="b">
        <v>0</v>
      </c>
      <c r="BO29" s="181" t="s">
        <v>243</v>
      </c>
      <c r="BP29" s="181"/>
      <c r="BQ29" s="181"/>
      <c r="BR29" s="181"/>
      <c r="BS29" s="181"/>
      <c r="BT29" s="181"/>
      <c r="BU29" s="181" t="b">
        <v>0</v>
      </c>
      <c r="BV29" s="181" t="s">
        <v>244</v>
      </c>
      <c r="BW29" s="181"/>
      <c r="BX29" s="181"/>
      <c r="BY29" s="181"/>
      <c r="BZ29" s="181"/>
      <c r="CA29" s="181"/>
      <c r="CB29" s="181"/>
      <c r="CC29" s="181"/>
      <c r="CD29" s="181"/>
      <c r="CE29" s="181"/>
      <c r="CF29" s="181"/>
      <c r="CG29" s="181"/>
      <c r="CH29" s="181"/>
      <c r="CI29" s="181"/>
      <c r="CJ29" s="193"/>
    </row>
    <row r="30" spans="1:88" ht="17.100000000000001" customHeight="1">
      <c r="A30" s="524"/>
      <c r="B30" s="424"/>
      <c r="C30" s="394"/>
      <c r="D30" s="483" t="s">
        <v>245</v>
      </c>
      <c r="E30" s="483"/>
      <c r="F30" s="483"/>
      <c r="G30" s="483"/>
      <c r="H30" s="483"/>
      <c r="I30" s="483"/>
      <c r="J30" s="483"/>
      <c r="K30" s="483"/>
      <c r="L30" s="483"/>
      <c r="M30" s="484"/>
      <c r="N30" s="194"/>
      <c r="O30" s="487" t="s">
        <v>246</v>
      </c>
      <c r="P30" s="488"/>
      <c r="Q30" s="488"/>
      <c r="R30" s="488"/>
      <c r="S30" s="488"/>
      <c r="T30" s="488"/>
      <c r="U30" s="488"/>
      <c r="V30" s="488"/>
      <c r="W30" s="488"/>
      <c r="X30" s="488"/>
      <c r="Y30" s="488"/>
      <c r="Z30" s="489"/>
      <c r="AA30" s="107"/>
      <c r="AB30" s="372"/>
      <c r="AC30" s="481" t="s">
        <v>247</v>
      </c>
      <c r="AD30" s="490"/>
      <c r="AE30" s="490"/>
      <c r="AF30" s="490"/>
      <c r="AG30" s="490"/>
      <c r="AH30" s="490"/>
      <c r="AI30" s="490"/>
      <c r="AJ30" s="491"/>
      <c r="BB30" s="156"/>
      <c r="BC30" s="88"/>
      <c r="BD30" s="180" t="s">
        <v>248</v>
      </c>
      <c r="BE30" s="181"/>
      <c r="BF30" s="181"/>
      <c r="BG30" s="181"/>
      <c r="BH30" s="181"/>
      <c r="BI30" s="181"/>
      <c r="BJ30" s="181"/>
      <c r="BK30" s="181"/>
      <c r="BL30" s="181"/>
      <c r="BM30" s="181"/>
      <c r="BN30" s="112" t="b">
        <v>0</v>
      </c>
      <c r="BO30" s="195" t="s">
        <v>249</v>
      </c>
      <c r="BP30" s="195"/>
      <c r="BQ30" s="195"/>
      <c r="BR30" s="195"/>
      <c r="BS30" s="195"/>
      <c r="BT30" s="195"/>
      <c r="BU30" s="195"/>
      <c r="BV30" s="195"/>
      <c r="BW30" s="195"/>
      <c r="BX30" s="195"/>
      <c r="BY30" s="195"/>
      <c r="BZ30" s="112" t="b">
        <v>0</v>
      </c>
      <c r="CA30" s="181" t="b">
        <v>0</v>
      </c>
      <c r="CB30" s="181"/>
      <c r="CC30" s="181"/>
      <c r="CD30" s="181"/>
      <c r="CE30" s="181"/>
      <c r="CF30" s="181"/>
      <c r="CG30" s="181"/>
      <c r="CH30" s="181"/>
      <c r="CI30" s="181"/>
      <c r="CJ30" s="193"/>
    </row>
    <row r="31" spans="1:88" ht="17.100000000000001" customHeight="1">
      <c r="A31" s="524"/>
      <c r="B31" s="424"/>
      <c r="C31" s="394"/>
      <c r="D31" s="485"/>
      <c r="E31" s="485"/>
      <c r="F31" s="485"/>
      <c r="G31" s="485"/>
      <c r="H31" s="485"/>
      <c r="I31" s="485"/>
      <c r="J31" s="485"/>
      <c r="K31" s="485"/>
      <c r="L31" s="485"/>
      <c r="M31" s="486"/>
      <c r="N31" s="382"/>
      <c r="O31" s="1"/>
      <c r="P31" s="1"/>
      <c r="Q31" s="1"/>
      <c r="R31" s="1"/>
      <c r="S31" s="1"/>
      <c r="T31" s="1"/>
      <c r="U31" s="1"/>
      <c r="V31" s="1"/>
      <c r="W31" s="1"/>
      <c r="X31" s="1"/>
      <c r="Y31" s="1"/>
      <c r="Z31" s="1"/>
      <c r="AA31" s="1"/>
      <c r="AB31" s="1"/>
      <c r="AC31" s="1"/>
      <c r="AD31" s="1"/>
      <c r="AE31" s="1"/>
      <c r="AF31" s="1"/>
      <c r="AG31" s="1"/>
      <c r="AH31" s="1"/>
      <c r="AI31" s="1"/>
      <c r="AJ31" s="434"/>
      <c r="BB31" s="156"/>
      <c r="BC31" s="88"/>
      <c r="BD31" s="180"/>
      <c r="BE31" s="181"/>
      <c r="BF31" s="181"/>
      <c r="BG31" s="196"/>
      <c r="BH31" s="196"/>
      <c r="BI31" s="197"/>
      <c r="BJ31" s="197"/>
      <c r="BK31" s="196"/>
      <c r="BL31" s="196"/>
      <c r="BM31" s="196"/>
      <c r="BN31" s="196"/>
      <c r="BO31" s="196"/>
      <c r="BP31" s="196"/>
      <c r="BQ31" s="196"/>
      <c r="BR31" s="196"/>
      <c r="BS31" s="196"/>
      <c r="BT31" s="196"/>
      <c r="BU31" s="196"/>
      <c r="BV31" s="196"/>
      <c r="BW31" s="196"/>
      <c r="BX31" s="196"/>
      <c r="BY31" s="196"/>
      <c r="BZ31" s="196"/>
      <c r="CA31" s="196"/>
      <c r="CB31" s="196"/>
      <c r="CC31" s="196"/>
      <c r="CD31" s="196"/>
      <c r="CE31" s="196"/>
      <c r="CF31" s="196"/>
      <c r="CG31" s="196"/>
      <c r="CH31" s="196"/>
      <c r="CI31" s="196"/>
      <c r="CJ31" s="198"/>
    </row>
    <row r="32" spans="1:88" ht="37.5" customHeight="1" thickBot="1">
      <c r="A32" s="524"/>
      <c r="B32" s="507"/>
      <c r="C32" s="395"/>
      <c r="D32" s="502" t="s">
        <v>250</v>
      </c>
      <c r="E32" s="503"/>
      <c r="F32" s="503"/>
      <c r="G32" s="503"/>
      <c r="H32" s="503"/>
      <c r="I32" s="503"/>
      <c r="J32" s="503"/>
      <c r="K32" s="503"/>
      <c r="L32" s="503"/>
      <c r="M32" s="503"/>
      <c r="N32" s="503"/>
      <c r="O32" s="503"/>
      <c r="P32" s="503"/>
      <c r="Q32" s="503"/>
      <c r="R32" s="503"/>
      <c r="S32" s="503"/>
      <c r="T32" s="503"/>
      <c r="U32" s="503"/>
      <c r="V32" s="503"/>
      <c r="W32" s="503"/>
      <c r="X32" s="503"/>
      <c r="Y32" s="503"/>
      <c r="Z32" s="503"/>
      <c r="AA32" s="503"/>
      <c r="AB32" s="503"/>
      <c r="AC32" s="503"/>
      <c r="AD32" s="503"/>
      <c r="AE32" s="503"/>
      <c r="AF32" s="503"/>
      <c r="AG32" s="503"/>
      <c r="AH32" s="503"/>
      <c r="AI32" s="503"/>
      <c r="AJ32" s="504"/>
      <c r="BB32" s="199"/>
      <c r="BC32" s="200"/>
      <c r="BD32" s="201" t="s">
        <v>251</v>
      </c>
      <c r="BE32" s="202"/>
      <c r="BF32" s="202"/>
      <c r="BG32" s="202"/>
      <c r="BH32" s="202"/>
      <c r="BI32" s="202"/>
      <c r="BJ32" s="202"/>
      <c r="BK32" s="202"/>
      <c r="BL32" s="202"/>
      <c r="BM32" s="202"/>
      <c r="BN32" s="202"/>
      <c r="BO32" s="202"/>
      <c r="BP32" s="202"/>
      <c r="BQ32" s="202"/>
      <c r="BR32" s="202"/>
      <c r="BS32" s="202"/>
      <c r="BT32" s="202"/>
      <c r="BU32" s="202"/>
      <c r="BV32" s="202"/>
      <c r="BW32" s="202"/>
      <c r="BX32" s="202"/>
      <c r="BY32" s="202"/>
      <c r="BZ32" s="202"/>
      <c r="CA32" s="202"/>
      <c r="CB32" s="202"/>
      <c r="CC32" s="202"/>
      <c r="CD32" s="202"/>
      <c r="CE32" s="202"/>
      <c r="CF32" s="202"/>
      <c r="CG32" s="202"/>
      <c r="CH32" s="202"/>
      <c r="CI32" s="202"/>
      <c r="CJ32" s="203"/>
    </row>
    <row r="33" spans="1:88" ht="15.75" customHeight="1" thickTop="1">
      <c r="A33" s="505" t="str">
        <f>IF(J35&lt;&gt;L3,"Statemen of Authorization","")</f>
        <v/>
      </c>
      <c r="B33" s="506" t="s">
        <v>252</v>
      </c>
      <c r="C33" s="392" t="s">
        <v>253</v>
      </c>
      <c r="D33" s="508">
        <v>1</v>
      </c>
      <c r="E33" s="510" t="s">
        <v>254</v>
      </c>
      <c r="F33" s="511"/>
      <c r="G33" s="511"/>
      <c r="H33" s="511"/>
      <c r="I33" s="511"/>
      <c r="J33" s="513"/>
      <c r="K33" s="513"/>
      <c r="L33" s="513"/>
      <c r="M33" s="513"/>
      <c r="N33" s="513"/>
      <c r="O33" s="513"/>
      <c r="P33" s="513"/>
      <c r="Q33" s="513"/>
      <c r="R33" s="513"/>
      <c r="S33" s="513"/>
      <c r="T33" s="514"/>
      <c r="U33" s="517" t="s">
        <v>255</v>
      </c>
      <c r="V33" s="511"/>
      <c r="W33" s="511"/>
      <c r="X33" s="511"/>
      <c r="Y33" s="511"/>
      <c r="Z33" s="511"/>
      <c r="AA33" s="511"/>
      <c r="AB33" s="204"/>
      <c r="AC33" s="205"/>
      <c r="AD33" s="519" t="s">
        <v>256</v>
      </c>
      <c r="AE33" s="520"/>
      <c r="AF33" s="520"/>
      <c r="AG33" s="520"/>
      <c r="AH33" s="520"/>
      <c r="AI33" s="520"/>
      <c r="AJ33" s="521"/>
      <c r="AK33" s="206" t="str" cm="1">
        <f t="array" aca="1" ref="AK33" ca="1">IF($BU$26,IF(SUMPRODUCT(LEN(J33)-LEN(SUBSTITUTE(LOWER(J33), MID("abcdefghijklmnopqrstuvwxyz", ROW(INDIRECT("1:26")), 1), ""))) &lt;= 2, "←產品名稱填寫英文", ""),"")</f>
        <v/>
      </c>
      <c r="BB33" s="207" t="s">
        <v>257</v>
      </c>
      <c r="BC33" s="88" t="s">
        <v>258</v>
      </c>
      <c r="BD33" s="208">
        <v>1</v>
      </c>
      <c r="BE33" s="209" t="s">
        <v>259</v>
      </c>
      <c r="BF33" s="210"/>
      <c r="BG33" s="210"/>
      <c r="BH33" s="210"/>
      <c r="BI33" s="210"/>
      <c r="BJ33" s="211"/>
      <c r="BK33" s="211"/>
      <c r="BL33" s="211"/>
      <c r="BM33" s="211"/>
      <c r="BN33" s="211"/>
      <c r="BO33" s="211"/>
      <c r="BP33" s="211"/>
      <c r="BQ33" s="211"/>
      <c r="BR33" s="211"/>
      <c r="BS33" s="211"/>
      <c r="BT33" s="85"/>
      <c r="BU33" s="212" t="s">
        <v>260</v>
      </c>
      <c r="BV33" s="210"/>
      <c r="BW33" s="210"/>
      <c r="BX33" s="210"/>
      <c r="BY33" s="210"/>
      <c r="BZ33" s="210"/>
      <c r="CA33" s="210"/>
      <c r="CB33" s="210"/>
      <c r="CC33" s="213" t="b">
        <v>0</v>
      </c>
      <c r="CD33" s="214" t="s">
        <v>261</v>
      </c>
      <c r="CE33" s="215"/>
      <c r="CF33" s="215"/>
      <c r="CG33" s="215"/>
      <c r="CH33" s="215"/>
      <c r="CI33" s="215"/>
      <c r="CJ33" s="216"/>
    </row>
    <row r="34" spans="1:88" ht="15.75" customHeight="1">
      <c r="A34" s="505"/>
      <c r="B34" s="424"/>
      <c r="C34" s="393"/>
      <c r="D34" s="509"/>
      <c r="E34" s="512"/>
      <c r="F34" s="512"/>
      <c r="G34" s="512"/>
      <c r="H34" s="512"/>
      <c r="I34" s="512"/>
      <c r="J34" s="515"/>
      <c r="K34" s="515"/>
      <c r="L34" s="515"/>
      <c r="M34" s="515"/>
      <c r="N34" s="515"/>
      <c r="O34" s="515"/>
      <c r="P34" s="515"/>
      <c r="Q34" s="515"/>
      <c r="R34" s="515"/>
      <c r="S34" s="515"/>
      <c r="T34" s="516"/>
      <c r="U34" s="518"/>
      <c r="V34" s="512"/>
      <c r="W34" s="512"/>
      <c r="X34" s="512"/>
      <c r="Y34" s="512"/>
      <c r="Z34" s="512"/>
      <c r="AA34" s="512"/>
      <c r="AB34" s="217"/>
      <c r="AC34" s="218"/>
      <c r="AD34" s="522" t="s">
        <v>262</v>
      </c>
      <c r="AE34" s="522"/>
      <c r="AF34" s="522"/>
      <c r="AG34" s="522"/>
      <c r="AH34" s="522"/>
      <c r="AI34" s="522"/>
      <c r="AJ34" s="523"/>
      <c r="AK34" s="206" t="str" cm="1">
        <f t="array" aca="1" ref="AK34" ca="1">IF($BU$26,IF(SUMPRODUCT(LEN(J33)-LEN(SUBSTITUTE(LOWER(J33), MID("abcdefghijklmnopqrstuvwxyz", ROW(INDIRECT("1:26")), 1), ""))) &lt;= 2, "← Name should be filled in English.", ""),"")</f>
        <v/>
      </c>
      <c r="BB34" s="156"/>
      <c r="BC34" s="88"/>
      <c r="BD34" s="219"/>
      <c r="BE34" s="220"/>
      <c r="BF34" s="220"/>
      <c r="BG34" s="220"/>
      <c r="BH34" s="220"/>
      <c r="BI34" s="220"/>
      <c r="BJ34" s="196"/>
      <c r="BK34" s="196"/>
      <c r="BL34" s="196"/>
      <c r="BM34" s="196"/>
      <c r="BN34" s="196"/>
      <c r="BO34" s="196"/>
      <c r="BP34" s="196"/>
      <c r="BQ34" s="196"/>
      <c r="BR34" s="196"/>
      <c r="BS34" s="196"/>
      <c r="BT34" s="73"/>
      <c r="BU34" s="221"/>
      <c r="BV34" s="220"/>
      <c r="BW34" s="220"/>
      <c r="BX34" s="220"/>
      <c r="BY34" s="220"/>
      <c r="BZ34" s="220"/>
      <c r="CA34" s="220"/>
      <c r="CB34" s="220"/>
      <c r="CC34" s="222" t="b">
        <v>0</v>
      </c>
      <c r="CD34" s="181" t="s">
        <v>263</v>
      </c>
      <c r="CE34" s="181"/>
      <c r="CF34" s="181"/>
      <c r="CG34" s="181"/>
      <c r="CH34" s="181"/>
      <c r="CI34" s="181"/>
      <c r="CJ34" s="223"/>
    </row>
    <row r="35" spans="1:88" ht="15.75" customHeight="1">
      <c r="A35" s="505"/>
      <c r="B35" s="424"/>
      <c r="C35" s="393"/>
      <c r="D35" s="509">
        <v>2</v>
      </c>
      <c r="E35" s="544" t="s">
        <v>518</v>
      </c>
      <c r="F35" s="512"/>
      <c r="G35" s="512"/>
      <c r="H35" s="512"/>
      <c r="I35" s="512"/>
      <c r="J35" s="515"/>
      <c r="K35" s="515"/>
      <c r="L35" s="515"/>
      <c r="M35" s="515"/>
      <c r="N35" s="515"/>
      <c r="O35" s="515"/>
      <c r="P35" s="515"/>
      <c r="Q35" s="515"/>
      <c r="R35" s="515"/>
      <c r="S35" s="515"/>
      <c r="T35" s="516"/>
      <c r="U35" s="541" t="s">
        <v>264</v>
      </c>
      <c r="V35" s="512"/>
      <c r="W35" s="512"/>
      <c r="X35" s="512"/>
      <c r="Y35" s="512"/>
      <c r="Z35" s="512"/>
      <c r="AA35" s="512"/>
      <c r="AB35" s="217"/>
      <c r="AC35" s="218"/>
      <c r="AD35" s="545" t="s">
        <v>265</v>
      </c>
      <c r="AE35" s="522"/>
      <c r="AF35" s="522"/>
      <c r="AG35" s="522"/>
      <c r="AH35" s="522"/>
      <c r="AI35" s="522"/>
      <c r="AJ35" s="523"/>
      <c r="AK35" s="79" t="str" cm="1">
        <f t="array" aca="1" ref="AK35" ca="1">IF($BU$26,IF(SUMPRODUCT(LEN(J35)-LEN(SUBSTITUTE(LOWER(J35), MID("abcdefghijklmnopqrstuvwxyz", ROW(INDIRECT("1:26")), 1), ""))) &lt;= 2, "←廠商資訊填寫英文 ", ""),"")</f>
        <v/>
      </c>
      <c r="BB35" s="156"/>
      <c r="BC35" s="88"/>
      <c r="BD35" s="219">
        <v>2</v>
      </c>
      <c r="BE35" s="224" t="s">
        <v>266</v>
      </c>
      <c r="BF35" s="220"/>
      <c r="BG35" s="220"/>
      <c r="BH35" s="220"/>
      <c r="BI35" s="220"/>
      <c r="BJ35" s="196"/>
      <c r="BK35" s="196"/>
      <c r="BL35" s="196"/>
      <c r="BM35" s="196"/>
      <c r="BN35" s="196"/>
      <c r="BO35" s="196"/>
      <c r="BP35" s="196"/>
      <c r="BQ35" s="196"/>
      <c r="BR35" s="196"/>
      <c r="BS35" s="196"/>
      <c r="BT35" s="73"/>
      <c r="BU35" s="221" t="s">
        <v>267</v>
      </c>
      <c r="BV35" s="220"/>
      <c r="BW35" s="220"/>
      <c r="BX35" s="220"/>
      <c r="BY35" s="220"/>
      <c r="BZ35" s="220"/>
      <c r="CA35" s="220"/>
      <c r="CB35" s="220"/>
      <c r="CC35" s="222" t="b">
        <v>0</v>
      </c>
      <c r="CD35" s="181" t="s">
        <v>268</v>
      </c>
      <c r="CE35" s="181"/>
      <c r="CF35" s="181"/>
      <c r="CG35" s="181"/>
      <c r="CH35" s="181"/>
      <c r="CI35" s="181"/>
      <c r="CJ35" s="223"/>
    </row>
    <row r="36" spans="1:88" ht="15.75" customHeight="1">
      <c r="A36" s="505"/>
      <c r="B36" s="424"/>
      <c r="C36" s="393"/>
      <c r="D36" s="509"/>
      <c r="E36" s="512"/>
      <c r="F36" s="512"/>
      <c r="G36" s="512"/>
      <c r="H36" s="512"/>
      <c r="I36" s="512"/>
      <c r="J36" s="515"/>
      <c r="K36" s="515"/>
      <c r="L36" s="515"/>
      <c r="M36" s="515"/>
      <c r="N36" s="515"/>
      <c r="O36" s="515"/>
      <c r="P36" s="515"/>
      <c r="Q36" s="515"/>
      <c r="R36" s="515"/>
      <c r="S36" s="515"/>
      <c r="T36" s="516"/>
      <c r="U36" s="518"/>
      <c r="V36" s="512"/>
      <c r="W36" s="512"/>
      <c r="X36" s="512"/>
      <c r="Y36" s="512"/>
      <c r="Z36" s="512"/>
      <c r="AA36" s="512"/>
      <c r="AB36" s="217"/>
      <c r="AC36" s="218"/>
      <c r="AD36" s="522" t="s">
        <v>269</v>
      </c>
      <c r="AE36" s="522"/>
      <c r="AF36" s="522"/>
      <c r="AG36" s="522"/>
      <c r="AH36" s="522"/>
      <c r="AI36" s="522"/>
      <c r="AJ36" s="523"/>
      <c r="AK36" s="79" t="str" cm="1">
        <f t="array" aca="1" ref="AK36" ca="1">IF($BU$26,IF(SUMPRODUCT(LEN(J35)-LEN(SUBSTITUTE(LOWER(J35), MID("abcdefghijklmnopqrstuvwxyz", ROW(INDIRECT("1:26")), 1), ""))) &lt;= 2, "←Supplier/Manufacturer should be filled in English.", ""),"")</f>
        <v/>
      </c>
      <c r="BB36" s="156"/>
      <c r="BC36" s="88"/>
      <c r="BD36" s="219"/>
      <c r="BE36" s="220"/>
      <c r="BF36" s="220"/>
      <c r="BG36" s="220"/>
      <c r="BH36" s="220"/>
      <c r="BI36" s="220"/>
      <c r="BJ36" s="196"/>
      <c r="BK36" s="196"/>
      <c r="BL36" s="196"/>
      <c r="BM36" s="196"/>
      <c r="BN36" s="196"/>
      <c r="BO36" s="196"/>
      <c r="BP36" s="196"/>
      <c r="BQ36" s="196"/>
      <c r="BR36" s="196"/>
      <c r="BS36" s="196"/>
      <c r="BT36" s="73"/>
      <c r="BU36" s="221"/>
      <c r="BV36" s="220"/>
      <c r="BW36" s="220"/>
      <c r="BX36" s="220"/>
      <c r="BY36" s="220"/>
      <c r="BZ36" s="220"/>
      <c r="CA36" s="220"/>
      <c r="CB36" s="220"/>
      <c r="CC36" s="222" t="b">
        <v>0</v>
      </c>
      <c r="CD36" s="181" t="s">
        <v>270</v>
      </c>
      <c r="CE36" s="181"/>
      <c r="CF36" s="181"/>
      <c r="CG36" s="181"/>
      <c r="CH36" s="181"/>
      <c r="CI36" s="181"/>
      <c r="CJ36" s="223"/>
    </row>
    <row r="37" spans="1:88" ht="15.75" customHeight="1">
      <c r="A37" s="540" t="str">
        <f>IF(J35&lt;&gt;L3,"委託檢測聲明書連結","")</f>
        <v/>
      </c>
      <c r="B37" s="424"/>
      <c r="C37" s="393"/>
      <c r="D37" s="509"/>
      <c r="E37" s="512"/>
      <c r="F37" s="512"/>
      <c r="G37" s="512"/>
      <c r="H37" s="512"/>
      <c r="I37" s="512"/>
      <c r="J37" s="515"/>
      <c r="K37" s="515"/>
      <c r="L37" s="515"/>
      <c r="M37" s="515"/>
      <c r="N37" s="515"/>
      <c r="O37" s="515"/>
      <c r="P37" s="515"/>
      <c r="Q37" s="515"/>
      <c r="R37" s="515"/>
      <c r="S37" s="515"/>
      <c r="T37" s="516"/>
      <c r="U37" s="518"/>
      <c r="V37" s="512"/>
      <c r="W37" s="512"/>
      <c r="X37" s="512"/>
      <c r="Y37" s="512"/>
      <c r="Z37" s="512"/>
      <c r="AA37" s="512"/>
      <c r="AB37" s="217"/>
      <c r="AC37" s="218"/>
      <c r="AD37" s="522" t="s">
        <v>271</v>
      </c>
      <c r="AE37" s="522"/>
      <c r="AF37" s="522"/>
      <c r="AG37" s="522"/>
      <c r="AH37" s="522"/>
      <c r="AI37" s="522"/>
      <c r="AJ37" s="523"/>
      <c r="BB37" s="156"/>
      <c r="BC37" s="88"/>
      <c r="BD37" s="219"/>
      <c r="BE37" s="220"/>
      <c r="BF37" s="220"/>
      <c r="BG37" s="220"/>
      <c r="BH37" s="220"/>
      <c r="BI37" s="220"/>
      <c r="BJ37" s="196"/>
      <c r="BK37" s="196"/>
      <c r="BL37" s="196"/>
      <c r="BM37" s="196"/>
      <c r="BN37" s="196"/>
      <c r="BO37" s="196"/>
      <c r="BP37" s="196"/>
      <c r="BQ37" s="196"/>
      <c r="BR37" s="196"/>
      <c r="BS37" s="196"/>
      <c r="BT37" s="73"/>
      <c r="BU37" s="221"/>
      <c r="BV37" s="220"/>
      <c r="BW37" s="220"/>
      <c r="BX37" s="220"/>
      <c r="BY37" s="220"/>
      <c r="BZ37" s="220"/>
      <c r="CA37" s="220"/>
      <c r="CB37" s="220"/>
      <c r="CC37" s="222" t="b">
        <v>0</v>
      </c>
      <c r="CD37" s="181" t="s">
        <v>272</v>
      </c>
      <c r="CE37" s="181"/>
      <c r="CF37" s="181"/>
      <c r="CG37" s="181"/>
      <c r="CH37" s="181"/>
      <c r="CI37" s="181"/>
      <c r="CJ37" s="223"/>
    </row>
    <row r="38" spans="1:88" ht="15.75" customHeight="1">
      <c r="A38" s="540"/>
      <c r="B38" s="424"/>
      <c r="C38" s="393"/>
      <c r="D38" s="373">
        <v>3</v>
      </c>
      <c r="E38" s="527" t="s">
        <v>273</v>
      </c>
      <c r="F38" s="528"/>
      <c r="G38" s="528"/>
      <c r="H38" s="528"/>
      <c r="I38" s="528"/>
      <c r="J38" s="529"/>
      <c r="K38" s="529"/>
      <c r="L38" s="529"/>
      <c r="M38" s="529"/>
      <c r="N38" s="529"/>
      <c r="O38" s="529"/>
      <c r="P38" s="529"/>
      <c r="Q38" s="529"/>
      <c r="R38" s="529"/>
      <c r="S38" s="529"/>
      <c r="T38" s="530"/>
      <c r="U38" s="541" t="s">
        <v>274</v>
      </c>
      <c r="V38" s="512"/>
      <c r="W38" s="512"/>
      <c r="X38" s="512"/>
      <c r="Y38" s="512"/>
      <c r="Z38" s="512"/>
      <c r="AA38" s="512"/>
      <c r="AB38" s="217"/>
      <c r="AC38" s="529"/>
      <c r="AD38" s="529"/>
      <c r="AE38" s="525" t="s">
        <v>275</v>
      </c>
      <c r="AF38" s="525"/>
      <c r="AG38" s="525"/>
      <c r="AH38" s="525"/>
      <c r="AI38" s="525"/>
      <c r="AJ38" s="526"/>
      <c r="AM38" s="225"/>
      <c r="BB38" s="156"/>
      <c r="BC38" s="88"/>
      <c r="BD38" s="226">
        <v>3</v>
      </c>
      <c r="BE38" s="220" t="s">
        <v>276</v>
      </c>
      <c r="BF38" s="220"/>
      <c r="BG38" s="220"/>
      <c r="BH38" s="220"/>
      <c r="BI38" s="220"/>
      <c r="BJ38" s="196"/>
      <c r="BK38" s="196"/>
      <c r="BL38" s="196"/>
      <c r="BM38" s="196"/>
      <c r="BN38" s="196"/>
      <c r="BO38" s="196"/>
      <c r="BP38" s="196"/>
      <c r="BQ38" s="196"/>
      <c r="BR38" s="196"/>
      <c r="BS38" s="196"/>
      <c r="BT38" s="73"/>
      <c r="BU38" s="221" t="s">
        <v>277</v>
      </c>
      <c r="BV38" s="220"/>
      <c r="BW38" s="220"/>
      <c r="BX38" s="220"/>
      <c r="BY38" s="220"/>
      <c r="BZ38" s="220"/>
      <c r="CA38" s="220"/>
      <c r="CB38" s="220"/>
      <c r="CC38" s="196"/>
      <c r="CD38" s="196"/>
      <c r="CE38" s="182" t="s">
        <v>278</v>
      </c>
      <c r="CF38" s="182"/>
      <c r="CG38" s="182"/>
      <c r="CH38" s="182"/>
      <c r="CI38" s="182"/>
      <c r="CJ38" s="227"/>
    </row>
    <row r="39" spans="1:88" ht="15.75" customHeight="1">
      <c r="A39" s="540"/>
      <c r="B39" s="424"/>
      <c r="C39" s="393"/>
      <c r="D39" s="373">
        <v>4</v>
      </c>
      <c r="E39" s="527" t="s">
        <v>279</v>
      </c>
      <c r="F39" s="528"/>
      <c r="G39" s="528"/>
      <c r="H39" s="528"/>
      <c r="I39" s="528"/>
      <c r="J39" s="529"/>
      <c r="K39" s="529"/>
      <c r="L39" s="529"/>
      <c r="M39" s="529"/>
      <c r="N39" s="529"/>
      <c r="O39" s="529"/>
      <c r="P39" s="529"/>
      <c r="Q39" s="529"/>
      <c r="R39" s="529"/>
      <c r="S39" s="529"/>
      <c r="T39" s="530"/>
      <c r="U39" s="518"/>
      <c r="V39" s="512"/>
      <c r="W39" s="512"/>
      <c r="X39" s="512"/>
      <c r="Y39" s="512"/>
      <c r="Z39" s="512"/>
      <c r="AA39" s="512"/>
      <c r="AB39" s="217"/>
      <c r="AC39" s="529"/>
      <c r="AD39" s="529"/>
      <c r="AE39" s="525" t="s">
        <v>280</v>
      </c>
      <c r="AF39" s="525" t="s">
        <v>281</v>
      </c>
      <c r="AG39" s="525"/>
      <c r="AH39" s="525"/>
      <c r="AI39" s="525"/>
      <c r="AJ39" s="526"/>
      <c r="BB39" s="156"/>
      <c r="BC39" s="88"/>
      <c r="BD39" s="226">
        <v>4</v>
      </c>
      <c r="BE39" s="220" t="s">
        <v>282</v>
      </c>
      <c r="BF39" s="220"/>
      <c r="BG39" s="220"/>
      <c r="BH39" s="220"/>
      <c r="BI39" s="220"/>
      <c r="BJ39" s="196"/>
      <c r="BK39" s="196"/>
      <c r="BL39" s="196"/>
      <c r="BM39" s="196"/>
      <c r="BN39" s="196"/>
      <c r="BO39" s="196"/>
      <c r="BP39" s="196"/>
      <c r="BQ39" s="196"/>
      <c r="BR39" s="196"/>
      <c r="BS39" s="196"/>
      <c r="BT39" s="73"/>
      <c r="BU39" s="221"/>
      <c r="BV39" s="220"/>
      <c r="BW39" s="220"/>
      <c r="BX39" s="220"/>
      <c r="BY39" s="220"/>
      <c r="BZ39" s="220"/>
      <c r="CA39" s="220"/>
      <c r="CB39" s="220"/>
      <c r="CC39" s="196"/>
      <c r="CD39" s="196"/>
      <c r="CE39" s="182" t="s">
        <v>283</v>
      </c>
      <c r="CF39" s="182" t="s">
        <v>284</v>
      </c>
      <c r="CG39" s="182"/>
      <c r="CH39" s="182"/>
      <c r="CI39" s="182"/>
      <c r="CJ39" s="227"/>
    </row>
    <row r="40" spans="1:88" ht="15.75" customHeight="1">
      <c r="A40" s="540"/>
      <c r="B40" s="424"/>
      <c r="C40" s="393"/>
      <c r="D40" s="373">
        <v>5</v>
      </c>
      <c r="E40" s="527" t="s">
        <v>285</v>
      </c>
      <c r="F40" s="528"/>
      <c r="G40" s="528"/>
      <c r="H40" s="528"/>
      <c r="I40" s="528"/>
      <c r="J40" s="529"/>
      <c r="K40" s="529"/>
      <c r="L40" s="529"/>
      <c r="M40" s="529"/>
      <c r="N40" s="529"/>
      <c r="O40" s="529"/>
      <c r="P40" s="529"/>
      <c r="Q40" s="529"/>
      <c r="R40" s="529"/>
      <c r="S40" s="529"/>
      <c r="T40" s="530"/>
      <c r="U40" s="518"/>
      <c r="V40" s="512"/>
      <c r="W40" s="512"/>
      <c r="X40" s="512"/>
      <c r="Y40" s="512"/>
      <c r="Z40" s="512"/>
      <c r="AA40" s="512"/>
      <c r="AB40" s="217"/>
      <c r="AC40" s="531" t="s">
        <v>286</v>
      </c>
      <c r="AD40" s="531"/>
      <c r="AE40" s="531"/>
      <c r="AF40" s="531"/>
      <c r="AG40" s="531"/>
      <c r="AH40" s="531"/>
      <c r="AI40" s="531"/>
      <c r="AJ40" s="532"/>
      <c r="BB40" s="156"/>
      <c r="BC40" s="88"/>
      <c r="BD40" s="226">
        <v>5</v>
      </c>
      <c r="BE40" s="220" t="s">
        <v>287</v>
      </c>
      <c r="BF40" s="220"/>
      <c r="BG40" s="220"/>
      <c r="BH40" s="220"/>
      <c r="BI40" s="220"/>
      <c r="BJ40" s="196"/>
      <c r="BK40" s="196"/>
      <c r="BL40" s="196"/>
      <c r="BM40" s="196"/>
      <c r="BN40" s="196"/>
      <c r="BO40" s="196"/>
      <c r="BP40" s="196"/>
      <c r="BQ40" s="196"/>
      <c r="BR40" s="196"/>
      <c r="BS40" s="196"/>
      <c r="BT40" s="73"/>
      <c r="BU40" s="221"/>
      <c r="BV40" s="220"/>
      <c r="BW40" s="220"/>
      <c r="BX40" s="220"/>
      <c r="BY40" s="220"/>
      <c r="BZ40" s="220"/>
      <c r="CA40" s="220"/>
      <c r="CB40" s="220"/>
      <c r="CC40" s="228" t="s">
        <v>288</v>
      </c>
      <c r="CD40" s="228"/>
      <c r="CE40" s="228"/>
      <c r="CF40" s="228"/>
      <c r="CG40" s="228"/>
      <c r="CH40" s="228"/>
      <c r="CI40" s="228"/>
      <c r="CJ40" s="229"/>
    </row>
    <row r="41" spans="1:88" ht="15.75" customHeight="1" thickBot="1">
      <c r="A41" s="540"/>
      <c r="B41" s="424"/>
      <c r="C41" s="393"/>
      <c r="D41" s="230">
        <v>6</v>
      </c>
      <c r="E41" s="535" t="s">
        <v>289</v>
      </c>
      <c r="F41" s="536"/>
      <c r="G41" s="536"/>
      <c r="H41" s="536"/>
      <c r="I41" s="536"/>
      <c r="J41" s="537"/>
      <c r="K41" s="538"/>
      <c r="L41" s="538"/>
      <c r="M41" s="538"/>
      <c r="N41" s="538"/>
      <c r="O41" s="538"/>
      <c r="P41" s="538"/>
      <c r="Q41" s="538"/>
      <c r="R41" s="538"/>
      <c r="S41" s="538"/>
      <c r="T41" s="539"/>
      <c r="U41" s="542"/>
      <c r="V41" s="543"/>
      <c r="W41" s="543"/>
      <c r="X41" s="543"/>
      <c r="Y41" s="543"/>
      <c r="Z41" s="543"/>
      <c r="AA41" s="543"/>
      <c r="AB41" s="231"/>
      <c r="AC41" s="533"/>
      <c r="AD41" s="533"/>
      <c r="AE41" s="533"/>
      <c r="AF41" s="533"/>
      <c r="AG41" s="533"/>
      <c r="AH41" s="533"/>
      <c r="AI41" s="533"/>
      <c r="AJ41" s="534"/>
      <c r="BB41" s="156"/>
      <c r="BC41" s="88"/>
      <c r="BD41" s="226">
        <v>6</v>
      </c>
      <c r="BE41" s="220" t="s">
        <v>290</v>
      </c>
      <c r="BF41" s="220"/>
      <c r="BG41" s="220"/>
      <c r="BH41" s="220"/>
      <c r="BI41" s="220"/>
      <c r="BJ41" s="196"/>
      <c r="BK41" s="196"/>
      <c r="BL41" s="196"/>
      <c r="BM41" s="196"/>
      <c r="BN41" s="196"/>
      <c r="BO41" s="196"/>
      <c r="BP41" s="196"/>
      <c r="BQ41" s="196"/>
      <c r="BR41" s="196"/>
      <c r="BS41" s="196"/>
      <c r="BT41" s="73"/>
      <c r="BU41" s="232"/>
      <c r="BV41" s="233"/>
      <c r="BW41" s="233"/>
      <c r="BX41" s="233"/>
      <c r="BY41" s="233"/>
      <c r="BZ41" s="233"/>
      <c r="CA41" s="233"/>
      <c r="CB41" s="233"/>
      <c r="CC41" s="234"/>
      <c r="CD41" s="234"/>
      <c r="CE41" s="234"/>
      <c r="CF41" s="234"/>
      <c r="CG41" s="234"/>
      <c r="CH41" s="234"/>
      <c r="CI41" s="234"/>
      <c r="CJ41" s="235"/>
    </row>
    <row r="42" spans="1:88" ht="24.75" customHeight="1">
      <c r="B42" s="424"/>
      <c r="C42" s="394"/>
      <c r="D42" s="555">
        <v>7</v>
      </c>
      <c r="E42" s="557" t="s">
        <v>291</v>
      </c>
      <c r="F42" s="558"/>
      <c r="G42" s="558"/>
      <c r="H42" s="558"/>
      <c r="I42" s="558"/>
      <c r="J42" s="236"/>
      <c r="K42" s="559" t="s">
        <v>292</v>
      </c>
      <c r="L42" s="560"/>
      <c r="M42" s="560"/>
      <c r="N42" s="560"/>
      <c r="O42" s="560"/>
      <c r="P42" s="560"/>
      <c r="Q42" s="560"/>
      <c r="R42" s="560"/>
      <c r="S42" s="560"/>
      <c r="T42" s="560"/>
      <c r="U42" s="561" t="s">
        <v>293</v>
      </c>
      <c r="V42" s="562"/>
      <c r="W42" s="562"/>
      <c r="X42" s="562"/>
      <c r="Y42" s="562"/>
      <c r="Z42" s="562"/>
      <c r="AA42" s="562"/>
      <c r="AB42" s="562"/>
      <c r="AC42" s="562"/>
      <c r="AD42" s="562"/>
      <c r="AE42" s="562"/>
      <c r="AF42" s="562"/>
      <c r="AG42" s="562"/>
      <c r="AH42" s="562"/>
      <c r="AI42" s="562"/>
      <c r="AJ42" s="563"/>
      <c r="BB42" s="156"/>
      <c r="BC42" s="88"/>
      <c r="BD42" s="219">
        <v>7</v>
      </c>
      <c r="BE42" s="220" t="s">
        <v>294</v>
      </c>
      <c r="BF42" s="220"/>
      <c r="BG42" s="220"/>
      <c r="BH42" s="220"/>
      <c r="BI42" s="220"/>
      <c r="BJ42" s="237" t="b">
        <v>0</v>
      </c>
      <c r="BK42" s="220" t="s">
        <v>295</v>
      </c>
      <c r="BL42" s="181"/>
      <c r="BM42" s="181"/>
      <c r="BN42" s="181"/>
      <c r="BO42" s="181"/>
      <c r="BP42" s="181"/>
      <c r="BQ42" s="181"/>
      <c r="BR42" s="181"/>
      <c r="BS42" s="181"/>
      <c r="BT42" s="181"/>
      <c r="BU42" s="238" t="s">
        <v>296</v>
      </c>
      <c r="BV42" s="239"/>
      <c r="BW42" s="239"/>
      <c r="BX42" s="239"/>
      <c r="BY42" s="239"/>
      <c r="BZ42" s="239"/>
      <c r="CA42" s="239"/>
      <c r="CB42" s="239"/>
      <c r="CC42" s="239"/>
      <c r="CD42" s="239"/>
      <c r="CE42" s="239"/>
      <c r="CF42" s="239"/>
      <c r="CG42" s="239"/>
      <c r="CH42" s="239"/>
      <c r="CI42" s="239"/>
      <c r="CJ42" s="240"/>
    </row>
    <row r="43" spans="1:88" ht="24.75" customHeight="1">
      <c r="B43" s="424"/>
      <c r="C43" s="394"/>
      <c r="D43" s="556"/>
      <c r="E43" s="512"/>
      <c r="F43" s="512"/>
      <c r="G43" s="512"/>
      <c r="H43" s="512"/>
      <c r="I43" s="512"/>
      <c r="J43" s="241"/>
      <c r="K43" s="566" t="s">
        <v>297</v>
      </c>
      <c r="L43" s="567"/>
      <c r="M43" s="567"/>
      <c r="N43" s="567"/>
      <c r="O43" s="567"/>
      <c r="P43" s="567"/>
      <c r="Q43" s="567"/>
      <c r="R43" s="567"/>
      <c r="S43" s="567"/>
      <c r="T43" s="567"/>
      <c r="U43" s="564"/>
      <c r="V43" s="564"/>
      <c r="W43" s="564"/>
      <c r="X43" s="564"/>
      <c r="Y43" s="564"/>
      <c r="Z43" s="564"/>
      <c r="AA43" s="564"/>
      <c r="AB43" s="564"/>
      <c r="AC43" s="564"/>
      <c r="AD43" s="564"/>
      <c r="AE43" s="564"/>
      <c r="AF43" s="564"/>
      <c r="AG43" s="564"/>
      <c r="AH43" s="564"/>
      <c r="AI43" s="564"/>
      <c r="AJ43" s="565"/>
      <c r="BB43" s="156"/>
      <c r="BC43" s="88"/>
      <c r="BD43" s="219"/>
      <c r="BE43" s="220"/>
      <c r="BF43" s="220"/>
      <c r="BG43" s="220"/>
      <c r="BH43" s="220"/>
      <c r="BI43" s="220"/>
      <c r="BJ43" s="242" t="b">
        <v>0</v>
      </c>
      <c r="BK43" s="220" t="s">
        <v>298</v>
      </c>
      <c r="BL43" s="181"/>
      <c r="BM43" s="181"/>
      <c r="BN43" s="181"/>
      <c r="BO43" s="181"/>
      <c r="BP43" s="181"/>
      <c r="BQ43" s="181"/>
      <c r="BR43" s="181"/>
      <c r="BS43" s="181"/>
      <c r="BT43" s="181"/>
      <c r="BU43" s="220"/>
      <c r="BV43" s="220"/>
      <c r="BW43" s="220"/>
      <c r="BX43" s="220"/>
      <c r="BY43" s="220"/>
      <c r="BZ43" s="220"/>
      <c r="CA43" s="220"/>
      <c r="CB43" s="220"/>
      <c r="CC43" s="220"/>
      <c r="CD43" s="220"/>
      <c r="CE43" s="220"/>
      <c r="CF43" s="220"/>
      <c r="CG43" s="220"/>
      <c r="CH43" s="220"/>
      <c r="CI43" s="220"/>
      <c r="CJ43" s="243"/>
    </row>
    <row r="44" spans="1:88">
      <c r="A44" s="244"/>
      <c r="B44" s="424"/>
      <c r="C44" s="394"/>
      <c r="D44" s="374">
        <v>8</v>
      </c>
      <c r="E44" s="527" t="s">
        <v>299</v>
      </c>
      <c r="F44" s="528"/>
      <c r="G44" s="528"/>
      <c r="H44" s="528"/>
      <c r="I44" s="528"/>
      <c r="J44" s="529"/>
      <c r="K44" s="529"/>
      <c r="L44" s="529"/>
      <c r="M44" s="529"/>
      <c r="N44" s="529"/>
      <c r="O44" s="529"/>
      <c r="P44" s="529"/>
      <c r="Q44" s="529"/>
      <c r="R44" s="529"/>
      <c r="S44" s="529"/>
      <c r="T44" s="529"/>
      <c r="U44" s="529"/>
      <c r="V44" s="529"/>
      <c r="W44" s="529"/>
      <c r="X44" s="529"/>
      <c r="Y44" s="529"/>
      <c r="Z44" s="529"/>
      <c r="AA44" s="529"/>
      <c r="AB44" s="529"/>
      <c r="AC44" s="529"/>
      <c r="AD44" s="529"/>
      <c r="AE44" s="529"/>
      <c r="AF44" s="529"/>
      <c r="AG44" s="529"/>
      <c r="AH44" s="529"/>
      <c r="AI44" s="529"/>
      <c r="AJ44" s="568"/>
      <c r="BB44" s="156"/>
      <c r="BC44" s="88"/>
      <c r="BD44" s="226">
        <v>8</v>
      </c>
      <c r="BE44" s="220" t="s">
        <v>300</v>
      </c>
      <c r="BF44" s="220"/>
      <c r="BG44" s="220"/>
      <c r="BH44" s="220"/>
      <c r="BI44" s="220"/>
      <c r="BJ44" s="196"/>
      <c r="BK44" s="196"/>
      <c r="BL44" s="196"/>
      <c r="BM44" s="196"/>
      <c r="BN44" s="196"/>
      <c r="BO44" s="196"/>
      <c r="BP44" s="196"/>
      <c r="BQ44" s="196"/>
      <c r="BR44" s="196"/>
      <c r="BS44" s="196"/>
      <c r="BT44" s="196"/>
      <c r="BU44" s="196"/>
      <c r="BV44" s="196"/>
      <c r="BW44" s="196"/>
      <c r="BX44" s="196"/>
      <c r="BY44" s="196"/>
      <c r="BZ44" s="196"/>
      <c r="CA44" s="196"/>
      <c r="CB44" s="196"/>
      <c r="CC44" s="196"/>
      <c r="CD44" s="196"/>
      <c r="CE44" s="196"/>
      <c r="CF44" s="196"/>
      <c r="CG44" s="196"/>
      <c r="CH44" s="196"/>
      <c r="CI44" s="196"/>
      <c r="CJ44" s="245"/>
    </row>
    <row r="45" spans="1:88" ht="20.25" customHeight="1">
      <c r="A45" s="246"/>
      <c r="B45" s="424"/>
      <c r="C45" s="394"/>
      <c r="D45" s="546" t="s">
        <v>301</v>
      </c>
      <c r="E45" s="547"/>
      <c r="F45" s="547"/>
      <c r="G45" s="547"/>
      <c r="H45" s="547"/>
      <c r="I45" s="547"/>
      <c r="J45" s="547"/>
      <c r="K45" s="547"/>
      <c r="L45" s="547"/>
      <c r="M45" s="547"/>
      <c r="N45" s="547"/>
      <c r="O45" s="547"/>
      <c r="P45" s="547"/>
      <c r="Q45" s="547"/>
      <c r="R45" s="547"/>
      <c r="S45" s="547"/>
      <c r="T45" s="547"/>
      <c r="U45" s="547"/>
      <c r="V45" s="547"/>
      <c r="W45" s="547"/>
      <c r="X45" s="547"/>
      <c r="Y45" s="547"/>
      <c r="Z45" s="547"/>
      <c r="AA45" s="547"/>
      <c r="AB45" s="547"/>
      <c r="AC45" s="547"/>
      <c r="AD45" s="547"/>
      <c r="AE45" s="547"/>
      <c r="AF45" s="547"/>
      <c r="AG45" s="547"/>
      <c r="AH45" s="547"/>
      <c r="AI45" s="547"/>
      <c r="AJ45" s="548"/>
      <c r="AL45" s="146"/>
      <c r="BB45" s="156"/>
      <c r="BC45" s="88"/>
      <c r="BD45" s="247" t="s">
        <v>302</v>
      </c>
      <c r="BE45" s="248"/>
      <c r="BF45" s="248"/>
      <c r="BG45" s="248"/>
      <c r="BH45" s="248"/>
      <c r="BI45" s="248"/>
      <c r="BJ45" s="248"/>
      <c r="BK45" s="248"/>
      <c r="BL45" s="248"/>
      <c r="BM45" s="248"/>
      <c r="BN45" s="248"/>
      <c r="BO45" s="248"/>
      <c r="BP45" s="248"/>
      <c r="BQ45" s="248"/>
      <c r="BR45" s="248"/>
      <c r="BS45" s="248"/>
      <c r="BT45" s="248"/>
      <c r="BU45" s="248"/>
      <c r="BV45" s="248"/>
      <c r="BW45" s="248"/>
      <c r="BX45" s="248"/>
      <c r="BY45" s="248"/>
      <c r="BZ45" s="248"/>
      <c r="CA45" s="248"/>
      <c r="CB45" s="248"/>
      <c r="CC45" s="248"/>
      <c r="CD45" s="248"/>
      <c r="CE45" s="248"/>
      <c r="CF45" s="248"/>
      <c r="CG45" s="249"/>
      <c r="CH45" s="249"/>
      <c r="CI45" s="249"/>
      <c r="CJ45" s="250"/>
    </row>
    <row r="46" spans="1:88" ht="31.5" customHeight="1" thickBot="1">
      <c r="B46" s="507"/>
      <c r="C46" s="395"/>
      <c r="D46" s="549" t="s">
        <v>303</v>
      </c>
      <c r="E46" s="550"/>
      <c r="F46" s="550"/>
      <c r="G46" s="550"/>
      <c r="H46" s="550"/>
      <c r="I46" s="550"/>
      <c r="J46" s="550"/>
      <c r="K46" s="550"/>
      <c r="L46" s="550"/>
      <c r="M46" s="550"/>
      <c r="N46" s="550"/>
      <c r="O46" s="550"/>
      <c r="P46" s="550"/>
      <c r="Q46" s="550"/>
      <c r="R46" s="550"/>
      <c r="S46" s="550"/>
      <c r="T46" s="550"/>
      <c r="U46" s="550"/>
      <c r="V46" s="550"/>
      <c r="W46" s="550"/>
      <c r="X46" s="550"/>
      <c r="Y46" s="550"/>
      <c r="Z46" s="550"/>
      <c r="AA46" s="550"/>
      <c r="AB46" s="550"/>
      <c r="AC46" s="550"/>
      <c r="AD46" s="550"/>
      <c r="AE46" s="550"/>
      <c r="AF46" s="550"/>
      <c r="AG46" s="550"/>
      <c r="AH46" s="550"/>
      <c r="AI46" s="550"/>
      <c r="AJ46" s="551"/>
      <c r="BB46" s="199"/>
      <c r="BC46" s="200"/>
      <c r="BD46" s="251" t="s">
        <v>304</v>
      </c>
      <c r="BE46" s="252"/>
      <c r="BF46" s="252"/>
      <c r="BG46" s="252"/>
      <c r="BH46" s="252"/>
      <c r="BI46" s="252"/>
      <c r="BJ46" s="252"/>
      <c r="BK46" s="252"/>
      <c r="BL46" s="252"/>
      <c r="BM46" s="252"/>
      <c r="BN46" s="252"/>
      <c r="BO46" s="252"/>
      <c r="BP46" s="252"/>
      <c r="BQ46" s="252"/>
      <c r="BR46" s="252"/>
      <c r="BS46" s="252"/>
      <c r="BT46" s="252"/>
      <c r="BU46" s="252"/>
      <c r="BV46" s="252"/>
      <c r="BW46" s="252"/>
      <c r="BX46" s="252"/>
      <c r="BY46" s="252"/>
      <c r="BZ46" s="252"/>
      <c r="CA46" s="252"/>
      <c r="CB46" s="252"/>
      <c r="CC46" s="252"/>
      <c r="CD46" s="252"/>
      <c r="CE46" s="252"/>
      <c r="CF46" s="252"/>
      <c r="CG46" s="252"/>
      <c r="CH46" s="252"/>
      <c r="CI46" s="252"/>
      <c r="CJ46" s="253"/>
    </row>
    <row r="47" spans="1:88" ht="14.25" customHeight="1" thickTop="1">
      <c r="A47" s="254"/>
      <c r="B47" s="423" t="s">
        <v>305</v>
      </c>
      <c r="C47" s="427" t="s">
        <v>306</v>
      </c>
      <c r="D47" s="552" t="s">
        <v>307</v>
      </c>
      <c r="E47" s="552"/>
      <c r="F47" s="552"/>
      <c r="G47" s="552"/>
      <c r="H47" s="552"/>
      <c r="I47" s="552"/>
      <c r="J47" s="552"/>
      <c r="K47" s="552"/>
      <c r="L47" s="552"/>
      <c r="M47" s="552"/>
      <c r="N47" s="552"/>
      <c r="O47" s="552"/>
      <c r="P47" s="552"/>
      <c r="Q47" s="552"/>
      <c r="R47" s="552"/>
      <c r="S47" s="552"/>
      <c r="T47" s="552"/>
      <c r="U47" s="552"/>
      <c r="V47" s="552"/>
      <c r="W47" s="552"/>
      <c r="X47" s="552"/>
      <c r="Y47" s="552"/>
      <c r="Z47" s="552"/>
      <c r="AA47" s="552"/>
      <c r="AB47" s="552"/>
      <c r="AC47" s="552"/>
      <c r="AD47" s="552"/>
      <c r="AE47" s="552"/>
      <c r="AF47" s="552"/>
      <c r="AG47" s="552"/>
      <c r="AH47" s="552"/>
      <c r="AI47" s="552"/>
      <c r="AJ47" s="553"/>
      <c r="AL47" s="554"/>
      <c r="BB47" s="255" t="s">
        <v>308</v>
      </c>
      <c r="BC47" s="69" t="s">
        <v>309</v>
      </c>
      <c r="BD47" s="256" t="s">
        <v>310</v>
      </c>
      <c r="BE47" s="256"/>
      <c r="BF47" s="256"/>
      <c r="BG47" s="256"/>
      <c r="BH47" s="256"/>
      <c r="BI47" s="256"/>
      <c r="BJ47" s="256"/>
      <c r="BK47" s="256"/>
      <c r="BL47" s="256"/>
      <c r="BM47" s="256"/>
      <c r="BN47" s="256"/>
      <c r="BO47" s="256"/>
      <c r="BP47" s="256"/>
      <c r="BQ47" s="256"/>
      <c r="BR47" s="256"/>
      <c r="BS47" s="256"/>
      <c r="BT47" s="256"/>
      <c r="BU47" s="256"/>
      <c r="BV47" s="256"/>
      <c r="BW47" s="256"/>
      <c r="BX47" s="256"/>
      <c r="BY47" s="256"/>
      <c r="BZ47" s="256"/>
      <c r="CA47" s="256"/>
      <c r="CB47" s="256"/>
      <c r="CC47" s="256"/>
      <c r="CD47" s="256"/>
      <c r="CE47" s="256"/>
      <c r="CF47" s="256"/>
      <c r="CG47" s="256"/>
      <c r="CH47" s="256"/>
      <c r="CI47" s="256"/>
      <c r="CJ47" s="256"/>
    </row>
    <row r="48" spans="1:88" ht="54" customHeight="1">
      <c r="A48" s="572"/>
      <c r="B48" s="424"/>
      <c r="C48" s="394"/>
      <c r="D48" s="573" t="s">
        <v>311</v>
      </c>
      <c r="E48" s="573"/>
      <c r="F48" s="573"/>
      <c r="G48" s="573"/>
      <c r="H48" s="573"/>
      <c r="I48" s="573"/>
      <c r="J48" s="573"/>
      <c r="K48" s="573"/>
      <c r="L48" s="573"/>
      <c r="M48" s="573"/>
      <c r="N48" s="573"/>
      <c r="O48" s="573"/>
      <c r="P48" s="573"/>
      <c r="Q48" s="573"/>
      <c r="R48" s="573"/>
      <c r="S48" s="573"/>
      <c r="T48" s="573"/>
      <c r="U48" s="573"/>
      <c r="V48" s="573"/>
      <c r="W48" s="573"/>
      <c r="X48" s="573"/>
      <c r="Y48" s="573"/>
      <c r="Z48" s="573"/>
      <c r="AA48" s="573"/>
      <c r="AB48" s="573"/>
      <c r="AC48" s="573"/>
      <c r="AD48" s="573"/>
      <c r="AE48" s="573"/>
      <c r="AF48" s="573"/>
      <c r="AG48" s="573"/>
      <c r="AH48" s="573"/>
      <c r="AI48" s="573"/>
      <c r="AJ48" s="574"/>
      <c r="AK48" s="257"/>
      <c r="AL48" s="554"/>
      <c r="AQ48" s="258"/>
      <c r="BB48" s="255"/>
      <c r="BC48" s="69"/>
      <c r="BD48" s="259" t="s">
        <v>312</v>
      </c>
      <c r="BE48" s="260"/>
      <c r="BF48" s="260"/>
      <c r="BG48" s="260"/>
      <c r="BH48" s="260"/>
      <c r="BI48" s="260"/>
      <c r="BJ48" s="260"/>
      <c r="BK48" s="260"/>
      <c r="BL48" s="260"/>
      <c r="BM48" s="260"/>
      <c r="BN48" s="260"/>
      <c r="BO48" s="260"/>
      <c r="BP48" s="260"/>
      <c r="BQ48" s="260"/>
      <c r="BR48" s="260"/>
      <c r="BS48" s="260"/>
      <c r="BT48" s="260"/>
      <c r="BU48" s="260"/>
      <c r="BV48" s="260"/>
      <c r="BW48" s="260"/>
      <c r="BX48" s="260"/>
      <c r="BY48" s="260"/>
      <c r="BZ48" s="260"/>
      <c r="CA48" s="260"/>
      <c r="CB48" s="260"/>
      <c r="CC48" s="260"/>
      <c r="CD48" s="260"/>
      <c r="CE48" s="260"/>
      <c r="CF48" s="260"/>
      <c r="CG48" s="260"/>
      <c r="CH48" s="260"/>
      <c r="CI48" s="260"/>
      <c r="CJ48" s="261"/>
    </row>
    <row r="49" spans="1:88" ht="54" customHeight="1">
      <c r="A49" s="572"/>
      <c r="B49" s="424"/>
      <c r="C49" s="394"/>
      <c r="D49" s="573"/>
      <c r="E49" s="573"/>
      <c r="F49" s="573"/>
      <c r="G49" s="573"/>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4"/>
      <c r="AL49" s="554"/>
      <c r="BB49" s="255"/>
      <c r="BC49" s="69"/>
      <c r="BD49" s="259"/>
      <c r="BE49" s="260"/>
      <c r="BF49" s="260"/>
      <c r="BG49" s="260"/>
      <c r="BH49" s="260"/>
      <c r="BI49" s="260"/>
      <c r="BJ49" s="260"/>
      <c r="BK49" s="260"/>
      <c r="BL49" s="260"/>
      <c r="BM49" s="260"/>
      <c r="BN49" s="260"/>
      <c r="BO49" s="260"/>
      <c r="BP49" s="260"/>
      <c r="BQ49" s="260"/>
      <c r="BR49" s="260"/>
      <c r="BS49" s="260"/>
      <c r="BT49" s="260"/>
      <c r="BU49" s="260"/>
      <c r="BV49" s="260"/>
      <c r="BW49" s="260"/>
      <c r="BX49" s="260"/>
      <c r="BY49" s="260"/>
      <c r="BZ49" s="260"/>
      <c r="CA49" s="260"/>
      <c r="CB49" s="260"/>
      <c r="CC49" s="260"/>
      <c r="CD49" s="260"/>
      <c r="CE49" s="260"/>
      <c r="CF49" s="260"/>
      <c r="CG49" s="260"/>
      <c r="CH49" s="260"/>
      <c r="CI49" s="260"/>
      <c r="CJ49" s="261"/>
    </row>
    <row r="50" spans="1:88" ht="54" customHeight="1">
      <c r="A50" s="572"/>
      <c r="B50" s="424"/>
      <c r="C50" s="394"/>
      <c r="D50" s="573"/>
      <c r="E50" s="573"/>
      <c r="F50" s="573"/>
      <c r="G50" s="573"/>
      <c r="H50" s="573"/>
      <c r="I50" s="573"/>
      <c r="J50" s="573"/>
      <c r="K50" s="573"/>
      <c r="L50" s="573"/>
      <c r="M50" s="573"/>
      <c r="N50" s="573"/>
      <c r="O50" s="573"/>
      <c r="P50" s="573"/>
      <c r="Q50" s="573"/>
      <c r="R50" s="573"/>
      <c r="S50" s="573"/>
      <c r="T50" s="573"/>
      <c r="U50" s="573"/>
      <c r="V50" s="573"/>
      <c r="W50" s="573"/>
      <c r="X50" s="573"/>
      <c r="Y50" s="573"/>
      <c r="Z50" s="573"/>
      <c r="AA50" s="573"/>
      <c r="AB50" s="573"/>
      <c r="AC50" s="573"/>
      <c r="AD50" s="573"/>
      <c r="AE50" s="573"/>
      <c r="AF50" s="573"/>
      <c r="AG50" s="573"/>
      <c r="AH50" s="573"/>
      <c r="AI50" s="573"/>
      <c r="AJ50" s="574"/>
      <c r="AL50" s="554"/>
      <c r="BB50" s="255"/>
      <c r="BC50" s="69"/>
      <c r="BD50" s="259"/>
      <c r="BE50" s="260"/>
      <c r="BF50" s="260"/>
      <c r="BG50" s="260"/>
      <c r="BH50" s="260"/>
      <c r="BI50" s="260"/>
      <c r="BJ50" s="260"/>
      <c r="BK50" s="260"/>
      <c r="BL50" s="260"/>
      <c r="BM50" s="260"/>
      <c r="BN50" s="260"/>
      <c r="BO50" s="260"/>
      <c r="BP50" s="260"/>
      <c r="BQ50" s="260"/>
      <c r="BR50" s="260"/>
      <c r="BS50" s="260"/>
      <c r="BT50" s="260"/>
      <c r="BU50" s="260"/>
      <c r="BV50" s="260"/>
      <c r="BW50" s="260"/>
      <c r="BX50" s="260"/>
      <c r="BY50" s="260"/>
      <c r="BZ50" s="260"/>
      <c r="CA50" s="260"/>
      <c r="CB50" s="260"/>
      <c r="CC50" s="260"/>
      <c r="CD50" s="260"/>
      <c r="CE50" s="260"/>
      <c r="CF50" s="260"/>
      <c r="CG50" s="260"/>
      <c r="CH50" s="260"/>
      <c r="CI50" s="260"/>
      <c r="CJ50" s="261"/>
    </row>
    <row r="51" spans="1:88" ht="206.25" customHeight="1">
      <c r="A51" s="572"/>
      <c r="B51" s="424"/>
      <c r="C51" s="394"/>
      <c r="D51" s="575" t="str">
        <f>IF(AO3="","",AO3)</f>
        <v/>
      </c>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6"/>
      <c r="AL51" s="554"/>
      <c r="BB51" s="255"/>
      <c r="BC51" s="69"/>
      <c r="BD51" s="262"/>
      <c r="BE51" s="263"/>
      <c r="BF51" s="263"/>
      <c r="BG51" s="263"/>
      <c r="BH51" s="263"/>
      <c r="BI51" s="263"/>
      <c r="BJ51" s="263"/>
      <c r="BK51" s="263"/>
      <c r="BL51" s="263"/>
      <c r="BM51" s="263"/>
      <c r="BN51" s="263"/>
      <c r="BO51" s="263"/>
      <c r="BP51" s="263"/>
      <c r="BQ51" s="263"/>
      <c r="BR51" s="263"/>
      <c r="BS51" s="263"/>
      <c r="BT51" s="263"/>
      <c r="BU51" s="263"/>
      <c r="BV51" s="263"/>
      <c r="BW51" s="263"/>
      <c r="BX51" s="263"/>
      <c r="BY51" s="263"/>
      <c r="BZ51" s="263"/>
      <c r="CA51" s="263"/>
      <c r="CB51" s="263"/>
      <c r="CC51" s="263"/>
      <c r="CD51" s="263"/>
      <c r="CE51" s="263"/>
      <c r="CF51" s="263"/>
      <c r="CG51" s="263"/>
      <c r="CH51" s="263"/>
      <c r="CI51" s="263"/>
      <c r="CJ51" s="264"/>
    </row>
    <row r="52" spans="1:88" ht="206.25" customHeight="1">
      <c r="A52" s="572"/>
      <c r="B52" s="424"/>
      <c r="C52" s="394"/>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6"/>
      <c r="AL52" s="554"/>
      <c r="BB52" s="255"/>
      <c r="BC52" s="69"/>
      <c r="BD52" s="262"/>
      <c r="BE52" s="263"/>
      <c r="BF52" s="263"/>
      <c r="BG52" s="263"/>
      <c r="BH52" s="263"/>
      <c r="BI52" s="263"/>
      <c r="BJ52" s="263"/>
      <c r="BK52" s="263"/>
      <c r="BL52" s="263"/>
      <c r="BM52" s="263"/>
      <c r="BN52" s="263"/>
      <c r="BO52" s="263"/>
      <c r="BP52" s="263"/>
      <c r="BQ52" s="263"/>
      <c r="BR52" s="263"/>
      <c r="BS52" s="263"/>
      <c r="BT52" s="263"/>
      <c r="BU52" s="263"/>
      <c r="BV52" s="263"/>
      <c r="BW52" s="263"/>
      <c r="BX52" s="263"/>
      <c r="BY52" s="263"/>
      <c r="BZ52" s="263"/>
      <c r="CA52" s="263"/>
      <c r="CB52" s="263"/>
      <c r="CC52" s="263"/>
      <c r="CD52" s="263"/>
      <c r="CE52" s="263"/>
      <c r="CF52" s="263"/>
      <c r="CG52" s="263"/>
      <c r="CH52" s="263"/>
      <c r="CI52" s="263"/>
      <c r="CJ52" s="264"/>
    </row>
    <row r="53" spans="1:88" ht="206.25" customHeight="1" thickBot="1">
      <c r="A53" s="572"/>
      <c r="B53" s="507"/>
      <c r="C53" s="395"/>
      <c r="D53" s="577"/>
      <c r="E53" s="577"/>
      <c r="F53" s="577"/>
      <c r="G53" s="577"/>
      <c r="H53" s="577"/>
      <c r="I53" s="577"/>
      <c r="J53" s="577"/>
      <c r="K53" s="577"/>
      <c r="L53" s="577"/>
      <c r="M53" s="577"/>
      <c r="N53" s="577"/>
      <c r="O53" s="577"/>
      <c r="P53" s="577"/>
      <c r="Q53" s="577"/>
      <c r="R53" s="577"/>
      <c r="S53" s="577"/>
      <c r="T53" s="577"/>
      <c r="U53" s="577"/>
      <c r="V53" s="577"/>
      <c r="W53" s="577"/>
      <c r="X53" s="577"/>
      <c r="Y53" s="577"/>
      <c r="Z53" s="577"/>
      <c r="AA53" s="577"/>
      <c r="AB53" s="577"/>
      <c r="AC53" s="577"/>
      <c r="AD53" s="577"/>
      <c r="AE53" s="577"/>
      <c r="AF53" s="577"/>
      <c r="AG53" s="577"/>
      <c r="AH53" s="577"/>
      <c r="AI53" s="577"/>
      <c r="AJ53" s="578"/>
      <c r="AL53" s="554"/>
      <c r="BB53" s="265"/>
      <c r="BC53" s="266"/>
      <c r="BD53" s="267"/>
      <c r="BE53" s="268"/>
      <c r="BF53" s="268"/>
      <c r="BG53" s="268"/>
      <c r="BH53" s="268"/>
      <c r="BI53" s="268"/>
      <c r="BJ53" s="268"/>
      <c r="BK53" s="268"/>
      <c r="BL53" s="268"/>
      <c r="BM53" s="268"/>
      <c r="BN53" s="268"/>
      <c r="BO53" s="268"/>
      <c r="BP53" s="268"/>
      <c r="BQ53" s="268"/>
      <c r="BR53" s="268"/>
      <c r="BS53" s="268"/>
      <c r="BT53" s="268"/>
      <c r="BU53" s="268"/>
      <c r="BV53" s="268"/>
      <c r="BW53" s="268"/>
      <c r="BX53" s="268"/>
      <c r="BY53" s="268"/>
      <c r="BZ53" s="268"/>
      <c r="CA53" s="268"/>
      <c r="CB53" s="268"/>
      <c r="CC53" s="268"/>
      <c r="CD53" s="268"/>
      <c r="CE53" s="268"/>
      <c r="CF53" s="268"/>
      <c r="CG53" s="268"/>
      <c r="CH53" s="268"/>
      <c r="CI53" s="268"/>
      <c r="CJ53" s="269"/>
    </row>
    <row r="54" spans="1:88" ht="12" customHeight="1">
      <c r="B54" s="579" t="s">
        <v>313</v>
      </c>
      <c r="C54" s="580"/>
      <c r="D54" s="580"/>
      <c r="E54" s="580"/>
      <c r="F54" s="580"/>
      <c r="G54" s="580"/>
      <c r="H54" s="580"/>
      <c r="I54" s="580"/>
      <c r="J54" s="580"/>
      <c r="K54" s="580"/>
      <c r="L54" s="580"/>
      <c r="M54" s="580"/>
      <c r="N54" s="580"/>
      <c r="O54" s="580"/>
      <c r="P54" s="580"/>
      <c r="Q54" s="580"/>
      <c r="R54" s="580"/>
      <c r="S54" s="580"/>
      <c r="T54" s="580"/>
      <c r="U54" s="580"/>
      <c r="V54" s="580"/>
      <c r="W54" s="580"/>
      <c r="X54" s="580"/>
      <c r="Y54" s="580"/>
      <c r="Z54" s="580"/>
      <c r="AA54" s="580"/>
      <c r="AB54" s="580"/>
      <c r="AC54" s="580"/>
      <c r="AD54" s="580"/>
      <c r="AE54" s="580"/>
      <c r="AF54" s="580"/>
      <c r="AG54" s="580"/>
      <c r="AH54" s="580"/>
      <c r="AI54" s="580"/>
      <c r="AJ54" s="581"/>
      <c r="BB54" s="270" t="s">
        <v>314</v>
      </c>
      <c r="BC54" s="270"/>
      <c r="BD54" s="270"/>
      <c r="BE54" s="270"/>
      <c r="BF54" s="270"/>
      <c r="BG54" s="270"/>
      <c r="BH54" s="270"/>
      <c r="BI54" s="270"/>
      <c r="BJ54" s="270"/>
      <c r="BK54" s="270"/>
      <c r="BL54" s="270"/>
      <c r="BM54" s="270"/>
      <c r="BN54" s="270"/>
      <c r="BO54" s="270"/>
      <c r="BP54" s="270"/>
      <c r="BQ54" s="270"/>
      <c r="BR54" s="270"/>
      <c r="BS54" s="270"/>
      <c r="BT54" s="270"/>
      <c r="BU54" s="270"/>
      <c r="BV54" s="270"/>
      <c r="BW54" s="270"/>
      <c r="BX54" s="270"/>
      <c r="BY54" s="270"/>
      <c r="BZ54" s="270"/>
      <c r="CA54" s="270"/>
      <c r="CB54" s="270"/>
      <c r="CC54" s="270"/>
      <c r="CD54" s="270"/>
      <c r="CE54" s="270"/>
      <c r="CF54" s="270"/>
      <c r="CG54" s="270"/>
      <c r="CH54" s="270"/>
      <c r="CI54" s="270"/>
      <c r="CJ54" s="270"/>
    </row>
    <row r="55" spans="1:88" ht="19.5" customHeight="1">
      <c r="B55" s="271">
        <v>1</v>
      </c>
      <c r="C55" s="571" t="s">
        <v>315</v>
      </c>
      <c r="D55" s="569"/>
      <c r="E55" s="569"/>
      <c r="F55" s="569"/>
      <c r="G55" s="569"/>
      <c r="H55" s="569"/>
      <c r="I55" s="569"/>
      <c r="J55" s="569"/>
      <c r="K55" s="569"/>
      <c r="L55" s="569"/>
      <c r="M55" s="569"/>
      <c r="N55" s="569"/>
      <c r="O55" s="569"/>
      <c r="P55" s="569"/>
      <c r="Q55" s="569"/>
      <c r="R55" s="569"/>
      <c r="S55" s="569"/>
      <c r="T55" s="569"/>
      <c r="U55" s="569"/>
      <c r="V55" s="569"/>
      <c r="W55" s="569"/>
      <c r="X55" s="569"/>
      <c r="Y55" s="569"/>
      <c r="Z55" s="569"/>
      <c r="AA55" s="569"/>
      <c r="AB55" s="569"/>
      <c r="AC55" s="569"/>
      <c r="AD55" s="569"/>
      <c r="AE55" s="569"/>
      <c r="AF55" s="569"/>
      <c r="AG55" s="569"/>
      <c r="AH55" s="569"/>
      <c r="AI55" s="569"/>
      <c r="AJ55" s="570"/>
      <c r="AQ55" s="272"/>
      <c r="AR55" s="273" t="str">
        <f>C55</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5" s="274">
        <v>1</v>
      </c>
      <c r="BC55" s="275" t="s">
        <v>316</v>
      </c>
      <c r="BD55" s="275"/>
      <c r="BE55" s="275"/>
      <c r="BF55" s="275"/>
      <c r="BG55" s="275"/>
      <c r="BH55" s="275"/>
      <c r="BI55" s="275"/>
      <c r="BJ55" s="275"/>
      <c r="BK55" s="275"/>
      <c r="BL55" s="275"/>
      <c r="BM55" s="275"/>
      <c r="BN55" s="275"/>
      <c r="BO55" s="275"/>
      <c r="BP55" s="275"/>
      <c r="BQ55" s="275"/>
      <c r="BR55" s="275"/>
      <c r="BS55" s="275"/>
      <c r="BT55" s="275"/>
      <c r="BU55" s="275"/>
      <c r="BV55" s="275"/>
      <c r="BW55" s="275"/>
      <c r="BX55" s="275"/>
      <c r="BY55" s="275"/>
      <c r="BZ55" s="275"/>
      <c r="CA55" s="275"/>
      <c r="CB55" s="275"/>
      <c r="CC55" s="275"/>
      <c r="CD55" s="275"/>
      <c r="CE55" s="275"/>
      <c r="CF55" s="275"/>
      <c r="CG55" s="275"/>
      <c r="CH55" s="275"/>
      <c r="CI55" s="275"/>
      <c r="CJ55" s="275"/>
    </row>
    <row r="56" spans="1:88" ht="11.1" customHeight="1">
      <c r="B56" s="271">
        <v>2</v>
      </c>
      <c r="C56" s="569" t="s">
        <v>317</v>
      </c>
      <c r="D56" s="569"/>
      <c r="E56" s="569"/>
      <c r="F56" s="569"/>
      <c r="G56" s="569"/>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70"/>
      <c r="AQ56" s="272"/>
      <c r="AR56" s="273" t="str">
        <f t="shared" ref="AR56:AR77" si="0">C56</f>
        <v>如未附報價單，以SGS定價為主。If no quotation is attached, the SGS pricing shall prevail.</v>
      </c>
      <c r="BB56" s="274">
        <v>2</v>
      </c>
      <c r="BC56" s="275" t="s">
        <v>318</v>
      </c>
      <c r="BD56" s="275"/>
      <c r="BE56" s="275"/>
      <c r="BF56" s="275"/>
      <c r="BG56" s="275"/>
      <c r="BH56" s="275"/>
      <c r="BI56" s="275"/>
      <c r="BJ56" s="275"/>
      <c r="BK56" s="275"/>
      <c r="BL56" s="275"/>
      <c r="BM56" s="275"/>
      <c r="BN56" s="275"/>
      <c r="BO56" s="275"/>
      <c r="BP56" s="275"/>
      <c r="BQ56" s="275"/>
      <c r="BR56" s="275"/>
      <c r="BS56" s="275"/>
      <c r="BT56" s="275"/>
      <c r="BU56" s="275"/>
      <c r="BV56" s="275"/>
      <c r="BW56" s="275"/>
      <c r="BX56" s="275"/>
      <c r="BY56" s="275"/>
      <c r="BZ56" s="275"/>
      <c r="CA56" s="275"/>
      <c r="CB56" s="275"/>
      <c r="CC56" s="275"/>
      <c r="CD56" s="275"/>
      <c r="CE56" s="275"/>
      <c r="CF56" s="275"/>
      <c r="CG56" s="275"/>
      <c r="CH56" s="275"/>
      <c r="CI56" s="275"/>
      <c r="CJ56" s="275"/>
    </row>
    <row r="57" spans="1:88" ht="19.5" customHeight="1">
      <c r="B57" s="271">
        <v>3</v>
      </c>
      <c r="C57" s="569" t="s">
        <v>319</v>
      </c>
      <c r="D57" s="569"/>
      <c r="E57" s="569"/>
      <c r="F57" s="569"/>
      <c r="G57" s="569"/>
      <c r="H57" s="569"/>
      <c r="I57" s="569"/>
      <c r="J57" s="569"/>
      <c r="K57" s="569"/>
      <c r="L57" s="569"/>
      <c r="M57" s="569"/>
      <c r="N57" s="569"/>
      <c r="O57" s="569"/>
      <c r="P57" s="569"/>
      <c r="Q57" s="569"/>
      <c r="R57" s="569"/>
      <c r="S57" s="569"/>
      <c r="T57" s="569"/>
      <c r="U57" s="569"/>
      <c r="V57" s="569"/>
      <c r="W57" s="569"/>
      <c r="X57" s="569"/>
      <c r="Y57" s="569"/>
      <c r="Z57" s="569"/>
      <c r="AA57" s="569"/>
      <c r="AB57" s="569"/>
      <c r="AC57" s="569"/>
      <c r="AD57" s="569"/>
      <c r="AE57" s="569"/>
      <c r="AF57" s="569"/>
      <c r="AG57" s="569"/>
      <c r="AH57" s="569"/>
      <c r="AI57" s="569"/>
      <c r="AJ57" s="570"/>
      <c r="AQ57" s="272"/>
      <c r="AR57" s="273"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274">
        <v>3</v>
      </c>
      <c r="BC57" s="275" t="s">
        <v>320</v>
      </c>
      <c r="BD57" s="275"/>
      <c r="BE57" s="275"/>
      <c r="BF57" s="275"/>
      <c r="BG57" s="275"/>
      <c r="BH57" s="275"/>
      <c r="BI57" s="275"/>
      <c r="BJ57" s="275"/>
      <c r="BK57" s="275"/>
      <c r="BL57" s="275"/>
      <c r="BM57" s="275"/>
      <c r="BN57" s="275"/>
      <c r="BO57" s="275"/>
      <c r="BP57" s="275"/>
      <c r="BQ57" s="275"/>
      <c r="BR57" s="275"/>
      <c r="BS57" s="275"/>
      <c r="BT57" s="275"/>
      <c r="BU57" s="275"/>
      <c r="BV57" s="275"/>
      <c r="BW57" s="275"/>
      <c r="BX57" s="275"/>
      <c r="BY57" s="275"/>
      <c r="BZ57" s="275"/>
      <c r="CA57" s="275"/>
      <c r="CB57" s="275"/>
      <c r="CC57" s="275"/>
      <c r="CD57" s="275"/>
      <c r="CE57" s="275"/>
      <c r="CF57" s="275"/>
      <c r="CG57" s="275"/>
      <c r="CH57" s="275"/>
      <c r="CI57" s="275"/>
      <c r="CJ57" s="275"/>
    </row>
    <row r="58" spans="1:88" ht="12.75" customHeight="1">
      <c r="B58" s="271">
        <v>4</v>
      </c>
      <c r="C58" s="569" t="s">
        <v>321</v>
      </c>
      <c r="D58" s="569"/>
      <c r="E58" s="569"/>
      <c r="F58" s="569"/>
      <c r="G58" s="569"/>
      <c r="H58" s="569"/>
      <c r="I58" s="569"/>
      <c r="J58" s="569"/>
      <c r="K58" s="569"/>
      <c r="L58" s="569"/>
      <c r="M58" s="569"/>
      <c r="N58" s="569"/>
      <c r="O58" s="569"/>
      <c r="P58" s="569"/>
      <c r="Q58" s="569"/>
      <c r="R58" s="569"/>
      <c r="S58" s="569"/>
      <c r="T58" s="569"/>
      <c r="U58" s="569"/>
      <c r="V58" s="569"/>
      <c r="W58" s="569"/>
      <c r="X58" s="569"/>
      <c r="Y58" s="569"/>
      <c r="Z58" s="569"/>
      <c r="AA58" s="569"/>
      <c r="AB58" s="569"/>
      <c r="AC58" s="569"/>
      <c r="AD58" s="569"/>
      <c r="AE58" s="569"/>
      <c r="AF58" s="569"/>
      <c r="AG58" s="569"/>
      <c r="AH58" s="569"/>
      <c r="AI58" s="569"/>
      <c r="AJ58" s="570"/>
      <c r="AQ58" s="272"/>
      <c r="AR58" s="273" t="str">
        <f t="shared" si="0"/>
        <v>微生物參照衛生福利部公告方法檢驗；微生物不接受急件、特急件。Microorganism testing refers to International Standard or Official methods. Express and Urgent services are not available for microorganism testing.</v>
      </c>
      <c r="BB58" s="274">
        <v>4</v>
      </c>
      <c r="BC58" s="275" t="s">
        <v>322</v>
      </c>
      <c r="BD58" s="275"/>
      <c r="BE58" s="275"/>
      <c r="BF58" s="275"/>
      <c r="BG58" s="275"/>
      <c r="BH58" s="275"/>
      <c r="BI58" s="275"/>
      <c r="BJ58" s="275"/>
      <c r="BK58" s="275"/>
      <c r="BL58" s="275"/>
      <c r="BM58" s="275"/>
      <c r="BN58" s="275"/>
      <c r="BO58" s="275"/>
      <c r="BP58" s="275"/>
      <c r="BQ58" s="275"/>
      <c r="BR58" s="275"/>
      <c r="BS58" s="275"/>
      <c r="BT58" s="275"/>
      <c r="BU58" s="275"/>
      <c r="BV58" s="275"/>
      <c r="BW58" s="275"/>
      <c r="BX58" s="275"/>
      <c r="BY58" s="275"/>
      <c r="BZ58" s="275"/>
      <c r="CA58" s="275"/>
      <c r="CB58" s="275"/>
      <c r="CC58" s="275"/>
      <c r="CD58" s="275"/>
      <c r="CE58" s="275"/>
      <c r="CF58" s="275"/>
      <c r="CG58" s="275"/>
      <c r="CH58" s="275"/>
      <c r="CI58" s="275"/>
      <c r="CJ58" s="275"/>
    </row>
    <row r="59" spans="1:88" ht="54.75" customHeight="1">
      <c r="B59" s="271">
        <v>5</v>
      </c>
      <c r="C59" s="571" t="s">
        <v>323</v>
      </c>
      <c r="D59" s="569"/>
      <c r="E59" s="569"/>
      <c r="F59" s="569"/>
      <c r="G59" s="569"/>
      <c r="H59" s="569"/>
      <c r="I59" s="569"/>
      <c r="J59" s="569"/>
      <c r="K59" s="569"/>
      <c r="L59" s="569"/>
      <c r="M59" s="569"/>
      <c r="N59" s="569"/>
      <c r="O59" s="569"/>
      <c r="P59" s="569"/>
      <c r="Q59" s="569"/>
      <c r="R59" s="569"/>
      <c r="S59" s="569"/>
      <c r="T59" s="569"/>
      <c r="U59" s="569"/>
      <c r="V59" s="569"/>
      <c r="W59" s="569"/>
      <c r="X59" s="569"/>
      <c r="Y59" s="569"/>
      <c r="Z59" s="569"/>
      <c r="AA59" s="569"/>
      <c r="AB59" s="569"/>
      <c r="AC59" s="569"/>
      <c r="AD59" s="569"/>
      <c r="AE59" s="569"/>
      <c r="AF59" s="569"/>
      <c r="AG59" s="569"/>
      <c r="AH59" s="569"/>
      <c r="AI59" s="569"/>
      <c r="AJ59" s="570"/>
      <c r="AQ59" s="272"/>
      <c r="AR59" s="273"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274">
        <v>5</v>
      </c>
      <c r="BC59" s="275" t="s">
        <v>324</v>
      </c>
      <c r="BD59" s="275"/>
      <c r="BE59" s="275"/>
      <c r="BF59" s="275"/>
      <c r="BG59" s="275"/>
      <c r="BH59" s="275"/>
      <c r="BI59" s="275"/>
      <c r="BJ59" s="275"/>
      <c r="BK59" s="275"/>
      <c r="BL59" s="275"/>
      <c r="BM59" s="275"/>
      <c r="BN59" s="275"/>
      <c r="BO59" s="275"/>
      <c r="BP59" s="275"/>
      <c r="BQ59" s="275"/>
      <c r="BR59" s="275"/>
      <c r="BS59" s="275"/>
      <c r="BT59" s="275"/>
      <c r="BU59" s="275"/>
      <c r="BV59" s="275"/>
      <c r="BW59" s="275"/>
      <c r="BX59" s="275"/>
      <c r="BY59" s="275"/>
      <c r="BZ59" s="275"/>
      <c r="CA59" s="275"/>
      <c r="CB59" s="275"/>
      <c r="CC59" s="275"/>
      <c r="CD59" s="275"/>
      <c r="CE59" s="275"/>
      <c r="CF59" s="275"/>
      <c r="CG59" s="275"/>
      <c r="CH59" s="275"/>
      <c r="CI59" s="275"/>
      <c r="CJ59" s="275"/>
    </row>
    <row r="60" spans="1:88" ht="19.5" customHeight="1">
      <c r="B60" s="271">
        <v>6</v>
      </c>
      <c r="C60" s="569" t="s">
        <v>325</v>
      </c>
      <c r="D60" s="569"/>
      <c r="E60" s="569"/>
      <c r="F60" s="569"/>
      <c r="G60" s="569"/>
      <c r="H60" s="569"/>
      <c r="I60" s="569"/>
      <c r="J60" s="569"/>
      <c r="K60" s="569"/>
      <c r="L60" s="569"/>
      <c r="M60" s="569"/>
      <c r="N60" s="569"/>
      <c r="O60" s="569"/>
      <c r="P60" s="569"/>
      <c r="Q60" s="569"/>
      <c r="R60" s="569"/>
      <c r="S60" s="569"/>
      <c r="T60" s="569"/>
      <c r="U60" s="569"/>
      <c r="V60" s="569"/>
      <c r="W60" s="569"/>
      <c r="X60" s="569"/>
      <c r="Y60" s="569"/>
      <c r="Z60" s="569"/>
      <c r="AA60" s="569"/>
      <c r="AB60" s="569"/>
      <c r="AC60" s="569"/>
      <c r="AD60" s="569"/>
      <c r="AE60" s="569"/>
      <c r="AF60" s="569"/>
      <c r="AG60" s="569"/>
      <c r="AH60" s="569"/>
      <c r="AI60" s="569"/>
      <c r="AJ60" s="570"/>
      <c r="AQ60" s="272"/>
      <c r="AR60" s="273"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274">
        <v>6</v>
      </c>
      <c r="BC60" s="275" t="s">
        <v>326</v>
      </c>
      <c r="BD60" s="275"/>
      <c r="BE60" s="275"/>
      <c r="BF60" s="275"/>
      <c r="BG60" s="275"/>
      <c r="BH60" s="275"/>
      <c r="BI60" s="275"/>
      <c r="BJ60" s="275"/>
      <c r="BK60" s="275"/>
      <c r="BL60" s="275"/>
      <c r="BM60" s="275"/>
      <c r="BN60" s="275"/>
      <c r="BO60" s="275"/>
      <c r="BP60" s="275"/>
      <c r="BQ60" s="275"/>
      <c r="BR60" s="275"/>
      <c r="BS60" s="275"/>
      <c r="BT60" s="275"/>
      <c r="BU60" s="275"/>
      <c r="BV60" s="275"/>
      <c r="BW60" s="275"/>
      <c r="BX60" s="275"/>
      <c r="BY60" s="275"/>
      <c r="BZ60" s="275"/>
      <c r="CA60" s="275"/>
      <c r="CB60" s="275"/>
      <c r="CC60" s="275"/>
      <c r="CD60" s="275"/>
      <c r="CE60" s="275"/>
      <c r="CF60" s="275"/>
      <c r="CG60" s="275"/>
      <c r="CH60" s="275"/>
      <c r="CI60" s="275"/>
      <c r="CJ60" s="275"/>
    </row>
    <row r="61" spans="1:88" ht="19.5" customHeight="1">
      <c r="B61" s="271">
        <v>7</v>
      </c>
      <c r="C61" s="571" t="s">
        <v>327</v>
      </c>
      <c r="D61" s="569"/>
      <c r="E61" s="569"/>
      <c r="F61" s="569"/>
      <c r="G61" s="569"/>
      <c r="H61" s="569"/>
      <c r="I61" s="569"/>
      <c r="J61" s="569"/>
      <c r="K61" s="569"/>
      <c r="L61" s="569"/>
      <c r="M61" s="569"/>
      <c r="N61" s="569"/>
      <c r="O61" s="569"/>
      <c r="P61" s="569"/>
      <c r="Q61" s="569"/>
      <c r="R61" s="569"/>
      <c r="S61" s="569"/>
      <c r="T61" s="569"/>
      <c r="U61" s="569"/>
      <c r="V61" s="569"/>
      <c r="W61" s="569"/>
      <c r="X61" s="569"/>
      <c r="Y61" s="569"/>
      <c r="Z61" s="569"/>
      <c r="AA61" s="569"/>
      <c r="AB61" s="569"/>
      <c r="AC61" s="569"/>
      <c r="AD61" s="569"/>
      <c r="AE61" s="569"/>
      <c r="AF61" s="569"/>
      <c r="AG61" s="569"/>
      <c r="AH61" s="569"/>
      <c r="AI61" s="569"/>
      <c r="AJ61" s="570"/>
      <c r="AQ61" s="272"/>
      <c r="AR61" s="273"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274">
        <v>7</v>
      </c>
      <c r="BC61" s="275" t="s">
        <v>328</v>
      </c>
      <c r="BD61" s="275"/>
      <c r="BE61" s="275"/>
      <c r="BF61" s="275"/>
      <c r="BG61" s="275"/>
      <c r="BH61" s="275"/>
      <c r="BI61" s="275"/>
      <c r="BJ61" s="275"/>
      <c r="BK61" s="275"/>
      <c r="BL61" s="275"/>
      <c r="BM61" s="275"/>
      <c r="BN61" s="275"/>
      <c r="BO61" s="275"/>
      <c r="BP61" s="275"/>
      <c r="BQ61" s="275"/>
      <c r="BR61" s="275"/>
      <c r="BS61" s="275"/>
      <c r="BT61" s="275"/>
      <c r="BU61" s="275"/>
      <c r="BV61" s="275"/>
      <c r="BW61" s="275"/>
      <c r="BX61" s="275"/>
      <c r="BY61" s="275"/>
      <c r="BZ61" s="275"/>
      <c r="CA61" s="275"/>
      <c r="CB61" s="275"/>
      <c r="CC61" s="275"/>
      <c r="CD61" s="275"/>
      <c r="CE61" s="275"/>
      <c r="CF61" s="275"/>
      <c r="CG61" s="275"/>
      <c r="CH61" s="275"/>
      <c r="CI61" s="275"/>
      <c r="CJ61" s="275"/>
    </row>
    <row r="62" spans="1:88" ht="29.25" customHeight="1">
      <c r="B62" s="271">
        <v>8</v>
      </c>
      <c r="C62" s="569" t="s">
        <v>329</v>
      </c>
      <c r="D62" s="569"/>
      <c r="E62" s="569"/>
      <c r="F62" s="569"/>
      <c r="G62" s="569"/>
      <c r="H62" s="569"/>
      <c r="I62" s="569"/>
      <c r="J62" s="569"/>
      <c r="K62" s="569"/>
      <c r="L62" s="569"/>
      <c r="M62" s="569"/>
      <c r="N62" s="569"/>
      <c r="O62" s="569"/>
      <c r="P62" s="569"/>
      <c r="Q62" s="569"/>
      <c r="R62" s="569"/>
      <c r="S62" s="569"/>
      <c r="T62" s="569"/>
      <c r="U62" s="569"/>
      <c r="V62" s="569"/>
      <c r="W62" s="569"/>
      <c r="X62" s="569"/>
      <c r="Y62" s="569"/>
      <c r="Z62" s="569"/>
      <c r="AA62" s="569"/>
      <c r="AB62" s="569"/>
      <c r="AC62" s="569"/>
      <c r="AD62" s="569"/>
      <c r="AE62" s="569"/>
      <c r="AF62" s="569"/>
      <c r="AG62" s="569"/>
      <c r="AH62" s="569"/>
      <c r="AI62" s="569"/>
      <c r="AJ62" s="570"/>
      <c r="AQ62" s="272"/>
      <c r="AR62" s="273"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274">
        <v>8</v>
      </c>
      <c r="BC62" s="275" t="s">
        <v>330</v>
      </c>
      <c r="BD62" s="275"/>
      <c r="BE62" s="275"/>
      <c r="BF62" s="275"/>
      <c r="BG62" s="275"/>
      <c r="BH62" s="275"/>
      <c r="BI62" s="275"/>
      <c r="BJ62" s="275"/>
      <c r="BK62" s="275"/>
      <c r="BL62" s="275"/>
      <c r="BM62" s="275"/>
      <c r="BN62" s="275"/>
      <c r="BO62" s="275"/>
      <c r="BP62" s="275"/>
      <c r="BQ62" s="275"/>
      <c r="BR62" s="275"/>
      <c r="BS62" s="275"/>
      <c r="BT62" s="275"/>
      <c r="BU62" s="275"/>
      <c r="BV62" s="275"/>
      <c r="BW62" s="275"/>
      <c r="BX62" s="275"/>
      <c r="BY62" s="275"/>
      <c r="BZ62" s="275"/>
      <c r="CA62" s="275"/>
      <c r="CB62" s="275"/>
      <c r="CC62" s="275"/>
      <c r="CD62" s="275"/>
      <c r="CE62" s="275"/>
      <c r="CF62" s="275"/>
      <c r="CG62" s="275"/>
      <c r="CH62" s="275"/>
      <c r="CI62" s="275"/>
      <c r="CJ62" s="275"/>
    </row>
    <row r="63" spans="1:88" ht="29.25" customHeight="1">
      <c r="B63" s="271">
        <v>9</v>
      </c>
      <c r="C63" s="571" t="s">
        <v>331</v>
      </c>
      <c r="D63" s="569"/>
      <c r="E63" s="569"/>
      <c r="F63" s="569"/>
      <c r="G63" s="569"/>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70"/>
      <c r="AQ63" s="272"/>
      <c r="AR63" s="273"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274">
        <v>9</v>
      </c>
      <c r="BC63" s="275" t="s">
        <v>332</v>
      </c>
      <c r="BD63" s="275"/>
      <c r="BE63" s="275"/>
      <c r="BF63" s="275"/>
      <c r="BG63" s="275"/>
      <c r="BH63" s="275"/>
      <c r="BI63" s="275"/>
      <c r="BJ63" s="275"/>
      <c r="BK63" s="275"/>
      <c r="BL63" s="275"/>
      <c r="BM63" s="275"/>
      <c r="BN63" s="275"/>
      <c r="BO63" s="275"/>
      <c r="BP63" s="275"/>
      <c r="BQ63" s="275"/>
      <c r="BR63" s="275"/>
      <c r="BS63" s="275"/>
      <c r="BT63" s="275"/>
      <c r="BU63" s="275"/>
      <c r="BV63" s="275"/>
      <c r="BW63" s="275"/>
      <c r="BX63" s="275"/>
      <c r="BY63" s="275"/>
      <c r="BZ63" s="275"/>
      <c r="CA63" s="275"/>
      <c r="CB63" s="275"/>
      <c r="CC63" s="275"/>
      <c r="CD63" s="275"/>
      <c r="CE63" s="275"/>
      <c r="CF63" s="275"/>
      <c r="CG63" s="275"/>
      <c r="CH63" s="275"/>
      <c r="CI63" s="275"/>
      <c r="CJ63" s="275"/>
    </row>
    <row r="64" spans="1:88" ht="24.75">
      <c r="B64" s="271">
        <v>10</v>
      </c>
      <c r="C64" s="569" t="s">
        <v>333</v>
      </c>
      <c r="D64" s="569"/>
      <c r="E64" s="569"/>
      <c r="F64" s="569"/>
      <c r="G64" s="569"/>
      <c r="H64" s="569"/>
      <c r="I64" s="569"/>
      <c r="J64" s="569"/>
      <c r="K64" s="569"/>
      <c r="L64" s="569"/>
      <c r="M64" s="569"/>
      <c r="N64" s="569"/>
      <c r="O64" s="569"/>
      <c r="P64" s="569"/>
      <c r="Q64" s="569"/>
      <c r="R64" s="569"/>
      <c r="S64" s="569"/>
      <c r="T64" s="569"/>
      <c r="U64" s="569"/>
      <c r="V64" s="569"/>
      <c r="W64" s="569"/>
      <c r="X64" s="569"/>
      <c r="Y64" s="569"/>
      <c r="Z64" s="569"/>
      <c r="AA64" s="569"/>
      <c r="AB64" s="569"/>
      <c r="AC64" s="569"/>
      <c r="AD64" s="569"/>
      <c r="AE64" s="569"/>
      <c r="AF64" s="569"/>
      <c r="AG64" s="569"/>
      <c r="AH64" s="569"/>
      <c r="AI64" s="569"/>
      <c r="AJ64" s="570"/>
      <c r="AQ64" s="272"/>
      <c r="AR64" s="273"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274">
        <v>10</v>
      </c>
      <c r="BC64" s="275" t="s">
        <v>334</v>
      </c>
      <c r="BD64" s="275"/>
      <c r="BE64" s="275"/>
      <c r="BF64" s="275"/>
      <c r="BG64" s="275"/>
      <c r="BH64" s="275"/>
      <c r="BI64" s="275"/>
      <c r="BJ64" s="275"/>
      <c r="BK64" s="275"/>
      <c r="BL64" s="275"/>
      <c r="BM64" s="275"/>
      <c r="BN64" s="275"/>
      <c r="BO64" s="275"/>
      <c r="BP64" s="275"/>
      <c r="BQ64" s="275"/>
      <c r="BR64" s="275"/>
      <c r="BS64" s="275"/>
      <c r="BT64" s="275"/>
      <c r="BU64" s="275"/>
      <c r="BV64" s="275"/>
      <c r="BW64" s="275"/>
      <c r="BX64" s="275"/>
      <c r="BY64" s="275"/>
      <c r="BZ64" s="275"/>
      <c r="CA64" s="275"/>
      <c r="CB64" s="275"/>
      <c r="CC64" s="275"/>
      <c r="CD64" s="275"/>
      <c r="CE64" s="275"/>
      <c r="CF64" s="275"/>
      <c r="CG64" s="275"/>
      <c r="CH64" s="275"/>
      <c r="CI64" s="275"/>
      <c r="CJ64" s="275"/>
    </row>
    <row r="65" spans="2:88" ht="27" customHeight="1">
      <c r="B65" s="271">
        <v>11</v>
      </c>
      <c r="C65" s="569" t="s">
        <v>335</v>
      </c>
      <c r="D65" s="569"/>
      <c r="E65" s="569"/>
      <c r="F65" s="569"/>
      <c r="G65" s="569"/>
      <c r="H65" s="569"/>
      <c r="I65" s="569"/>
      <c r="J65" s="569"/>
      <c r="K65" s="569"/>
      <c r="L65" s="569"/>
      <c r="M65" s="569"/>
      <c r="N65" s="569"/>
      <c r="O65" s="569"/>
      <c r="P65" s="569"/>
      <c r="Q65" s="569"/>
      <c r="R65" s="569"/>
      <c r="S65" s="569"/>
      <c r="T65" s="569"/>
      <c r="U65" s="569"/>
      <c r="V65" s="569"/>
      <c r="W65" s="569"/>
      <c r="X65" s="569"/>
      <c r="Y65" s="569"/>
      <c r="Z65" s="569"/>
      <c r="AA65" s="569"/>
      <c r="AB65" s="569"/>
      <c r="AC65" s="569"/>
      <c r="AD65" s="569"/>
      <c r="AE65" s="569"/>
      <c r="AF65" s="569"/>
      <c r="AG65" s="569"/>
      <c r="AH65" s="569"/>
      <c r="AI65" s="569"/>
      <c r="AJ65" s="570"/>
      <c r="AQ65" s="272"/>
      <c r="AR65" s="273"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274">
        <v>11</v>
      </c>
      <c r="BC65" s="275" t="s">
        <v>336</v>
      </c>
      <c r="BD65" s="275"/>
      <c r="BE65" s="275"/>
      <c r="BF65" s="275"/>
      <c r="BG65" s="275"/>
      <c r="BH65" s="275"/>
      <c r="BI65" s="275"/>
      <c r="BJ65" s="275"/>
      <c r="BK65" s="275"/>
      <c r="BL65" s="275"/>
      <c r="BM65" s="275"/>
      <c r="BN65" s="275"/>
      <c r="BO65" s="275"/>
      <c r="BP65" s="275"/>
      <c r="BQ65" s="275"/>
      <c r="BR65" s="275"/>
      <c r="BS65" s="275"/>
      <c r="BT65" s="275"/>
      <c r="BU65" s="275"/>
      <c r="BV65" s="275"/>
      <c r="BW65" s="275"/>
      <c r="BX65" s="275"/>
      <c r="BY65" s="275"/>
      <c r="BZ65" s="275"/>
      <c r="CA65" s="275"/>
      <c r="CB65" s="275"/>
      <c r="CC65" s="275"/>
      <c r="CD65" s="275"/>
      <c r="CE65" s="275"/>
      <c r="CF65" s="275"/>
      <c r="CG65" s="275"/>
      <c r="CH65" s="275"/>
      <c r="CI65" s="275"/>
      <c r="CJ65" s="275"/>
    </row>
    <row r="66" spans="2:88" ht="27" customHeight="1">
      <c r="B66" s="271">
        <v>12</v>
      </c>
      <c r="C66" s="569" t="s">
        <v>337</v>
      </c>
      <c r="D66" s="569"/>
      <c r="E66" s="569"/>
      <c r="F66" s="569"/>
      <c r="G66" s="569"/>
      <c r="H66" s="569"/>
      <c r="I66" s="569"/>
      <c r="J66" s="569"/>
      <c r="K66" s="569"/>
      <c r="L66" s="569"/>
      <c r="M66" s="569"/>
      <c r="N66" s="569"/>
      <c r="O66" s="569"/>
      <c r="P66" s="569"/>
      <c r="Q66" s="569"/>
      <c r="R66" s="569"/>
      <c r="S66" s="569"/>
      <c r="T66" s="569"/>
      <c r="U66" s="569"/>
      <c r="V66" s="569"/>
      <c r="W66" s="569"/>
      <c r="X66" s="569"/>
      <c r="Y66" s="569"/>
      <c r="Z66" s="569"/>
      <c r="AA66" s="569"/>
      <c r="AB66" s="569"/>
      <c r="AC66" s="569"/>
      <c r="AD66" s="569"/>
      <c r="AE66" s="569"/>
      <c r="AF66" s="569"/>
      <c r="AG66" s="569"/>
      <c r="AH66" s="569"/>
      <c r="AI66" s="569"/>
      <c r="AJ66" s="570"/>
      <c r="AQ66" s="272"/>
      <c r="AR66" s="273"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274">
        <v>12</v>
      </c>
      <c r="BC66" s="275" t="s">
        <v>338</v>
      </c>
      <c r="BD66" s="275"/>
      <c r="BE66" s="275"/>
      <c r="BF66" s="275"/>
      <c r="BG66" s="275"/>
      <c r="BH66" s="275"/>
      <c r="BI66" s="275"/>
      <c r="BJ66" s="275"/>
      <c r="BK66" s="275"/>
      <c r="BL66" s="275"/>
      <c r="BM66" s="275"/>
      <c r="BN66" s="275"/>
      <c r="BO66" s="275"/>
      <c r="BP66" s="275"/>
      <c r="BQ66" s="275"/>
      <c r="BR66" s="275"/>
      <c r="BS66" s="275"/>
      <c r="BT66" s="275"/>
      <c r="BU66" s="275"/>
      <c r="BV66" s="275"/>
      <c r="BW66" s="275"/>
      <c r="BX66" s="275"/>
      <c r="BY66" s="275"/>
      <c r="BZ66" s="275"/>
      <c r="CA66" s="275"/>
      <c r="CB66" s="275"/>
      <c r="CC66" s="275"/>
      <c r="CD66" s="275"/>
      <c r="CE66" s="275"/>
      <c r="CF66" s="275"/>
      <c r="CG66" s="275"/>
      <c r="CH66" s="275"/>
      <c r="CI66" s="275"/>
      <c r="CJ66" s="275"/>
    </row>
    <row r="67" spans="2:88" ht="11.25" customHeight="1">
      <c r="B67" s="271">
        <v>13</v>
      </c>
      <c r="C67" s="569" t="s">
        <v>339</v>
      </c>
      <c r="D67" s="569"/>
      <c r="E67" s="569"/>
      <c r="F67" s="569"/>
      <c r="G67" s="569"/>
      <c r="H67" s="569"/>
      <c r="I67" s="569"/>
      <c r="J67" s="569"/>
      <c r="K67" s="569"/>
      <c r="L67" s="569"/>
      <c r="M67" s="569"/>
      <c r="N67" s="569"/>
      <c r="O67" s="569"/>
      <c r="P67" s="569"/>
      <c r="Q67" s="569"/>
      <c r="R67" s="569"/>
      <c r="S67" s="569"/>
      <c r="T67" s="569"/>
      <c r="U67" s="569"/>
      <c r="V67" s="569"/>
      <c r="W67" s="569"/>
      <c r="X67" s="569"/>
      <c r="Y67" s="569"/>
      <c r="Z67" s="569"/>
      <c r="AA67" s="569"/>
      <c r="AB67" s="569"/>
      <c r="AC67" s="569"/>
      <c r="AD67" s="569"/>
      <c r="AE67" s="569"/>
      <c r="AF67" s="569"/>
      <c r="AG67" s="569"/>
      <c r="AH67" s="569"/>
      <c r="AI67" s="569"/>
      <c r="AJ67" s="570"/>
      <c r="AQ67" s="272"/>
      <c r="AR67" s="273" t="str">
        <f t="shared" si="0"/>
        <v xml:space="preserve">本實驗室不於報告中提供符合性聲明與量測不確定度。We do not provide a compliance statement and uncertainty in the report. </v>
      </c>
      <c r="BB67" s="274">
        <v>13</v>
      </c>
      <c r="BC67" s="275" t="s">
        <v>340</v>
      </c>
      <c r="BD67" s="275"/>
      <c r="BE67" s="275"/>
      <c r="BF67" s="275"/>
      <c r="BG67" s="275"/>
      <c r="BH67" s="275"/>
      <c r="BI67" s="275"/>
      <c r="BJ67" s="275"/>
      <c r="BK67" s="275"/>
      <c r="BL67" s="275"/>
      <c r="BM67" s="275"/>
      <c r="BN67" s="275"/>
      <c r="BO67" s="275"/>
      <c r="BP67" s="275"/>
      <c r="BQ67" s="275"/>
      <c r="BR67" s="275"/>
      <c r="BS67" s="275"/>
      <c r="BT67" s="275"/>
      <c r="BU67" s="275"/>
      <c r="BV67" s="275"/>
      <c r="BW67" s="275"/>
      <c r="BX67" s="275"/>
      <c r="BY67" s="275"/>
      <c r="BZ67" s="275"/>
      <c r="CA67" s="275"/>
      <c r="CB67" s="275"/>
      <c r="CC67" s="275"/>
      <c r="CD67" s="275"/>
      <c r="CE67" s="275"/>
      <c r="CF67" s="275"/>
      <c r="CG67" s="275"/>
      <c r="CH67" s="275"/>
      <c r="CI67" s="275"/>
      <c r="CJ67" s="275"/>
    </row>
    <row r="68" spans="2:88" ht="18" customHeight="1">
      <c r="B68" s="271">
        <v>14</v>
      </c>
      <c r="C68" s="571" t="s">
        <v>341</v>
      </c>
      <c r="D68" s="569"/>
      <c r="E68" s="569"/>
      <c r="F68" s="569"/>
      <c r="G68" s="569"/>
      <c r="H68" s="569"/>
      <c r="I68" s="569"/>
      <c r="J68" s="569"/>
      <c r="K68" s="569"/>
      <c r="L68" s="569"/>
      <c r="M68" s="569"/>
      <c r="N68" s="569"/>
      <c r="O68" s="569"/>
      <c r="P68" s="569"/>
      <c r="Q68" s="569"/>
      <c r="R68" s="569"/>
      <c r="S68" s="569"/>
      <c r="T68" s="569"/>
      <c r="U68" s="569"/>
      <c r="V68" s="569"/>
      <c r="W68" s="569"/>
      <c r="X68" s="569"/>
      <c r="Y68" s="569"/>
      <c r="Z68" s="569"/>
      <c r="AA68" s="569"/>
      <c r="AB68" s="569"/>
      <c r="AC68" s="569"/>
      <c r="AD68" s="569"/>
      <c r="AE68" s="569"/>
      <c r="AF68" s="569"/>
      <c r="AG68" s="569"/>
      <c r="AH68" s="569"/>
      <c r="AI68" s="569"/>
      <c r="AJ68" s="570"/>
      <c r="AQ68" s="272"/>
      <c r="AR68" s="273"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274">
        <v>14</v>
      </c>
      <c r="BC68" s="275" t="s">
        <v>342</v>
      </c>
      <c r="BD68" s="275"/>
      <c r="BE68" s="275"/>
      <c r="BF68" s="275"/>
      <c r="BG68" s="275"/>
      <c r="BH68" s="275"/>
      <c r="BI68" s="275"/>
      <c r="BJ68" s="275"/>
      <c r="BK68" s="275"/>
      <c r="BL68" s="275"/>
      <c r="BM68" s="275"/>
      <c r="BN68" s="275"/>
      <c r="BO68" s="275"/>
      <c r="BP68" s="275"/>
      <c r="BQ68" s="275"/>
      <c r="BR68" s="275"/>
      <c r="BS68" s="275"/>
      <c r="BT68" s="275"/>
      <c r="BU68" s="275"/>
      <c r="BV68" s="275"/>
      <c r="BW68" s="275"/>
      <c r="BX68" s="275"/>
      <c r="BY68" s="275"/>
      <c r="BZ68" s="275"/>
      <c r="CA68" s="275"/>
      <c r="CB68" s="275"/>
      <c r="CC68" s="275"/>
      <c r="CD68" s="275"/>
      <c r="CE68" s="275"/>
      <c r="CF68" s="275"/>
      <c r="CG68" s="275"/>
      <c r="CH68" s="275"/>
      <c r="CI68" s="275"/>
      <c r="CJ68" s="275"/>
    </row>
    <row r="69" spans="2:88" ht="18" customHeight="1">
      <c r="B69" s="271">
        <v>15</v>
      </c>
      <c r="C69" s="569" t="s">
        <v>343</v>
      </c>
      <c r="D69" s="569"/>
      <c r="E69" s="569"/>
      <c r="F69" s="569"/>
      <c r="G69" s="569"/>
      <c r="H69" s="569"/>
      <c r="I69" s="569"/>
      <c r="J69" s="569"/>
      <c r="K69" s="569"/>
      <c r="L69" s="569"/>
      <c r="M69" s="569"/>
      <c r="N69" s="569"/>
      <c r="O69" s="569"/>
      <c r="P69" s="569"/>
      <c r="Q69" s="569"/>
      <c r="R69" s="569"/>
      <c r="S69" s="569"/>
      <c r="T69" s="569"/>
      <c r="U69" s="569"/>
      <c r="V69" s="569"/>
      <c r="W69" s="569"/>
      <c r="X69" s="569"/>
      <c r="Y69" s="569"/>
      <c r="Z69" s="569"/>
      <c r="AA69" s="569"/>
      <c r="AB69" s="569"/>
      <c r="AC69" s="569"/>
      <c r="AD69" s="569"/>
      <c r="AE69" s="569"/>
      <c r="AF69" s="569"/>
      <c r="AG69" s="569"/>
      <c r="AH69" s="569"/>
      <c r="AI69" s="569"/>
      <c r="AJ69" s="570"/>
      <c r="AQ69" s="272"/>
      <c r="AR69" s="273"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274">
        <v>15</v>
      </c>
      <c r="BC69" s="275" t="s">
        <v>344</v>
      </c>
      <c r="BD69" s="275"/>
      <c r="BE69" s="275"/>
      <c r="BF69" s="275"/>
      <c r="BG69" s="275"/>
      <c r="BH69" s="275"/>
      <c r="BI69" s="275"/>
      <c r="BJ69" s="275"/>
      <c r="BK69" s="275"/>
      <c r="BL69" s="275"/>
      <c r="BM69" s="275"/>
      <c r="BN69" s="275"/>
      <c r="BO69" s="275"/>
      <c r="BP69" s="275"/>
      <c r="BQ69" s="275"/>
      <c r="BR69" s="275"/>
      <c r="BS69" s="275"/>
      <c r="BT69" s="275"/>
      <c r="BU69" s="275"/>
      <c r="BV69" s="275"/>
      <c r="BW69" s="275"/>
      <c r="BX69" s="275"/>
      <c r="BY69" s="275"/>
      <c r="BZ69" s="275"/>
      <c r="CA69" s="275"/>
      <c r="CB69" s="275"/>
      <c r="CC69" s="275"/>
      <c r="CD69" s="275"/>
      <c r="CE69" s="275"/>
      <c r="CF69" s="275"/>
      <c r="CG69" s="275"/>
      <c r="CH69" s="275"/>
      <c r="CI69" s="275"/>
      <c r="CJ69" s="275"/>
    </row>
    <row r="70" spans="2:88" ht="29.25" customHeight="1">
      <c r="B70" s="271">
        <v>16</v>
      </c>
      <c r="C70" s="569" t="s">
        <v>345</v>
      </c>
      <c r="D70" s="569"/>
      <c r="E70" s="569"/>
      <c r="F70" s="569"/>
      <c r="G70" s="569"/>
      <c r="H70" s="569"/>
      <c r="I70" s="569"/>
      <c r="J70" s="569"/>
      <c r="K70" s="569"/>
      <c r="L70" s="569"/>
      <c r="M70" s="569"/>
      <c r="N70" s="569"/>
      <c r="O70" s="569"/>
      <c r="P70" s="569"/>
      <c r="Q70" s="569"/>
      <c r="R70" s="569"/>
      <c r="S70" s="569"/>
      <c r="T70" s="569"/>
      <c r="U70" s="569"/>
      <c r="V70" s="569"/>
      <c r="W70" s="569"/>
      <c r="X70" s="569"/>
      <c r="Y70" s="569"/>
      <c r="Z70" s="569"/>
      <c r="AA70" s="569"/>
      <c r="AB70" s="569"/>
      <c r="AC70" s="569"/>
      <c r="AD70" s="569"/>
      <c r="AE70" s="569"/>
      <c r="AF70" s="569"/>
      <c r="AG70" s="569"/>
      <c r="AH70" s="569"/>
      <c r="AI70" s="569"/>
      <c r="AJ70" s="570"/>
      <c r="AQ70" s="272"/>
      <c r="AR70" s="273"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274">
        <v>16</v>
      </c>
      <c r="BC70" s="275" t="s">
        <v>346</v>
      </c>
      <c r="BD70" s="275"/>
      <c r="BE70" s="275"/>
      <c r="BF70" s="275"/>
      <c r="BG70" s="275"/>
      <c r="BH70" s="275"/>
      <c r="BI70" s="275"/>
      <c r="BJ70" s="275"/>
      <c r="BK70" s="275"/>
      <c r="BL70" s="275"/>
      <c r="BM70" s="275"/>
      <c r="BN70" s="275"/>
      <c r="BO70" s="275"/>
      <c r="BP70" s="275"/>
      <c r="BQ70" s="275"/>
      <c r="BR70" s="275"/>
      <c r="BS70" s="275"/>
      <c r="BT70" s="275"/>
      <c r="BU70" s="275"/>
      <c r="BV70" s="275"/>
      <c r="BW70" s="275"/>
      <c r="BX70" s="275"/>
      <c r="BY70" s="275"/>
      <c r="BZ70" s="275"/>
      <c r="CA70" s="275"/>
      <c r="CB70" s="275"/>
      <c r="CC70" s="275"/>
      <c r="CD70" s="275"/>
      <c r="CE70" s="275"/>
      <c r="CF70" s="275"/>
      <c r="CG70" s="275"/>
      <c r="CH70" s="275"/>
      <c r="CI70" s="275"/>
      <c r="CJ70" s="275"/>
    </row>
    <row r="71" spans="2:88" ht="36" customHeight="1">
      <c r="B71" s="271">
        <v>17</v>
      </c>
      <c r="C71" s="569" t="s">
        <v>347</v>
      </c>
      <c r="D71" s="569"/>
      <c r="E71" s="569"/>
      <c r="F71" s="569"/>
      <c r="G71" s="569"/>
      <c r="H71" s="569"/>
      <c r="I71" s="569"/>
      <c r="J71" s="569"/>
      <c r="K71" s="569"/>
      <c r="L71" s="569"/>
      <c r="M71" s="569"/>
      <c r="N71" s="569"/>
      <c r="O71" s="569"/>
      <c r="P71" s="569"/>
      <c r="Q71" s="569"/>
      <c r="R71" s="569"/>
      <c r="S71" s="569"/>
      <c r="T71" s="569"/>
      <c r="U71" s="569"/>
      <c r="V71" s="569"/>
      <c r="W71" s="569"/>
      <c r="X71" s="569"/>
      <c r="Y71" s="569"/>
      <c r="Z71" s="569"/>
      <c r="AA71" s="569"/>
      <c r="AB71" s="569"/>
      <c r="AC71" s="569"/>
      <c r="AD71" s="569"/>
      <c r="AE71" s="569"/>
      <c r="AF71" s="569"/>
      <c r="AG71" s="569"/>
      <c r="AH71" s="569"/>
      <c r="AI71" s="569"/>
      <c r="AJ71" s="570"/>
      <c r="AQ71" s="272"/>
      <c r="AR71" s="273"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274">
        <v>17</v>
      </c>
      <c r="BC71" s="275" t="s">
        <v>348</v>
      </c>
      <c r="BD71" s="275"/>
      <c r="BE71" s="275"/>
      <c r="BF71" s="275"/>
      <c r="BG71" s="275"/>
      <c r="BH71" s="275"/>
      <c r="BI71" s="275"/>
      <c r="BJ71" s="275"/>
      <c r="BK71" s="275"/>
      <c r="BL71" s="275"/>
      <c r="BM71" s="275"/>
      <c r="BN71" s="275"/>
      <c r="BO71" s="275"/>
      <c r="BP71" s="275"/>
      <c r="BQ71" s="275"/>
      <c r="BR71" s="275"/>
      <c r="BS71" s="275"/>
      <c r="BT71" s="275"/>
      <c r="BU71" s="275"/>
      <c r="BV71" s="275"/>
      <c r="BW71" s="275"/>
      <c r="BX71" s="275"/>
      <c r="BY71" s="275"/>
      <c r="BZ71" s="275"/>
      <c r="CA71" s="275"/>
      <c r="CB71" s="275"/>
      <c r="CC71" s="275"/>
      <c r="CD71" s="275"/>
      <c r="CE71" s="275"/>
      <c r="CF71" s="275"/>
      <c r="CG71" s="275"/>
      <c r="CH71" s="275"/>
      <c r="CI71" s="275"/>
      <c r="CJ71" s="275"/>
    </row>
    <row r="72" spans="2:88" ht="21" customHeight="1">
      <c r="B72" s="271">
        <v>18</v>
      </c>
      <c r="C72" s="571" t="s">
        <v>349</v>
      </c>
      <c r="D72" s="569"/>
      <c r="E72" s="569"/>
      <c r="F72" s="569"/>
      <c r="G72" s="569"/>
      <c r="H72" s="569"/>
      <c r="I72" s="569"/>
      <c r="J72" s="569"/>
      <c r="K72" s="569"/>
      <c r="L72" s="569"/>
      <c r="M72" s="569"/>
      <c r="N72" s="569"/>
      <c r="O72" s="569"/>
      <c r="P72" s="569"/>
      <c r="Q72" s="569"/>
      <c r="R72" s="569"/>
      <c r="S72" s="569"/>
      <c r="T72" s="569"/>
      <c r="U72" s="569"/>
      <c r="V72" s="569"/>
      <c r="W72" s="569"/>
      <c r="X72" s="569"/>
      <c r="Y72" s="569"/>
      <c r="Z72" s="569"/>
      <c r="AA72" s="569"/>
      <c r="AB72" s="569"/>
      <c r="AC72" s="569"/>
      <c r="AD72" s="569"/>
      <c r="AE72" s="569"/>
      <c r="AF72" s="569"/>
      <c r="AG72" s="569"/>
      <c r="AH72" s="569"/>
      <c r="AI72" s="569"/>
      <c r="AJ72" s="570"/>
      <c r="AQ72" s="272"/>
      <c r="AR72" s="273"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274">
        <v>18</v>
      </c>
      <c r="BC72" s="275" t="s">
        <v>350</v>
      </c>
      <c r="BD72" s="275"/>
      <c r="BE72" s="275"/>
      <c r="BF72" s="275"/>
      <c r="BG72" s="275"/>
      <c r="BH72" s="275"/>
      <c r="BI72" s="275"/>
      <c r="BJ72" s="275"/>
      <c r="BK72" s="275"/>
      <c r="BL72" s="275"/>
      <c r="BM72" s="275"/>
      <c r="BN72" s="275"/>
      <c r="BO72" s="275"/>
      <c r="BP72" s="275"/>
      <c r="BQ72" s="275"/>
      <c r="BR72" s="275"/>
      <c r="BS72" s="275"/>
      <c r="BT72" s="275"/>
      <c r="BU72" s="275"/>
      <c r="BV72" s="275"/>
      <c r="BW72" s="275"/>
      <c r="BX72" s="275"/>
      <c r="BY72" s="275"/>
      <c r="BZ72" s="275"/>
      <c r="CA72" s="275"/>
      <c r="CB72" s="275"/>
      <c r="CC72" s="275"/>
      <c r="CD72" s="275"/>
      <c r="CE72" s="275"/>
      <c r="CF72" s="275"/>
      <c r="CG72" s="275"/>
      <c r="CH72" s="275"/>
      <c r="CI72" s="275"/>
      <c r="CJ72" s="275"/>
    </row>
    <row r="73" spans="2:88" ht="29.25" customHeight="1">
      <c r="B73" s="271">
        <v>19</v>
      </c>
      <c r="C73" s="569" t="s">
        <v>351</v>
      </c>
      <c r="D73" s="569"/>
      <c r="E73" s="569"/>
      <c r="F73" s="569"/>
      <c r="G73" s="569"/>
      <c r="H73" s="569"/>
      <c r="I73" s="569"/>
      <c r="J73" s="569"/>
      <c r="K73" s="569"/>
      <c r="L73" s="569"/>
      <c r="M73" s="569"/>
      <c r="N73" s="569"/>
      <c r="O73" s="569"/>
      <c r="P73" s="569"/>
      <c r="Q73" s="569"/>
      <c r="R73" s="569"/>
      <c r="S73" s="569"/>
      <c r="T73" s="569"/>
      <c r="U73" s="569"/>
      <c r="V73" s="569"/>
      <c r="W73" s="569"/>
      <c r="X73" s="569"/>
      <c r="Y73" s="569"/>
      <c r="Z73" s="569"/>
      <c r="AA73" s="569"/>
      <c r="AB73" s="569"/>
      <c r="AC73" s="569"/>
      <c r="AD73" s="569"/>
      <c r="AE73" s="569"/>
      <c r="AF73" s="569"/>
      <c r="AG73" s="569"/>
      <c r="AH73" s="569"/>
      <c r="AI73" s="569"/>
      <c r="AJ73" s="570"/>
      <c r="AQ73" s="272"/>
      <c r="AR73" s="273"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274">
        <v>19</v>
      </c>
      <c r="BC73" s="275" t="s">
        <v>352</v>
      </c>
      <c r="BD73" s="275"/>
      <c r="BE73" s="275"/>
      <c r="BF73" s="275"/>
      <c r="BG73" s="275"/>
      <c r="BH73" s="275"/>
      <c r="BI73" s="275"/>
      <c r="BJ73" s="275"/>
      <c r="BK73" s="275"/>
      <c r="BL73" s="275"/>
      <c r="BM73" s="275"/>
      <c r="BN73" s="275"/>
      <c r="BO73" s="275"/>
      <c r="BP73" s="275"/>
      <c r="BQ73" s="275"/>
      <c r="BR73" s="275"/>
      <c r="BS73" s="275"/>
      <c r="BT73" s="275"/>
      <c r="BU73" s="275"/>
      <c r="BV73" s="275"/>
      <c r="BW73" s="275"/>
      <c r="BX73" s="275"/>
      <c r="BY73" s="275"/>
      <c r="BZ73" s="275"/>
      <c r="CA73" s="275"/>
      <c r="CB73" s="275"/>
      <c r="CC73" s="275"/>
      <c r="CD73" s="275"/>
      <c r="CE73" s="275"/>
      <c r="CF73" s="275"/>
      <c r="CG73" s="275"/>
      <c r="CH73" s="275"/>
      <c r="CI73" s="275"/>
      <c r="CJ73" s="275"/>
    </row>
    <row r="74" spans="2:88" ht="26.25" customHeight="1">
      <c r="B74" s="271">
        <v>20</v>
      </c>
      <c r="C74" s="582" t="s">
        <v>353</v>
      </c>
      <c r="D74" s="582"/>
      <c r="E74" s="582"/>
      <c r="F74" s="582"/>
      <c r="G74" s="582"/>
      <c r="H74" s="582"/>
      <c r="I74" s="582"/>
      <c r="J74" s="582"/>
      <c r="K74" s="582"/>
      <c r="L74" s="582"/>
      <c r="M74" s="582"/>
      <c r="N74" s="582"/>
      <c r="O74" s="582"/>
      <c r="P74" s="582"/>
      <c r="Q74" s="582"/>
      <c r="R74" s="582"/>
      <c r="S74" s="582"/>
      <c r="T74" s="582"/>
      <c r="U74" s="582"/>
      <c r="V74" s="582"/>
      <c r="W74" s="582"/>
      <c r="X74" s="582"/>
      <c r="Y74" s="582"/>
      <c r="Z74" s="582"/>
      <c r="AA74" s="582"/>
      <c r="AB74" s="582"/>
      <c r="AC74" s="582"/>
      <c r="AD74" s="582"/>
      <c r="AE74" s="582"/>
      <c r="AF74" s="582"/>
      <c r="AG74" s="583"/>
      <c r="AH74" s="583"/>
      <c r="AI74" s="583"/>
      <c r="AJ74" s="584"/>
      <c r="AQ74" s="272"/>
      <c r="AR74" s="273"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274">
        <v>20</v>
      </c>
      <c r="BC74" s="276" t="s">
        <v>354</v>
      </c>
      <c r="BD74" s="276"/>
      <c r="BE74" s="276"/>
      <c r="BF74" s="276"/>
      <c r="BG74" s="276"/>
      <c r="BH74" s="276"/>
      <c r="BI74" s="276"/>
      <c r="BJ74" s="276"/>
      <c r="BK74" s="276"/>
      <c r="BL74" s="276"/>
      <c r="BM74" s="276"/>
      <c r="BN74" s="276"/>
      <c r="BO74" s="276"/>
      <c r="BP74" s="276"/>
      <c r="BQ74" s="276"/>
      <c r="BR74" s="276"/>
      <c r="BS74" s="276"/>
      <c r="BT74" s="276"/>
      <c r="BU74" s="276"/>
      <c r="BV74" s="276"/>
      <c r="BW74" s="276"/>
      <c r="BX74" s="276"/>
      <c r="BY74" s="276"/>
      <c r="BZ74" s="276"/>
      <c r="CA74" s="276"/>
      <c r="CB74" s="276"/>
      <c r="CC74" s="276"/>
      <c r="CD74" s="276"/>
      <c r="CE74" s="276"/>
      <c r="CF74" s="276"/>
      <c r="CG74" s="275"/>
      <c r="CH74" s="275"/>
      <c r="CI74" s="275"/>
      <c r="CJ74" s="275"/>
    </row>
    <row r="75" spans="2:88" ht="17.25" customHeight="1">
      <c r="B75" s="271">
        <v>21</v>
      </c>
      <c r="C75" s="571" t="s">
        <v>355</v>
      </c>
      <c r="D75" s="569"/>
      <c r="E75" s="569"/>
      <c r="F75" s="569"/>
      <c r="G75" s="569"/>
      <c r="H75" s="569"/>
      <c r="I75" s="569"/>
      <c r="J75" s="569"/>
      <c r="K75" s="569"/>
      <c r="L75" s="569"/>
      <c r="M75" s="569"/>
      <c r="N75" s="569"/>
      <c r="O75" s="569"/>
      <c r="P75" s="569"/>
      <c r="Q75" s="569"/>
      <c r="R75" s="569"/>
      <c r="S75" s="569"/>
      <c r="T75" s="569"/>
      <c r="U75" s="569"/>
      <c r="V75" s="569"/>
      <c r="W75" s="569"/>
      <c r="X75" s="569"/>
      <c r="Y75" s="569"/>
      <c r="Z75" s="569"/>
      <c r="AA75" s="569"/>
      <c r="AB75" s="569"/>
      <c r="AC75" s="569"/>
      <c r="AD75" s="569"/>
      <c r="AE75" s="569"/>
      <c r="AF75" s="569"/>
      <c r="AG75" s="569"/>
      <c r="AH75" s="569"/>
      <c r="AI75" s="569"/>
      <c r="AJ75" s="570"/>
      <c r="AQ75" s="272"/>
      <c r="AR75" s="273"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274">
        <v>21</v>
      </c>
      <c r="BC75" s="275" t="s">
        <v>356</v>
      </c>
      <c r="BD75" s="275"/>
      <c r="BE75" s="275"/>
      <c r="BF75" s="275"/>
      <c r="BG75" s="275"/>
      <c r="BH75" s="275"/>
      <c r="BI75" s="275"/>
      <c r="BJ75" s="275"/>
      <c r="BK75" s="275"/>
      <c r="BL75" s="275"/>
      <c r="BM75" s="275"/>
      <c r="BN75" s="275"/>
      <c r="BO75" s="275"/>
      <c r="BP75" s="275"/>
      <c r="BQ75" s="275"/>
      <c r="BR75" s="275"/>
      <c r="BS75" s="275"/>
      <c r="BT75" s="275"/>
      <c r="BU75" s="275"/>
      <c r="BV75" s="275"/>
      <c r="BW75" s="275"/>
      <c r="BX75" s="275"/>
      <c r="BY75" s="275"/>
      <c r="BZ75" s="275"/>
      <c r="CA75" s="275"/>
      <c r="CB75" s="275"/>
      <c r="CC75" s="275"/>
      <c r="CD75" s="275"/>
      <c r="CE75" s="275"/>
      <c r="CF75" s="275"/>
      <c r="CG75" s="275"/>
      <c r="CH75" s="275"/>
      <c r="CI75" s="275"/>
      <c r="CJ75" s="275"/>
    </row>
    <row r="76" spans="2:88" ht="19.5" customHeight="1">
      <c r="B76" s="271">
        <v>22</v>
      </c>
      <c r="C76" s="571" t="s">
        <v>357</v>
      </c>
      <c r="D76" s="569"/>
      <c r="E76" s="569"/>
      <c r="F76" s="569"/>
      <c r="G76" s="569"/>
      <c r="H76" s="569"/>
      <c r="I76" s="569"/>
      <c r="J76" s="569"/>
      <c r="K76" s="569"/>
      <c r="L76" s="569"/>
      <c r="M76" s="569"/>
      <c r="N76" s="569"/>
      <c r="O76" s="569"/>
      <c r="P76" s="569"/>
      <c r="Q76" s="569"/>
      <c r="R76" s="569"/>
      <c r="S76" s="569"/>
      <c r="T76" s="569"/>
      <c r="U76" s="569"/>
      <c r="V76" s="569"/>
      <c r="W76" s="569"/>
      <c r="X76" s="569"/>
      <c r="Y76" s="569"/>
      <c r="Z76" s="569"/>
      <c r="AA76" s="569"/>
      <c r="AB76" s="569"/>
      <c r="AC76" s="569"/>
      <c r="AD76" s="569"/>
      <c r="AE76" s="569"/>
      <c r="AF76" s="569"/>
      <c r="AG76" s="569"/>
      <c r="AH76" s="569"/>
      <c r="AI76" s="569"/>
      <c r="AJ76" s="570"/>
      <c r="AQ76" s="272"/>
      <c r="AR76" s="273"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274">
        <v>22</v>
      </c>
      <c r="BC76" s="275" t="s">
        <v>358</v>
      </c>
      <c r="BD76" s="275"/>
      <c r="BE76" s="275"/>
      <c r="BF76" s="275"/>
      <c r="BG76" s="275"/>
      <c r="BH76" s="275"/>
      <c r="BI76" s="275"/>
      <c r="BJ76" s="275"/>
      <c r="BK76" s="275"/>
      <c r="BL76" s="275"/>
      <c r="BM76" s="275"/>
      <c r="BN76" s="275"/>
      <c r="BO76" s="275"/>
      <c r="BP76" s="275"/>
      <c r="BQ76" s="275"/>
      <c r="BR76" s="275"/>
      <c r="BS76" s="275"/>
      <c r="BT76" s="275"/>
      <c r="BU76" s="275"/>
      <c r="BV76" s="275"/>
      <c r="BW76" s="275"/>
      <c r="BX76" s="275"/>
      <c r="BY76" s="275"/>
      <c r="BZ76" s="275"/>
      <c r="CA76" s="275"/>
      <c r="CB76" s="275"/>
      <c r="CC76" s="275"/>
      <c r="CD76" s="275"/>
      <c r="CE76" s="275"/>
      <c r="CF76" s="275"/>
      <c r="CG76" s="275"/>
      <c r="CH76" s="275"/>
      <c r="CI76" s="275"/>
      <c r="CJ76" s="275"/>
    </row>
    <row r="77" spans="2:88" ht="19.5" customHeight="1">
      <c r="B77" s="271">
        <v>23</v>
      </c>
      <c r="C77" s="569" t="s">
        <v>359</v>
      </c>
      <c r="D77" s="569"/>
      <c r="E77" s="569"/>
      <c r="F77" s="569"/>
      <c r="G77" s="569"/>
      <c r="H77" s="569"/>
      <c r="I77" s="569"/>
      <c r="J77" s="569"/>
      <c r="K77" s="569"/>
      <c r="L77" s="569"/>
      <c r="M77" s="569"/>
      <c r="N77" s="569"/>
      <c r="O77" s="569"/>
      <c r="P77" s="569"/>
      <c r="Q77" s="569"/>
      <c r="R77" s="569"/>
      <c r="S77" s="569"/>
      <c r="T77" s="569"/>
      <c r="U77" s="569"/>
      <c r="V77" s="569"/>
      <c r="W77" s="569"/>
      <c r="X77" s="569"/>
      <c r="Y77" s="569"/>
      <c r="Z77" s="569"/>
      <c r="AA77" s="569"/>
      <c r="AB77" s="569"/>
      <c r="AC77" s="569"/>
      <c r="AD77" s="569"/>
      <c r="AE77" s="569"/>
      <c r="AF77" s="569"/>
      <c r="AG77" s="569"/>
      <c r="AH77" s="569"/>
      <c r="AI77" s="569"/>
      <c r="AJ77" s="570"/>
      <c r="AQ77" s="272"/>
      <c r="AR77" s="273"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274">
        <v>23</v>
      </c>
      <c r="BC77" s="275" t="s">
        <v>360</v>
      </c>
      <c r="BD77" s="275"/>
      <c r="BE77" s="275"/>
      <c r="BF77" s="275"/>
      <c r="BG77" s="275"/>
      <c r="BH77" s="275"/>
      <c r="BI77" s="275"/>
      <c r="BJ77" s="275"/>
      <c r="BK77" s="275"/>
      <c r="BL77" s="275"/>
      <c r="BM77" s="275"/>
      <c r="BN77" s="275"/>
      <c r="BO77" s="275"/>
      <c r="BP77" s="275"/>
      <c r="BQ77" s="275"/>
      <c r="BR77" s="275"/>
      <c r="BS77" s="275"/>
      <c r="BT77" s="275"/>
      <c r="BU77" s="275"/>
      <c r="BV77" s="275"/>
      <c r="BW77" s="275"/>
      <c r="BX77" s="275"/>
      <c r="BY77" s="275"/>
      <c r="BZ77" s="275"/>
      <c r="CA77" s="275"/>
      <c r="CB77" s="275"/>
      <c r="CC77" s="275"/>
      <c r="CD77" s="275"/>
      <c r="CE77" s="275"/>
      <c r="CF77" s="275"/>
      <c r="CG77" s="275"/>
      <c r="CH77" s="275"/>
      <c r="CI77" s="275"/>
      <c r="CJ77" s="275"/>
    </row>
    <row r="78" spans="2:88" ht="3.75" customHeight="1" thickBot="1">
      <c r="B78" s="277"/>
      <c r="C78" s="278"/>
      <c r="D78" s="278"/>
      <c r="E78" s="278"/>
      <c r="F78" s="278"/>
      <c r="G78" s="278"/>
      <c r="H78" s="278"/>
      <c r="I78" s="278"/>
      <c r="J78" s="278"/>
      <c r="K78" s="278"/>
      <c r="L78" s="278"/>
      <c r="M78" s="278"/>
      <c r="N78" s="278"/>
      <c r="O78" s="278"/>
      <c r="P78" s="278"/>
      <c r="Q78" s="278"/>
      <c r="R78" s="278"/>
      <c r="S78" s="278"/>
      <c r="T78" s="278"/>
      <c r="U78" s="278"/>
      <c r="V78" s="278"/>
      <c r="W78" s="278"/>
      <c r="X78" s="278"/>
      <c r="Y78" s="278"/>
      <c r="Z78" s="278"/>
      <c r="AA78" s="278"/>
      <c r="AB78" s="278"/>
      <c r="AC78" s="278"/>
      <c r="AD78" s="278"/>
      <c r="AE78" s="278"/>
      <c r="AF78" s="278"/>
      <c r="AG78" s="278"/>
      <c r="AH78" s="278"/>
      <c r="AI78" s="278"/>
      <c r="AJ78" s="279"/>
    </row>
    <row r="79" spans="2:88" ht="15.75" customHeight="1">
      <c r="B79" s="585" t="s">
        <v>361</v>
      </c>
      <c r="C79" s="427" t="s">
        <v>362</v>
      </c>
      <c r="D79" s="586" t="s">
        <v>363</v>
      </c>
      <c r="E79" s="587"/>
      <c r="F79" s="587"/>
      <c r="G79" s="587"/>
      <c r="H79" s="587"/>
      <c r="I79" s="587"/>
      <c r="J79" s="587"/>
      <c r="K79" s="587"/>
      <c r="L79" s="587"/>
      <c r="M79" s="587"/>
      <c r="N79" s="587"/>
      <c r="O79" s="588"/>
      <c r="P79" s="592"/>
      <c r="Q79" s="593"/>
      <c r="R79" s="593"/>
      <c r="S79" s="593"/>
      <c r="T79" s="593"/>
      <c r="U79" s="593"/>
      <c r="V79" s="593"/>
      <c r="W79" s="593"/>
      <c r="X79" s="593"/>
      <c r="Y79" s="593"/>
      <c r="Z79" s="593"/>
      <c r="AA79" s="593"/>
      <c r="AB79" s="593"/>
      <c r="AC79" s="593"/>
      <c r="AD79" s="593"/>
      <c r="AE79" s="593"/>
      <c r="AF79" s="593"/>
      <c r="AG79" s="593"/>
      <c r="AH79" s="593"/>
      <c r="AI79" s="593"/>
      <c r="AJ79" s="594"/>
      <c r="BB79" s="281" t="s">
        <v>364</v>
      </c>
      <c r="BC79" s="282" t="s">
        <v>365</v>
      </c>
      <c r="BD79" s="283" t="s">
        <v>366</v>
      </c>
      <c r="BE79" s="284"/>
      <c r="BF79" s="284"/>
      <c r="BG79" s="284"/>
      <c r="BH79" s="284"/>
      <c r="BI79" s="284"/>
      <c r="BJ79" s="284"/>
      <c r="BK79" s="284"/>
      <c r="BL79" s="284"/>
      <c r="BM79" s="284"/>
      <c r="BN79" s="284"/>
      <c r="BO79" s="285"/>
      <c r="BP79" s="286"/>
      <c r="BQ79" s="287"/>
      <c r="BR79" s="287"/>
      <c r="BS79" s="287"/>
      <c r="BT79" s="287"/>
      <c r="BU79" s="287"/>
      <c r="BV79" s="287"/>
      <c r="BW79" s="287"/>
      <c r="BX79" s="287"/>
      <c r="BY79" s="287"/>
      <c r="BZ79" s="287"/>
      <c r="CA79" s="287"/>
      <c r="CB79" s="287"/>
      <c r="CC79" s="287"/>
      <c r="CD79" s="287"/>
      <c r="CE79" s="287"/>
      <c r="CF79" s="287"/>
      <c r="CG79" s="287"/>
      <c r="CH79" s="287"/>
      <c r="CI79" s="287"/>
      <c r="CJ79" s="287"/>
    </row>
    <row r="80" spans="2:88" ht="37.5" customHeight="1">
      <c r="B80" s="424"/>
      <c r="C80" s="394"/>
      <c r="D80" s="589"/>
      <c r="E80" s="590"/>
      <c r="F80" s="590"/>
      <c r="G80" s="590"/>
      <c r="H80" s="590"/>
      <c r="I80" s="590"/>
      <c r="J80" s="590"/>
      <c r="K80" s="590"/>
      <c r="L80" s="590"/>
      <c r="M80" s="590"/>
      <c r="N80" s="590"/>
      <c r="O80" s="591"/>
      <c r="P80" s="595"/>
      <c r="Q80" s="596"/>
      <c r="R80" s="596"/>
      <c r="S80" s="596"/>
      <c r="T80" s="596"/>
      <c r="U80" s="596"/>
      <c r="V80" s="596"/>
      <c r="W80" s="596"/>
      <c r="X80" s="596"/>
      <c r="Y80" s="596"/>
      <c r="Z80" s="596"/>
      <c r="AA80" s="596"/>
      <c r="AB80" s="596"/>
      <c r="AC80" s="596"/>
      <c r="AD80" s="596"/>
      <c r="AE80" s="596"/>
      <c r="AF80" s="596"/>
      <c r="AG80" s="596"/>
      <c r="AH80" s="596"/>
      <c r="AI80" s="596"/>
      <c r="AJ80" s="597"/>
      <c r="BB80" s="255"/>
      <c r="BC80" s="69"/>
      <c r="BD80" s="288"/>
      <c r="BE80" s="289"/>
      <c r="BF80" s="289"/>
      <c r="BG80" s="289"/>
      <c r="BH80" s="289"/>
      <c r="BI80" s="289"/>
      <c r="BJ80" s="289"/>
      <c r="BK80" s="289"/>
      <c r="BL80" s="289"/>
      <c r="BM80" s="289"/>
      <c r="BN80" s="289"/>
      <c r="BO80" s="290"/>
      <c r="BP80" s="291"/>
      <c r="BQ80" s="292"/>
      <c r="BR80" s="292"/>
      <c r="BS80" s="292"/>
      <c r="BT80" s="292"/>
      <c r="BU80" s="292"/>
      <c r="BV80" s="292"/>
      <c r="BW80" s="292"/>
      <c r="BX80" s="292"/>
      <c r="BY80" s="292"/>
      <c r="BZ80" s="292"/>
      <c r="CA80" s="292"/>
      <c r="CB80" s="292"/>
      <c r="CC80" s="292"/>
      <c r="CD80" s="292"/>
      <c r="CE80" s="292"/>
      <c r="CF80" s="292"/>
      <c r="CG80" s="292"/>
      <c r="CH80" s="292"/>
      <c r="CI80" s="292"/>
      <c r="CJ80" s="292"/>
    </row>
    <row r="81" spans="2:88" ht="16.5" thickBot="1">
      <c r="B81" s="507"/>
      <c r="C81" s="395"/>
      <c r="D81" s="598" t="s">
        <v>367</v>
      </c>
      <c r="E81" s="599"/>
      <c r="F81" s="599"/>
      <c r="G81" s="599"/>
      <c r="H81" s="599"/>
      <c r="I81" s="599"/>
      <c r="J81" s="599"/>
      <c r="K81" s="599"/>
      <c r="L81" s="599"/>
      <c r="M81" s="599"/>
      <c r="N81" s="599"/>
      <c r="O81" s="600"/>
      <c r="P81" s="601"/>
      <c r="Q81" s="602"/>
      <c r="R81" s="602"/>
      <c r="S81" s="602"/>
      <c r="T81" s="602"/>
      <c r="U81" s="602"/>
      <c r="V81" s="602"/>
      <c r="W81" s="602"/>
      <c r="X81" s="602"/>
      <c r="Y81" s="602"/>
      <c r="Z81" s="602"/>
      <c r="AA81" s="602"/>
      <c r="AB81" s="602"/>
      <c r="AC81" s="602"/>
      <c r="AD81" s="602"/>
      <c r="AE81" s="602"/>
      <c r="AF81" s="602"/>
      <c r="AG81" s="602"/>
      <c r="AH81" s="602"/>
      <c r="AI81" s="602"/>
      <c r="AJ81" s="603"/>
      <c r="BB81" s="293"/>
      <c r="BC81" s="136"/>
      <c r="BD81" s="294" t="s">
        <v>368</v>
      </c>
      <c r="BE81" s="295"/>
      <c r="BF81" s="295"/>
      <c r="BG81" s="295"/>
      <c r="BH81" s="295"/>
      <c r="BI81" s="295"/>
      <c r="BJ81" s="295"/>
      <c r="BK81" s="295"/>
      <c r="BL81" s="295"/>
      <c r="BM81" s="295"/>
      <c r="BN81" s="295"/>
      <c r="BO81" s="296"/>
      <c r="BP81" s="297"/>
      <c r="BQ81" s="298"/>
      <c r="BR81" s="298"/>
      <c r="BS81" s="298"/>
      <c r="BT81" s="298"/>
      <c r="BU81" s="298"/>
      <c r="BV81" s="298"/>
      <c r="BW81" s="298"/>
      <c r="BX81" s="298"/>
      <c r="BY81" s="298"/>
      <c r="BZ81" s="298"/>
      <c r="CA81" s="298"/>
      <c r="CB81" s="298"/>
      <c r="CC81" s="298"/>
      <c r="CD81" s="298"/>
      <c r="CE81" s="298"/>
      <c r="CF81" s="298"/>
      <c r="CG81" s="298"/>
      <c r="CH81" s="298"/>
      <c r="CI81" s="298"/>
      <c r="CJ81" s="298"/>
    </row>
    <row r="82" spans="2:88" ht="16.5" customHeight="1" thickTop="1">
      <c r="B82" s="618" t="s">
        <v>369</v>
      </c>
      <c r="C82" s="621" t="s">
        <v>370</v>
      </c>
      <c r="D82" s="624" t="s">
        <v>371</v>
      </c>
      <c r="E82" s="625"/>
      <c r="F82" s="625"/>
      <c r="G82" s="625"/>
      <c r="H82" s="625"/>
      <c r="I82" s="625"/>
      <c r="J82" s="625"/>
      <c r="K82" s="625"/>
      <c r="L82" s="625"/>
      <c r="M82" s="625"/>
      <c r="N82" s="625"/>
      <c r="O82" s="625"/>
      <c r="P82" s="625"/>
      <c r="Q82" s="625"/>
      <c r="R82" s="625"/>
      <c r="S82" s="625"/>
      <c r="T82" s="625"/>
      <c r="U82" s="625"/>
      <c r="V82" s="625"/>
      <c r="W82" s="625"/>
      <c r="X82" s="625"/>
      <c r="Y82" s="625"/>
      <c r="Z82" s="625"/>
      <c r="AA82" s="625"/>
      <c r="AB82" s="625"/>
      <c r="AC82" s="625"/>
      <c r="AD82" s="625"/>
      <c r="AE82" s="625"/>
      <c r="AF82" s="625"/>
      <c r="AG82" s="625"/>
      <c r="AH82" s="625"/>
      <c r="AI82" s="625"/>
      <c r="AJ82" s="626"/>
      <c r="BB82" s="299" t="s">
        <v>372</v>
      </c>
      <c r="BC82" s="300" t="s">
        <v>373</v>
      </c>
      <c r="BD82" s="301" t="s">
        <v>374</v>
      </c>
      <c r="BE82" s="302"/>
      <c r="BF82" s="302"/>
      <c r="BG82" s="302"/>
      <c r="BH82" s="302"/>
      <c r="BI82" s="302"/>
      <c r="BJ82" s="302"/>
      <c r="BK82" s="302"/>
      <c r="BL82" s="302"/>
      <c r="BM82" s="302"/>
      <c r="BN82" s="302"/>
      <c r="BO82" s="302"/>
      <c r="BP82" s="302"/>
      <c r="BQ82" s="302"/>
      <c r="BR82" s="302"/>
      <c r="BS82" s="302"/>
      <c r="BT82" s="302"/>
      <c r="BU82" s="302"/>
      <c r="BV82" s="302"/>
      <c r="BW82" s="302"/>
      <c r="BX82" s="302"/>
      <c r="BY82" s="302"/>
      <c r="BZ82" s="302"/>
      <c r="CA82" s="302"/>
      <c r="CB82" s="302"/>
      <c r="CC82" s="302"/>
      <c r="CD82" s="302"/>
      <c r="CE82" s="302"/>
      <c r="CF82" s="302"/>
      <c r="CG82" s="302"/>
      <c r="CH82" s="302"/>
      <c r="CI82" s="302"/>
      <c r="CJ82" s="303"/>
    </row>
    <row r="83" spans="2:88">
      <c r="B83" s="619"/>
      <c r="C83" s="622"/>
      <c r="D83" s="304"/>
      <c r="E83" s="627" t="s">
        <v>375</v>
      </c>
      <c r="F83" s="628"/>
      <c r="G83" s="304"/>
      <c r="H83" s="629" t="s">
        <v>376</v>
      </c>
      <c r="I83" s="630"/>
      <c r="J83" s="630"/>
      <c r="K83" s="630"/>
      <c r="L83" s="630"/>
      <c r="M83" s="630"/>
      <c r="N83" s="630"/>
      <c r="O83" s="630"/>
      <c r="P83" s="630"/>
      <c r="Q83" s="630"/>
      <c r="R83" s="630"/>
      <c r="S83" s="630"/>
      <c r="T83" s="630"/>
      <c r="U83" s="630"/>
      <c r="V83" s="630"/>
      <c r="W83" s="631"/>
      <c r="X83" s="632"/>
      <c r="Y83" s="632"/>
      <c r="Z83" s="632"/>
      <c r="AA83" s="632"/>
      <c r="AB83" s="632"/>
      <c r="AC83" s="632"/>
      <c r="AD83" s="632"/>
      <c r="AE83" s="632"/>
      <c r="AF83" s="632"/>
      <c r="AG83" s="632"/>
      <c r="AH83" s="632"/>
      <c r="AI83" s="632"/>
      <c r="AJ83" s="633"/>
      <c r="BB83" s="299"/>
      <c r="BC83" s="300"/>
      <c r="BD83" s="305" t="b">
        <v>0</v>
      </c>
      <c r="BE83" s="186" t="s">
        <v>377</v>
      </c>
      <c r="BF83" s="72"/>
      <c r="BG83" s="306" t="b">
        <v>0</v>
      </c>
      <c r="BH83" s="186" t="s">
        <v>378</v>
      </c>
      <c r="BI83" s="71"/>
      <c r="BJ83" s="71"/>
      <c r="BK83" s="71"/>
      <c r="BL83" s="71"/>
      <c r="BM83" s="71"/>
      <c r="BN83" s="71"/>
      <c r="BO83" s="71"/>
      <c r="BP83" s="71"/>
      <c r="BQ83" s="71"/>
      <c r="BR83" s="71"/>
      <c r="BS83" s="71"/>
      <c r="BT83" s="71"/>
      <c r="BU83" s="71"/>
      <c r="BV83" s="71"/>
      <c r="BW83" s="307"/>
      <c r="BX83" s="308"/>
      <c r="BY83" s="308"/>
      <c r="BZ83" s="308"/>
      <c r="CA83" s="308"/>
      <c r="CB83" s="308"/>
      <c r="CC83" s="308"/>
      <c r="CD83" s="308"/>
      <c r="CE83" s="308"/>
      <c r="CF83" s="308"/>
      <c r="CG83" s="308"/>
      <c r="CH83" s="308"/>
      <c r="CI83" s="308"/>
      <c r="CJ83" s="309"/>
    </row>
    <row r="84" spans="2:88">
      <c r="B84" s="619"/>
      <c r="C84" s="622"/>
      <c r="D84" s="310"/>
      <c r="E84" s="604" t="s">
        <v>379</v>
      </c>
      <c r="F84" s="605"/>
      <c r="G84" s="605"/>
      <c r="H84" s="605"/>
      <c r="I84" s="605"/>
      <c r="J84" s="605"/>
      <c r="K84" s="605"/>
      <c r="L84" s="605"/>
      <c r="M84" s="634"/>
      <c r="N84" s="311"/>
      <c r="O84" s="604" t="s">
        <v>380</v>
      </c>
      <c r="P84" s="605"/>
      <c r="Q84" s="605"/>
      <c r="R84" s="605"/>
      <c r="S84" s="605"/>
      <c r="T84" s="634"/>
      <c r="U84" s="312"/>
      <c r="V84" s="312"/>
      <c r="W84" s="312"/>
      <c r="X84" s="312"/>
      <c r="Y84" s="312"/>
      <c r="Z84" s="312"/>
      <c r="AA84" s="312"/>
      <c r="AB84" s="312"/>
      <c r="AC84" s="312"/>
      <c r="AD84" s="312"/>
      <c r="AE84" s="312"/>
      <c r="AF84" s="312"/>
      <c r="AG84" s="312"/>
      <c r="AH84" s="312"/>
      <c r="AI84" s="312"/>
      <c r="AJ84" s="313"/>
      <c r="BB84" s="299"/>
      <c r="BC84" s="300"/>
      <c r="BD84" s="314" t="b">
        <v>0</v>
      </c>
      <c r="BE84" s="315" t="s">
        <v>381</v>
      </c>
      <c r="BF84" s="110"/>
      <c r="BG84" s="110"/>
      <c r="BH84" s="110"/>
      <c r="BI84" s="110"/>
      <c r="BJ84" s="110"/>
      <c r="BK84" s="110"/>
      <c r="BL84" s="110"/>
      <c r="BM84" s="111"/>
      <c r="BN84" s="316" t="b">
        <v>0</v>
      </c>
      <c r="BO84" s="315" t="s">
        <v>382</v>
      </c>
      <c r="BP84" s="110"/>
      <c r="BQ84" s="110"/>
      <c r="BR84" s="110"/>
      <c r="BS84" s="110"/>
      <c r="BT84" s="111"/>
      <c r="BU84" s="317"/>
      <c r="BV84" s="317"/>
      <c r="BW84" s="317"/>
      <c r="BX84" s="317"/>
      <c r="BY84" s="317"/>
      <c r="BZ84" s="317"/>
      <c r="CA84" s="317"/>
      <c r="CB84" s="317"/>
      <c r="CC84" s="317"/>
      <c r="CD84" s="317"/>
      <c r="CE84" s="317"/>
      <c r="CF84" s="317"/>
      <c r="CG84" s="317"/>
      <c r="CH84" s="317"/>
      <c r="CI84" s="317"/>
      <c r="CJ84" s="318"/>
    </row>
    <row r="85" spans="2:88">
      <c r="B85" s="619"/>
      <c r="C85" s="622"/>
      <c r="D85" s="319"/>
      <c r="E85" s="604" t="s">
        <v>383</v>
      </c>
      <c r="F85" s="605"/>
      <c r="G85" s="605"/>
      <c r="H85" s="605"/>
      <c r="I85" s="605"/>
      <c r="J85" s="605"/>
      <c r="K85" s="605"/>
      <c r="L85" s="605"/>
      <c r="M85" s="605"/>
      <c r="N85" s="605"/>
      <c r="O85" s="605"/>
      <c r="P85" s="605"/>
      <c r="Q85" s="605"/>
      <c r="R85" s="605"/>
      <c r="S85" s="605"/>
      <c r="T85" s="320"/>
      <c r="U85" s="319"/>
      <c r="V85" s="604" t="s">
        <v>384</v>
      </c>
      <c r="W85" s="605"/>
      <c r="X85" s="605"/>
      <c r="Y85" s="605"/>
      <c r="Z85" s="605"/>
      <c r="AA85" s="605"/>
      <c r="AB85" s="605"/>
      <c r="AC85" s="605"/>
      <c r="AD85" s="605"/>
      <c r="AE85" s="605"/>
      <c r="AF85" s="605"/>
      <c r="AG85" s="605"/>
      <c r="AH85" s="605"/>
      <c r="AI85" s="605"/>
      <c r="AJ85" s="606"/>
      <c r="BB85" s="299"/>
      <c r="BC85" s="300"/>
      <c r="BD85" s="321" t="b">
        <v>0</v>
      </c>
      <c r="BE85" s="315" t="s">
        <v>385</v>
      </c>
      <c r="BF85" s="110"/>
      <c r="BG85" s="110"/>
      <c r="BH85" s="110"/>
      <c r="BI85" s="110"/>
      <c r="BJ85" s="110"/>
      <c r="BK85" s="110"/>
      <c r="BL85" s="110"/>
      <c r="BM85" s="110"/>
      <c r="BN85" s="110"/>
      <c r="BO85" s="110"/>
      <c r="BP85" s="110"/>
      <c r="BQ85" s="110"/>
      <c r="BR85" s="110"/>
      <c r="BS85" s="110"/>
      <c r="BT85" s="72"/>
      <c r="BU85" s="322" t="b">
        <v>0</v>
      </c>
      <c r="BV85" s="315" t="s">
        <v>386</v>
      </c>
      <c r="BW85" s="110"/>
      <c r="BX85" s="110"/>
      <c r="BY85" s="110"/>
      <c r="BZ85" s="110"/>
      <c r="CA85" s="110"/>
      <c r="CB85" s="110"/>
      <c r="CC85" s="110"/>
      <c r="CD85" s="110"/>
      <c r="CE85" s="110"/>
      <c r="CF85" s="110"/>
      <c r="CG85" s="110"/>
      <c r="CH85" s="110"/>
      <c r="CI85" s="110"/>
      <c r="CJ85" s="111"/>
    </row>
    <row r="86" spans="2:88">
      <c r="B86" s="619"/>
      <c r="C86" s="622"/>
      <c r="D86" s="319"/>
      <c r="E86" s="604" t="s">
        <v>387</v>
      </c>
      <c r="F86" s="605"/>
      <c r="G86" s="605"/>
      <c r="H86" s="605"/>
      <c r="I86" s="605"/>
      <c r="J86" s="605"/>
      <c r="K86" s="605"/>
      <c r="L86" s="605"/>
      <c r="M86" s="605"/>
      <c r="N86" s="605"/>
      <c r="O86" s="605"/>
      <c r="P86" s="605"/>
      <c r="Q86" s="605"/>
      <c r="R86" s="605"/>
      <c r="S86" s="605"/>
      <c r="T86" s="605"/>
      <c r="U86" s="605"/>
      <c r="V86" s="605"/>
      <c r="W86" s="605"/>
      <c r="X86" s="605"/>
      <c r="Y86" s="605"/>
      <c r="Z86" s="605"/>
      <c r="AA86" s="605"/>
      <c r="AB86" s="605"/>
      <c r="AC86" s="605"/>
      <c r="AD86" s="605"/>
      <c r="AE86" s="605"/>
      <c r="AF86" s="605"/>
      <c r="AG86" s="605"/>
      <c r="AH86" s="605"/>
      <c r="AI86" s="605"/>
      <c r="AJ86" s="606"/>
      <c r="BB86" s="299"/>
      <c r="BC86" s="300"/>
      <c r="BD86" s="321" t="b">
        <v>0</v>
      </c>
      <c r="BE86" s="323" t="s">
        <v>388</v>
      </c>
      <c r="BF86" s="324"/>
      <c r="BG86" s="324"/>
      <c r="BH86" s="324"/>
      <c r="BI86" s="324"/>
      <c r="BJ86" s="324"/>
      <c r="BK86" s="324"/>
      <c r="BL86" s="324"/>
      <c r="BM86" s="324"/>
      <c r="BN86" s="324"/>
      <c r="BO86" s="324"/>
      <c r="BP86" s="324"/>
      <c r="BQ86" s="324"/>
      <c r="BR86" s="324"/>
      <c r="BS86" s="324"/>
      <c r="BT86" s="324"/>
      <c r="BU86" s="324"/>
      <c r="BV86" s="324"/>
      <c r="BW86" s="324"/>
      <c r="BX86" s="324"/>
      <c r="BY86" s="324"/>
      <c r="BZ86" s="324"/>
      <c r="CA86" s="324"/>
      <c r="CB86" s="324"/>
      <c r="CC86" s="324"/>
      <c r="CD86" s="324"/>
      <c r="CE86" s="324"/>
      <c r="CF86" s="324"/>
      <c r="CG86" s="324"/>
      <c r="CH86" s="324"/>
      <c r="CI86" s="324"/>
      <c r="CJ86" s="325"/>
    </row>
    <row r="87" spans="2:88">
      <c r="B87" s="620"/>
      <c r="C87" s="623"/>
      <c r="D87" s="326"/>
      <c r="E87" s="607" t="s">
        <v>389</v>
      </c>
      <c r="F87" s="608"/>
      <c r="G87" s="609"/>
      <c r="H87" s="610"/>
      <c r="I87" s="611"/>
      <c r="J87" s="611"/>
      <c r="K87" s="611"/>
      <c r="L87" s="611"/>
      <c r="M87" s="611"/>
      <c r="N87" s="611"/>
      <c r="O87" s="611"/>
      <c r="P87" s="611"/>
      <c r="Q87" s="611"/>
      <c r="R87" s="611"/>
      <c r="S87" s="611"/>
      <c r="T87" s="611"/>
      <c r="U87" s="611"/>
      <c r="V87" s="611"/>
      <c r="W87" s="611"/>
      <c r="X87" s="611"/>
      <c r="Y87" s="611"/>
      <c r="Z87" s="611"/>
      <c r="AA87" s="611"/>
      <c r="AB87" s="611"/>
      <c r="AC87" s="611"/>
      <c r="AD87" s="611"/>
      <c r="AE87" s="611"/>
      <c r="AF87" s="611"/>
      <c r="AG87" s="611"/>
      <c r="AH87" s="611"/>
      <c r="AI87" s="611"/>
      <c r="AJ87" s="612"/>
      <c r="BB87" s="327"/>
      <c r="BC87" s="328"/>
      <c r="BD87" s="329" t="b">
        <v>0</v>
      </c>
      <c r="BE87" s="330" t="s">
        <v>390</v>
      </c>
      <c r="BF87" s="331"/>
      <c r="BG87" s="332"/>
      <c r="BH87" s="333"/>
      <c r="BI87" s="333"/>
      <c r="BJ87" s="333"/>
      <c r="BK87" s="333"/>
      <c r="BL87" s="333"/>
      <c r="BM87" s="333"/>
      <c r="BN87" s="333"/>
      <c r="BO87" s="333"/>
      <c r="BP87" s="333"/>
      <c r="BQ87" s="333"/>
      <c r="BR87" s="333"/>
      <c r="BS87" s="333"/>
      <c r="BT87" s="333"/>
      <c r="BU87" s="333"/>
      <c r="BV87" s="333"/>
      <c r="BW87" s="333"/>
      <c r="BX87" s="333"/>
      <c r="BY87" s="333"/>
      <c r="BZ87" s="333"/>
      <c r="CA87" s="333"/>
      <c r="CB87" s="333"/>
      <c r="CC87" s="333"/>
      <c r="CD87" s="333"/>
      <c r="CE87" s="333"/>
      <c r="CF87" s="333"/>
      <c r="CG87" s="333"/>
      <c r="CH87" s="333"/>
      <c r="CI87" s="333"/>
      <c r="CJ87" s="334"/>
    </row>
    <row r="88" spans="2:88" ht="27.75" customHeight="1">
      <c r="B88" s="613" t="s">
        <v>391</v>
      </c>
      <c r="C88" s="613"/>
      <c r="D88" s="613"/>
      <c r="E88" s="613"/>
      <c r="F88" s="613"/>
      <c r="G88" s="614"/>
      <c r="H88" s="614"/>
      <c r="I88" s="614"/>
      <c r="J88" s="614"/>
      <c r="K88" s="614"/>
      <c r="L88" s="614"/>
      <c r="M88" s="614"/>
      <c r="N88" s="615" t="s">
        <v>392</v>
      </c>
      <c r="O88" s="615"/>
      <c r="P88" s="615"/>
      <c r="Q88" s="616"/>
      <c r="R88" s="616"/>
      <c r="S88" s="616"/>
      <c r="T88" s="616"/>
      <c r="U88" s="616"/>
      <c r="V88" s="616"/>
      <c r="W88" s="616"/>
      <c r="X88" s="335"/>
      <c r="Y88" s="335"/>
      <c r="Z88" s="616" t="s">
        <v>393</v>
      </c>
      <c r="AA88" s="616"/>
      <c r="AB88" s="616"/>
      <c r="AC88" s="616"/>
      <c r="AD88" s="617"/>
      <c r="AE88" s="617"/>
      <c r="AF88" s="617"/>
      <c r="AG88" s="617"/>
      <c r="AH88" s="617"/>
      <c r="AI88" s="617"/>
      <c r="AJ88" s="617"/>
      <c r="BB88" s="336" t="s">
        <v>394</v>
      </c>
      <c r="BC88" s="336"/>
      <c r="BD88" s="336"/>
      <c r="BE88" s="336"/>
      <c r="BF88" s="336"/>
      <c r="BG88" s="337" t="s">
        <v>395</v>
      </c>
      <c r="BH88" s="338"/>
      <c r="BI88" s="338"/>
      <c r="BJ88" s="338"/>
      <c r="BK88" s="338"/>
      <c r="BL88" s="338"/>
      <c r="BM88" s="338"/>
      <c r="BN88" s="337" t="s">
        <v>396</v>
      </c>
      <c r="BO88" s="338"/>
      <c r="BP88" s="339"/>
      <c r="BQ88" s="337"/>
      <c r="BR88" s="338"/>
      <c r="BS88" s="338"/>
      <c r="BT88" s="338"/>
      <c r="BU88" s="338"/>
      <c r="BV88" s="338"/>
      <c r="BW88" s="338"/>
      <c r="BX88" s="338"/>
      <c r="BY88" s="338"/>
      <c r="BZ88" s="338"/>
      <c r="CA88" s="339"/>
      <c r="CB88" s="338"/>
      <c r="CC88" s="338" t="s">
        <v>397</v>
      </c>
      <c r="CD88" s="338"/>
      <c r="CE88" s="339"/>
      <c r="CF88" s="338"/>
      <c r="CG88" s="338"/>
      <c r="CH88" s="338"/>
      <c r="CI88" s="338"/>
      <c r="CJ88" s="338"/>
    </row>
  </sheetData>
  <sheetProtection formatRows="0" selectLockedCells="1"/>
  <mergeCells count="192">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 ref="C75:AJ75"/>
    <mergeCell ref="C76:AJ76"/>
    <mergeCell ref="C77:AJ77"/>
    <mergeCell ref="B79:B81"/>
    <mergeCell ref="C79:C81"/>
    <mergeCell ref="D79:O80"/>
    <mergeCell ref="P79:AJ80"/>
    <mergeCell ref="D81:O81"/>
    <mergeCell ref="P81:AJ81"/>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57:AJ57"/>
    <mergeCell ref="C58:AJ58"/>
    <mergeCell ref="C59:AJ59"/>
    <mergeCell ref="C60:AJ60"/>
    <mergeCell ref="C61:AJ61"/>
    <mergeCell ref="C62:AJ62"/>
    <mergeCell ref="A48:A53"/>
    <mergeCell ref="D48:AJ50"/>
    <mergeCell ref="D51:AJ53"/>
    <mergeCell ref="B54:AJ54"/>
    <mergeCell ref="C55:AJ55"/>
    <mergeCell ref="C56:AJ5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AC38:AD38"/>
    <mergeCell ref="AE38:AJ38"/>
    <mergeCell ref="E39:I39"/>
    <mergeCell ref="J39:T39"/>
    <mergeCell ref="AC39:AD39"/>
    <mergeCell ref="D35:D37"/>
    <mergeCell ref="E35:I37"/>
    <mergeCell ref="J35:T37"/>
    <mergeCell ref="U35:AA37"/>
    <mergeCell ref="AD35:AJ35"/>
    <mergeCell ref="AD36:AJ36"/>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0:K20"/>
    <mergeCell ref="L20:AJ20"/>
    <mergeCell ref="D21:H21"/>
    <mergeCell ref="I21:N21"/>
    <mergeCell ref="O21:P21"/>
    <mergeCell ref="Q21:R21"/>
    <mergeCell ref="S21:U21"/>
    <mergeCell ref="V21:AC21"/>
    <mergeCell ref="AD21:AE21"/>
    <mergeCell ref="AF21:AJ21"/>
    <mergeCell ref="D18:K18"/>
    <mergeCell ref="L18:AJ18"/>
    <mergeCell ref="D19:K19"/>
    <mergeCell ref="M19:R19"/>
    <mergeCell ref="T19:AA19"/>
    <mergeCell ref="AC19:AJ19"/>
    <mergeCell ref="D15:H15"/>
    <mergeCell ref="I15:R15"/>
    <mergeCell ref="S15:Z15"/>
    <mergeCell ref="AA15:AJ15"/>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s>
  <phoneticPr fontId="4" type="noConversion"/>
  <conditionalFormatting sqref="D9:AJ10">
    <cfRule type="expression" dxfId="163" priority="15">
      <formula>OR($BD$8=TRUE,$BN$8=TRUE)</formula>
    </cfRule>
  </conditionalFormatting>
  <conditionalFormatting sqref="D17:AJ18 D20:AJ22">
    <cfRule type="expression" dxfId="162" priority="16">
      <formula>$BD$16=TRUE</formula>
    </cfRule>
  </conditionalFormatting>
  <conditionalFormatting sqref="D48:AJ50">
    <cfRule type="cellIs" dxfId="161" priority="53" operator="equal">
      <formula>" "</formula>
    </cfRule>
  </conditionalFormatting>
  <conditionalFormatting sqref="D51:AJ53">
    <cfRule type="containsBlanks" dxfId="160" priority="54">
      <formula>LEN(TRIM(D51))=0</formula>
    </cfRule>
  </conditionalFormatting>
  <conditionalFormatting sqref="E8">
    <cfRule type="expression" dxfId="159" priority="18" stopIfTrue="1">
      <formula>BD8=TRUE</formula>
    </cfRule>
  </conditionalFormatting>
  <conditionalFormatting sqref="E16">
    <cfRule type="expression" dxfId="158" priority="42" stopIfTrue="1">
      <formula>BD16=TRUE</formula>
    </cfRule>
  </conditionalFormatting>
  <conditionalFormatting sqref="E83:E87">
    <cfRule type="expression" dxfId="157" priority="45" stopIfTrue="1">
      <formula>BD83=TRUE</formula>
    </cfRule>
  </conditionalFormatting>
  <conditionalFormatting sqref="H83">
    <cfRule type="expression" dxfId="156" priority="50" stopIfTrue="1">
      <formula>BG83=TRUE</formula>
    </cfRule>
  </conditionalFormatting>
  <conditionalFormatting sqref="H87">
    <cfRule type="expression" dxfId="155" priority="28">
      <formula>AND($D87=TRUE, $H$87&lt;&gt;"")</formula>
    </cfRule>
    <cfRule type="expression" dxfId="154" priority="27">
      <formula>AND($D87=TRUE, $H$87="")</formula>
    </cfRule>
  </conditionalFormatting>
  <conditionalFormatting sqref="I15:R15">
    <cfRule type="expression" dxfId="153" priority="1">
      <formula>IF(BD16,IF(BL19,I15="",FALSE),FALSE)</formula>
    </cfRule>
  </conditionalFormatting>
  <conditionalFormatting sqref="I22:R22">
    <cfRule type="expression" dxfId="152" priority="3">
      <formula>IF(BL19,IF(BD16,FALSE,I22=""),FALSE)</formula>
    </cfRule>
  </conditionalFormatting>
  <conditionalFormatting sqref="J23">
    <cfRule type="expression" dxfId="151" priority="30" stopIfTrue="1">
      <formula>BI23=TRUE</formula>
    </cfRule>
  </conditionalFormatting>
  <conditionalFormatting sqref="J35 J33 L3:L6 L9:L10 J39:J41">
    <cfRule type="containsBlanks" dxfId="150" priority="56">
      <formula>LEN(TRIM(J3))=0</formula>
    </cfRule>
  </conditionalFormatting>
  <conditionalFormatting sqref="J33:T34">
    <cfRule type="expression" dxfId="149" priority="21">
      <formula>IF(AND($BU$26=TRUE,L33&lt;&gt;""), IF(SUMPRODUCT(LEN(L33)-LEN(SUBSTITUTE(LOWER(L33), MID("abcdefghijklmnopqrstuvwxyz", ROW(INDIRECT("1:26")), 1), ""))) &lt;= 2, TRUE, FALSE), FALSE)</formula>
    </cfRule>
  </conditionalFormatting>
  <conditionalFormatting sqref="J35:T37">
    <cfRule type="expression" dxfId="148" priority="22">
      <formula>AND(OR($BU$26=TRUE, $BU$28=TRUE), LENB(J35)-LEN(J35)&gt;0)</formula>
    </cfRule>
  </conditionalFormatting>
  <conditionalFormatting sqref="K42:K43">
    <cfRule type="expression" dxfId="147" priority="43" stopIfTrue="1">
      <formula>BJ42=TRUE</formula>
    </cfRule>
  </conditionalFormatting>
  <conditionalFormatting sqref="L17 L20">
    <cfRule type="expression" dxfId="146" priority="6">
      <formula>IF(AND($BU$26=TRUE,$BN$8), IF(SUMPRODUCT(LEN(L17)-LEN(SUBSTITUTE(LOWER(L17), MID("abcdefghijklmnopqrstuvwxyz", ROW(INDIRECT("1:26")), 1), ""))) &lt;= 2, TRUE, FALSE), FALSE)</formula>
    </cfRule>
  </conditionalFormatting>
  <conditionalFormatting sqref="L3:AJ3">
    <cfRule type="expression" dxfId="145" priority="14">
      <formula>IF(AND($BU$26=TRUE,$L$3&lt;&gt;""), IF(SUMPRODUCT(LEN(L3)-LEN(SUBSTITUTE(LOWER(L3), MID("abcdefghijklmnopqrstuvwxyz", ROW(INDIRECT("1:26")), 1), ""))) &lt;= 2, TRUE, FALSE), FALSE)</formula>
    </cfRule>
  </conditionalFormatting>
  <conditionalFormatting sqref="L9:AJ10 L4:AJ4 L6:AJ6 J33 J35">
    <cfRule type="expression" dxfId="144" priority="17">
      <formula>IF(AND($BU$26=TRUE,J4&lt;&gt;""), IF(SUMPRODUCT(LEN(J4)-LEN(SUBSTITUTE(LOWER(J4), MID("abcdefghijklmnopqrstuvwxyz", ROW(INDIRECT("1:26")), 1), ""))) &lt;= 2, TRUE, FALSE), FALSE)</formula>
    </cfRule>
  </conditionalFormatting>
  <conditionalFormatting sqref="L20:AJ20">
    <cfRule type="expression" dxfId="143" priority="2">
      <formula>IF(BS19,IF(BD16,FALSE,L20=""),FALSE)</formula>
    </cfRule>
  </conditionalFormatting>
  <conditionalFormatting sqref="M19">
    <cfRule type="expression" dxfId="142" priority="5" stopIfTrue="1">
      <formula>BL19=TRUE</formula>
    </cfRule>
  </conditionalFormatting>
  <conditionalFormatting sqref="N31">
    <cfRule type="expression" dxfId="141" priority="26">
      <formula>AND($U$29=TRUE,$N$30&lt;&gt;TRUE,$AA$30&lt;&gt;TRUE,$N$31="")</formula>
    </cfRule>
    <cfRule type="expression" dxfId="140" priority="23">
      <formula>AND($BU$29,AND($BN$30=FALSE,$CA$30=FALSE,$N$31=""))</formula>
    </cfRule>
  </conditionalFormatting>
  <conditionalFormatting sqref="O8">
    <cfRule type="expression" dxfId="139" priority="19" stopIfTrue="1">
      <formula>BN8=TRUE</formula>
    </cfRule>
  </conditionalFormatting>
  <conditionalFormatting sqref="O23">
    <cfRule type="expression" dxfId="138" priority="29" stopIfTrue="1">
      <formula>BN23=TRUE</formula>
    </cfRule>
  </conditionalFormatting>
  <conditionalFormatting sqref="O25:O26">
    <cfRule type="expression" dxfId="137" priority="32" stopIfTrue="1">
      <formula>BN25=TRUE</formula>
    </cfRule>
  </conditionalFormatting>
  <conditionalFormatting sqref="O28">
    <cfRule type="expression" dxfId="136" priority="34" stopIfTrue="1">
      <formula>BN28=TRUE</formula>
    </cfRule>
  </conditionalFormatting>
  <conditionalFormatting sqref="O29">
    <cfRule type="expression" dxfId="135" priority="20">
      <formula>BN29=TRUE</formula>
    </cfRule>
  </conditionalFormatting>
  <conditionalFormatting sqref="O30">
    <cfRule type="expression" dxfId="134" priority="36">
      <formula>BN30=TRUE</formula>
    </cfRule>
  </conditionalFormatting>
  <conditionalFormatting sqref="O84">
    <cfRule type="expression" dxfId="133" priority="51" stopIfTrue="1">
      <formula>BN84=TRUE</formula>
    </cfRule>
  </conditionalFormatting>
  <conditionalFormatting sqref="O30:Z30">
    <cfRule type="expression" dxfId="132" priority="25">
      <formula>AND($BU$29,AND($BN$30=FALSE,$CA$30=FALSE,$N$31=""))</formula>
    </cfRule>
  </conditionalFormatting>
  <conditionalFormatting sqref="T19">
    <cfRule type="expression" dxfId="131" priority="4" stopIfTrue="1">
      <formula>BS19=TRUE</formula>
    </cfRule>
  </conditionalFormatting>
  <conditionalFormatting sqref="U28:AJ28">
    <cfRule type="expression" dxfId="130" priority="55">
      <formula>$U$28&lt;&gt;""</formula>
    </cfRule>
  </conditionalFormatting>
  <conditionalFormatting sqref="V23">
    <cfRule type="expression" dxfId="129" priority="31" stopIfTrue="1">
      <formula>BU23=TRUE</formula>
    </cfRule>
  </conditionalFormatting>
  <conditionalFormatting sqref="V25:V26">
    <cfRule type="expression" dxfId="128" priority="38" stopIfTrue="1">
      <formula>BU25=TRUE</formula>
    </cfRule>
  </conditionalFormatting>
  <conditionalFormatting sqref="V29 O29">
    <cfRule type="expression" dxfId="127" priority="37">
      <formula>AND($BN$28,AND($BN$29=FALSE,$BU$29=FALSE))</formula>
    </cfRule>
  </conditionalFormatting>
  <conditionalFormatting sqref="V29">
    <cfRule type="expression" dxfId="126" priority="35">
      <formula>BU29=TRUE</formula>
    </cfRule>
  </conditionalFormatting>
  <conditionalFormatting sqref="V85">
    <cfRule type="expression" dxfId="125" priority="52" stopIfTrue="1">
      <formula>BU85=TRUE</formula>
    </cfRule>
  </conditionalFormatting>
  <conditionalFormatting sqref="AC19">
    <cfRule type="notContainsBlanks" dxfId="124" priority="58">
      <formula>LEN(TRIM(AC19))&gt;0</formula>
    </cfRule>
  </conditionalFormatting>
  <conditionalFormatting sqref="AC30">
    <cfRule type="expression" dxfId="123" priority="41">
      <formula>CA30=TRUE</formula>
    </cfRule>
    <cfRule type="expression" dxfId="122" priority="24">
      <formula>AND($BU$29,AND($BN$30=FALSE,$CA$30=FALSE,$N$31=""))</formula>
    </cfRule>
  </conditionalFormatting>
  <conditionalFormatting sqref="AC38:AC39">
    <cfRule type="containsBlanks" dxfId="121" priority="57">
      <formula>LEN(TRIM(AC38))=0</formula>
    </cfRule>
  </conditionalFormatting>
  <conditionalFormatting sqref="AD25">
    <cfRule type="expression" dxfId="120" priority="40" stopIfTrue="1">
      <formula>CC25=TRUE</formula>
    </cfRule>
  </conditionalFormatting>
  <conditionalFormatting sqref="AD33:AD37">
    <cfRule type="expression" dxfId="119" priority="9" stopIfTrue="1">
      <formula>CC33=TRUE</formula>
    </cfRule>
  </conditionalFormatting>
  <conditionalFormatting sqref="AD33:AJ34">
    <cfRule type="expression" dxfId="118" priority="8">
      <formula>IF(OR($CC$33,$CC$34)=FALSE,TRUE,FALSE)</formula>
    </cfRule>
  </conditionalFormatting>
  <conditionalFormatting sqref="AD35:AJ37">
    <cfRule type="expression" dxfId="117" priority="7">
      <formula>IF(OR($CC$35:$CC$37)=TRUE,FALSE,TRUE)</formula>
    </cfRule>
  </conditionalFormatting>
  <dataValidations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15B6623B-3840-435E-BC6E-60FD8F651564}">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DBC5DDF9-154D-48CF-9C8A-B3C4791CFA08}">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E67E5D59-AC38-40D8-8399-EE17B731628F}">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A7B55900-FD42-4B38-A41F-6F17855F172E}">
      <formula1>IF($BU$26=TRUE, IF(SUMPRODUCT(LEN(J33)-LEN(SUBSTITUTE(LOWER(J33), MID("abcdefghijklmnopqrstuvwxyz", ROW(INDIRECT("1:26")), 1), ""))) &lt;= 2, FALSE, TRUE), TRUE)</formula1>
    </dataValidation>
    <dataValidation type="custom" allowBlank="1" showInputMessage="1" showErrorMessage="1" errorTitle="123" sqref="U26" xr:uid="{261B9171-9017-4D56-B1EF-B3EB7654B379}">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F62B1DFE-DC80-4B59-8619-2AC2CD9C98AE}"/>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BC95A0B5-3713-45F1-8347-E26EBD50AEC1}"/>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DBCD3070-641B-4FCB-A8BA-DD90E8C67FAB}">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4D73E0F1-6A77-4C50-B2CD-831173AC7A0E}">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6C7CAF37-72F5-4B0F-879C-B1CD45DF23CC}">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7B2E7A12-48D8-4D6C-9E68-43D54E30E798}"/>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E318E7CB-112B-4652-A589-F11BB0A274B4}"/>
    <hyperlink ref="A16" location="附件一、付款切結書!Print_Area" display="付款切結書連結" xr:uid="{D8F84ED8-0BA1-4800-960A-9651A78CBE97}"/>
    <hyperlink ref="A23:A26" location="'安心資訊平台聲明書(事後申請)'!Print_Area" display="'安心資訊平台聲明書(事後申請)'!Print_Area" xr:uid="{2A6E04B1-B0C2-4F6A-935A-FEA85E41ADAA}"/>
    <hyperlink ref="A9" location="附件一、付款切結書!A1" display="payment statement" xr:uid="{2107CAF4-4A94-4EB5-96DE-FB740EC151DC}"/>
    <hyperlink ref="A33" location="附件二、委託檢測聲明書!A1" display="Statemen of authorization" xr:uid="{A7A75BD4-1D75-4841-90BF-D286A3B41FC9}"/>
    <hyperlink ref="A37" location="附件二、委託檢測聲明書!Print_Area" display="委託檢測聲明書連結" xr:uid="{9DBFE8A3-DCBE-4B9C-AB23-D66B81199074}"/>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&amp;L&amp;G&amp;C&amp;"微軟正黑體,Bold"&amp;11台灣檢驗科技股份有限公司-健康產業服務
SGS Taiwan Ltd. - Health Industry Services
超微量工業安全實驗室委託試驗申請書- 醫療器材 Extractables Leachables
Ultra Trace and Industrial Safety Hygiene Laboratory Application Form - Medical Device(Extractables Leachables)</oddHeader>
    <oddFooter>&amp;C&amp;"微軟正黑體"&amp;9Page &amp;P of &amp;N&amp;L&amp;"微軟正黑體"&amp;9超微量工業安全實驗室委託試驗申請書- 通用 Ultra Trace and Industrial Safety Hygiene Laboratory Application Form - General
報告號碼Report No.:&amp;R&amp;"微軟正黑體"&amp;9版次Version：1.9    發行日期Issued Date：2026.03.02</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50177"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50178"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50179"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50180"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50181"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50182"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50183"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50184"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50185"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50186"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50187"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50188"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50189"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50190"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50191"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50192"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50193"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50194"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50195"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50196"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50197"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50198"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50199"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50200"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50201"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50202"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50203"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50204"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50205"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50206"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50207"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50208"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50209"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50210"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50211"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50212"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50213"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50214"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50215"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50216"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AEAB3-69AE-4BE2-9779-7D5D9DB9CA13}">
  <sheetPr codeName="Sheet5">
    <tabColor theme="7" tint="0.39997558519241921"/>
  </sheetPr>
  <dimension ref="B1:CK175"/>
  <sheetViews>
    <sheetView view="pageBreakPreview" zoomScaleNormal="100" zoomScaleSheetLayoutView="100" workbookViewId="0">
      <selection activeCell="C21" sqref="C21:AK21"/>
    </sheetView>
  </sheetViews>
  <sheetFormatPr defaultColWidth="9.140625" defaultRowHeight="15.75"/>
  <cols>
    <col min="1" max="1" width="4.5703125" customWidth="1"/>
    <col min="2" max="37" width="3.42578125" style="4" customWidth="1"/>
    <col min="38" max="38" width="3.42578125" hidden="1" customWidth="1"/>
    <col min="39" max="39" width="13.42578125" hidden="1" customWidth="1"/>
    <col min="40" max="40" width="13" hidden="1" customWidth="1"/>
    <col min="41" max="41" width="13.42578125" hidden="1" customWidth="1"/>
    <col min="42" max="46" width="9.140625" hidden="1" customWidth="1"/>
    <col min="47" max="47" width="12.28515625" hidden="1" customWidth="1"/>
    <col min="48" max="48" width="10.28515625" hidden="1" customWidth="1"/>
    <col min="49" max="49" width="9.140625" hidden="1" customWidth="1"/>
    <col min="50" max="50" width="10.7109375" hidden="1" customWidth="1"/>
    <col min="51" max="51" width="9.140625" hidden="1" customWidth="1"/>
    <col min="52" max="52" width="9.140625" customWidth="1"/>
    <col min="53" max="89" width="9.140625" style="4" hidden="1" customWidth="1"/>
  </cols>
  <sheetData>
    <row r="1" spans="2:56" ht="16.5">
      <c r="B1" s="665" t="s">
        <v>516</v>
      </c>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666"/>
      <c r="AI1" s="666"/>
      <c r="AJ1" s="666"/>
      <c r="AK1" s="667"/>
      <c r="AN1" s="2" t="s">
        <v>0</v>
      </c>
      <c r="AP1" s="2" t="s">
        <v>1</v>
      </c>
      <c r="AY1" s="3" t="str" cm="1">
        <f t="array" ref="AY1">IF(SUMPRODUCT(--(LEN(TRIM(AT3:AT997))&gt;0))&gt;0,"《"&amp;B1&amp;"》","")</f>
        <v/>
      </c>
    </row>
    <row r="2" spans="2:56">
      <c r="B2" s="668"/>
      <c r="C2" s="669"/>
      <c r="D2" s="669"/>
      <c r="E2" s="669"/>
      <c r="F2" s="669"/>
      <c r="G2" s="669"/>
      <c r="H2" s="669"/>
      <c r="I2" s="669"/>
      <c r="J2" s="669"/>
      <c r="K2" s="669"/>
      <c r="L2" s="669"/>
      <c r="M2" s="669"/>
      <c r="N2" s="669"/>
      <c r="O2" s="669"/>
      <c r="P2" s="669"/>
      <c r="Q2" s="669"/>
      <c r="R2" s="669"/>
      <c r="S2" s="669"/>
      <c r="T2" s="669"/>
      <c r="U2" s="669"/>
      <c r="V2" s="669"/>
      <c r="W2" s="669"/>
      <c r="X2" s="669"/>
      <c r="Y2" s="669"/>
      <c r="Z2" s="669"/>
      <c r="AA2" s="669"/>
      <c r="AB2" s="669"/>
      <c r="AC2" s="669"/>
      <c r="AD2" s="669"/>
      <c r="AE2" s="669"/>
      <c r="AF2" s="669"/>
      <c r="AG2" s="669"/>
      <c r="AH2" s="669"/>
      <c r="AI2" s="669"/>
      <c r="AJ2" s="669"/>
      <c r="AK2" s="670"/>
      <c r="AL2" s="5" t="s">
        <v>2</v>
      </c>
      <c r="AM2" s="6" t="s">
        <v>3</v>
      </c>
      <c r="AN2" s="6" t="s">
        <v>4</v>
      </c>
      <c r="AO2" s="7" t="s">
        <v>5</v>
      </c>
      <c r="AP2" s="6" t="s">
        <v>6</v>
      </c>
      <c r="AQ2" s="6" t="s">
        <v>7</v>
      </c>
      <c r="AR2" s="6" t="s">
        <v>8</v>
      </c>
      <c r="AS2" s="6" t="s">
        <v>9</v>
      </c>
      <c r="AT2" s="6" t="s">
        <v>3</v>
      </c>
      <c r="AU2" s="6"/>
      <c r="AV2" s="6"/>
      <c r="AW2" s="6"/>
      <c r="AX2" s="6"/>
      <c r="AY2" s="8" t="str" cm="1">
        <f t="array" ref="AY2">IF(AY1&lt;&gt;"",LOOKUP(2,1/(AT3:AT997&lt;&gt;""),AT3:AT997),"")</f>
        <v/>
      </c>
    </row>
    <row r="3" spans="2:56">
      <c r="B3" s="671" t="s">
        <v>10</v>
      </c>
      <c r="C3" s="672"/>
      <c r="D3" s="672"/>
      <c r="E3" s="672"/>
      <c r="F3" s="672"/>
      <c r="G3" s="672"/>
      <c r="H3" s="672"/>
      <c r="I3" s="672"/>
      <c r="J3" s="672"/>
      <c r="K3" s="672"/>
      <c r="L3" s="672"/>
      <c r="M3" s="672"/>
      <c r="N3" s="672"/>
      <c r="O3" s="672"/>
      <c r="P3" s="672"/>
      <c r="Q3" s="672"/>
      <c r="R3" s="672"/>
      <c r="S3" s="672"/>
      <c r="T3" s="672"/>
      <c r="U3" s="672"/>
      <c r="V3" s="672"/>
      <c r="W3" s="672"/>
      <c r="X3" s="672"/>
      <c r="Y3" s="672"/>
      <c r="Z3" s="672"/>
      <c r="AA3" s="672"/>
      <c r="AB3" s="672"/>
      <c r="AC3" s="672"/>
      <c r="AD3" s="672"/>
      <c r="AE3" s="672"/>
      <c r="AF3" s="672"/>
      <c r="AG3" s="672"/>
      <c r="AH3" s="672"/>
      <c r="AI3" s="672"/>
      <c r="AJ3" s="672"/>
      <c r="AK3" s="673"/>
      <c r="AL3" s="9">
        <v>1</v>
      </c>
      <c r="AM3" s="10" t="str">
        <f>IF(AL3=1,B3,IF(AL3=2,D3,IF(AL3=3,IF(C3,D3,""))))</f>
        <v>產品敘述Product narrative</v>
      </c>
      <c r="AN3" s="10" t="b">
        <f>OR($BB$45,$BB$26)</f>
        <v>0</v>
      </c>
      <c r="AO3" s="10" t="s">
        <v>11</v>
      </c>
      <c r="AP3" s="10" t="b">
        <f>TRUE</f>
        <v>1</v>
      </c>
      <c r="AQ3" s="11" t="b">
        <f>AND($AN3,$AP3)</f>
        <v>0</v>
      </c>
      <c r="AR3" s="11" t="b">
        <f>IF($AN3=TRUE,$AP3&lt;&gt;TRUE)</f>
        <v>0</v>
      </c>
      <c r="AS3" t="str">
        <f>IF(OR(AL3=1,AL3=2),IF(OR($AR$4:$AR$24),"-----!!!未完全填寫!!!-----",""),"")</f>
        <v/>
      </c>
      <c r="AT3" s="4" t="str">
        <f>IF(AQ3=TRUE,
    IF(AL3=3,
        IF(AM3="", "", "        "&amp;REPT("-", LEN(AO3) - LEN(SUBSTITUTE(AO3, "-", "")))&amp;AM3&amp;CHAR(10)),
        IF(AL3=1, "    "&amp;AM3&amp;CHAR(10),
           IF(AL3=2, "█"&amp;AM3, AM3&amp;CHAR(10))
        )
    )&amp;AS3,
    "")</f>
        <v/>
      </c>
      <c r="AU3" s="12"/>
      <c r="AV3" s="12"/>
      <c r="AW3" s="10"/>
      <c r="AY3" s="13"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
&amp;IF(OR(ISNUMBER(SEARCH("★",AY2)),ISNUMBER(SEARCH("◎",AY2)),ISNUMBER(SEARCH("#",AY2))),CHAR(10),"")</f>
        <v/>
      </c>
    </row>
    <row r="4" spans="2:56">
      <c r="B4" s="14" t="s">
        <v>12</v>
      </c>
      <c r="C4" s="674" t="s">
        <v>13</v>
      </c>
      <c r="D4" s="658"/>
      <c r="E4" s="658"/>
      <c r="F4" s="658"/>
      <c r="G4" s="658"/>
      <c r="H4" s="658"/>
      <c r="I4" s="658"/>
      <c r="J4" s="658"/>
      <c r="K4" s="658"/>
      <c r="L4" s="658"/>
      <c r="M4" s="658"/>
      <c r="N4" s="658"/>
      <c r="O4" s="658"/>
      <c r="P4" s="658"/>
      <c r="Q4" s="658"/>
      <c r="R4" s="658"/>
      <c r="S4" s="658"/>
      <c r="T4" s="658"/>
      <c r="U4" s="658"/>
      <c r="V4" s="658"/>
      <c r="W4" s="658"/>
      <c r="X4" s="658"/>
      <c r="Y4" s="658"/>
      <c r="Z4" s="658"/>
      <c r="AA4" s="658"/>
      <c r="AB4" s="658"/>
      <c r="AC4" s="658"/>
      <c r="AD4" s="658"/>
      <c r="AE4" s="658"/>
      <c r="AF4" s="658"/>
      <c r="AG4" s="658"/>
      <c r="AH4" s="658"/>
      <c r="AI4" s="658"/>
      <c r="AJ4" s="658"/>
      <c r="AK4" s="659"/>
      <c r="AL4" s="9">
        <v>1</v>
      </c>
      <c r="AM4" s="10" t="str">
        <f>IF(AL4=1,C4,IF(AL4=2,D4,IF(AL4=3,IF(C4,D4,""))))</f>
        <v xml:space="preserve">預期用途 Intended Use </v>
      </c>
      <c r="AN4" s="10" t="b">
        <f>$AN$3</f>
        <v>0</v>
      </c>
      <c r="AO4" s="10" t="s">
        <v>14</v>
      </c>
      <c r="AP4" s="10" t="b">
        <f>TRUE</f>
        <v>1</v>
      </c>
      <c r="AQ4" s="11" t="b">
        <f t="shared" ref="AQ4:AQ63" si="0">AND($AN4,$AP4)</f>
        <v>0</v>
      </c>
      <c r="AR4" s="11" t="b">
        <f>IF($AN4=TRUE,$AP4&lt;&gt;TRUE)</f>
        <v>0</v>
      </c>
      <c r="AT4" s="4" t="str">
        <f>AT3&amp;IF(AQ4=TRUE,
    IF(AL4=3,
        IF(AM4="", "", "        "&amp;REPT("-", LEN(AO4) - LEN(SUBSTITUTE(AO4, "-", "")))&amp;AM4&amp;CHAR(10)),
        IF(AL4=1, "    "&amp;AM4&amp;CHAR(10),
           IF(AL4=2, "█"&amp;AM4&amp;CHAR(10), AM4&amp;CHAR(10))
        )
    )&amp;AS4,
    "")</f>
        <v/>
      </c>
      <c r="AU4" s="10"/>
      <c r="AV4" s="12"/>
      <c r="AW4" s="10"/>
      <c r="AY4" s="8"/>
    </row>
    <row r="5" spans="2:56">
      <c r="B5" s="14"/>
      <c r="C5" s="15"/>
      <c r="D5" s="675" t="s">
        <v>15</v>
      </c>
      <c r="E5" s="660"/>
      <c r="F5" s="660"/>
      <c r="G5" s="660"/>
      <c r="H5" s="660"/>
      <c r="I5" s="660"/>
      <c r="J5" s="660"/>
      <c r="K5" s="660"/>
      <c r="L5" s="660"/>
      <c r="M5" s="660"/>
      <c r="N5" s="660"/>
      <c r="O5" s="660"/>
      <c r="P5" s="660"/>
      <c r="Q5" s="660"/>
      <c r="R5" s="660"/>
      <c r="S5" s="660"/>
      <c r="T5" s="660"/>
      <c r="U5" s="660"/>
      <c r="V5" s="660"/>
      <c r="W5" s="660"/>
      <c r="X5" s="660"/>
      <c r="Y5" s="660"/>
      <c r="Z5" s="660"/>
      <c r="AA5" s="660"/>
      <c r="AB5" s="660"/>
      <c r="AC5" s="660"/>
      <c r="AD5" s="660"/>
      <c r="AE5" s="660"/>
      <c r="AF5" s="660"/>
      <c r="AG5" s="660"/>
      <c r="AH5" s="660"/>
      <c r="AI5" s="660"/>
      <c r="AJ5" s="660"/>
      <c r="AK5" s="662"/>
      <c r="AL5" s="9">
        <v>3</v>
      </c>
      <c r="AM5" s="10" t="str">
        <f>IF(AL5=1,B5,IF(AL5=2,D5,IF(AL5=3,IF(C5,D5,""))))</f>
        <v/>
      </c>
      <c r="AN5" s="10" t="b">
        <f>$AN$4</f>
        <v>0</v>
      </c>
      <c r="AO5" s="10" t="s">
        <v>16</v>
      </c>
      <c r="AP5" s="10" t="b">
        <f>OR(BC5,OR($BC$18,$BC$17,$BC$16,$BC$13,$BC$9,$BC$5))</f>
        <v>0</v>
      </c>
      <c r="AQ5" s="11" t="b">
        <f t="shared" si="0"/>
        <v>0</v>
      </c>
      <c r="AR5" s="11" t="b">
        <f t="shared" ref="AR5:AR63" si="1">IF($AN5=TRUE,$AP5&lt;&gt;TRUE)</f>
        <v>0</v>
      </c>
      <c r="AT5" s="4" t="str">
        <f t="shared" ref="AT5:AT63" si="2">AT4&amp;IF(AQ5=TRUE,
    IF(AL5=3,
        IF(AM5="", "", "        "&amp;REPT("-", LEN(AO5) - LEN(SUBSTITUTE(AO5, "-", "")))&amp;AM5&amp;CHAR(10)),
        IF(AL5=1, "    "&amp;AM5&amp;CHAR(10),
           IF(AL5=2, "█"&amp;AM5&amp;CHAR(10), AM5&amp;CHAR(10))
        )
    )&amp;AS5,
    "")</f>
        <v/>
      </c>
      <c r="AU5" s="10"/>
      <c r="AW5" s="10"/>
      <c r="AY5" s="11"/>
      <c r="BB5" s="4" t="b">
        <v>1</v>
      </c>
      <c r="BC5" s="4" t="b">
        <v>0</v>
      </c>
    </row>
    <row r="6" spans="2:56">
      <c r="B6" s="16" t="s">
        <v>12</v>
      </c>
      <c r="C6" s="17"/>
      <c r="D6" s="18"/>
      <c r="E6" s="661" t="s">
        <v>17</v>
      </c>
      <c r="F6" s="661"/>
      <c r="G6" s="661"/>
      <c r="H6" s="661"/>
      <c r="I6" s="661"/>
      <c r="J6" s="661"/>
      <c r="K6" s="661"/>
      <c r="L6" s="661"/>
      <c r="M6" s="661"/>
      <c r="N6" s="661"/>
      <c r="O6" s="661"/>
      <c r="P6" s="661"/>
      <c r="Q6" s="661"/>
      <c r="R6" s="661"/>
      <c r="S6" s="661"/>
      <c r="T6" s="661"/>
      <c r="U6" s="661"/>
      <c r="V6" s="661"/>
      <c r="W6" s="661"/>
      <c r="X6" s="661"/>
      <c r="Y6" s="661"/>
      <c r="Z6" s="661"/>
      <c r="AA6" s="661"/>
      <c r="AB6" s="661"/>
      <c r="AC6" s="661"/>
      <c r="AD6" s="661"/>
      <c r="AE6" s="661"/>
      <c r="AF6" s="661"/>
      <c r="AG6" s="661"/>
      <c r="AH6" s="661"/>
      <c r="AI6" s="661"/>
      <c r="AJ6" s="661"/>
      <c r="AK6" s="676"/>
      <c r="AL6" s="9">
        <v>3</v>
      </c>
      <c r="AM6" s="10" t="str">
        <f>IF(AL6=1,B6,IF(AL6=2,E6,IF(AL6=3,IF(D6,E6,""),"")))</f>
        <v/>
      </c>
      <c r="AN6" s="10" t="b">
        <f>AND($BC$5,$AN$5)</f>
        <v>0</v>
      </c>
      <c r="AO6" s="10" t="s">
        <v>18</v>
      </c>
      <c r="AP6" s="10" t="b">
        <f>OR(BD6,OR($BD$6:$BD$8))</f>
        <v>0</v>
      </c>
      <c r="AQ6" s="11" t="b">
        <f t="shared" si="0"/>
        <v>0</v>
      </c>
      <c r="AR6" s="11" t="b">
        <f t="shared" si="1"/>
        <v>0</v>
      </c>
      <c r="AT6" s="4" t="str">
        <f t="shared" si="2"/>
        <v/>
      </c>
      <c r="AU6" s="10"/>
      <c r="AW6" s="10"/>
      <c r="BB6" s="4" t="b">
        <v>0</v>
      </c>
      <c r="BC6" s="4" t="b">
        <v>0</v>
      </c>
      <c r="BD6" s="4" t="b">
        <v>0</v>
      </c>
    </row>
    <row r="7" spans="2:56">
      <c r="B7" s="14" t="s">
        <v>12</v>
      </c>
      <c r="C7" s="19"/>
      <c r="D7" s="18"/>
      <c r="E7" s="660" t="s">
        <v>19</v>
      </c>
      <c r="F7" s="660"/>
      <c r="G7" s="660"/>
      <c r="H7" s="660"/>
      <c r="I7" s="660"/>
      <c r="J7" s="660"/>
      <c r="K7" s="660"/>
      <c r="L7" s="660"/>
      <c r="M7" s="660"/>
      <c r="N7" s="660"/>
      <c r="O7" s="660"/>
      <c r="P7" s="660"/>
      <c r="Q7" s="660"/>
      <c r="R7" s="660"/>
      <c r="S7" s="660"/>
      <c r="T7" s="660"/>
      <c r="U7" s="660"/>
      <c r="V7" s="660"/>
      <c r="W7" s="660"/>
      <c r="X7" s="660"/>
      <c r="Y7" s="660"/>
      <c r="Z7" s="660"/>
      <c r="AA7" s="660"/>
      <c r="AB7" s="660"/>
      <c r="AC7" s="660"/>
      <c r="AD7" s="660"/>
      <c r="AE7" s="660"/>
      <c r="AF7" s="660"/>
      <c r="AG7" s="660"/>
      <c r="AH7" s="660"/>
      <c r="AI7" s="660"/>
      <c r="AJ7" s="660"/>
      <c r="AK7" s="662"/>
      <c r="AL7" s="9">
        <v>3</v>
      </c>
      <c r="AM7" s="10" t="str">
        <f>IF(AL7=1,IF(D7,E7,""),IF(AL7=2,E7,IF(AL7=3,IF(D7,E7,""),"")))</f>
        <v/>
      </c>
      <c r="AN7" s="10" t="b">
        <f>AND($BC$5,$AN$5)</f>
        <v>0</v>
      </c>
      <c r="AO7" s="10" t="s">
        <v>20</v>
      </c>
      <c r="AP7" s="10" t="b">
        <f t="shared" ref="AP7:AP8" si="3">OR(BD7,OR($BD$6:$BD$8))</f>
        <v>0</v>
      </c>
      <c r="AQ7" s="11" t="b">
        <f t="shared" si="0"/>
        <v>0</v>
      </c>
      <c r="AR7" s="11" t="b">
        <f t="shared" si="1"/>
        <v>0</v>
      </c>
      <c r="AT7" s="4" t="str">
        <f t="shared" si="2"/>
        <v/>
      </c>
      <c r="AU7" s="10"/>
      <c r="AW7" s="10"/>
      <c r="BB7" s="4" t="b">
        <v>0</v>
      </c>
      <c r="BC7" s="4" t="b">
        <v>0</v>
      </c>
      <c r="BD7" s="4" t="b">
        <v>0</v>
      </c>
    </row>
    <row r="8" spans="2:56">
      <c r="B8" s="14" t="s">
        <v>12</v>
      </c>
      <c r="C8" s="19"/>
      <c r="D8" s="18"/>
      <c r="E8" s="660" t="s">
        <v>21</v>
      </c>
      <c r="F8" s="660"/>
      <c r="G8" s="660"/>
      <c r="H8" s="660"/>
      <c r="I8" s="660"/>
      <c r="J8" s="660"/>
      <c r="K8" s="660"/>
      <c r="L8" s="660"/>
      <c r="M8" s="660"/>
      <c r="N8" s="660"/>
      <c r="O8" s="660"/>
      <c r="P8" s="660"/>
      <c r="Q8" s="660"/>
      <c r="R8" s="660"/>
      <c r="S8" s="660"/>
      <c r="T8" s="660"/>
      <c r="U8" s="660"/>
      <c r="V8" s="660"/>
      <c r="W8" s="660"/>
      <c r="X8" s="660"/>
      <c r="Y8" s="660"/>
      <c r="Z8" s="660"/>
      <c r="AA8" s="660"/>
      <c r="AB8" s="660"/>
      <c r="AC8" s="660"/>
      <c r="AD8" s="660"/>
      <c r="AE8" s="660"/>
      <c r="AF8" s="660"/>
      <c r="AG8" s="660"/>
      <c r="AH8" s="660"/>
      <c r="AI8" s="660"/>
      <c r="AJ8" s="660"/>
      <c r="AK8" s="662"/>
      <c r="AL8" s="9">
        <v>3</v>
      </c>
      <c r="AM8" s="10" t="str">
        <f>IF(AL8=1,B8,IF(AL8=2,E8,IF(AL8=3,IF(D8,E8,""),"")))</f>
        <v/>
      </c>
      <c r="AN8" s="10" t="b">
        <f>AND($BC$5,$AN$5)</f>
        <v>0</v>
      </c>
      <c r="AO8" s="10" t="s">
        <v>22</v>
      </c>
      <c r="AP8" s="10" t="b">
        <f t="shared" si="3"/>
        <v>0</v>
      </c>
      <c r="AQ8" s="11" t="b">
        <f t="shared" si="0"/>
        <v>0</v>
      </c>
      <c r="AR8" s="11" t="b">
        <f t="shared" si="1"/>
        <v>0</v>
      </c>
      <c r="AT8" s="4" t="str">
        <f t="shared" si="2"/>
        <v/>
      </c>
      <c r="AU8" s="10"/>
      <c r="AW8" s="10"/>
      <c r="BB8" s="4" t="b">
        <v>0</v>
      </c>
      <c r="BC8" s="4" t="b">
        <v>0</v>
      </c>
      <c r="BD8" s="4" t="b">
        <v>0</v>
      </c>
    </row>
    <row r="9" spans="2:56">
      <c r="B9" s="14"/>
      <c r="C9" s="20"/>
      <c r="D9" s="661" t="s">
        <v>23</v>
      </c>
      <c r="E9" s="660"/>
      <c r="F9" s="660"/>
      <c r="G9" s="660"/>
      <c r="H9" s="660"/>
      <c r="I9" s="660"/>
      <c r="J9" s="660"/>
      <c r="K9" s="660"/>
      <c r="L9" s="660"/>
      <c r="M9" s="660"/>
      <c r="N9" s="660"/>
      <c r="O9" s="660"/>
      <c r="P9" s="660"/>
      <c r="Q9" s="660"/>
      <c r="R9" s="660"/>
      <c r="S9" s="660"/>
      <c r="T9" s="660"/>
      <c r="U9" s="660"/>
      <c r="V9" s="660"/>
      <c r="W9" s="660"/>
      <c r="X9" s="660"/>
      <c r="Y9" s="660"/>
      <c r="Z9" s="660"/>
      <c r="AA9" s="660"/>
      <c r="AB9" s="660"/>
      <c r="AC9" s="660"/>
      <c r="AD9" s="660"/>
      <c r="AE9" s="660"/>
      <c r="AF9" s="660"/>
      <c r="AG9" s="660"/>
      <c r="AH9" s="660"/>
      <c r="AI9" s="660"/>
      <c r="AJ9" s="660"/>
      <c r="AK9" s="662"/>
      <c r="AL9" s="9">
        <v>3</v>
      </c>
      <c r="AM9" s="10" t="str">
        <f>IF(AL9=1,B9,IF(AL9=2,D9,IF(AL9=3,IF(C9,D9,""),"")))</f>
        <v/>
      </c>
      <c r="AN9" s="10" t="b">
        <f>$AN$4</f>
        <v>0</v>
      </c>
      <c r="AO9" s="10" t="s">
        <v>24</v>
      </c>
      <c r="AP9" s="10" t="b">
        <f>OR(BC9,OR($BC$18,$BC$17,$BC$16,$BC$13,$BC$9,$BC$5))</f>
        <v>0</v>
      </c>
      <c r="AQ9" s="11" t="b">
        <f t="shared" si="0"/>
        <v>0</v>
      </c>
      <c r="AR9" s="11" t="b">
        <f t="shared" si="1"/>
        <v>0</v>
      </c>
      <c r="AT9" s="4" t="str">
        <f t="shared" si="2"/>
        <v/>
      </c>
      <c r="AU9" s="10"/>
      <c r="AW9" s="10"/>
      <c r="BB9" s="4" t="b">
        <v>0</v>
      </c>
      <c r="BC9" s="4" t="b">
        <v>0</v>
      </c>
    </row>
    <row r="10" spans="2:56">
      <c r="B10" s="14" t="s">
        <v>12</v>
      </c>
      <c r="C10" s="19"/>
      <c r="D10" s="21"/>
      <c r="E10" s="660" t="s">
        <v>25</v>
      </c>
      <c r="F10" s="660"/>
      <c r="G10" s="660"/>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2"/>
      <c r="AL10" s="9">
        <v>3</v>
      </c>
      <c r="AM10" s="10" t="str">
        <f>IF(AL10=1,B10,IF(AL10=2,E10,IF(AL10=3,IF(D10,E10,""),"")))</f>
        <v/>
      </c>
      <c r="AN10" s="10" t="b">
        <f>AND($BC$9,$AN$9)</f>
        <v>0</v>
      </c>
      <c r="AO10" s="10" t="s">
        <v>26</v>
      </c>
      <c r="AP10" s="10" t="b">
        <f>OR(OR($BD$10:$BD$12),BD10)</f>
        <v>0</v>
      </c>
      <c r="AQ10" s="11" t="b">
        <f t="shared" si="0"/>
        <v>0</v>
      </c>
      <c r="AR10" s="11" t="b">
        <f t="shared" si="1"/>
        <v>0</v>
      </c>
      <c r="AT10" s="4" t="str">
        <f t="shared" si="2"/>
        <v/>
      </c>
      <c r="AU10" s="10"/>
      <c r="AW10" s="10"/>
      <c r="BB10" s="4" t="b">
        <v>0</v>
      </c>
      <c r="BC10" s="4" t="b">
        <v>0</v>
      </c>
      <c r="BD10" s="4" t="b">
        <v>0</v>
      </c>
    </row>
    <row r="11" spans="2:56">
      <c r="B11" s="14" t="s">
        <v>12</v>
      </c>
      <c r="C11" s="19"/>
      <c r="D11" s="21"/>
      <c r="E11" s="660" t="s">
        <v>27</v>
      </c>
      <c r="F11" s="660"/>
      <c r="G11" s="660"/>
      <c r="H11" s="660"/>
      <c r="I11" s="660"/>
      <c r="J11" s="660"/>
      <c r="K11" s="660"/>
      <c r="L11" s="660"/>
      <c r="M11" s="660"/>
      <c r="N11" s="660"/>
      <c r="O11" s="660"/>
      <c r="P11" s="660"/>
      <c r="Q11" s="660"/>
      <c r="R11" s="660"/>
      <c r="S11" s="660"/>
      <c r="T11" s="660"/>
      <c r="U11" s="660"/>
      <c r="V11" s="660"/>
      <c r="W11" s="660"/>
      <c r="X11" s="660"/>
      <c r="Y11" s="660"/>
      <c r="Z11" s="660"/>
      <c r="AA11" s="660"/>
      <c r="AB11" s="660"/>
      <c r="AC11" s="660"/>
      <c r="AD11" s="660"/>
      <c r="AE11" s="660"/>
      <c r="AF11" s="660"/>
      <c r="AG11" s="660"/>
      <c r="AH11" s="660"/>
      <c r="AI11" s="660"/>
      <c r="AJ11" s="660"/>
      <c r="AK11" s="662"/>
      <c r="AL11" s="9">
        <v>3</v>
      </c>
      <c r="AM11" s="10" t="str">
        <f>IF(AL11=1,IF(D11,E11,""),IF(AL11=2,E11,IF(AL11=3,IF(D11,E11,""),"")))</f>
        <v/>
      </c>
      <c r="AN11" s="10" t="b">
        <f>AND($BC$9,$AN$9)</f>
        <v>0</v>
      </c>
      <c r="AO11" s="10" t="s">
        <v>28</v>
      </c>
      <c r="AP11" s="10" t="b">
        <f>OR(OR($BD$10:$BD$12),BD11)</f>
        <v>0</v>
      </c>
      <c r="AQ11" s="11" t="b">
        <f t="shared" si="0"/>
        <v>0</v>
      </c>
      <c r="AR11" s="11" t="b">
        <f t="shared" si="1"/>
        <v>0</v>
      </c>
      <c r="AT11" s="4" t="str">
        <f t="shared" si="2"/>
        <v/>
      </c>
      <c r="AU11" s="10"/>
      <c r="AW11" s="10"/>
      <c r="BB11" s="4" t="b">
        <v>0</v>
      </c>
      <c r="BC11" s="4" t="b">
        <v>0</v>
      </c>
      <c r="BD11" s="4" t="b">
        <v>0</v>
      </c>
    </row>
    <row r="12" spans="2:56">
      <c r="B12" s="14" t="s">
        <v>12</v>
      </c>
      <c r="C12" s="19"/>
      <c r="D12" s="21"/>
      <c r="E12" s="660" t="s">
        <v>29</v>
      </c>
      <c r="F12" s="660"/>
      <c r="G12" s="660"/>
      <c r="H12" s="660"/>
      <c r="I12" s="660"/>
      <c r="J12" s="660"/>
      <c r="K12" s="660"/>
      <c r="L12" s="660"/>
      <c r="M12" s="660"/>
      <c r="N12" s="660"/>
      <c r="O12" s="660"/>
      <c r="P12" s="660"/>
      <c r="Q12" s="660"/>
      <c r="R12" s="660"/>
      <c r="S12" s="660"/>
      <c r="T12" s="660"/>
      <c r="U12" s="660"/>
      <c r="V12" s="660"/>
      <c r="W12" s="660"/>
      <c r="X12" s="660"/>
      <c r="Y12" s="660"/>
      <c r="Z12" s="660"/>
      <c r="AA12" s="660"/>
      <c r="AB12" s="660"/>
      <c r="AC12" s="660"/>
      <c r="AD12" s="660"/>
      <c r="AE12" s="660"/>
      <c r="AF12" s="660"/>
      <c r="AG12" s="660"/>
      <c r="AH12" s="660"/>
      <c r="AI12" s="660"/>
      <c r="AJ12" s="660"/>
      <c r="AK12" s="662"/>
      <c r="AL12" s="9">
        <v>3</v>
      </c>
      <c r="AM12" s="10" t="str">
        <f>IF(AL12=1,IF(D12,E12,""),IF(AL12=2,E12,IF(AL12=3,IF(D12,E12,""),"")))</f>
        <v/>
      </c>
      <c r="AN12" s="10" t="b">
        <f>AND($BC$9,$AN$9)</f>
        <v>0</v>
      </c>
      <c r="AO12" s="10" t="s">
        <v>30</v>
      </c>
      <c r="AP12" s="10" t="b">
        <f>OR(OR($BD$10:$BD$12),BD12)</f>
        <v>0</v>
      </c>
      <c r="AQ12" s="11" t="b">
        <f t="shared" si="0"/>
        <v>0</v>
      </c>
      <c r="AR12" s="11" t="b">
        <f t="shared" si="1"/>
        <v>0</v>
      </c>
      <c r="AT12" s="4" t="str">
        <f t="shared" si="2"/>
        <v/>
      </c>
      <c r="AU12" s="10"/>
      <c r="BB12" s="4" t="b">
        <v>0</v>
      </c>
      <c r="BC12" s="4" t="b">
        <v>0</v>
      </c>
      <c r="BD12" s="4" t="b">
        <v>0</v>
      </c>
    </row>
    <row r="13" spans="2:56">
      <c r="B13" s="14"/>
      <c r="C13" s="20"/>
      <c r="D13" s="660" t="s">
        <v>31</v>
      </c>
      <c r="E13" s="660"/>
      <c r="F13" s="660"/>
      <c r="G13" s="660"/>
      <c r="H13" s="660"/>
      <c r="I13" s="660"/>
      <c r="J13" s="660"/>
      <c r="K13" s="660"/>
      <c r="L13" s="660"/>
      <c r="M13" s="660"/>
      <c r="N13" s="660"/>
      <c r="O13" s="660"/>
      <c r="P13" s="660"/>
      <c r="Q13" s="660"/>
      <c r="R13" s="660"/>
      <c r="S13" s="660"/>
      <c r="T13" s="660"/>
      <c r="U13" s="660"/>
      <c r="V13" s="660"/>
      <c r="W13" s="660"/>
      <c r="X13" s="660"/>
      <c r="Y13" s="660"/>
      <c r="Z13" s="660"/>
      <c r="AA13" s="660"/>
      <c r="AB13" s="660"/>
      <c r="AC13" s="660"/>
      <c r="AD13" s="660"/>
      <c r="AE13" s="660"/>
      <c r="AF13" s="660"/>
      <c r="AG13" s="660"/>
      <c r="AH13" s="660"/>
      <c r="AI13" s="660"/>
      <c r="AJ13" s="660"/>
      <c r="AK13" s="662"/>
      <c r="AL13" s="9">
        <v>3</v>
      </c>
      <c r="AM13" s="10" t="str">
        <f>IF(AL13=1,B13,IF(AL13=2,C13,IF(AL13=3,IF(C13,D13,""),"")))</f>
        <v/>
      </c>
      <c r="AN13" s="10" t="b">
        <f>$AN$4</f>
        <v>0</v>
      </c>
      <c r="AO13" s="10" t="s">
        <v>32</v>
      </c>
      <c r="AP13" s="10" t="b">
        <f>OR(BC13,OR($BC$18,$BC$17,$BC$16,$BC$13,$BC$9,$BC$5))</f>
        <v>0</v>
      </c>
      <c r="AQ13" s="11" t="b">
        <f t="shared" si="0"/>
        <v>0</v>
      </c>
      <c r="AR13" s="11" t="b">
        <f t="shared" si="1"/>
        <v>0</v>
      </c>
      <c r="AT13" s="4" t="str">
        <f t="shared" si="2"/>
        <v/>
      </c>
      <c r="AU13" s="10"/>
      <c r="BB13" s="4" t="b">
        <v>0</v>
      </c>
      <c r="BC13" s="4" t="b">
        <v>0</v>
      </c>
    </row>
    <row r="14" spans="2:56">
      <c r="B14" s="14" t="s">
        <v>12</v>
      </c>
      <c r="C14" s="19"/>
      <c r="D14" s="21"/>
      <c r="E14" s="660" t="s">
        <v>33</v>
      </c>
      <c r="F14" s="660"/>
      <c r="G14" s="660"/>
      <c r="H14" s="660"/>
      <c r="I14" s="660"/>
      <c r="J14" s="660"/>
      <c r="K14" s="660"/>
      <c r="L14" s="660"/>
      <c r="M14" s="660"/>
      <c r="N14" s="660"/>
      <c r="O14" s="660"/>
      <c r="P14" s="660"/>
      <c r="Q14" s="660"/>
      <c r="R14" s="660"/>
      <c r="S14" s="660"/>
      <c r="T14" s="660"/>
      <c r="U14" s="660"/>
      <c r="V14" s="660"/>
      <c r="W14" s="660"/>
      <c r="X14" s="660"/>
      <c r="Y14" s="660"/>
      <c r="Z14" s="660"/>
      <c r="AA14" s="660"/>
      <c r="AB14" s="660"/>
      <c r="AC14" s="660"/>
      <c r="AD14" s="660"/>
      <c r="AE14" s="660"/>
      <c r="AF14" s="660"/>
      <c r="AG14" s="660"/>
      <c r="AH14" s="660"/>
      <c r="AI14" s="660"/>
      <c r="AJ14" s="660"/>
      <c r="AK14" s="662"/>
      <c r="AL14" s="9">
        <v>3</v>
      </c>
      <c r="AM14" s="10" t="str">
        <f>IF(AL14=1,IF(D14,E14,""),IF(AL14=2,E14,IF(AL14=3,IF(D14,E14,""),"")))</f>
        <v/>
      </c>
      <c r="AN14" s="10" t="b">
        <f>AND($BC$13,$AN$13)</f>
        <v>0</v>
      </c>
      <c r="AO14" s="10" t="s">
        <v>34</v>
      </c>
      <c r="AP14" s="10" t="b">
        <f>OR(BD14,OR($BD$14:$BD$15))</f>
        <v>0</v>
      </c>
      <c r="AQ14" s="11" t="b">
        <f t="shared" si="0"/>
        <v>0</v>
      </c>
      <c r="AR14" s="11" t="b">
        <f t="shared" si="1"/>
        <v>0</v>
      </c>
      <c r="AT14" s="4" t="str">
        <f t="shared" si="2"/>
        <v/>
      </c>
      <c r="AU14" s="10"/>
      <c r="BB14" s="4" t="b">
        <v>0</v>
      </c>
      <c r="BC14" s="4" t="b">
        <v>0</v>
      </c>
      <c r="BD14" s="4" t="b">
        <v>0</v>
      </c>
    </row>
    <row r="15" spans="2:56">
      <c r="B15" s="14" t="s">
        <v>12</v>
      </c>
      <c r="C15" s="19"/>
      <c r="D15" s="21"/>
      <c r="E15" s="660" t="s">
        <v>35</v>
      </c>
      <c r="F15" s="660"/>
      <c r="G15" s="660"/>
      <c r="H15" s="660"/>
      <c r="I15" s="660"/>
      <c r="J15" s="660"/>
      <c r="K15" s="660"/>
      <c r="L15" s="660"/>
      <c r="M15" s="660"/>
      <c r="N15" s="660"/>
      <c r="O15" s="660"/>
      <c r="P15" s="660"/>
      <c r="Q15" s="660"/>
      <c r="R15" s="660"/>
      <c r="S15" s="660"/>
      <c r="T15" s="660"/>
      <c r="U15" s="660"/>
      <c r="V15" s="660"/>
      <c r="W15" s="660"/>
      <c r="X15" s="660"/>
      <c r="Y15" s="660"/>
      <c r="Z15" s="660"/>
      <c r="AA15" s="660"/>
      <c r="AB15" s="660"/>
      <c r="AC15" s="660"/>
      <c r="AD15" s="660"/>
      <c r="AE15" s="660"/>
      <c r="AF15" s="660"/>
      <c r="AG15" s="660"/>
      <c r="AH15" s="660"/>
      <c r="AI15" s="660"/>
      <c r="AJ15" s="660"/>
      <c r="AK15" s="662"/>
      <c r="AL15" s="9">
        <v>3</v>
      </c>
      <c r="AM15" s="10" t="str">
        <f>IF(AL15=1,IF(D15,E15,""),IF(AL15=2,E15,IF(AL15=3,IF(D15,E15,""),"")))</f>
        <v/>
      </c>
      <c r="AN15" s="10" t="b">
        <f>AND($BC$13,$AN$13)</f>
        <v>0</v>
      </c>
      <c r="AO15" s="10" t="s">
        <v>36</v>
      </c>
      <c r="AP15" s="10" t="b">
        <f>OR(BD15,OR($BD$14:$BD$15))</f>
        <v>0</v>
      </c>
      <c r="AQ15" s="11" t="b">
        <f t="shared" si="0"/>
        <v>0</v>
      </c>
      <c r="AR15" s="11" t="b">
        <f t="shared" si="1"/>
        <v>0</v>
      </c>
      <c r="AT15" s="4" t="str">
        <f t="shared" si="2"/>
        <v/>
      </c>
      <c r="AU15" s="10"/>
      <c r="BB15" s="4" t="b">
        <v>0</v>
      </c>
      <c r="BC15" s="4" t="b">
        <v>0</v>
      </c>
      <c r="BD15" s="4" t="b">
        <v>0</v>
      </c>
    </row>
    <row r="16" spans="2:56">
      <c r="B16" s="14"/>
      <c r="C16" s="20"/>
      <c r="D16" s="660" t="s">
        <v>37</v>
      </c>
      <c r="E16" s="660"/>
      <c r="F16" s="660"/>
      <c r="G16" s="660"/>
      <c r="H16" s="660"/>
      <c r="I16" s="660"/>
      <c r="J16" s="660"/>
      <c r="K16" s="660"/>
      <c r="L16" s="660"/>
      <c r="M16" s="660"/>
      <c r="N16" s="660"/>
      <c r="O16" s="660"/>
      <c r="P16" s="660"/>
      <c r="Q16" s="660"/>
      <c r="R16" s="660"/>
      <c r="S16" s="660"/>
      <c r="T16" s="660"/>
      <c r="U16" s="660"/>
      <c r="V16" s="660"/>
      <c r="W16" s="660"/>
      <c r="X16" s="660"/>
      <c r="Y16" s="660"/>
      <c r="Z16" s="660"/>
      <c r="AA16" s="660"/>
      <c r="AB16" s="660"/>
      <c r="AC16" s="660"/>
      <c r="AD16" s="660"/>
      <c r="AE16" s="660"/>
      <c r="AF16" s="660"/>
      <c r="AG16" s="660"/>
      <c r="AH16" s="660"/>
      <c r="AI16" s="660"/>
      <c r="AJ16" s="660"/>
      <c r="AK16" s="662"/>
      <c r="AL16" s="9">
        <v>3</v>
      </c>
      <c r="AM16" s="10" t="str">
        <f>IF(AL16=1,IF(C16,D16,""),IF(AL16=2,D16,IF(AL16=3,IF(C16,D16,""),"")))</f>
        <v/>
      </c>
      <c r="AN16" s="10" t="b">
        <f>$AN$4</f>
        <v>0</v>
      </c>
      <c r="AO16" s="10" t="s">
        <v>38</v>
      </c>
      <c r="AP16" s="10" t="b">
        <f t="shared" ref="AP16:AP18" si="4">OR(BC16,OR($BC$18,$BC$17,$BC$16,$BC$13,$BC$9,$BC$5))</f>
        <v>0</v>
      </c>
      <c r="AQ16" s="11" t="b">
        <f t="shared" si="0"/>
        <v>0</v>
      </c>
      <c r="AR16" s="11" t="b">
        <f t="shared" si="1"/>
        <v>0</v>
      </c>
      <c r="AT16" s="4" t="str">
        <f t="shared" si="2"/>
        <v/>
      </c>
      <c r="AU16" s="10"/>
      <c r="BB16" s="4" t="b">
        <v>0</v>
      </c>
      <c r="BC16" s="4" t="b">
        <v>0</v>
      </c>
    </row>
    <row r="17" spans="2:71">
      <c r="B17" s="14"/>
      <c r="C17" s="20"/>
      <c r="D17" s="660" t="s">
        <v>39</v>
      </c>
      <c r="E17" s="660"/>
      <c r="F17" s="660"/>
      <c r="G17" s="660"/>
      <c r="H17" s="660"/>
      <c r="I17" s="660"/>
      <c r="J17" s="660"/>
      <c r="K17" s="660"/>
      <c r="L17" s="660"/>
      <c r="M17" s="660"/>
      <c r="N17" s="660"/>
      <c r="O17" s="660"/>
      <c r="P17" s="660"/>
      <c r="Q17" s="660"/>
      <c r="R17" s="660"/>
      <c r="S17" s="660"/>
      <c r="T17" s="660"/>
      <c r="U17" s="660"/>
      <c r="V17" s="660"/>
      <c r="W17" s="660"/>
      <c r="X17" s="660"/>
      <c r="Y17" s="660"/>
      <c r="Z17" s="660"/>
      <c r="AA17" s="660"/>
      <c r="AB17" s="660"/>
      <c r="AC17" s="660"/>
      <c r="AD17" s="660"/>
      <c r="AE17" s="660"/>
      <c r="AF17" s="660"/>
      <c r="AG17" s="660"/>
      <c r="AH17" s="660"/>
      <c r="AI17" s="660"/>
      <c r="AJ17" s="660"/>
      <c r="AK17" s="662"/>
      <c r="AL17" s="9">
        <v>3</v>
      </c>
      <c r="AM17" s="10" t="str">
        <f>IF(AL17=1,IF(#REF!,D17,""),IF(AL17=2,D17,IF(AL17=3,IF(C17,D17,""),"")))</f>
        <v/>
      </c>
      <c r="AN17" s="10" t="b">
        <f>$AN$4</f>
        <v>0</v>
      </c>
      <c r="AO17" s="10" t="s">
        <v>40</v>
      </c>
      <c r="AP17" s="10" t="b">
        <f t="shared" si="4"/>
        <v>0</v>
      </c>
      <c r="AQ17" s="11" t="b">
        <f t="shared" si="0"/>
        <v>0</v>
      </c>
      <c r="AR17" s="11" t="b">
        <f t="shared" si="1"/>
        <v>0</v>
      </c>
      <c r="AT17" s="4" t="str">
        <f t="shared" si="2"/>
        <v/>
      </c>
      <c r="AU17" s="10"/>
      <c r="BB17" s="4" t="b">
        <v>0</v>
      </c>
      <c r="BC17" s="4" t="b">
        <v>0</v>
      </c>
    </row>
    <row r="18" spans="2:71">
      <c r="B18" s="14"/>
      <c r="C18" s="20"/>
      <c r="D18" s="660" t="s">
        <v>41</v>
      </c>
      <c r="E18" s="660"/>
      <c r="F18" s="660"/>
      <c r="G18" s="660"/>
      <c r="H18" s="660"/>
      <c r="I18" s="660"/>
      <c r="J18" s="660"/>
      <c r="K18" s="660"/>
      <c r="L18" s="660"/>
      <c r="M18" s="660"/>
      <c r="N18" s="660"/>
      <c r="O18" s="660"/>
      <c r="P18" s="663"/>
      <c r="Q18" s="663"/>
      <c r="R18" s="663"/>
      <c r="S18" s="663"/>
      <c r="T18" s="663"/>
      <c r="U18" s="663"/>
      <c r="V18" s="663"/>
      <c r="W18" s="663"/>
      <c r="X18" s="663"/>
      <c r="Y18" s="663"/>
      <c r="Z18" s="663"/>
      <c r="AA18" s="663"/>
      <c r="AB18" s="663"/>
      <c r="AC18" s="663"/>
      <c r="AD18" s="663"/>
      <c r="AE18" s="663"/>
      <c r="AF18" s="663"/>
      <c r="AG18" s="663"/>
      <c r="AH18" s="663"/>
      <c r="AI18" s="663"/>
      <c r="AJ18" s="663"/>
      <c r="AK18" s="664"/>
      <c r="AL18" s="9">
        <v>3</v>
      </c>
      <c r="AM18" s="10" t="str">
        <f>IF(AL18=1,IF(#REF!,D18&amp;O18,""),IF(AL18=2,D18,IF(AL18=3,IF(C18,D18&amp;P18,""),"")))</f>
        <v/>
      </c>
      <c r="AN18" s="10" t="b">
        <f>$AN$4</f>
        <v>0</v>
      </c>
      <c r="AO18" s="10" t="s">
        <v>42</v>
      </c>
      <c r="AP18" s="10" t="b">
        <f t="shared" si="4"/>
        <v>0</v>
      </c>
      <c r="AQ18" s="11" t="b">
        <f t="shared" si="0"/>
        <v>0</v>
      </c>
      <c r="AR18" s="11" t="b">
        <f t="shared" si="1"/>
        <v>0</v>
      </c>
      <c r="AT18" s="4" t="str">
        <f t="shared" si="2"/>
        <v/>
      </c>
      <c r="AU18" s="10"/>
      <c r="BB18" s="4" t="b">
        <v>0</v>
      </c>
      <c r="BC18" s="4" t="b">
        <v>0</v>
      </c>
    </row>
    <row r="19" spans="2:71">
      <c r="B19" s="14" t="s">
        <v>12</v>
      </c>
      <c r="C19" s="658" t="s">
        <v>43</v>
      </c>
      <c r="D19" s="658"/>
      <c r="E19" s="658"/>
      <c r="F19" s="658"/>
      <c r="G19" s="658"/>
      <c r="H19" s="658"/>
      <c r="I19" s="658"/>
      <c r="J19" s="658"/>
      <c r="K19" s="658"/>
      <c r="L19" s="658"/>
      <c r="M19" s="658"/>
      <c r="N19" s="658"/>
      <c r="O19" s="658"/>
      <c r="P19" s="658"/>
      <c r="Q19" s="658"/>
      <c r="R19" s="658"/>
      <c r="S19" s="658"/>
      <c r="T19" s="658"/>
      <c r="U19" s="658"/>
      <c r="V19" s="658"/>
      <c r="W19" s="658"/>
      <c r="X19" s="658"/>
      <c r="Y19" s="658"/>
      <c r="Z19" s="658"/>
      <c r="AA19" s="658"/>
      <c r="AB19" s="658"/>
      <c r="AC19" s="658"/>
      <c r="AD19" s="658"/>
      <c r="AE19" s="658"/>
      <c r="AF19" s="658"/>
      <c r="AG19" s="658"/>
      <c r="AH19" s="658"/>
      <c r="AI19" s="658"/>
      <c r="AJ19" s="658"/>
      <c r="AK19" s="659"/>
      <c r="AL19" s="9">
        <v>1</v>
      </c>
      <c r="AM19" s="10" t="str">
        <f>IF(AL19=1,C19,IF(AL19=2,C19,IF(AL19=3,D19,"")))</f>
        <v>產品使用族群 Product usage groups</v>
      </c>
      <c r="AN19" s="10" t="b">
        <f>$AN$3</f>
        <v>0</v>
      </c>
      <c r="AO19" s="10" t="s">
        <v>44</v>
      </c>
      <c r="AP19" s="10" t="b">
        <f>TRUE</f>
        <v>1</v>
      </c>
      <c r="AQ19" s="11" t="b">
        <f t="shared" si="0"/>
        <v>0</v>
      </c>
      <c r="AR19" s="11" t="b">
        <f t="shared" si="1"/>
        <v>0</v>
      </c>
      <c r="AT19" s="4" t="str">
        <f t="shared" si="2"/>
        <v/>
      </c>
      <c r="AU19" s="10"/>
    </row>
    <row r="20" spans="2:71">
      <c r="B20" s="14"/>
      <c r="C20" s="20"/>
      <c r="D20" s="660" t="s">
        <v>45</v>
      </c>
      <c r="E20" s="660"/>
      <c r="F20" s="21"/>
      <c r="G20" s="660" t="s">
        <v>46</v>
      </c>
      <c r="H20" s="660"/>
      <c r="I20" s="660"/>
      <c r="J20" s="21"/>
      <c r="K20" s="660" t="s">
        <v>47</v>
      </c>
      <c r="L20" s="660"/>
      <c r="M20" s="660"/>
      <c r="N20" s="21"/>
      <c r="O20" s="660" t="s">
        <v>48</v>
      </c>
      <c r="P20" s="660"/>
      <c r="Q20" s="660"/>
      <c r="R20" s="660"/>
      <c r="S20" s="660"/>
      <c r="T20" s="660"/>
      <c r="U20" s="660"/>
      <c r="V20" s="660"/>
      <c r="W20" s="660"/>
      <c r="X20" s="660"/>
      <c r="Y20" s="660"/>
      <c r="Z20" s="660"/>
      <c r="AA20" s="22"/>
      <c r="AB20" s="22"/>
      <c r="AC20" s="22"/>
      <c r="AD20" s="22"/>
      <c r="AE20" s="22"/>
      <c r="AF20" s="22"/>
      <c r="AG20" s="22"/>
      <c r="AH20" s="22"/>
      <c r="AI20" s="22"/>
      <c r="AJ20" s="22"/>
      <c r="AK20" s="23"/>
      <c r="AL20" s="9">
        <v>3</v>
      </c>
      <c r="AM20" s="10" t="str">
        <f>IF(AL20=1,B20,IF(AL20=2,C20,IF(AL20=3,IF(BC20,D20,"")&amp;IF(BF20,G20,"")&amp;IF(BJ20,K20,"")&amp;IF(BN20,O20&amp;W20,""))))</f>
        <v/>
      </c>
      <c r="AN20" s="10" t="b">
        <f t="shared" ref="AN20:AN24" si="5">$AN$3</f>
        <v>0</v>
      </c>
      <c r="AO20" s="10" t="s">
        <v>49</v>
      </c>
      <c r="AP20" s="10" t="b">
        <f>OR(OR(BC20,BF20,BJ20,AND(BN20,BW20&lt;&gt;"")))</f>
        <v>0</v>
      </c>
      <c r="AQ20" s="11" t="b">
        <f t="shared" si="0"/>
        <v>0</v>
      </c>
      <c r="AR20" s="11" t="b">
        <f t="shared" si="1"/>
        <v>0</v>
      </c>
      <c r="AT20" s="4" t="str">
        <f t="shared" si="2"/>
        <v/>
      </c>
      <c r="AU20" s="10"/>
      <c r="BC20" s="4" t="b">
        <v>0</v>
      </c>
      <c r="BF20" s="4" t="b">
        <v>0</v>
      </c>
      <c r="BJ20" s="4" t="b">
        <v>0</v>
      </c>
      <c r="BN20" s="4" t="b">
        <v>0</v>
      </c>
    </row>
    <row r="21" spans="2:71">
      <c r="B21" s="14" t="s">
        <v>12</v>
      </c>
      <c r="C21" s="658" t="s">
        <v>50</v>
      </c>
      <c r="D21" s="658"/>
      <c r="E21" s="658"/>
      <c r="F21" s="658"/>
      <c r="G21" s="658"/>
      <c r="H21" s="658"/>
      <c r="I21" s="658"/>
      <c r="J21" s="658"/>
      <c r="K21" s="658"/>
      <c r="L21" s="658"/>
      <c r="M21" s="658"/>
      <c r="N21" s="658"/>
      <c r="O21" s="658"/>
      <c r="P21" s="658"/>
      <c r="Q21" s="658"/>
      <c r="R21" s="658"/>
      <c r="S21" s="658"/>
      <c r="T21" s="658"/>
      <c r="U21" s="658"/>
      <c r="V21" s="658"/>
      <c r="W21" s="658"/>
      <c r="X21" s="658"/>
      <c r="Y21" s="658"/>
      <c r="Z21" s="658"/>
      <c r="AA21" s="658"/>
      <c r="AB21" s="658"/>
      <c r="AC21" s="658"/>
      <c r="AD21" s="658"/>
      <c r="AE21" s="658"/>
      <c r="AF21" s="658"/>
      <c r="AG21" s="658"/>
      <c r="AH21" s="658"/>
      <c r="AI21" s="658"/>
      <c r="AJ21" s="658"/>
      <c r="AK21" s="659"/>
      <c r="AL21" s="9">
        <v>1</v>
      </c>
      <c r="AM21" s="10" t="str">
        <f>IF(AL21=1,C21,IF(AL21=2,C21,IF(AL21=3,D21,"")))</f>
        <v>使用週期 Usage period</v>
      </c>
      <c r="AN21" s="10" t="b">
        <f t="shared" si="5"/>
        <v>0</v>
      </c>
      <c r="AO21" s="10" t="s">
        <v>51</v>
      </c>
      <c r="AP21" s="10" t="b">
        <f>TRUE</f>
        <v>1</v>
      </c>
      <c r="AQ21" s="11" t="b">
        <f t="shared" si="0"/>
        <v>0</v>
      </c>
      <c r="AR21" s="11" t="b">
        <f t="shared" si="1"/>
        <v>0</v>
      </c>
      <c r="AT21" s="4" t="str">
        <f t="shared" si="2"/>
        <v/>
      </c>
      <c r="AU21" s="10"/>
    </row>
    <row r="22" spans="2:71">
      <c r="B22" s="14"/>
      <c r="C22" s="20"/>
      <c r="D22" s="660" t="s">
        <v>52</v>
      </c>
      <c r="E22" s="660"/>
      <c r="F22" s="660"/>
      <c r="G22" s="21"/>
      <c r="H22" s="660" t="s">
        <v>53</v>
      </c>
      <c r="I22" s="660"/>
      <c r="J22" s="660"/>
      <c r="K22" s="660"/>
      <c r="L22" s="660"/>
      <c r="M22" s="21"/>
      <c r="N22" s="660" t="s">
        <v>54</v>
      </c>
      <c r="O22" s="660"/>
      <c r="P22" s="660"/>
      <c r="Q22" s="22"/>
      <c r="R22" s="22"/>
      <c r="S22" s="22"/>
      <c r="T22" s="22"/>
      <c r="U22" s="22"/>
      <c r="V22" s="22"/>
      <c r="W22" s="22"/>
      <c r="X22" s="22"/>
      <c r="Y22" s="22"/>
      <c r="Z22" s="22"/>
      <c r="AA22" s="22"/>
      <c r="AB22" s="22"/>
      <c r="AC22" s="22"/>
      <c r="AD22" s="22"/>
      <c r="AE22" s="22"/>
      <c r="AF22" s="22"/>
      <c r="AG22" s="22"/>
      <c r="AH22" s="22"/>
      <c r="AI22" s="22"/>
      <c r="AJ22" s="22"/>
      <c r="AK22" s="23"/>
      <c r="AL22" s="9">
        <v>3</v>
      </c>
      <c r="AM22" s="10" t="str">
        <f>IF(AL22=1,B22,IF(AL22=2,C22,IF(AL22=3,IF(BC22,D22,"")&amp;IF(BG22,H22,"")&amp;IF(BM22,N22,""))))</f>
        <v/>
      </c>
      <c r="AN22" s="10" t="b">
        <f t="shared" si="5"/>
        <v>0</v>
      </c>
      <c r="AO22" s="10" t="s">
        <v>55</v>
      </c>
      <c r="AP22" s="10" t="b">
        <f>OR(BC22,BG22,BM22)</f>
        <v>0</v>
      </c>
      <c r="AQ22" s="11" t="b">
        <f>AND($AN22,$AP22)</f>
        <v>0</v>
      </c>
      <c r="AR22" s="11" t="b">
        <f t="shared" si="1"/>
        <v>0</v>
      </c>
      <c r="AT22" s="4" t="str">
        <f t="shared" si="2"/>
        <v/>
      </c>
      <c r="AU22" s="10"/>
      <c r="BC22" s="4" t="b">
        <v>0</v>
      </c>
      <c r="BG22" s="4" t="b">
        <v>0</v>
      </c>
      <c r="BM22" s="4" t="b">
        <v>0</v>
      </c>
    </row>
    <row r="23" spans="2:71">
      <c r="B23" s="14" t="s">
        <v>12</v>
      </c>
      <c r="C23" s="658" t="s">
        <v>56</v>
      </c>
      <c r="D23" s="658"/>
      <c r="E23" s="658"/>
      <c r="F23" s="658"/>
      <c r="G23" s="658"/>
      <c r="H23" s="658"/>
      <c r="I23" s="658"/>
      <c r="J23" s="658"/>
      <c r="K23" s="658"/>
      <c r="L23" s="658"/>
      <c r="M23" s="658"/>
      <c r="N23" s="658"/>
      <c r="O23" s="658"/>
      <c r="P23" s="658"/>
      <c r="Q23" s="658"/>
      <c r="R23" s="658"/>
      <c r="S23" s="658"/>
      <c r="T23" s="658"/>
      <c r="U23" s="658"/>
      <c r="V23" s="658"/>
      <c r="W23" s="658"/>
      <c r="X23" s="658"/>
      <c r="Y23" s="658"/>
      <c r="Z23" s="658"/>
      <c r="AA23" s="658"/>
      <c r="AB23" s="658"/>
      <c r="AC23" s="658"/>
      <c r="AD23" s="658"/>
      <c r="AE23" s="658"/>
      <c r="AF23" s="658"/>
      <c r="AG23" s="658"/>
      <c r="AH23" s="658"/>
      <c r="AI23" s="658"/>
      <c r="AJ23" s="658"/>
      <c r="AK23" s="659"/>
      <c r="AL23" s="9">
        <v>1</v>
      </c>
      <c r="AM23" s="10" t="str">
        <f>IF(AL23=1,C23,IF(AL23=2,C23,IF(AL23=3,D23,"")))</f>
        <v>累積暴露量 Cumulative exposure</v>
      </c>
      <c r="AN23" s="10" t="b">
        <f t="shared" si="5"/>
        <v>0</v>
      </c>
      <c r="AO23" s="10" t="s">
        <v>57</v>
      </c>
      <c r="AP23" s="10" t="b">
        <f>TRUE</f>
        <v>1</v>
      </c>
      <c r="AQ23" s="11" t="b">
        <f t="shared" si="0"/>
        <v>0</v>
      </c>
      <c r="AR23" s="11" t="b">
        <f t="shared" si="1"/>
        <v>0</v>
      </c>
      <c r="AT23" s="4" t="str">
        <f t="shared" si="2"/>
        <v/>
      </c>
      <c r="AU23" s="10"/>
    </row>
    <row r="24" spans="2:71">
      <c r="B24" s="16"/>
      <c r="C24" s="24"/>
      <c r="D24" s="661" t="s">
        <v>58</v>
      </c>
      <c r="E24" s="661"/>
      <c r="F24" s="661"/>
      <c r="G24" s="25"/>
      <c r="H24" s="661" t="s">
        <v>59</v>
      </c>
      <c r="I24" s="661"/>
      <c r="J24" s="661"/>
      <c r="K24" s="661"/>
      <c r="L24" s="661"/>
      <c r="M24" s="661"/>
      <c r="N24" s="25"/>
      <c r="O24" s="661" t="s">
        <v>60</v>
      </c>
      <c r="P24" s="661"/>
      <c r="Q24" s="661"/>
      <c r="R24" s="661"/>
      <c r="S24" s="25"/>
      <c r="T24" s="661" t="s">
        <v>61</v>
      </c>
      <c r="U24" s="661"/>
      <c r="V24" s="661"/>
      <c r="W24" s="26"/>
      <c r="X24" s="26"/>
      <c r="Y24" s="26"/>
      <c r="Z24" s="26"/>
      <c r="AA24" s="26"/>
      <c r="AB24" s="26"/>
      <c r="AC24" s="26"/>
      <c r="AD24" s="26"/>
      <c r="AE24" s="26"/>
      <c r="AF24" s="26"/>
      <c r="AG24" s="26"/>
      <c r="AH24" s="26"/>
      <c r="AI24" s="26"/>
      <c r="AJ24" s="26"/>
      <c r="AK24" s="27"/>
      <c r="AL24" s="9">
        <v>3</v>
      </c>
      <c r="AM24" s="10" t="str">
        <f>IF(AL24=1,B24,IF(AL24=2,C24,IF(AL24=3,IF(BC24,D24,"")&amp;IF(BG24,H24,"")&amp;IF(BN24,O24,"")&amp;IF(BS24,T24,""))))</f>
        <v/>
      </c>
      <c r="AN24" s="10" t="b">
        <f t="shared" si="5"/>
        <v>0</v>
      </c>
      <c r="AO24" s="10" t="s">
        <v>62</v>
      </c>
      <c r="AP24" s="10" t="b">
        <f>OR(BC24,BG24,BN24,BS24)</f>
        <v>0</v>
      </c>
      <c r="AQ24" s="11" t="b">
        <f t="shared" si="0"/>
        <v>0</v>
      </c>
      <c r="AR24" s="11" t="b">
        <f t="shared" si="1"/>
        <v>0</v>
      </c>
      <c r="AT24" s="4" t="str">
        <f t="shared" si="2"/>
        <v/>
      </c>
      <c r="AU24" s="10"/>
      <c r="BC24" s="4" t="b">
        <v>0</v>
      </c>
      <c r="BG24" s="4" t="b">
        <v>0</v>
      </c>
      <c r="BN24" s="4" t="b">
        <v>0</v>
      </c>
      <c r="BS24" s="4" t="b">
        <v>0</v>
      </c>
    </row>
    <row r="25" spans="2:71">
      <c r="B25" s="654" t="s">
        <v>63</v>
      </c>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6"/>
      <c r="AL25" s="9">
        <v>1</v>
      </c>
      <c r="AM25" s="10" t="str">
        <f>IF(AL25=1,B25,IF(AL25=2,C25,IF(AL25=3,D25,"")))</f>
        <v>醫療器材Extractables＆Leachables測試方法 Medical Device (Extractables test &amp; Leachables test)</v>
      </c>
      <c r="AN25" s="10" t="b">
        <f>OR($BB$26,$BB$45)</f>
        <v>0</v>
      </c>
      <c r="AO25" s="10" t="s">
        <v>64</v>
      </c>
      <c r="AP25" s="10" t="b">
        <f>TRUE</f>
        <v>1</v>
      </c>
      <c r="AQ25" s="11" t="b">
        <f t="shared" si="0"/>
        <v>0</v>
      </c>
      <c r="AR25" s="11" t="b">
        <f t="shared" si="1"/>
        <v>0</v>
      </c>
      <c r="AT25" s="4" t="str">
        <f t="shared" si="2"/>
        <v/>
      </c>
      <c r="AU25" s="10"/>
    </row>
    <row r="26" spans="2:71">
      <c r="B26" s="28"/>
      <c r="C26" s="649" t="s">
        <v>65</v>
      </c>
      <c r="D26" s="649"/>
      <c r="E26" s="649"/>
      <c r="F26" s="649"/>
      <c r="G26" s="649"/>
      <c r="H26" s="649"/>
      <c r="I26" s="649"/>
      <c r="J26" s="649"/>
      <c r="K26" s="649"/>
      <c r="L26" s="649"/>
      <c r="M26" s="649"/>
      <c r="N26" s="649"/>
      <c r="O26" s="649"/>
      <c r="P26" s="649"/>
      <c r="Q26" s="649"/>
      <c r="R26" s="649"/>
      <c r="S26" s="649"/>
      <c r="T26" s="649"/>
      <c r="U26" s="649"/>
      <c r="V26" s="649"/>
      <c r="W26" s="649"/>
      <c r="X26" s="649"/>
      <c r="Y26" s="649"/>
      <c r="Z26" s="649"/>
      <c r="AA26" s="649"/>
      <c r="AB26" s="649"/>
      <c r="AC26" s="649"/>
      <c r="AD26" s="649"/>
      <c r="AE26" s="649"/>
      <c r="AF26" s="649"/>
      <c r="AG26" s="649"/>
      <c r="AH26" s="649"/>
      <c r="AI26" s="649"/>
      <c r="AJ26" s="649"/>
      <c r="AK26" s="650"/>
      <c r="AL26" s="9">
        <v>2</v>
      </c>
      <c r="AM26" s="10" t="str">
        <f>IF(AL26=1,B26,IF(AL26=2,IF(B26,C26,""),IF(AL26=3,D26,"")))</f>
        <v/>
      </c>
      <c r="AN26" s="10" t="b">
        <f>AND(TRUE,BB26)</f>
        <v>0</v>
      </c>
      <c r="AO26" s="10" t="s">
        <v>66</v>
      </c>
      <c r="AP26" s="10" t="b">
        <f>BB26</f>
        <v>0</v>
      </c>
      <c r="AQ26" s="11" t="b">
        <f t="shared" si="0"/>
        <v>0</v>
      </c>
      <c r="AR26" s="11" t="b">
        <f t="shared" si="1"/>
        <v>0</v>
      </c>
      <c r="AS26" t="str">
        <f>IF(OR(AL26=1,AL26=2),IF(OR(AR27:AR44),"-----!!!未完全填寫!!!-----",""),"")</f>
        <v/>
      </c>
      <c r="AT26" s="4" t="str">
        <f t="shared" si="2"/>
        <v/>
      </c>
      <c r="AU26" s="10"/>
      <c r="BB26" s="4" t="b">
        <v>0</v>
      </c>
    </row>
    <row r="27" spans="2:71">
      <c r="B27" s="29" t="s">
        <v>12</v>
      </c>
      <c r="C27" s="657" t="s">
        <v>67</v>
      </c>
      <c r="D27" s="657"/>
      <c r="E27" s="657"/>
      <c r="F27" s="657"/>
      <c r="G27" s="657"/>
      <c r="H27" s="657"/>
      <c r="I27" s="657"/>
      <c r="J27" s="657"/>
      <c r="K27" s="657"/>
      <c r="L27" s="657"/>
      <c r="M27" s="657"/>
      <c r="N27" s="657"/>
      <c r="O27" s="657"/>
      <c r="P27" s="30"/>
      <c r="Q27" s="30"/>
      <c r="R27" s="30"/>
      <c r="S27" s="30"/>
      <c r="T27" s="30"/>
      <c r="U27" s="30"/>
      <c r="V27" s="30"/>
      <c r="W27" s="30"/>
      <c r="X27" s="30"/>
      <c r="Y27" s="30"/>
      <c r="Z27" s="30"/>
      <c r="AA27" s="30"/>
      <c r="AB27" s="30"/>
      <c r="AC27" s="30"/>
      <c r="AD27" s="30"/>
      <c r="AE27" s="30"/>
      <c r="AF27" s="30"/>
      <c r="AG27" s="30"/>
      <c r="AH27" s="30"/>
      <c r="AI27" s="30"/>
      <c r="AJ27" s="30"/>
      <c r="AK27" s="31"/>
      <c r="AL27" s="9">
        <v>3</v>
      </c>
      <c r="AM27" s="10" t="str">
        <f>IF(AL27=1,C27,IF(AL27=2,D27,IF(AL27=3,C27,"")))</f>
        <v>提供測試樣品量Test sample quantities are available:</v>
      </c>
      <c r="AN27" s="10" t="b">
        <f t="shared" ref="AN27:AN34" si="6">AND($AN$26,TRUE)</f>
        <v>0</v>
      </c>
      <c r="AO27" s="10" t="s">
        <v>68</v>
      </c>
      <c r="AP27" s="10" t="b">
        <f>TRUE</f>
        <v>1</v>
      </c>
      <c r="AQ27" s="11" t="b">
        <f t="shared" si="0"/>
        <v>0</v>
      </c>
      <c r="AR27" s="11" t="b">
        <f t="shared" si="1"/>
        <v>0</v>
      </c>
      <c r="AT27" s="4" t="str">
        <f t="shared" si="2"/>
        <v/>
      </c>
      <c r="AU27" s="10"/>
      <c r="BB27" s="4" t="b">
        <v>0</v>
      </c>
    </row>
    <row r="28" spans="2:71">
      <c r="B28" s="16"/>
      <c r="C28" s="32" t="s">
        <v>69</v>
      </c>
      <c r="D28" s="646"/>
      <c r="E28" s="646"/>
      <c r="F28" s="646" t="s">
        <v>70</v>
      </c>
      <c r="G28" s="646"/>
      <c r="H28" s="646"/>
      <c r="I28" s="646"/>
      <c r="J28" s="646"/>
      <c r="K28" s="33"/>
      <c r="L28" s="33"/>
      <c r="M28" s="33"/>
      <c r="N28" s="33"/>
      <c r="O28" s="33"/>
      <c r="P28" s="33"/>
      <c r="Q28" s="33"/>
      <c r="R28" s="33"/>
      <c r="S28" s="33"/>
      <c r="T28" s="33"/>
      <c r="U28" s="33"/>
      <c r="V28" s="33"/>
      <c r="W28" s="33"/>
      <c r="X28" s="33"/>
      <c r="Y28" s="33"/>
      <c r="Z28" s="33"/>
      <c r="AA28" s="33"/>
      <c r="AB28" s="33"/>
      <c r="AC28" s="33"/>
      <c r="AD28" s="34"/>
      <c r="AE28" s="34"/>
      <c r="AF28" s="34"/>
      <c r="AG28" s="34"/>
      <c r="AH28" s="34"/>
      <c r="AI28" s="34"/>
      <c r="AJ28" s="34"/>
      <c r="AK28" s="35"/>
      <c r="AL28" s="9">
        <v>3</v>
      </c>
      <c r="AM28" s="10" t="str">
        <f>IF(AL28=1,B28,IF(AL28=2,C28,IF(AL28=3,IF(D28&lt;&gt;"",C28&amp;D28&amp;F28,""),"")))</f>
        <v/>
      </c>
      <c r="AN28" s="10" t="b">
        <f t="shared" si="6"/>
        <v>0</v>
      </c>
      <c r="AO28" s="10" t="s">
        <v>71</v>
      </c>
      <c r="AP28" s="10" t="b">
        <f>D28&lt;&gt;""</f>
        <v>0</v>
      </c>
      <c r="AQ28" s="11" t="b">
        <f t="shared" si="0"/>
        <v>0</v>
      </c>
      <c r="AR28" s="11" t="b">
        <f t="shared" si="1"/>
        <v>0</v>
      </c>
      <c r="AT28" s="4" t="str">
        <f t="shared" si="2"/>
        <v/>
      </c>
    </row>
    <row r="29" spans="2:71">
      <c r="B29" s="16" t="s">
        <v>12</v>
      </c>
      <c r="C29" s="646" t="s">
        <v>72</v>
      </c>
      <c r="D29" s="646"/>
      <c r="E29" s="646"/>
      <c r="F29" s="646"/>
      <c r="G29" s="646"/>
      <c r="H29" s="646"/>
      <c r="I29" s="646"/>
      <c r="J29" s="646"/>
      <c r="K29" s="33"/>
      <c r="L29" s="33"/>
      <c r="M29" s="33"/>
      <c r="N29" s="33"/>
      <c r="O29" s="33"/>
      <c r="P29" s="33"/>
      <c r="Q29" s="33"/>
      <c r="R29" s="33"/>
      <c r="S29" s="33"/>
      <c r="T29" s="33"/>
      <c r="U29" s="33"/>
      <c r="V29" s="33"/>
      <c r="W29" s="33"/>
      <c r="X29" s="33"/>
      <c r="Y29" s="33"/>
      <c r="Z29" s="33"/>
      <c r="AA29" s="33"/>
      <c r="AB29" s="33"/>
      <c r="AC29" s="33"/>
      <c r="AD29" s="34"/>
      <c r="AE29" s="34"/>
      <c r="AF29" s="34"/>
      <c r="AG29" s="34"/>
      <c r="AH29" s="34"/>
      <c r="AI29" s="34"/>
      <c r="AJ29" s="34"/>
      <c r="AK29" s="35"/>
      <c r="AL29" s="9">
        <v>3</v>
      </c>
      <c r="AM29" s="10" t="str">
        <f>IF(AL29=1,C29,IF(AL29=2,D29,IF(AL29=3,C29,"")))</f>
        <v>萃取條件 Extraction conditions:</v>
      </c>
      <c r="AN29" s="10" t="b">
        <f t="shared" si="6"/>
        <v>0</v>
      </c>
      <c r="AO29" s="10" t="s">
        <v>73</v>
      </c>
      <c r="AP29" s="10" t="b">
        <f>TRUE</f>
        <v>1</v>
      </c>
      <c r="AQ29" s="11" t="b">
        <f t="shared" si="0"/>
        <v>0</v>
      </c>
      <c r="AR29" s="11" t="b">
        <f t="shared" si="1"/>
        <v>0</v>
      </c>
      <c r="AT29" s="4" t="str">
        <f t="shared" si="2"/>
        <v/>
      </c>
    </row>
    <row r="30" spans="2:71">
      <c r="B30" s="16"/>
      <c r="C30" s="646" t="s">
        <v>74</v>
      </c>
      <c r="D30" s="646"/>
      <c r="E30" s="646"/>
      <c r="F30" s="646"/>
      <c r="G30" s="646"/>
      <c r="H30" s="642"/>
      <c r="I30" s="642"/>
      <c r="J30" s="33" t="s">
        <v>75</v>
      </c>
      <c r="K30" s="33"/>
      <c r="L30" s="33"/>
      <c r="M30" s="33"/>
      <c r="N30" s="33"/>
      <c r="O30" s="33"/>
      <c r="P30" s="33"/>
      <c r="Q30" s="33"/>
      <c r="R30" s="33"/>
      <c r="S30" s="33"/>
      <c r="T30" s="33"/>
      <c r="U30" s="33"/>
      <c r="V30" s="33"/>
      <c r="W30" s="33"/>
      <c r="X30" s="33"/>
      <c r="Y30" s="33"/>
      <c r="Z30" s="33"/>
      <c r="AA30" s="33"/>
      <c r="AB30" s="33"/>
      <c r="AC30" s="33"/>
      <c r="AD30" s="34"/>
      <c r="AE30" s="34"/>
      <c r="AF30" s="34"/>
      <c r="AG30" s="34"/>
      <c r="AH30" s="34"/>
      <c r="AI30" s="34"/>
      <c r="AJ30" s="34"/>
      <c r="AK30" s="35"/>
      <c r="AL30" s="9">
        <v>3</v>
      </c>
      <c r="AM30" s="10" t="str">
        <f>IF(AL30=1,B30,IF(AL30=2,C30,IF(AL30=3,IF(H30&lt;&gt;"",C30&amp;H30&amp;J30,""),"")))</f>
        <v/>
      </c>
      <c r="AN30" s="10" t="b">
        <f t="shared" si="6"/>
        <v>0</v>
      </c>
      <c r="AO30" s="10" t="s">
        <v>76</v>
      </c>
      <c r="AP30" s="10" t="b">
        <f>H30&lt;&gt;""</f>
        <v>0</v>
      </c>
      <c r="AQ30" s="11" t="b">
        <f t="shared" si="0"/>
        <v>0</v>
      </c>
      <c r="AR30" s="11" t="b">
        <f t="shared" si="1"/>
        <v>0</v>
      </c>
      <c r="AT30" s="4" t="str">
        <f t="shared" si="2"/>
        <v/>
      </c>
    </row>
    <row r="31" spans="2:71">
      <c r="B31" s="16"/>
      <c r="C31" s="646" t="s">
        <v>77</v>
      </c>
      <c r="D31" s="646"/>
      <c r="E31" s="646"/>
      <c r="F31" s="18"/>
      <c r="G31" s="642"/>
      <c r="H31" s="642"/>
      <c r="I31" s="642" t="s">
        <v>78</v>
      </c>
      <c r="J31" s="642"/>
      <c r="K31" s="18"/>
      <c r="L31" s="642"/>
      <c r="M31" s="642"/>
      <c r="N31" s="642" t="s">
        <v>79</v>
      </c>
      <c r="O31" s="642"/>
      <c r="P31" s="33"/>
      <c r="Q31" s="33"/>
      <c r="R31" s="33"/>
      <c r="S31" s="33"/>
      <c r="T31" s="33"/>
      <c r="U31" s="33"/>
      <c r="V31" s="33"/>
      <c r="W31" s="33"/>
      <c r="X31" s="33"/>
      <c r="Y31" s="33"/>
      <c r="Z31" s="33"/>
      <c r="AA31" s="33"/>
      <c r="AB31" s="33"/>
      <c r="AC31" s="33"/>
      <c r="AD31" s="34"/>
      <c r="AE31" s="34"/>
      <c r="AF31" s="34"/>
      <c r="AG31" s="34"/>
      <c r="AH31" s="34"/>
      <c r="AI31" s="34"/>
      <c r="AJ31" s="34"/>
      <c r="AK31" s="35"/>
      <c r="AL31" s="9">
        <v>3</v>
      </c>
      <c r="AM31" s="10" t="str">
        <f>IF(AL31=1,B31,IF(AL31=2,C31,IF(AL31=3,IF(OR(AND(F31,G31&lt;&gt;""),AND(K31,L31&lt;&gt;"")),C31&amp;IF(F31,G31&amp;I31,"")&amp;IF(K31,L31&amp;N31,""),""))))</f>
        <v/>
      </c>
      <c r="AN31" s="10" t="b">
        <f t="shared" si="6"/>
        <v>0</v>
      </c>
      <c r="AO31" s="10" t="s">
        <v>80</v>
      </c>
      <c r="AP31" s="10" t="b">
        <f>OR(AND(BF31,G31&lt;&gt;""),AND(BK31,L31&lt;&gt;""))</f>
        <v>0</v>
      </c>
      <c r="AQ31" s="11" t="b">
        <f t="shared" si="0"/>
        <v>0</v>
      </c>
      <c r="AR31" s="11" t="b">
        <f t="shared" si="1"/>
        <v>0</v>
      </c>
      <c r="AT31" s="4" t="str">
        <f t="shared" si="2"/>
        <v/>
      </c>
      <c r="BF31" s="4" t="b">
        <v>0</v>
      </c>
      <c r="BK31" s="4" t="b">
        <v>0</v>
      </c>
    </row>
    <row r="32" spans="2:71">
      <c r="B32" s="16"/>
      <c r="C32" s="646" t="s">
        <v>81</v>
      </c>
      <c r="D32" s="646"/>
      <c r="E32" s="646"/>
      <c r="F32" s="646"/>
      <c r="G32" s="646"/>
      <c r="H32" s="646"/>
      <c r="I32" s="646"/>
      <c r="J32" s="653"/>
      <c r="K32" s="653"/>
      <c r="L32" s="653"/>
      <c r="M32" s="653"/>
      <c r="N32" s="653"/>
      <c r="O32" s="33"/>
      <c r="P32" s="33"/>
      <c r="Q32" s="33"/>
      <c r="R32" s="33"/>
      <c r="S32" s="33"/>
      <c r="T32" s="33"/>
      <c r="U32" s="33"/>
      <c r="V32" s="33"/>
      <c r="W32" s="33"/>
      <c r="X32" s="33"/>
      <c r="Y32" s="33"/>
      <c r="Z32" s="33"/>
      <c r="AA32" s="33"/>
      <c r="AB32" s="33"/>
      <c r="AC32" s="33"/>
      <c r="AD32" s="34"/>
      <c r="AE32" s="34"/>
      <c r="AF32" s="34"/>
      <c r="AG32" s="34"/>
      <c r="AH32" s="34"/>
      <c r="AI32" s="34"/>
      <c r="AJ32" s="34"/>
      <c r="AK32" s="35"/>
      <c r="AL32" s="9">
        <v>3</v>
      </c>
      <c r="AM32" s="10" t="str">
        <f>IF(AL32=1,C32,IF(AL32=2,D32,IF(AL32=3,IF(J32&lt;&gt;"",C32&amp;J32,""),"")))</f>
        <v/>
      </c>
      <c r="AN32" s="10" t="b">
        <f t="shared" si="6"/>
        <v>0</v>
      </c>
      <c r="AO32" s="10" t="s">
        <v>82</v>
      </c>
      <c r="AP32" s="10" t="b">
        <f>J32&lt;&gt;""</f>
        <v>0</v>
      </c>
      <c r="AQ32" s="11" t="b">
        <f t="shared" si="0"/>
        <v>0</v>
      </c>
      <c r="AR32" s="11" t="b">
        <f t="shared" si="1"/>
        <v>0</v>
      </c>
      <c r="AT32" s="4" t="str">
        <f t="shared" si="2"/>
        <v/>
      </c>
    </row>
    <row r="33" spans="2:73">
      <c r="B33" s="16" t="s">
        <v>12</v>
      </c>
      <c r="C33" s="32" t="s">
        <v>83</v>
      </c>
      <c r="D33" s="32"/>
      <c r="E33" s="32"/>
      <c r="F33" s="32"/>
      <c r="G33" s="32"/>
      <c r="H33" s="32"/>
      <c r="I33" s="33"/>
      <c r="J33" s="33"/>
      <c r="K33" s="33"/>
      <c r="L33" s="33"/>
      <c r="M33" s="33"/>
      <c r="N33" s="33"/>
      <c r="O33" s="33"/>
      <c r="P33" s="33"/>
      <c r="Q33" s="33"/>
      <c r="R33" s="33"/>
      <c r="S33" s="33"/>
      <c r="T33" s="33"/>
      <c r="U33" s="33"/>
      <c r="V33" s="33"/>
      <c r="W33" s="33"/>
      <c r="X33" s="33"/>
      <c r="Y33" s="33"/>
      <c r="Z33" s="33"/>
      <c r="AA33" s="33"/>
      <c r="AB33" s="33"/>
      <c r="AC33" s="33"/>
      <c r="AD33" s="34"/>
      <c r="AE33" s="34"/>
      <c r="AF33" s="34"/>
      <c r="AG33" s="34"/>
      <c r="AH33" s="34"/>
      <c r="AI33" s="34"/>
      <c r="AJ33" s="34"/>
      <c r="AK33" s="35"/>
      <c r="AL33" s="9">
        <v>3</v>
      </c>
      <c r="AM33" s="10" t="str">
        <f>IF(AL33=1,C33,IF(AL33=2,D33,IF(AL33=3,C33,"")))</f>
        <v>萃取比例 Extraction ratio :</v>
      </c>
      <c r="AN33" s="10" t="b">
        <f t="shared" si="6"/>
        <v>0</v>
      </c>
      <c r="AO33" s="10" t="s">
        <v>84</v>
      </c>
      <c r="AP33" s="10" t="b">
        <f>TRUE</f>
        <v>1</v>
      </c>
      <c r="AQ33" s="11" t="b">
        <f t="shared" si="0"/>
        <v>0</v>
      </c>
      <c r="AR33" s="11" t="b">
        <f t="shared" si="1"/>
        <v>0</v>
      </c>
      <c r="AT33" s="4" t="str">
        <f t="shared" si="2"/>
        <v/>
      </c>
    </row>
    <row r="34" spans="2:73">
      <c r="B34" s="16" t="s">
        <v>12</v>
      </c>
      <c r="C34" s="15"/>
      <c r="D34" s="642" t="s">
        <v>85</v>
      </c>
      <c r="E34" s="642"/>
      <c r="F34" s="642"/>
      <c r="G34" s="642"/>
      <c r="H34" s="642"/>
      <c r="I34" s="642"/>
      <c r="J34" s="642"/>
      <c r="K34" s="642"/>
      <c r="L34" s="33"/>
      <c r="M34" s="33"/>
      <c r="N34" s="33"/>
      <c r="O34" s="33"/>
      <c r="P34" s="33"/>
      <c r="Q34" s="33"/>
      <c r="R34" s="33"/>
      <c r="S34" s="33"/>
      <c r="T34" s="33"/>
      <c r="U34" s="33"/>
      <c r="V34" s="33"/>
      <c r="W34" s="33"/>
      <c r="X34" s="33"/>
      <c r="Y34" s="33"/>
      <c r="Z34" s="33"/>
      <c r="AA34" s="33"/>
      <c r="AB34" s="33"/>
      <c r="AC34" s="33"/>
      <c r="AD34" s="34"/>
      <c r="AE34" s="34"/>
      <c r="AF34" s="34"/>
      <c r="AG34" s="34"/>
      <c r="AH34" s="34"/>
      <c r="AI34" s="34"/>
      <c r="AJ34" s="34"/>
      <c r="AK34" s="35"/>
      <c r="AL34" s="9">
        <v>3</v>
      </c>
      <c r="AM34" s="10" t="str">
        <f>IF(AL34=1,B34,IF(AL34=2,C34,IF(AL34=3,IF(C34,D34,""),"")))</f>
        <v/>
      </c>
      <c r="AN34" s="10" t="b">
        <f t="shared" si="6"/>
        <v>0</v>
      </c>
      <c r="AO34" s="10" t="s">
        <v>86</v>
      </c>
      <c r="AP34" s="10" t="b">
        <f>OR(BC34,OR(BC38,BC41))</f>
        <v>0</v>
      </c>
      <c r="AQ34" s="11" t="b">
        <f t="shared" si="0"/>
        <v>0</v>
      </c>
      <c r="AR34" s="11" t="b">
        <f t="shared" si="1"/>
        <v>0</v>
      </c>
      <c r="AT34" s="4" t="str">
        <f t="shared" si="2"/>
        <v/>
      </c>
      <c r="BC34" s="4" t="b">
        <v>0</v>
      </c>
    </row>
    <row r="35" spans="2:73">
      <c r="B35" s="16" t="s">
        <v>12</v>
      </c>
      <c r="C35" s="34"/>
      <c r="D35" s="18"/>
      <c r="E35" s="646" t="s">
        <v>87</v>
      </c>
      <c r="F35" s="646"/>
      <c r="G35" s="646"/>
      <c r="H35" s="646"/>
      <c r="I35" s="646"/>
      <c r="J35" s="18"/>
      <c r="K35" s="646" t="s">
        <v>88</v>
      </c>
      <c r="L35" s="646"/>
      <c r="M35" s="646"/>
      <c r="N35" s="646"/>
      <c r="O35" s="646"/>
      <c r="P35" s="33"/>
      <c r="Q35" s="33"/>
      <c r="R35" s="33"/>
      <c r="S35" s="33"/>
      <c r="T35" s="33"/>
      <c r="U35" s="33"/>
      <c r="V35" s="33"/>
      <c r="W35" s="33"/>
      <c r="X35" s="33"/>
      <c r="Y35" s="33"/>
      <c r="Z35" s="33"/>
      <c r="AA35" s="33"/>
      <c r="AB35" s="33"/>
      <c r="AC35" s="33"/>
      <c r="AD35" s="34"/>
      <c r="AE35" s="34"/>
      <c r="AF35" s="34"/>
      <c r="AG35" s="34"/>
      <c r="AH35" s="34"/>
      <c r="AI35" s="34"/>
      <c r="AJ35" s="34"/>
      <c r="AK35" s="35"/>
      <c r="AL35" s="9">
        <v>3</v>
      </c>
      <c r="AM35" s="10" t="str">
        <f>IF(AL35=1,B35,IF(AL35=2,C35,IF(AL35=3,_xlfn.TEXTJOIN(",",TRUE,IF(D35,E35,""),IF(J35,K35,"")),"")))</f>
        <v/>
      </c>
      <c r="AN35" s="10" t="b">
        <f>AND($AN$34,$BC$34)</f>
        <v>0</v>
      </c>
      <c r="AO35" s="10" t="s">
        <v>89</v>
      </c>
      <c r="AP35" s="10" t="b">
        <f>OR(BD35,BJ35)</f>
        <v>0</v>
      </c>
      <c r="AQ35" s="11" t="b">
        <f t="shared" si="0"/>
        <v>0</v>
      </c>
      <c r="AR35" s="11" t="b">
        <f t="shared" si="1"/>
        <v>0</v>
      </c>
      <c r="AT35" s="4" t="str">
        <f t="shared" si="2"/>
        <v/>
      </c>
      <c r="BD35" s="4" t="b">
        <v>0</v>
      </c>
      <c r="BJ35" s="4" t="b">
        <v>0</v>
      </c>
    </row>
    <row r="36" spans="2:73">
      <c r="B36" s="16" t="s">
        <v>12</v>
      </c>
      <c r="C36" s="34"/>
      <c r="D36" s="18"/>
      <c r="E36" s="642" t="s">
        <v>90</v>
      </c>
      <c r="F36" s="642"/>
      <c r="G36" s="642"/>
      <c r="H36" s="18"/>
      <c r="I36" s="642" t="s">
        <v>91</v>
      </c>
      <c r="J36" s="642"/>
      <c r="K36" s="642"/>
      <c r="L36" s="33"/>
      <c r="M36" s="18"/>
      <c r="N36" s="642" t="s">
        <v>92</v>
      </c>
      <c r="O36" s="642"/>
      <c r="P36" s="642"/>
      <c r="Q36" s="642"/>
      <c r="R36" s="33"/>
      <c r="S36" s="33"/>
      <c r="T36" s="33"/>
      <c r="U36" s="33"/>
      <c r="V36" s="33"/>
      <c r="W36" s="33"/>
      <c r="X36" s="33"/>
      <c r="Y36" s="33"/>
      <c r="Z36" s="33"/>
      <c r="AA36" s="33"/>
      <c r="AB36" s="33"/>
      <c r="AC36" s="33"/>
      <c r="AD36" s="34"/>
      <c r="AE36" s="34"/>
      <c r="AF36" s="34"/>
      <c r="AG36" s="34"/>
      <c r="AH36" s="34"/>
      <c r="AI36" s="34"/>
      <c r="AJ36" s="34"/>
      <c r="AK36" s="35"/>
      <c r="AL36" s="9">
        <v>3</v>
      </c>
      <c r="AM36" s="10" t="str">
        <f>IF(AL36=1,B36,IF(AL36=2,C36,IF(AL36=3,IF(D36,E36,"")&amp;IF(H36,I36,"")&amp;IF(M36,N36,""),"")))</f>
        <v/>
      </c>
      <c r="AN36" s="10" t="b">
        <f>AND($AN$34,$BC$34)</f>
        <v>0</v>
      </c>
      <c r="AO36" s="10" t="s">
        <v>93</v>
      </c>
      <c r="AP36" s="10" t="b">
        <f>OR(BD36,BH36,BM36)</f>
        <v>0</v>
      </c>
      <c r="AQ36" s="11" t="b">
        <f t="shared" si="0"/>
        <v>0</v>
      </c>
      <c r="AR36" s="11" t="b">
        <f t="shared" si="1"/>
        <v>0</v>
      </c>
      <c r="AT36" s="4" t="str">
        <f t="shared" si="2"/>
        <v/>
      </c>
      <c r="BD36" s="4" t="b">
        <v>0</v>
      </c>
      <c r="BH36" s="4" t="b">
        <v>0</v>
      </c>
      <c r="BM36" s="4" t="b">
        <v>0</v>
      </c>
    </row>
    <row r="37" spans="2:73">
      <c r="B37" s="16" t="s">
        <v>12</v>
      </c>
      <c r="C37" s="34"/>
      <c r="D37" s="18"/>
      <c r="E37" s="642" t="s">
        <v>94</v>
      </c>
      <c r="F37" s="642"/>
      <c r="G37" s="642"/>
      <c r="H37" s="642"/>
      <c r="I37" s="642"/>
      <c r="J37" s="642"/>
      <c r="K37" s="642"/>
      <c r="L37" s="642"/>
      <c r="M37" s="642"/>
      <c r="N37" s="642"/>
      <c r="O37" s="642"/>
      <c r="P37" s="642"/>
      <c r="Q37" s="642"/>
      <c r="R37" s="652"/>
      <c r="S37" s="652"/>
      <c r="T37" s="36" t="s">
        <v>95</v>
      </c>
      <c r="U37" s="33"/>
      <c r="V37" s="33"/>
      <c r="W37" s="33"/>
      <c r="X37" s="33"/>
      <c r="Y37" s="33"/>
      <c r="Z37" s="33"/>
      <c r="AA37" s="33"/>
      <c r="AB37" s="33"/>
      <c r="AC37" s="33"/>
      <c r="AD37" s="34"/>
      <c r="AE37" s="34"/>
      <c r="AF37" s="34"/>
      <c r="AG37" s="34"/>
      <c r="AH37" s="34"/>
      <c r="AI37" s="34"/>
      <c r="AJ37" s="34"/>
      <c r="AK37" s="35"/>
      <c r="AL37" s="9">
        <v>3</v>
      </c>
      <c r="AM37" s="10" t="str">
        <f>IF(AL37=1,B37,IF(AL37=2,C37,IF(AL37=3,IF(D37,E37&amp;R37&amp;T37,""),"")))</f>
        <v/>
      </c>
      <c r="AN37" s="10" t="b">
        <f>AND($AN$34,$BC$34)</f>
        <v>0</v>
      </c>
      <c r="AO37" s="10" t="s">
        <v>96</v>
      </c>
      <c r="AP37" s="10" t="b">
        <f>AND(BD37,R37&lt;&gt;"")</f>
        <v>0</v>
      </c>
      <c r="AQ37" s="11" t="b">
        <f t="shared" si="0"/>
        <v>0</v>
      </c>
      <c r="AR37" s="11" t="b">
        <f t="shared" si="1"/>
        <v>0</v>
      </c>
      <c r="AT37" s="4" t="str">
        <f t="shared" si="2"/>
        <v/>
      </c>
      <c r="BD37" s="4" t="b">
        <v>0</v>
      </c>
    </row>
    <row r="38" spans="2:73">
      <c r="B38" s="16" t="s">
        <v>12</v>
      </c>
      <c r="C38" s="15"/>
      <c r="D38" s="642" t="s">
        <v>97</v>
      </c>
      <c r="E38" s="642"/>
      <c r="F38" s="642"/>
      <c r="G38" s="642"/>
      <c r="H38" s="642"/>
      <c r="I38" s="642"/>
      <c r="J38" s="642"/>
      <c r="K38" s="642"/>
      <c r="L38" s="33"/>
      <c r="M38" s="33"/>
      <c r="N38" s="33"/>
      <c r="O38" s="33"/>
      <c r="P38" s="33"/>
      <c r="Q38" s="33"/>
      <c r="R38" s="33"/>
      <c r="S38" s="33"/>
      <c r="T38" s="33"/>
      <c r="U38" s="33"/>
      <c r="V38" s="33"/>
      <c r="W38" s="33"/>
      <c r="X38" s="33"/>
      <c r="Y38" s="33"/>
      <c r="Z38" s="33"/>
      <c r="AA38" s="33"/>
      <c r="AB38" s="33"/>
      <c r="AC38" s="33"/>
      <c r="AD38" s="34"/>
      <c r="AE38" s="34"/>
      <c r="AF38" s="34"/>
      <c r="AG38" s="34"/>
      <c r="AH38" s="34"/>
      <c r="AI38" s="34"/>
      <c r="AJ38" s="34"/>
      <c r="AK38" s="35"/>
      <c r="AL38" s="9">
        <v>3</v>
      </c>
      <c r="AM38" s="10" t="str">
        <f>IF(AL38=1,B38,IF(AL38=2,C38,IF(AL38=3,IF(C38,D38,""),"")))</f>
        <v/>
      </c>
      <c r="AN38" s="10" t="b">
        <f>AND($AN$26,TRUE)</f>
        <v>0</v>
      </c>
      <c r="AO38" s="10" t="s">
        <v>98</v>
      </c>
      <c r="AP38" s="10" t="b">
        <f>OR(BC38,OR(BC34,BC41))</f>
        <v>0</v>
      </c>
      <c r="AQ38" s="11" t="b">
        <f t="shared" si="0"/>
        <v>0</v>
      </c>
      <c r="AR38" s="11" t="b">
        <f t="shared" si="1"/>
        <v>0</v>
      </c>
      <c r="AT38" s="4" t="str">
        <f t="shared" si="2"/>
        <v/>
      </c>
      <c r="BC38" s="4" t="b">
        <v>0</v>
      </c>
    </row>
    <row r="39" spans="2:73">
      <c r="B39" s="16" t="s">
        <v>12</v>
      </c>
      <c r="C39" s="34"/>
      <c r="D39" s="18"/>
      <c r="E39" s="641" t="s">
        <v>99</v>
      </c>
      <c r="F39" s="641"/>
      <c r="G39" s="641"/>
      <c r="H39" s="641"/>
      <c r="I39" s="641"/>
      <c r="J39" s="33"/>
      <c r="K39" s="33"/>
      <c r="L39" s="33"/>
      <c r="M39" s="33"/>
      <c r="N39" s="33"/>
      <c r="O39" s="33"/>
      <c r="P39" s="33"/>
      <c r="Q39" s="33"/>
      <c r="R39" s="33"/>
      <c r="S39" s="33"/>
      <c r="T39" s="33"/>
      <c r="U39" s="33"/>
      <c r="V39" s="33"/>
      <c r="W39" s="33"/>
      <c r="X39" s="33"/>
      <c r="Y39" s="33"/>
      <c r="Z39" s="33"/>
      <c r="AA39" s="33"/>
      <c r="AB39" s="33"/>
      <c r="AC39" s="33"/>
      <c r="AD39" s="34"/>
      <c r="AE39" s="34"/>
      <c r="AF39" s="34"/>
      <c r="AG39" s="34"/>
      <c r="AH39" s="34"/>
      <c r="AI39" s="34"/>
      <c r="AJ39" s="34"/>
      <c r="AK39" s="35"/>
      <c r="AL39" s="9">
        <v>3</v>
      </c>
      <c r="AM39" s="10" t="str">
        <f>IF(AL39=1,B39,IF(AL39=2,C39,IF(AL39=3,IF(D39,E39,""),"")))</f>
        <v/>
      </c>
      <c r="AN39" s="10" t="b">
        <f>AND($AN$38,$BC$38)</f>
        <v>0</v>
      </c>
      <c r="AO39" s="10" t="s">
        <v>100</v>
      </c>
      <c r="AP39" s="10" t="b">
        <f>OR(BD39,BD40)</f>
        <v>0</v>
      </c>
      <c r="AQ39" s="11" t="b">
        <f t="shared" si="0"/>
        <v>0</v>
      </c>
      <c r="AR39" s="11" t="b">
        <f t="shared" si="1"/>
        <v>0</v>
      </c>
      <c r="AT39" s="4" t="str">
        <f t="shared" si="2"/>
        <v/>
      </c>
      <c r="BD39" s="4" t="b">
        <v>0</v>
      </c>
    </row>
    <row r="40" spans="2:73">
      <c r="B40" s="16" t="s">
        <v>12</v>
      </c>
      <c r="C40" s="34"/>
      <c r="D40" s="18"/>
      <c r="E40" s="642" t="s">
        <v>101</v>
      </c>
      <c r="F40" s="642"/>
      <c r="G40" s="642"/>
      <c r="H40" s="642"/>
      <c r="I40" s="642"/>
      <c r="J40" s="642"/>
      <c r="K40" s="642"/>
      <c r="L40" s="642"/>
      <c r="M40" s="642"/>
      <c r="N40" s="642"/>
      <c r="O40" s="642"/>
      <c r="P40" s="642"/>
      <c r="Q40" s="652"/>
      <c r="R40" s="652"/>
      <c r="S40" s="652"/>
      <c r="T40" s="36" t="s">
        <v>102</v>
      </c>
      <c r="U40" s="33"/>
      <c r="V40" s="33"/>
      <c r="W40" s="33"/>
      <c r="X40" s="33"/>
      <c r="Y40" s="33"/>
      <c r="Z40" s="33"/>
      <c r="AA40" s="33"/>
      <c r="AB40" s="33"/>
      <c r="AC40" s="33"/>
      <c r="AD40" s="34"/>
      <c r="AE40" s="34"/>
      <c r="AF40" s="34"/>
      <c r="AG40" s="34"/>
      <c r="AH40" s="34"/>
      <c r="AI40" s="34"/>
      <c r="AJ40" s="34"/>
      <c r="AK40" s="35"/>
      <c r="AL40" s="9">
        <v>3</v>
      </c>
      <c r="AM40" s="10" t="str">
        <f>IF(AL40=1,B40,IF(AL40=2,C40,IF(AL40=3,IF(AND(D40,Q40&lt;&gt;""),E40&amp;Q40&amp;T40,""),"")))</f>
        <v/>
      </c>
      <c r="AN40" s="10" t="b">
        <f>AND($AN$38,$BC$38)</f>
        <v>0</v>
      </c>
      <c r="AO40" s="10" t="s">
        <v>103</v>
      </c>
      <c r="AP40" s="10" t="b">
        <f>OR(AND(BD40,Q40&lt;&gt;""),BD39)</f>
        <v>0</v>
      </c>
      <c r="AQ40" s="11" t="b">
        <f t="shared" si="0"/>
        <v>0</v>
      </c>
      <c r="AR40" s="11" t="b">
        <f t="shared" si="1"/>
        <v>0</v>
      </c>
      <c r="AT40" s="4" t="str">
        <f t="shared" si="2"/>
        <v/>
      </c>
      <c r="BD40" s="4" t="b">
        <v>0</v>
      </c>
    </row>
    <row r="41" spans="2:73">
      <c r="B41" s="16" t="s">
        <v>12</v>
      </c>
      <c r="C41" s="15"/>
      <c r="D41" s="642" t="s">
        <v>104</v>
      </c>
      <c r="E41" s="642"/>
      <c r="F41" s="642"/>
      <c r="G41" s="642"/>
      <c r="H41" s="642"/>
      <c r="I41" s="642"/>
      <c r="J41" s="642"/>
      <c r="K41" s="642"/>
      <c r="L41" s="642"/>
      <c r="M41" s="642"/>
      <c r="N41" s="642"/>
      <c r="O41" s="642"/>
      <c r="P41" s="642"/>
      <c r="Q41" s="642"/>
      <c r="R41" s="33"/>
      <c r="S41" s="33"/>
      <c r="T41" s="33"/>
      <c r="U41" s="33"/>
      <c r="V41" s="33"/>
      <c r="W41" s="33"/>
      <c r="X41" s="33"/>
      <c r="Y41" s="33"/>
      <c r="Z41" s="33"/>
      <c r="AA41" s="33"/>
      <c r="AB41" s="33"/>
      <c r="AC41" s="33"/>
      <c r="AD41" s="34"/>
      <c r="AE41" s="34"/>
      <c r="AF41" s="34"/>
      <c r="AG41" s="34"/>
      <c r="AH41" s="34"/>
      <c r="AI41" s="34"/>
      <c r="AJ41" s="34"/>
      <c r="AK41" s="35"/>
      <c r="AL41" s="9">
        <v>3</v>
      </c>
      <c r="AM41" s="10" t="str">
        <f>IF(AL41=1,B41,IF(AL41=2,C41,IF(AL41=3,IF(C41,D41&amp;M41,""),"")))</f>
        <v/>
      </c>
      <c r="AN41" s="10" t="b">
        <f>AND($AN$26,TRUE)</f>
        <v>0</v>
      </c>
      <c r="AO41" s="10" t="s">
        <v>105</v>
      </c>
      <c r="AP41" s="10" t="b">
        <f>OR(AND(BC41,M41&lt;&gt;""),BC38,BC34)</f>
        <v>0</v>
      </c>
      <c r="AQ41" s="11" t="b">
        <f t="shared" si="0"/>
        <v>0</v>
      </c>
      <c r="AR41" s="11" t="b">
        <f t="shared" si="1"/>
        <v>0</v>
      </c>
      <c r="AT41" s="4" t="str">
        <f t="shared" si="2"/>
        <v/>
      </c>
      <c r="BC41" s="4" t="b">
        <v>0</v>
      </c>
    </row>
    <row r="42" spans="2:73">
      <c r="B42" s="16" t="s">
        <v>12</v>
      </c>
      <c r="C42" s="646" t="s">
        <v>106</v>
      </c>
      <c r="D42" s="646"/>
      <c r="E42" s="646"/>
      <c r="F42" s="646"/>
      <c r="G42" s="33"/>
      <c r="H42" s="33"/>
      <c r="I42" s="33"/>
      <c r="J42" s="33"/>
      <c r="K42" s="33"/>
      <c r="L42" s="33"/>
      <c r="M42" s="33"/>
      <c r="N42" s="33"/>
      <c r="O42" s="33"/>
      <c r="P42" s="33"/>
      <c r="Q42" s="33"/>
      <c r="R42" s="33"/>
      <c r="S42" s="33"/>
      <c r="T42" s="33"/>
      <c r="U42" s="33"/>
      <c r="V42" s="33"/>
      <c r="W42" s="33"/>
      <c r="X42" s="33"/>
      <c r="Y42" s="33"/>
      <c r="Z42" s="33"/>
      <c r="AA42" s="33"/>
      <c r="AB42" s="33"/>
      <c r="AC42" s="33"/>
      <c r="AD42" s="34"/>
      <c r="AE42" s="34"/>
      <c r="AF42" s="34"/>
      <c r="AG42" s="34"/>
      <c r="AH42" s="34"/>
      <c r="AI42" s="34"/>
      <c r="AJ42" s="34"/>
      <c r="AK42" s="35"/>
      <c r="AL42" s="9">
        <v>3</v>
      </c>
      <c r="AM42" s="10" t="str">
        <f>IF(AL42=1,C42,IF(AL42=2,D42,IF(AL42=3,C42,"")))</f>
        <v>儀器Instrument</v>
      </c>
      <c r="AN42" s="10" t="b">
        <f>AND($AN$26,TRUE)</f>
        <v>0</v>
      </c>
      <c r="AO42" s="10" t="s">
        <v>107</v>
      </c>
      <c r="AP42" s="10" t="b">
        <f>TRUE</f>
        <v>1</v>
      </c>
      <c r="AQ42" s="11" t="b">
        <f t="shared" si="0"/>
        <v>0</v>
      </c>
      <c r="AR42" s="11" t="b">
        <f t="shared" si="1"/>
        <v>0</v>
      </c>
      <c r="AT42" s="4" t="str">
        <f t="shared" si="2"/>
        <v/>
      </c>
    </row>
    <row r="43" spans="2:73">
      <c r="B43" s="16" t="s">
        <v>12</v>
      </c>
      <c r="C43" s="15"/>
      <c r="D43" s="642" t="s">
        <v>108</v>
      </c>
      <c r="E43" s="642"/>
      <c r="F43" s="642"/>
      <c r="G43" s="18"/>
      <c r="H43" s="642" t="s">
        <v>109</v>
      </c>
      <c r="I43" s="642"/>
      <c r="J43" s="642"/>
      <c r="K43" s="642"/>
      <c r="L43" s="18"/>
      <c r="M43" s="642" t="s">
        <v>110</v>
      </c>
      <c r="N43" s="642"/>
      <c r="O43" s="642"/>
      <c r="P43" s="642"/>
      <c r="Q43" s="18"/>
      <c r="R43" s="642" t="s">
        <v>111</v>
      </c>
      <c r="S43" s="642"/>
      <c r="T43" s="642"/>
      <c r="U43" s="18"/>
      <c r="V43" s="642" t="s">
        <v>104</v>
      </c>
      <c r="W43" s="642"/>
      <c r="X43" s="642"/>
      <c r="Y43" s="642"/>
      <c r="Z43" s="642"/>
      <c r="AA43" s="642"/>
      <c r="AB43" s="642"/>
      <c r="AC43" s="642"/>
      <c r="AD43" s="635"/>
      <c r="AE43" s="635"/>
      <c r="AF43" s="635"/>
      <c r="AG43" s="635"/>
      <c r="AH43" s="635"/>
      <c r="AI43" s="635"/>
      <c r="AJ43" s="635"/>
      <c r="AK43" s="636"/>
      <c r="AL43" s="9">
        <v>3</v>
      </c>
      <c r="AM43" s="10" t="str">
        <f>IF(AL43=1,B43,IF(AL43=2,C43,IF(AL43=3,IF(C43,D43,"")&amp;IF(G43,H43,"")&amp;IF(L43,M43,"")&amp;IF(Q43,R43,"")&amp;IF(U43,V43&amp;AD43,""),"")))</f>
        <v/>
      </c>
      <c r="AN43" s="10" t="b">
        <f>AND($AN$26,TRUE)</f>
        <v>0</v>
      </c>
      <c r="AO43" s="10" t="s">
        <v>112</v>
      </c>
      <c r="AP43" s="10" t="b">
        <f>OR(BC43,BG43,BL43,BQ43,AND(BU43,AD43&lt;&gt;""))</f>
        <v>0</v>
      </c>
      <c r="AQ43" s="11" t="b">
        <f t="shared" si="0"/>
        <v>0</v>
      </c>
      <c r="AR43" s="11" t="b">
        <f t="shared" si="1"/>
        <v>0</v>
      </c>
      <c r="AT43" s="4" t="str">
        <f t="shared" si="2"/>
        <v/>
      </c>
      <c r="BC43" s="4" t="b">
        <v>0</v>
      </c>
      <c r="BG43" s="4" t="b">
        <v>0</v>
      </c>
      <c r="BL43" s="4" t="b">
        <v>0</v>
      </c>
      <c r="BQ43" s="4" t="b">
        <v>0</v>
      </c>
      <c r="BU43" s="4" t="b">
        <v>0</v>
      </c>
    </row>
    <row r="44" spans="2:73">
      <c r="B44" s="37"/>
      <c r="C44" s="646" t="s">
        <v>113</v>
      </c>
      <c r="D44" s="646"/>
      <c r="E44" s="646"/>
      <c r="F44" s="646"/>
      <c r="G44" s="642"/>
      <c r="H44" s="642"/>
      <c r="I44" s="642"/>
      <c r="J44" s="642"/>
      <c r="K44" s="642"/>
      <c r="L44" s="642"/>
      <c r="M44" s="642"/>
      <c r="N44" s="642"/>
      <c r="O44" s="642"/>
      <c r="P44" s="642"/>
      <c r="Q44" s="642"/>
      <c r="R44" s="642"/>
      <c r="S44" s="642"/>
      <c r="T44" s="642"/>
      <c r="U44" s="642"/>
      <c r="V44" s="642"/>
      <c r="W44" s="642"/>
      <c r="X44" s="642"/>
      <c r="Y44" s="642"/>
      <c r="Z44" s="642"/>
      <c r="AA44" s="642"/>
      <c r="AB44" s="642"/>
      <c r="AC44" s="642"/>
      <c r="AD44" s="642"/>
      <c r="AE44" s="642"/>
      <c r="AF44" s="642"/>
      <c r="AG44" s="642"/>
      <c r="AH44" s="642"/>
      <c r="AI44" s="642"/>
      <c r="AJ44" s="642"/>
      <c r="AK44" s="648"/>
      <c r="AL44" s="9">
        <v>3</v>
      </c>
      <c r="AM44" s="10" t="str">
        <f>IF(AL44=1,C44,IF(AL44=2,D44,IF(AL44=3,IF(G44&lt;&gt;"",C44&amp;G44,""),"")))</f>
        <v/>
      </c>
      <c r="AN44" s="10" t="b">
        <f>AND($AN$26,TRUE)</f>
        <v>0</v>
      </c>
      <c r="AO44" s="10" t="s">
        <v>114</v>
      </c>
      <c r="AP44" s="10" t="b">
        <v>1</v>
      </c>
      <c r="AQ44" s="11" t="b">
        <f t="shared" si="0"/>
        <v>0</v>
      </c>
      <c r="AR44" s="11" t="b">
        <f t="shared" si="1"/>
        <v>0</v>
      </c>
      <c r="AT44" s="4" t="str">
        <f t="shared" si="2"/>
        <v/>
      </c>
    </row>
    <row r="45" spans="2:73">
      <c r="B45" s="38"/>
      <c r="C45" s="649" t="s">
        <v>115</v>
      </c>
      <c r="D45" s="649"/>
      <c r="E45" s="649"/>
      <c r="F45" s="649"/>
      <c r="G45" s="649"/>
      <c r="H45" s="649"/>
      <c r="I45" s="649"/>
      <c r="J45" s="649"/>
      <c r="K45" s="649"/>
      <c r="L45" s="649"/>
      <c r="M45" s="649"/>
      <c r="N45" s="649"/>
      <c r="O45" s="649"/>
      <c r="P45" s="649"/>
      <c r="Q45" s="649"/>
      <c r="R45" s="649"/>
      <c r="S45" s="649"/>
      <c r="T45" s="649"/>
      <c r="U45" s="649"/>
      <c r="V45" s="649"/>
      <c r="W45" s="649"/>
      <c r="X45" s="649"/>
      <c r="Y45" s="649"/>
      <c r="Z45" s="649"/>
      <c r="AA45" s="649"/>
      <c r="AB45" s="649"/>
      <c r="AC45" s="649"/>
      <c r="AD45" s="649"/>
      <c r="AE45" s="649"/>
      <c r="AF45" s="649"/>
      <c r="AG45" s="649"/>
      <c r="AH45" s="649"/>
      <c r="AI45" s="649"/>
      <c r="AJ45" s="649"/>
      <c r="AK45" s="650"/>
      <c r="AL45" s="9">
        <v>2</v>
      </c>
      <c r="AM45" s="10" t="str">
        <f>IF(AL45=1,B45,IF(AL45=2,IF(B45,C45,""),IF(AL45=3,D45,"")))</f>
        <v/>
      </c>
      <c r="AN45" s="10" t="b">
        <f>$BB$45</f>
        <v>0</v>
      </c>
      <c r="AO45" s="10" t="s">
        <v>116</v>
      </c>
      <c r="AP45" s="10" t="b">
        <f>BB45</f>
        <v>0</v>
      </c>
      <c r="AQ45" s="11" t="b">
        <f t="shared" si="0"/>
        <v>0</v>
      </c>
      <c r="AR45" s="11" t="b">
        <f t="shared" si="1"/>
        <v>0</v>
      </c>
      <c r="AS45" t="str">
        <f>IF(OR(AL45=1,AL45=2),IF(OR(AR46:AR63),"-----!!!未完全填寫!!!-----",""),"")</f>
        <v/>
      </c>
      <c r="AT45" s="4" t="str">
        <f t="shared" si="2"/>
        <v/>
      </c>
      <c r="BB45" s="4" t="b">
        <v>0</v>
      </c>
    </row>
    <row r="46" spans="2:73">
      <c r="B46" s="16" t="s">
        <v>12</v>
      </c>
      <c r="C46" s="651" t="s">
        <v>67</v>
      </c>
      <c r="D46" s="651"/>
      <c r="E46" s="651"/>
      <c r="F46" s="651"/>
      <c r="G46" s="651"/>
      <c r="H46" s="651"/>
      <c r="I46" s="651"/>
      <c r="J46" s="651"/>
      <c r="K46" s="651"/>
      <c r="L46" s="651"/>
      <c r="M46" s="651"/>
      <c r="N46" s="651"/>
      <c r="O46" s="651"/>
      <c r="P46" s="39"/>
      <c r="Q46" s="39"/>
      <c r="R46" s="39"/>
      <c r="S46" s="39"/>
      <c r="T46" s="39"/>
      <c r="U46" s="39"/>
      <c r="V46" s="39"/>
      <c r="W46" s="39"/>
      <c r="X46" s="39"/>
      <c r="Y46" s="39"/>
      <c r="Z46" s="39"/>
      <c r="AA46" s="39"/>
      <c r="AB46" s="39"/>
      <c r="AC46" s="39"/>
      <c r="AD46" s="39"/>
      <c r="AE46" s="39"/>
      <c r="AF46" s="39"/>
      <c r="AG46" s="39"/>
      <c r="AH46" s="39"/>
      <c r="AI46" s="39"/>
      <c r="AJ46" s="39"/>
      <c r="AK46" s="40"/>
      <c r="AL46" s="9">
        <v>3</v>
      </c>
      <c r="AM46" s="10" t="str">
        <f>IF(AL46=1,C46,IF(AL46=2,D46,IF(AL46=3,C46,"")))</f>
        <v>提供測試樣品量Test sample quantities are available:</v>
      </c>
      <c r="AN46" s="10" t="b">
        <f t="shared" ref="AN46:AN53" si="7">$AN$45</f>
        <v>0</v>
      </c>
      <c r="AO46" s="10" t="s">
        <v>117</v>
      </c>
      <c r="AP46" s="10" t="b">
        <f>TRUE</f>
        <v>1</v>
      </c>
      <c r="AQ46" s="11" t="b">
        <f t="shared" si="0"/>
        <v>0</v>
      </c>
      <c r="AR46" s="11" t="b">
        <f t="shared" si="1"/>
        <v>0</v>
      </c>
      <c r="AT46" s="4" t="str">
        <f t="shared" si="2"/>
        <v/>
      </c>
    </row>
    <row r="47" spans="2:73">
      <c r="B47" s="16" t="s">
        <v>12</v>
      </c>
      <c r="C47" s="41" t="s">
        <v>69</v>
      </c>
      <c r="D47" s="641"/>
      <c r="E47" s="641"/>
      <c r="F47" s="641" t="s">
        <v>70</v>
      </c>
      <c r="G47" s="641"/>
      <c r="H47" s="641"/>
      <c r="I47" s="641"/>
      <c r="J47" s="641"/>
      <c r="K47" s="36"/>
      <c r="L47" s="36"/>
      <c r="M47" s="36"/>
      <c r="N47" s="36"/>
      <c r="O47" s="36"/>
      <c r="P47" s="36"/>
      <c r="Q47" s="36"/>
      <c r="R47" s="36"/>
      <c r="S47" s="36"/>
      <c r="T47" s="36"/>
      <c r="U47" s="36"/>
      <c r="V47" s="36"/>
      <c r="W47" s="36"/>
      <c r="X47" s="36"/>
      <c r="Y47" s="36"/>
      <c r="Z47" s="36"/>
      <c r="AA47" s="36"/>
      <c r="AB47" s="36"/>
      <c r="AC47" s="36"/>
      <c r="AD47" s="42"/>
      <c r="AE47" s="42"/>
      <c r="AF47" s="42"/>
      <c r="AG47" s="42"/>
      <c r="AH47" s="42"/>
      <c r="AI47" s="42"/>
      <c r="AJ47" s="42"/>
      <c r="AK47" s="43"/>
      <c r="AL47" s="9">
        <v>3</v>
      </c>
      <c r="AM47" s="10" t="str">
        <f>IF(AL47=1,B47,IF(AL47=2,C47,IF(AL47=3,IF(D47&lt;&gt;"",C47&amp;D47&amp;F47,""),"")))</f>
        <v/>
      </c>
      <c r="AN47" s="10" t="b">
        <f t="shared" si="7"/>
        <v>0</v>
      </c>
      <c r="AO47" s="10" t="s">
        <v>118</v>
      </c>
      <c r="AP47" s="10" t="b">
        <f>D47&lt;&gt;""</f>
        <v>0</v>
      </c>
      <c r="AQ47" s="11" t="b">
        <f t="shared" si="0"/>
        <v>0</v>
      </c>
      <c r="AR47" s="11" t="b">
        <f t="shared" si="1"/>
        <v>0</v>
      </c>
      <c r="AT47" s="4" t="str">
        <f t="shared" si="2"/>
        <v/>
      </c>
    </row>
    <row r="48" spans="2:73">
      <c r="B48" s="16" t="s">
        <v>12</v>
      </c>
      <c r="C48" s="646" t="s">
        <v>72</v>
      </c>
      <c r="D48" s="646"/>
      <c r="E48" s="646"/>
      <c r="F48" s="646"/>
      <c r="G48" s="646"/>
      <c r="H48" s="646"/>
      <c r="I48" s="646"/>
      <c r="J48" s="646"/>
      <c r="K48" s="36"/>
      <c r="L48" s="36"/>
      <c r="M48" s="36"/>
      <c r="N48" s="36"/>
      <c r="O48" s="36"/>
      <c r="P48" s="36"/>
      <c r="Q48" s="36"/>
      <c r="R48" s="36"/>
      <c r="S48" s="36"/>
      <c r="T48" s="36"/>
      <c r="U48" s="36"/>
      <c r="V48" s="36"/>
      <c r="W48" s="36"/>
      <c r="X48" s="36"/>
      <c r="Y48" s="36"/>
      <c r="Z48" s="36"/>
      <c r="AA48" s="36"/>
      <c r="AB48" s="36"/>
      <c r="AC48" s="36"/>
      <c r="AD48" s="42"/>
      <c r="AE48" s="42"/>
      <c r="AF48" s="42"/>
      <c r="AG48" s="42"/>
      <c r="AH48" s="42"/>
      <c r="AI48" s="42"/>
      <c r="AJ48" s="42"/>
      <c r="AK48" s="43"/>
      <c r="AL48" s="9">
        <v>3</v>
      </c>
      <c r="AM48" s="10" t="str">
        <f>IF(AL48=1,C48,IF(AL48=2,D48,IF(AL48=3,C48,"")))</f>
        <v>萃取條件 Extraction conditions:</v>
      </c>
      <c r="AN48" s="10" t="b">
        <f t="shared" si="7"/>
        <v>0</v>
      </c>
      <c r="AO48" s="10" t="s">
        <v>119</v>
      </c>
      <c r="AP48" s="10" t="b">
        <f>TRUE</f>
        <v>1</v>
      </c>
      <c r="AQ48" s="11" t="b">
        <f t="shared" si="0"/>
        <v>0</v>
      </c>
      <c r="AR48" s="11" t="b">
        <f t="shared" si="1"/>
        <v>0</v>
      </c>
      <c r="AT48" s="4" t="str">
        <f t="shared" si="2"/>
        <v/>
      </c>
    </row>
    <row r="49" spans="2:73">
      <c r="B49" s="16" t="s">
        <v>12</v>
      </c>
      <c r="C49" s="641" t="s">
        <v>74</v>
      </c>
      <c r="D49" s="641"/>
      <c r="E49" s="641"/>
      <c r="F49" s="641"/>
      <c r="G49" s="641"/>
      <c r="H49" s="644"/>
      <c r="I49" s="644"/>
      <c r="J49" s="36" t="s">
        <v>75</v>
      </c>
      <c r="K49" s="36"/>
      <c r="L49" s="36"/>
      <c r="M49" s="36"/>
      <c r="N49" s="36"/>
      <c r="O49" s="36"/>
      <c r="P49" s="36"/>
      <c r="Q49" s="36"/>
      <c r="R49" s="36"/>
      <c r="S49" s="36"/>
      <c r="T49" s="36"/>
      <c r="U49" s="36"/>
      <c r="V49" s="36"/>
      <c r="W49" s="36"/>
      <c r="X49" s="36"/>
      <c r="Y49" s="36"/>
      <c r="Z49" s="36"/>
      <c r="AA49" s="36"/>
      <c r="AB49" s="36"/>
      <c r="AC49" s="36"/>
      <c r="AD49" s="42"/>
      <c r="AE49" s="42"/>
      <c r="AF49" s="42"/>
      <c r="AG49" s="42"/>
      <c r="AH49" s="42"/>
      <c r="AI49" s="42"/>
      <c r="AJ49" s="42"/>
      <c r="AK49" s="43"/>
      <c r="AL49" s="9">
        <v>3</v>
      </c>
      <c r="AM49" s="10" t="str">
        <f>IF(AL49=1,B49,IF(AL49=2,C49,IF(AL49=3,IF(H49&lt;&gt;"",C49&amp;H49&amp;J49,""),"")))</f>
        <v/>
      </c>
      <c r="AN49" s="10" t="b">
        <f t="shared" si="7"/>
        <v>0</v>
      </c>
      <c r="AO49" s="10" t="s">
        <v>120</v>
      </c>
      <c r="AP49" s="10" t="b">
        <f>H49&lt;&gt;""</f>
        <v>0</v>
      </c>
      <c r="AQ49" s="11" t="b">
        <f t="shared" si="0"/>
        <v>0</v>
      </c>
      <c r="AR49" s="11" t="b">
        <f t="shared" si="1"/>
        <v>0</v>
      </c>
      <c r="AT49" s="4" t="str">
        <f t="shared" si="2"/>
        <v/>
      </c>
    </row>
    <row r="50" spans="2:73">
      <c r="B50" s="16" t="s">
        <v>12</v>
      </c>
      <c r="C50" s="647" t="s">
        <v>77</v>
      </c>
      <c r="D50" s="647"/>
      <c r="E50" s="647"/>
      <c r="F50" s="44"/>
      <c r="G50" s="642"/>
      <c r="H50" s="642"/>
      <c r="I50" s="644" t="s">
        <v>78</v>
      </c>
      <c r="J50" s="644"/>
      <c r="K50" s="44"/>
      <c r="L50" s="644"/>
      <c r="M50" s="644"/>
      <c r="N50" s="644" t="s">
        <v>79</v>
      </c>
      <c r="O50" s="644"/>
      <c r="P50" s="36"/>
      <c r="Q50" s="36"/>
      <c r="R50" s="36"/>
      <c r="S50" s="36"/>
      <c r="T50" s="36"/>
      <c r="U50" s="36"/>
      <c r="V50" s="36"/>
      <c r="W50" s="36"/>
      <c r="X50" s="36"/>
      <c r="Y50" s="36"/>
      <c r="Z50" s="36"/>
      <c r="AA50" s="36"/>
      <c r="AB50" s="36"/>
      <c r="AC50" s="36"/>
      <c r="AD50" s="42"/>
      <c r="AE50" s="42"/>
      <c r="AF50" s="42"/>
      <c r="AG50" s="42"/>
      <c r="AH50" s="42"/>
      <c r="AI50" s="42"/>
      <c r="AJ50" s="42"/>
      <c r="AK50" s="43"/>
      <c r="AL50" s="9">
        <v>3</v>
      </c>
      <c r="AM50" s="10" t="str">
        <f>IF(AL50=1,B50,IF(AL50=2,C50,IF(AL50=3,IF(OR(AND(F50,G50&lt;&gt;""),AND(K50,L50&lt;&gt;"")),C50&amp;IF(F50,G50&amp;I50,"")&amp;IF(K50,L50&amp;N50,""),""))))</f>
        <v/>
      </c>
      <c r="AN50" s="10" t="b">
        <f t="shared" si="7"/>
        <v>0</v>
      </c>
      <c r="AO50" s="10" t="s">
        <v>121</v>
      </c>
      <c r="AP50" s="10" t="b">
        <f>OR(AND(BF50,G50&lt;&gt;""),AND(BK50,L50&lt;&gt;""))</f>
        <v>0</v>
      </c>
      <c r="AQ50" s="11" t="b">
        <f t="shared" si="0"/>
        <v>0</v>
      </c>
      <c r="AR50" s="11" t="b">
        <f t="shared" si="1"/>
        <v>0</v>
      </c>
      <c r="AT50" s="4" t="str">
        <f t="shared" si="2"/>
        <v/>
      </c>
      <c r="BF50" s="4" t="b">
        <v>0</v>
      </c>
      <c r="BK50" s="4" t="b">
        <v>0</v>
      </c>
    </row>
    <row r="51" spans="2:73">
      <c r="B51" s="16" t="s">
        <v>12</v>
      </c>
      <c r="C51" s="641" t="s">
        <v>81</v>
      </c>
      <c r="D51" s="641"/>
      <c r="E51" s="641"/>
      <c r="F51" s="641"/>
      <c r="G51" s="641"/>
      <c r="H51" s="641"/>
      <c r="I51" s="641"/>
      <c r="J51" s="645"/>
      <c r="K51" s="645"/>
      <c r="L51" s="645"/>
      <c r="M51" s="645"/>
      <c r="N51" s="645"/>
      <c r="O51" s="36"/>
      <c r="P51" s="36"/>
      <c r="Q51" s="36"/>
      <c r="R51" s="36"/>
      <c r="S51" s="36"/>
      <c r="T51" s="36"/>
      <c r="U51" s="36"/>
      <c r="V51" s="36"/>
      <c r="W51" s="36"/>
      <c r="X51" s="36"/>
      <c r="Y51" s="36"/>
      <c r="Z51" s="36"/>
      <c r="AA51" s="36"/>
      <c r="AB51" s="36"/>
      <c r="AC51" s="36"/>
      <c r="AD51" s="42"/>
      <c r="AE51" s="42"/>
      <c r="AF51" s="42"/>
      <c r="AG51" s="42"/>
      <c r="AH51" s="42"/>
      <c r="AI51" s="42"/>
      <c r="AJ51" s="42"/>
      <c r="AK51" s="43"/>
      <c r="AL51" s="9">
        <v>3</v>
      </c>
      <c r="AM51" s="10" t="str">
        <f>IF(AL51=1,C51,IF(AL51=2,D51,IF(AL51=3,IF(J51&lt;&gt;"",C51&amp;J51,""),"")))</f>
        <v/>
      </c>
      <c r="AN51" s="10" t="b">
        <f t="shared" si="7"/>
        <v>0</v>
      </c>
      <c r="AO51" s="10" t="s">
        <v>122</v>
      </c>
      <c r="AP51" s="10" t="b">
        <f>J51&lt;&gt;""</f>
        <v>0</v>
      </c>
      <c r="AQ51" s="11" t="b">
        <f t="shared" si="0"/>
        <v>0</v>
      </c>
      <c r="AR51" s="11" t="b">
        <f t="shared" si="1"/>
        <v>0</v>
      </c>
      <c r="AT51" s="4" t="str">
        <f t="shared" si="2"/>
        <v/>
      </c>
    </row>
    <row r="52" spans="2:73">
      <c r="B52" s="16" t="s">
        <v>12</v>
      </c>
      <c r="C52" s="641" t="s">
        <v>83</v>
      </c>
      <c r="D52" s="641"/>
      <c r="E52" s="641"/>
      <c r="F52" s="641"/>
      <c r="G52" s="641"/>
      <c r="H52" s="641"/>
      <c r="I52" s="641"/>
      <c r="J52" s="36"/>
      <c r="K52" s="36"/>
      <c r="L52" s="36"/>
      <c r="M52" s="36"/>
      <c r="N52" s="36"/>
      <c r="O52" s="36"/>
      <c r="P52" s="36"/>
      <c r="Q52" s="36"/>
      <c r="R52" s="36"/>
      <c r="S52" s="36"/>
      <c r="T52" s="36"/>
      <c r="U52" s="36"/>
      <c r="V52" s="36"/>
      <c r="W52" s="36"/>
      <c r="X52" s="36"/>
      <c r="Y52" s="36"/>
      <c r="Z52" s="36"/>
      <c r="AA52" s="36"/>
      <c r="AB52" s="36"/>
      <c r="AC52" s="36"/>
      <c r="AD52" s="42"/>
      <c r="AE52" s="42"/>
      <c r="AF52" s="42"/>
      <c r="AG52" s="42"/>
      <c r="AH52" s="42"/>
      <c r="AI52" s="42"/>
      <c r="AJ52" s="42"/>
      <c r="AK52" s="43"/>
      <c r="AL52" s="9">
        <v>3</v>
      </c>
      <c r="AM52" s="10" t="str">
        <f>IF(AL52=1,C52,IF(AL52=2,D52,IF(AL52=3,C52,"")))</f>
        <v>萃取比例 Extraction ratio :</v>
      </c>
      <c r="AN52" s="10" t="b">
        <f t="shared" si="7"/>
        <v>0</v>
      </c>
      <c r="AO52" s="10" t="s">
        <v>123</v>
      </c>
      <c r="AP52" s="10" t="b">
        <f>TRUE</f>
        <v>1</v>
      </c>
      <c r="AQ52" s="11" t="b">
        <f t="shared" si="0"/>
        <v>0</v>
      </c>
      <c r="AR52" s="11" t="b">
        <f t="shared" si="1"/>
        <v>0</v>
      </c>
      <c r="AT52" s="4" t="str">
        <f t="shared" si="2"/>
        <v/>
      </c>
    </row>
    <row r="53" spans="2:73">
      <c r="B53" s="16" t="s">
        <v>12</v>
      </c>
      <c r="C53" s="45"/>
      <c r="D53" s="644" t="s">
        <v>85</v>
      </c>
      <c r="E53" s="644"/>
      <c r="F53" s="644"/>
      <c r="G53" s="644"/>
      <c r="H53" s="644"/>
      <c r="I53" s="644"/>
      <c r="J53" s="644"/>
      <c r="K53" s="644"/>
      <c r="L53" s="36"/>
      <c r="M53" s="36"/>
      <c r="N53" s="36"/>
      <c r="O53" s="36"/>
      <c r="P53" s="36"/>
      <c r="Q53" s="36"/>
      <c r="R53" s="36"/>
      <c r="S53" s="36"/>
      <c r="T53" s="36"/>
      <c r="U53" s="36"/>
      <c r="V53" s="36"/>
      <c r="W53" s="36"/>
      <c r="X53" s="36"/>
      <c r="Y53" s="36"/>
      <c r="Z53" s="36"/>
      <c r="AA53" s="36"/>
      <c r="AB53" s="36"/>
      <c r="AC53" s="36"/>
      <c r="AD53" s="42"/>
      <c r="AE53" s="42"/>
      <c r="AF53" s="42"/>
      <c r="AG53" s="42"/>
      <c r="AH53" s="42"/>
      <c r="AI53" s="42"/>
      <c r="AJ53" s="42"/>
      <c r="AK53" s="43"/>
      <c r="AL53" s="9">
        <v>3</v>
      </c>
      <c r="AM53" s="10" t="str">
        <f>IF(AL53=1,B53,IF(AL53=2,C53,IF(AL53=3,IF(C53,D53,""),"")))</f>
        <v/>
      </c>
      <c r="AN53" s="10" t="b">
        <f t="shared" si="7"/>
        <v>0</v>
      </c>
      <c r="AO53" s="10" t="s">
        <v>124</v>
      </c>
      <c r="AP53" s="10" t="b">
        <f>OR(BC53,OR(BC57,BC60))</f>
        <v>0</v>
      </c>
      <c r="AQ53" s="11" t="b">
        <f t="shared" si="0"/>
        <v>0</v>
      </c>
      <c r="AR53" s="11" t="b">
        <f t="shared" si="1"/>
        <v>0</v>
      </c>
      <c r="AT53" s="4" t="str">
        <f t="shared" si="2"/>
        <v/>
      </c>
      <c r="BC53" s="4" t="b">
        <v>0</v>
      </c>
    </row>
    <row r="54" spans="2:73">
      <c r="B54" s="16" t="s">
        <v>12</v>
      </c>
      <c r="C54" s="42"/>
      <c r="D54" s="44"/>
      <c r="E54" s="641" t="s">
        <v>87</v>
      </c>
      <c r="F54" s="641"/>
      <c r="G54" s="641"/>
      <c r="H54" s="641"/>
      <c r="I54" s="641"/>
      <c r="J54" s="44" t="b">
        <f>$BJ$54</f>
        <v>0</v>
      </c>
      <c r="K54" s="641" t="s">
        <v>88</v>
      </c>
      <c r="L54" s="641"/>
      <c r="M54" s="641"/>
      <c r="N54" s="641"/>
      <c r="O54" s="641"/>
      <c r="P54" s="36"/>
      <c r="Q54" s="36"/>
      <c r="R54" s="36"/>
      <c r="S54" s="36"/>
      <c r="T54" s="36"/>
      <c r="U54" s="36"/>
      <c r="V54" s="36"/>
      <c r="W54" s="36"/>
      <c r="X54" s="36"/>
      <c r="Y54" s="36"/>
      <c r="Z54" s="36"/>
      <c r="AA54" s="36"/>
      <c r="AB54" s="36"/>
      <c r="AC54" s="36"/>
      <c r="AD54" s="42"/>
      <c r="AE54" s="42"/>
      <c r="AF54" s="42"/>
      <c r="AG54" s="42"/>
      <c r="AH54" s="42"/>
      <c r="AI54" s="42"/>
      <c r="AJ54" s="42"/>
      <c r="AK54" s="43"/>
      <c r="AL54" s="9">
        <v>3</v>
      </c>
      <c r="AM54" s="10" t="str">
        <f>IF(AL54=1,B54,IF(AL54=2,C54,IF(AL54=3,_xlfn.TEXTJOIN(",",TRUE,IF(D54,E54,""),IF(J54,K54,"")),"")))</f>
        <v/>
      </c>
      <c r="AN54" s="10" t="b">
        <f>AND($AN$53,$BC$53)</f>
        <v>0</v>
      </c>
      <c r="AO54" s="10" t="s">
        <v>125</v>
      </c>
      <c r="AP54" s="10" t="b">
        <f>OR(BD54,BJ54)</f>
        <v>0</v>
      </c>
      <c r="AQ54" s="11" t="b">
        <f t="shared" si="0"/>
        <v>0</v>
      </c>
      <c r="AR54" s="11" t="b">
        <f t="shared" si="1"/>
        <v>0</v>
      </c>
      <c r="AT54" s="4" t="str">
        <f t="shared" si="2"/>
        <v/>
      </c>
      <c r="BD54" s="4" t="b">
        <v>0</v>
      </c>
      <c r="BJ54" s="4" t="b">
        <v>0</v>
      </c>
    </row>
    <row r="55" spans="2:73">
      <c r="B55" s="16" t="s">
        <v>12</v>
      </c>
      <c r="C55" s="42"/>
      <c r="D55" s="44"/>
      <c r="E55" s="644" t="s">
        <v>90</v>
      </c>
      <c r="F55" s="644"/>
      <c r="G55" s="644"/>
      <c r="H55" s="44"/>
      <c r="I55" s="644" t="s">
        <v>91</v>
      </c>
      <c r="J55" s="644"/>
      <c r="K55" s="644"/>
      <c r="L55" s="36"/>
      <c r="M55" s="44"/>
      <c r="N55" s="644" t="s">
        <v>92</v>
      </c>
      <c r="O55" s="644"/>
      <c r="P55" s="644"/>
      <c r="Q55" s="644"/>
      <c r="R55" s="36"/>
      <c r="S55" s="36"/>
      <c r="T55" s="36"/>
      <c r="U55" s="36"/>
      <c r="V55" s="36"/>
      <c r="W55" s="36"/>
      <c r="X55" s="36"/>
      <c r="Y55" s="36"/>
      <c r="Z55" s="36"/>
      <c r="AA55" s="36"/>
      <c r="AB55" s="36"/>
      <c r="AC55" s="36"/>
      <c r="AD55" s="42"/>
      <c r="AE55" s="42"/>
      <c r="AF55" s="42"/>
      <c r="AG55" s="42"/>
      <c r="AH55" s="42"/>
      <c r="AI55" s="42"/>
      <c r="AJ55" s="42"/>
      <c r="AK55" s="43"/>
      <c r="AL55" s="9">
        <v>3</v>
      </c>
      <c r="AM55" s="10" t="str">
        <f>IF(AL55=1,B55,IF(AL55=2,C55,IF(AL55=3,IF(D55,E55,"")&amp;IF(H55,I55,"")&amp;IF(M55,N55,""),"")))</f>
        <v/>
      </c>
      <c r="AN55" s="10" t="b">
        <f>AND($AN$53,$BC$53)</f>
        <v>0</v>
      </c>
      <c r="AO55" s="10" t="s">
        <v>126</v>
      </c>
      <c r="AP55" s="10" t="b">
        <f>OR(BD55,BH55,BM55)</f>
        <v>0</v>
      </c>
      <c r="AQ55" s="11" t="b">
        <f t="shared" si="0"/>
        <v>0</v>
      </c>
      <c r="AR55" s="11" t="b">
        <f t="shared" si="1"/>
        <v>0</v>
      </c>
      <c r="AT55" s="4" t="str">
        <f t="shared" si="2"/>
        <v/>
      </c>
      <c r="BD55" s="4" t="b">
        <v>0</v>
      </c>
      <c r="BH55" s="4" t="b">
        <v>0</v>
      </c>
      <c r="BM55" s="4" t="b">
        <v>0</v>
      </c>
    </row>
    <row r="56" spans="2:73">
      <c r="B56" s="16" t="s">
        <v>12</v>
      </c>
      <c r="C56" s="42"/>
      <c r="D56" s="44"/>
      <c r="E56" s="643" t="s">
        <v>94</v>
      </c>
      <c r="F56" s="643"/>
      <c r="G56" s="643"/>
      <c r="H56" s="643"/>
      <c r="I56" s="643"/>
      <c r="J56" s="643"/>
      <c r="K56" s="643"/>
      <c r="L56" s="643"/>
      <c r="M56" s="643"/>
      <c r="N56" s="643"/>
      <c r="O56" s="643"/>
      <c r="P56" s="643"/>
      <c r="Q56" s="643"/>
      <c r="R56" s="643"/>
      <c r="S56" s="643"/>
      <c r="T56" s="36" t="s">
        <v>95</v>
      </c>
      <c r="U56" s="36"/>
      <c r="V56" s="36"/>
      <c r="W56" s="36"/>
      <c r="X56" s="36"/>
      <c r="Y56" s="36"/>
      <c r="Z56" s="36"/>
      <c r="AA56" s="36"/>
      <c r="AB56" s="36"/>
      <c r="AC56" s="36"/>
      <c r="AD56" s="42"/>
      <c r="AE56" s="42"/>
      <c r="AF56" s="42"/>
      <c r="AG56" s="42"/>
      <c r="AH56" s="42"/>
      <c r="AI56" s="42"/>
      <c r="AJ56" s="42"/>
      <c r="AK56" s="43"/>
      <c r="AL56" s="9">
        <v>3</v>
      </c>
      <c r="AM56" s="10" t="str">
        <f>IF(AL56=1,B56,IF(AL56=2,C56,IF(AL56=3,IF(D56,E56&amp;R56&amp;T56,""),"")))</f>
        <v/>
      </c>
      <c r="AN56" s="10" t="b">
        <f>AND($AN$53,$BC$53)</f>
        <v>0</v>
      </c>
      <c r="AO56" s="10" t="s">
        <v>127</v>
      </c>
      <c r="AP56" s="10" t="b">
        <f>AND(BD56,R56&lt;&gt;"")</f>
        <v>0</v>
      </c>
      <c r="AQ56" s="11" t="b">
        <f t="shared" si="0"/>
        <v>0</v>
      </c>
      <c r="AR56" s="11" t="b">
        <f t="shared" si="1"/>
        <v>0</v>
      </c>
      <c r="AT56" s="4" t="str">
        <f t="shared" si="2"/>
        <v/>
      </c>
      <c r="BD56" s="4" t="b">
        <v>0</v>
      </c>
    </row>
    <row r="57" spans="2:73">
      <c r="B57" s="16" t="s">
        <v>12</v>
      </c>
      <c r="C57" s="45"/>
      <c r="D57" s="644" t="s">
        <v>97</v>
      </c>
      <c r="E57" s="644"/>
      <c r="F57" s="644"/>
      <c r="G57" s="644"/>
      <c r="H57" s="644"/>
      <c r="I57" s="644"/>
      <c r="J57" s="644"/>
      <c r="K57" s="644"/>
      <c r="L57" s="36"/>
      <c r="M57" s="36"/>
      <c r="N57" s="36"/>
      <c r="O57" s="36"/>
      <c r="P57" s="36"/>
      <c r="Q57" s="36"/>
      <c r="R57" s="36"/>
      <c r="S57" s="36"/>
      <c r="T57" s="36"/>
      <c r="U57" s="36"/>
      <c r="V57" s="36"/>
      <c r="W57" s="36"/>
      <c r="X57" s="36"/>
      <c r="Y57" s="36"/>
      <c r="Z57" s="36"/>
      <c r="AA57" s="36"/>
      <c r="AB57" s="36"/>
      <c r="AC57" s="36"/>
      <c r="AD57" s="42"/>
      <c r="AE57" s="42"/>
      <c r="AF57" s="42"/>
      <c r="AG57" s="42"/>
      <c r="AH57" s="42"/>
      <c r="AI57" s="42"/>
      <c r="AJ57" s="42"/>
      <c r="AK57" s="43"/>
      <c r="AL57" s="9">
        <v>3</v>
      </c>
      <c r="AM57" s="10" t="str">
        <f>IF(AL57=1,B57,IF(AL57=2,C57,IF(AL57=3,IF(C57,D57,""),"")))</f>
        <v/>
      </c>
      <c r="AN57" s="10" t="b">
        <f>$AN$45</f>
        <v>0</v>
      </c>
      <c r="AO57" s="10" t="s">
        <v>128</v>
      </c>
      <c r="AP57" s="10" t="b">
        <f>OR(BC57,OR(BC53,BC60))</f>
        <v>0</v>
      </c>
      <c r="AQ57" s="11" t="b">
        <f t="shared" si="0"/>
        <v>0</v>
      </c>
      <c r="AR57" s="11" t="b">
        <f t="shared" si="1"/>
        <v>0</v>
      </c>
      <c r="AT57" s="4" t="str">
        <f t="shared" si="2"/>
        <v/>
      </c>
      <c r="BC57" s="4" t="b">
        <v>0</v>
      </c>
    </row>
    <row r="58" spans="2:73">
      <c r="B58" s="16" t="s">
        <v>12</v>
      </c>
      <c r="C58" s="42"/>
      <c r="D58" s="44"/>
      <c r="E58" s="641" t="s">
        <v>99</v>
      </c>
      <c r="F58" s="641"/>
      <c r="G58" s="641"/>
      <c r="H58" s="641"/>
      <c r="I58" s="641"/>
      <c r="J58" s="36"/>
      <c r="K58" s="36"/>
      <c r="L58" s="36"/>
      <c r="M58" s="36"/>
      <c r="N58" s="36"/>
      <c r="O58" s="36"/>
      <c r="P58" s="36"/>
      <c r="Q58" s="36"/>
      <c r="R58" s="36"/>
      <c r="S58" s="36"/>
      <c r="T58" s="36"/>
      <c r="U58" s="36"/>
      <c r="V58" s="36"/>
      <c r="W58" s="36"/>
      <c r="X58" s="36"/>
      <c r="Y58" s="36"/>
      <c r="Z58" s="36"/>
      <c r="AA58" s="36"/>
      <c r="AB58" s="36"/>
      <c r="AC58" s="36"/>
      <c r="AD58" s="42"/>
      <c r="AE58" s="42"/>
      <c r="AF58" s="42"/>
      <c r="AG58" s="42"/>
      <c r="AH58" s="42"/>
      <c r="AI58" s="42"/>
      <c r="AJ58" s="42"/>
      <c r="AK58" s="43"/>
      <c r="AL58" s="9">
        <v>3</v>
      </c>
      <c r="AM58" s="10" t="str">
        <f>IF(AL58=1,B58,IF(AL58=2,C58,IF(AL58=3,IF(D58,E58,""),"")))</f>
        <v/>
      </c>
      <c r="AN58" s="10" t="b">
        <f>AND($AN$57,$BC$57)</f>
        <v>0</v>
      </c>
      <c r="AO58" s="10" t="s">
        <v>129</v>
      </c>
      <c r="AP58" s="10" t="b">
        <f>OR(BD58,BD59)</f>
        <v>0</v>
      </c>
      <c r="AQ58" s="11" t="b">
        <f t="shared" si="0"/>
        <v>0</v>
      </c>
      <c r="AR58" s="11" t="b">
        <f t="shared" si="1"/>
        <v>0</v>
      </c>
      <c r="AT58" s="4" t="str">
        <f t="shared" si="2"/>
        <v/>
      </c>
      <c r="BD58" s="4" t="b">
        <v>0</v>
      </c>
    </row>
    <row r="59" spans="2:73">
      <c r="B59" s="16" t="s">
        <v>12</v>
      </c>
      <c r="C59" s="42"/>
      <c r="D59" s="44"/>
      <c r="E59" s="644" t="s">
        <v>101</v>
      </c>
      <c r="F59" s="644"/>
      <c r="G59" s="644"/>
      <c r="H59" s="644"/>
      <c r="I59" s="644"/>
      <c r="J59" s="644"/>
      <c r="K59" s="644"/>
      <c r="L59" s="644"/>
      <c r="M59" s="644"/>
      <c r="N59" s="644"/>
      <c r="O59" s="644"/>
      <c r="P59" s="644"/>
      <c r="Q59" s="643"/>
      <c r="R59" s="643"/>
      <c r="S59" s="643"/>
      <c r="T59" s="36" t="s">
        <v>102</v>
      </c>
      <c r="U59" s="36"/>
      <c r="V59" s="36"/>
      <c r="W59" s="36"/>
      <c r="X59" s="36"/>
      <c r="Y59" s="36"/>
      <c r="Z59" s="36"/>
      <c r="AA59" s="36"/>
      <c r="AB59" s="36"/>
      <c r="AC59" s="36"/>
      <c r="AD59" s="42"/>
      <c r="AE59" s="42"/>
      <c r="AF59" s="42"/>
      <c r="AG59" s="42"/>
      <c r="AH59" s="42"/>
      <c r="AI59" s="42"/>
      <c r="AJ59" s="42"/>
      <c r="AK59" s="43"/>
      <c r="AL59" s="9">
        <v>3</v>
      </c>
      <c r="AM59" s="10" t="str">
        <f>IF(AL59=1,B59,IF(AL59=2,C59,IF(AL59=3,IF(AND(D59,Q59&lt;&gt;""),E59&amp;Q59&amp;T59,""),"")))</f>
        <v/>
      </c>
      <c r="AN59" s="10" t="b">
        <f>AND($AN$57,$BC$57)</f>
        <v>0</v>
      </c>
      <c r="AO59" s="10" t="s">
        <v>130</v>
      </c>
      <c r="AP59" s="10" t="b">
        <f>OR(AND(BD59,Q59&lt;&gt;""),BD58)</f>
        <v>0</v>
      </c>
      <c r="AQ59" s="11" t="b">
        <f t="shared" si="0"/>
        <v>0</v>
      </c>
      <c r="AR59" s="11" t="b">
        <f t="shared" si="1"/>
        <v>0</v>
      </c>
      <c r="AT59" s="4" t="str">
        <f t="shared" si="2"/>
        <v/>
      </c>
      <c r="BD59" s="4" t="b">
        <v>0</v>
      </c>
    </row>
    <row r="60" spans="2:73">
      <c r="B60" s="16" t="s">
        <v>12</v>
      </c>
      <c r="C60" s="45"/>
      <c r="D60" s="644" t="s">
        <v>131</v>
      </c>
      <c r="E60" s="644"/>
      <c r="F60" s="644"/>
      <c r="G60" s="644"/>
      <c r="H60" s="644"/>
      <c r="I60" s="644"/>
      <c r="J60" s="644"/>
      <c r="K60" s="644"/>
      <c r="L60" s="644"/>
      <c r="M60" s="644"/>
      <c r="N60" s="644"/>
      <c r="O60" s="644"/>
      <c r="P60" s="644"/>
      <c r="Q60" s="644"/>
      <c r="R60" s="36"/>
      <c r="S60" s="36"/>
      <c r="T60" s="36"/>
      <c r="U60" s="36"/>
      <c r="V60" s="36"/>
      <c r="W60" s="36"/>
      <c r="X60" s="36"/>
      <c r="Y60" s="36"/>
      <c r="Z60" s="36"/>
      <c r="AA60" s="36"/>
      <c r="AB60" s="36"/>
      <c r="AC60" s="36"/>
      <c r="AD60" s="42"/>
      <c r="AE60" s="42"/>
      <c r="AF60" s="42"/>
      <c r="AG60" s="42"/>
      <c r="AH60" s="42"/>
      <c r="AI60" s="42"/>
      <c r="AJ60" s="42"/>
      <c r="AK60" s="43"/>
      <c r="AL60" s="9">
        <v>3</v>
      </c>
      <c r="AM60" s="10" t="str">
        <f>IF(AL60=1,B60,IF(AL60=2,C60,IF(AL60=3,IF(C60,D60&amp;M60,""),"")))</f>
        <v/>
      </c>
      <c r="AN60" s="10" t="b">
        <f>$AN$45</f>
        <v>0</v>
      </c>
      <c r="AO60" s="10" t="s">
        <v>132</v>
      </c>
      <c r="AP60" s="10" t="b">
        <f>OR(AND(BC60,M60&lt;&gt;""),BC57,BC53)</f>
        <v>0</v>
      </c>
      <c r="AQ60" s="11" t="b">
        <f t="shared" si="0"/>
        <v>0</v>
      </c>
      <c r="AR60" s="11" t="b">
        <f t="shared" si="1"/>
        <v>0</v>
      </c>
      <c r="AT60" s="4" t="str">
        <f t="shared" si="2"/>
        <v/>
      </c>
      <c r="BC60" s="4" t="b">
        <v>0</v>
      </c>
    </row>
    <row r="61" spans="2:73">
      <c r="B61" s="16" t="s">
        <v>12</v>
      </c>
      <c r="C61" s="641" t="s">
        <v>106</v>
      </c>
      <c r="D61" s="641"/>
      <c r="E61" s="641"/>
      <c r="F61" s="641"/>
      <c r="G61" s="42"/>
      <c r="H61" s="42"/>
      <c r="I61" s="42"/>
      <c r="J61" s="42"/>
      <c r="K61" s="42"/>
      <c r="L61" s="42"/>
      <c r="M61" s="42"/>
      <c r="N61" s="42"/>
      <c r="O61" s="42"/>
      <c r="P61" s="42"/>
      <c r="Q61" s="42"/>
      <c r="R61" s="42"/>
      <c r="S61" s="42"/>
      <c r="T61" s="42"/>
      <c r="U61" s="36"/>
      <c r="V61" s="36"/>
      <c r="W61" s="36"/>
      <c r="X61" s="36"/>
      <c r="Y61" s="36"/>
      <c r="Z61" s="36"/>
      <c r="AA61" s="36"/>
      <c r="AB61" s="36"/>
      <c r="AC61" s="36"/>
      <c r="AD61" s="42"/>
      <c r="AE61" s="42"/>
      <c r="AF61" s="42"/>
      <c r="AG61" s="42"/>
      <c r="AH61" s="42"/>
      <c r="AI61" s="42"/>
      <c r="AJ61" s="42"/>
      <c r="AK61" s="43"/>
      <c r="AL61" s="9">
        <v>3</v>
      </c>
      <c r="AM61" s="10" t="str">
        <f>IF(AL61=1,C61,IF(AL61=2,D61,IF(AL61=3,C61,"")))</f>
        <v>儀器Instrument</v>
      </c>
      <c r="AN61" s="10" t="b">
        <f>$AN$45</f>
        <v>0</v>
      </c>
      <c r="AO61" s="10" t="s">
        <v>133</v>
      </c>
      <c r="AP61" s="10" t="b">
        <f>TRUE</f>
        <v>1</v>
      </c>
      <c r="AQ61" s="11" t="b">
        <f t="shared" si="0"/>
        <v>0</v>
      </c>
      <c r="AR61" s="11" t="b">
        <f t="shared" si="1"/>
        <v>0</v>
      </c>
      <c r="AT61" s="4" t="str">
        <f t="shared" si="2"/>
        <v/>
      </c>
    </row>
    <row r="62" spans="2:73">
      <c r="B62" s="16" t="s">
        <v>12</v>
      </c>
      <c r="C62" s="44"/>
      <c r="D62" s="642" t="s">
        <v>108</v>
      </c>
      <c r="E62" s="642"/>
      <c r="F62" s="642"/>
      <c r="G62" s="44"/>
      <c r="H62" s="642" t="s">
        <v>109</v>
      </c>
      <c r="I62" s="642"/>
      <c r="J62" s="642"/>
      <c r="K62" s="642"/>
      <c r="L62" s="18"/>
      <c r="M62" s="642" t="s">
        <v>110</v>
      </c>
      <c r="N62" s="642"/>
      <c r="O62" s="642"/>
      <c r="P62" s="642"/>
      <c r="Q62" s="18"/>
      <c r="R62" s="642" t="s">
        <v>111</v>
      </c>
      <c r="S62" s="642"/>
      <c r="T62" s="642"/>
      <c r="U62" s="18"/>
      <c r="V62" s="642" t="s">
        <v>104</v>
      </c>
      <c r="W62" s="642"/>
      <c r="X62" s="642"/>
      <c r="Y62" s="642"/>
      <c r="Z62" s="642"/>
      <c r="AA62" s="642"/>
      <c r="AB62" s="642"/>
      <c r="AC62" s="642"/>
      <c r="AD62" s="635"/>
      <c r="AE62" s="635"/>
      <c r="AF62" s="635"/>
      <c r="AG62" s="635"/>
      <c r="AH62" s="635"/>
      <c r="AI62" s="635"/>
      <c r="AJ62" s="635"/>
      <c r="AK62" s="636"/>
      <c r="AL62" s="9">
        <v>3</v>
      </c>
      <c r="AM62" s="10" t="str">
        <f>IF(AL62=1,B62,IF(AL62=2,C62,IF(AL62=3,IF(C62,D62,"")&amp;IF(G62,H62,"")&amp;IF(L62,M62,"")&amp;IF(Q62,R62,"")&amp;IF(U62,V62&amp;AD62,""),"")))</f>
        <v/>
      </c>
      <c r="AN62" s="10" t="b">
        <f>$AN$45</f>
        <v>0</v>
      </c>
      <c r="AO62" s="10" t="s">
        <v>134</v>
      </c>
      <c r="AP62" s="10" t="b">
        <f>OR(BC62,BG62,BL62,BQ62,AND(BU62,AD62&lt;&gt;""))</f>
        <v>0</v>
      </c>
      <c r="AQ62" s="11" t="b">
        <f t="shared" si="0"/>
        <v>0</v>
      </c>
      <c r="AR62" s="11" t="b">
        <f t="shared" si="1"/>
        <v>0</v>
      </c>
      <c r="AT62" s="4" t="str">
        <f t="shared" si="2"/>
        <v/>
      </c>
      <c r="BC62" s="4" t="b">
        <v>0</v>
      </c>
      <c r="BG62" s="4" t="b">
        <v>0</v>
      </c>
      <c r="BL62" s="4" t="b">
        <v>0</v>
      </c>
      <c r="BQ62" s="4" t="b">
        <v>0</v>
      </c>
      <c r="BU62" s="4" t="b">
        <v>0</v>
      </c>
    </row>
    <row r="63" spans="2:73">
      <c r="B63" s="46"/>
      <c r="C63" s="637" t="s">
        <v>113</v>
      </c>
      <c r="D63" s="637"/>
      <c r="E63" s="637"/>
      <c r="F63" s="637"/>
      <c r="G63" s="638"/>
      <c r="H63" s="638"/>
      <c r="I63" s="638"/>
      <c r="J63" s="638"/>
      <c r="K63" s="638"/>
      <c r="L63" s="638"/>
      <c r="M63" s="638"/>
      <c r="N63" s="638"/>
      <c r="O63" s="638"/>
      <c r="P63" s="638"/>
      <c r="Q63" s="638"/>
      <c r="R63" s="638"/>
      <c r="S63" s="638"/>
      <c r="T63" s="638"/>
      <c r="U63" s="638"/>
      <c r="V63" s="638"/>
      <c r="W63" s="638"/>
      <c r="X63" s="638"/>
      <c r="Y63" s="638"/>
      <c r="Z63" s="638"/>
      <c r="AA63" s="638"/>
      <c r="AB63" s="638"/>
      <c r="AC63" s="638"/>
      <c r="AD63" s="638"/>
      <c r="AE63" s="638"/>
      <c r="AF63" s="638"/>
      <c r="AG63" s="638"/>
      <c r="AH63" s="638"/>
      <c r="AI63" s="638"/>
      <c r="AJ63" s="638"/>
      <c r="AK63" s="639"/>
      <c r="AL63" s="9">
        <v>3</v>
      </c>
      <c r="AM63" s="10" t="str">
        <f>IF(AL63=1,C63,IF(AL63=2,D63,IF(AL63=3,IF(G63&lt;&gt;"",C63&amp;G63,""),"")))</f>
        <v/>
      </c>
      <c r="AN63" s="10" t="b">
        <f>$AN$45</f>
        <v>0</v>
      </c>
      <c r="AO63" s="10" t="s">
        <v>135</v>
      </c>
      <c r="AP63" s="10" t="b">
        <v>1</v>
      </c>
      <c r="AQ63" s="11" t="b">
        <f t="shared" si="0"/>
        <v>0</v>
      </c>
      <c r="AR63" s="11" t="b">
        <f t="shared" si="1"/>
        <v>0</v>
      </c>
      <c r="AT63" s="4" t="str">
        <f t="shared" si="2"/>
        <v/>
      </c>
    </row>
    <row r="64" spans="2:73" ht="19.5">
      <c r="B64" s="640" t="s">
        <v>136</v>
      </c>
      <c r="C64" s="640"/>
      <c r="D64" s="640"/>
      <c r="E64" s="640"/>
      <c r="F64" s="640"/>
      <c r="G64" s="640"/>
      <c r="H64" s="640"/>
      <c r="I64" s="640"/>
      <c r="J64" s="640"/>
      <c r="K64" s="640"/>
      <c r="L64" s="640"/>
      <c r="M64" s="640"/>
      <c r="N64" s="640"/>
      <c r="O64" s="640"/>
      <c r="P64" s="640"/>
      <c r="Q64" s="640"/>
      <c r="R64" s="640"/>
      <c r="S64" s="640"/>
      <c r="T64" s="640"/>
      <c r="U64" s="640"/>
      <c r="V64" s="640"/>
      <c r="W64" s="640"/>
      <c r="X64" s="640"/>
      <c r="Y64" s="640"/>
      <c r="Z64" s="640"/>
      <c r="AA64" s="640"/>
      <c r="AB64" s="640"/>
      <c r="AC64" s="640"/>
      <c r="AD64" s="640"/>
      <c r="AE64" s="640"/>
      <c r="AF64" s="640"/>
      <c r="AG64" s="640"/>
      <c r="AH64" s="640"/>
      <c r="AI64" s="640"/>
      <c r="AJ64" s="640"/>
      <c r="AK64" s="640"/>
      <c r="AT64" s="4" t="str">
        <f t="shared" ref="AT64:AT127" si="8">AT63&amp;IF(AQ64=TRUE,
    IF(AL64=3,
        IF(AM64="", "", "        "&amp;REPT("-", LEN(AO64) - LEN(SUBSTITUTE(AO64, "-", "")))&amp;AM64&amp;CHAR(10)),
        IF(AL64=1, ""&amp;AM64&amp;CHAR(10),
           IF(AL64=2, "      █"&amp;AM64&amp;CHAR(10), AM64&amp;CHAR(10))
        )
    ),
    "")</f>
        <v/>
      </c>
    </row>
    <row r="65" spans="2:46">
      <c r="B65" s="47"/>
      <c r="C65" s="48"/>
      <c r="D65" s="48"/>
      <c r="E65" s="48"/>
      <c r="F65" s="48"/>
      <c r="G65" s="48"/>
      <c r="H65" s="48"/>
      <c r="I65" s="48"/>
      <c r="J65" s="48"/>
      <c r="K65" s="48"/>
      <c r="L65" s="48"/>
      <c r="M65" s="48"/>
      <c r="N65" s="48"/>
      <c r="O65" s="48"/>
      <c r="P65" s="48"/>
      <c r="Q65" s="48"/>
      <c r="R65" s="48"/>
      <c r="S65" s="48"/>
      <c r="T65" s="48"/>
      <c r="U65" s="48"/>
      <c r="V65" s="48"/>
      <c r="W65" s="48"/>
      <c r="X65" s="48"/>
      <c r="Y65" s="48"/>
      <c r="Z65" s="48"/>
      <c r="AA65" s="48"/>
      <c r="AB65" s="48"/>
      <c r="AC65" s="48"/>
      <c r="AD65" s="48"/>
      <c r="AE65" s="48"/>
      <c r="AF65" s="48"/>
      <c r="AG65" s="48"/>
      <c r="AH65" s="48"/>
      <c r="AI65" s="48"/>
      <c r="AJ65" s="48"/>
      <c r="AK65" s="48"/>
      <c r="AT65" s="4" t="str">
        <f t="shared" si="8"/>
        <v/>
      </c>
    </row>
    <row r="66" spans="2:46">
      <c r="B66" s="49"/>
      <c r="C66" s="49"/>
      <c r="D66" s="49"/>
      <c r="E66" s="49"/>
      <c r="F66" s="50"/>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9"/>
      <c r="AJ66" s="49"/>
      <c r="AK66" s="49"/>
      <c r="AT66" s="4" t="str">
        <f t="shared" si="8"/>
        <v/>
      </c>
    </row>
    <row r="67" spans="2:46">
      <c r="B67" s="49"/>
      <c r="C67" s="49"/>
      <c r="D67" s="49"/>
      <c r="E67" s="49"/>
      <c r="F67" s="49"/>
      <c r="G67" s="49"/>
      <c r="H67" s="51"/>
      <c r="I67" s="51"/>
      <c r="J67" s="51"/>
      <c r="K67" s="51"/>
      <c r="L67" s="51"/>
      <c r="M67" s="51"/>
      <c r="N67" s="51"/>
      <c r="O67" s="51"/>
      <c r="P67" s="51"/>
      <c r="Q67" s="51"/>
      <c r="R67" s="51"/>
      <c r="S67" s="51"/>
      <c r="T67" s="51"/>
      <c r="U67" s="51"/>
      <c r="V67" s="51"/>
      <c r="W67" s="51"/>
      <c r="X67" s="51"/>
      <c r="Y67" s="51"/>
      <c r="Z67" s="51"/>
      <c r="AA67" s="51"/>
      <c r="AB67" s="51"/>
      <c r="AC67" s="51"/>
      <c r="AD67" s="51"/>
      <c r="AE67" s="51"/>
      <c r="AF67" s="51"/>
      <c r="AG67" s="51"/>
      <c r="AH67" s="51"/>
      <c r="AI67" s="51"/>
      <c r="AJ67" s="51"/>
      <c r="AK67" s="51"/>
      <c r="AT67" s="4" t="str">
        <f t="shared" si="8"/>
        <v/>
      </c>
    </row>
    <row r="68" spans="2:46">
      <c r="AT68" s="4" t="str">
        <f t="shared" si="8"/>
        <v/>
      </c>
    </row>
    <row r="69" spans="2:46">
      <c r="AT69" s="4" t="str">
        <f t="shared" si="8"/>
        <v/>
      </c>
    </row>
    <row r="70" spans="2:46">
      <c r="AT70" s="4" t="str">
        <f t="shared" si="8"/>
        <v/>
      </c>
    </row>
    <row r="71" spans="2:46">
      <c r="AT71" s="4" t="str">
        <f t="shared" si="8"/>
        <v/>
      </c>
    </row>
    <row r="72" spans="2:46">
      <c r="AT72" s="4" t="str">
        <f t="shared" si="8"/>
        <v/>
      </c>
    </row>
    <row r="73" spans="2:46">
      <c r="AT73" s="4" t="str">
        <f t="shared" si="8"/>
        <v/>
      </c>
    </row>
    <row r="74" spans="2:46">
      <c r="AT74" s="4" t="str">
        <f t="shared" si="8"/>
        <v/>
      </c>
    </row>
    <row r="75" spans="2:46">
      <c r="AT75" s="4" t="str">
        <f t="shared" si="8"/>
        <v/>
      </c>
    </row>
    <row r="76" spans="2:46">
      <c r="AT76" s="4" t="str">
        <f t="shared" si="8"/>
        <v/>
      </c>
    </row>
    <row r="77" spans="2:46">
      <c r="AT77" s="4" t="str">
        <f t="shared" si="8"/>
        <v/>
      </c>
    </row>
    <row r="78" spans="2:46">
      <c r="AT78" s="4" t="str">
        <f t="shared" si="8"/>
        <v/>
      </c>
    </row>
    <row r="79" spans="2:46">
      <c r="AT79" s="4" t="str">
        <f t="shared" si="8"/>
        <v/>
      </c>
    </row>
    <row r="80" spans="2:46">
      <c r="AT80" s="4" t="str">
        <f t="shared" si="8"/>
        <v/>
      </c>
    </row>
    <row r="81" spans="46:46">
      <c r="AT81" s="4" t="str">
        <f t="shared" si="8"/>
        <v/>
      </c>
    </row>
    <row r="82" spans="46:46">
      <c r="AT82" s="4" t="str">
        <f t="shared" si="8"/>
        <v/>
      </c>
    </row>
    <row r="83" spans="46:46">
      <c r="AT83" s="4" t="str">
        <f t="shared" si="8"/>
        <v/>
      </c>
    </row>
    <row r="84" spans="46:46">
      <c r="AT84" s="4" t="str">
        <f t="shared" si="8"/>
        <v/>
      </c>
    </row>
    <row r="85" spans="46:46">
      <c r="AT85" s="4" t="str">
        <f t="shared" si="8"/>
        <v/>
      </c>
    </row>
    <row r="86" spans="46:46">
      <c r="AT86" s="4" t="str">
        <f t="shared" si="8"/>
        <v/>
      </c>
    </row>
    <row r="87" spans="46:46">
      <c r="AT87" s="4" t="str">
        <f t="shared" si="8"/>
        <v/>
      </c>
    </row>
    <row r="88" spans="46:46">
      <c r="AT88" s="4" t="str">
        <f t="shared" si="8"/>
        <v/>
      </c>
    </row>
    <row r="89" spans="46:46">
      <c r="AT89" s="4" t="str">
        <f t="shared" si="8"/>
        <v/>
      </c>
    </row>
    <row r="90" spans="46:46">
      <c r="AT90" s="4" t="str">
        <f t="shared" si="8"/>
        <v/>
      </c>
    </row>
    <row r="91" spans="46:46">
      <c r="AT91" s="4" t="str">
        <f t="shared" si="8"/>
        <v/>
      </c>
    </row>
    <row r="92" spans="46:46">
      <c r="AT92" s="4" t="str">
        <f t="shared" si="8"/>
        <v/>
      </c>
    </row>
    <row r="93" spans="46:46">
      <c r="AT93" s="4" t="str">
        <f t="shared" si="8"/>
        <v/>
      </c>
    </row>
    <row r="94" spans="46:46">
      <c r="AT94" s="4" t="str">
        <f t="shared" si="8"/>
        <v/>
      </c>
    </row>
    <row r="95" spans="46:46">
      <c r="AT95" s="4" t="str">
        <f t="shared" si="8"/>
        <v/>
      </c>
    </row>
    <row r="96" spans="46:46">
      <c r="AT96" s="4" t="str">
        <f t="shared" si="8"/>
        <v/>
      </c>
    </row>
    <row r="97" spans="46:46">
      <c r="AT97" s="4" t="str">
        <f t="shared" si="8"/>
        <v/>
      </c>
    </row>
    <row r="98" spans="46:46">
      <c r="AT98" s="4" t="str">
        <f t="shared" si="8"/>
        <v/>
      </c>
    </row>
    <row r="99" spans="46:46">
      <c r="AT99" s="4" t="str">
        <f t="shared" si="8"/>
        <v/>
      </c>
    </row>
    <row r="100" spans="46:46">
      <c r="AT100" s="4" t="str">
        <f t="shared" si="8"/>
        <v/>
      </c>
    </row>
    <row r="101" spans="46:46">
      <c r="AT101" s="4" t="str">
        <f t="shared" si="8"/>
        <v/>
      </c>
    </row>
    <row r="102" spans="46:46">
      <c r="AT102" s="4" t="str">
        <f t="shared" si="8"/>
        <v/>
      </c>
    </row>
    <row r="103" spans="46:46">
      <c r="AT103" s="4" t="str">
        <f t="shared" si="8"/>
        <v/>
      </c>
    </row>
    <row r="104" spans="46:46">
      <c r="AT104" s="4" t="str">
        <f t="shared" si="8"/>
        <v/>
      </c>
    </row>
    <row r="105" spans="46:46">
      <c r="AT105" s="4" t="str">
        <f t="shared" si="8"/>
        <v/>
      </c>
    </row>
    <row r="106" spans="46:46">
      <c r="AT106" s="4" t="str">
        <f t="shared" si="8"/>
        <v/>
      </c>
    </row>
    <row r="107" spans="46:46">
      <c r="AT107" s="4" t="str">
        <f t="shared" si="8"/>
        <v/>
      </c>
    </row>
    <row r="108" spans="46:46">
      <c r="AT108" s="4" t="str">
        <f t="shared" si="8"/>
        <v/>
      </c>
    </row>
    <row r="109" spans="46:46">
      <c r="AT109" s="4" t="str">
        <f t="shared" si="8"/>
        <v/>
      </c>
    </row>
    <row r="110" spans="46:46">
      <c r="AT110" s="4" t="str">
        <f t="shared" si="8"/>
        <v/>
      </c>
    </row>
    <row r="111" spans="46:46">
      <c r="AT111" s="4" t="str">
        <f t="shared" si="8"/>
        <v/>
      </c>
    </row>
    <row r="112" spans="46:46">
      <c r="AT112" s="4" t="str">
        <f t="shared" si="8"/>
        <v/>
      </c>
    </row>
    <row r="113" spans="46:46">
      <c r="AT113" s="4" t="str">
        <f t="shared" si="8"/>
        <v/>
      </c>
    </row>
    <row r="114" spans="46:46">
      <c r="AT114" s="4" t="str">
        <f t="shared" si="8"/>
        <v/>
      </c>
    </row>
    <row r="115" spans="46:46">
      <c r="AT115" s="4" t="str">
        <f t="shared" si="8"/>
        <v/>
      </c>
    </row>
    <row r="116" spans="46:46">
      <c r="AT116" s="4" t="str">
        <f t="shared" si="8"/>
        <v/>
      </c>
    </row>
    <row r="117" spans="46:46">
      <c r="AT117" s="4" t="str">
        <f t="shared" si="8"/>
        <v/>
      </c>
    </row>
    <row r="118" spans="46:46">
      <c r="AT118" s="4" t="str">
        <f t="shared" si="8"/>
        <v/>
      </c>
    </row>
    <row r="119" spans="46:46">
      <c r="AT119" s="4" t="str">
        <f t="shared" si="8"/>
        <v/>
      </c>
    </row>
    <row r="120" spans="46:46">
      <c r="AT120" s="4" t="str">
        <f t="shared" si="8"/>
        <v/>
      </c>
    </row>
    <row r="121" spans="46:46">
      <c r="AT121" s="4" t="str">
        <f t="shared" si="8"/>
        <v/>
      </c>
    </row>
    <row r="122" spans="46:46">
      <c r="AT122" s="4" t="str">
        <f t="shared" si="8"/>
        <v/>
      </c>
    </row>
    <row r="123" spans="46:46">
      <c r="AT123" s="4" t="str">
        <f t="shared" si="8"/>
        <v/>
      </c>
    </row>
    <row r="124" spans="46:46">
      <c r="AT124" s="4" t="str">
        <f t="shared" si="8"/>
        <v/>
      </c>
    </row>
    <row r="125" spans="46:46">
      <c r="AT125" s="4" t="str">
        <f t="shared" si="8"/>
        <v/>
      </c>
    </row>
    <row r="126" spans="46:46">
      <c r="AT126" s="4" t="str">
        <f t="shared" si="8"/>
        <v/>
      </c>
    </row>
    <row r="127" spans="46:46">
      <c r="AT127" s="4" t="str">
        <f t="shared" si="8"/>
        <v/>
      </c>
    </row>
    <row r="128" spans="46:46">
      <c r="AT128" s="4" t="str">
        <f t="shared" ref="AT128:AT175" si="9">AT127&amp;IF(AQ128=TRUE,
    IF(AL128=3,
        IF(AM128="", "", "        "&amp;REPT("-", LEN(AO128) - LEN(SUBSTITUTE(AO128, "-", "")))&amp;AM128&amp;CHAR(10)),
        IF(AL128=1, ""&amp;AM128&amp;CHAR(10),
           IF(AL128=2, "      █"&amp;AM128&amp;CHAR(10), AM128&amp;CHAR(10))
        )
    ),
    "")</f>
        <v/>
      </c>
    </row>
    <row r="129" spans="46:46">
      <c r="AT129" s="4" t="str">
        <f t="shared" si="9"/>
        <v/>
      </c>
    </row>
    <row r="130" spans="46:46">
      <c r="AT130" s="4" t="str">
        <f t="shared" si="9"/>
        <v/>
      </c>
    </row>
    <row r="131" spans="46:46">
      <c r="AT131" s="4" t="str">
        <f t="shared" si="9"/>
        <v/>
      </c>
    </row>
    <row r="132" spans="46:46">
      <c r="AT132" s="4" t="str">
        <f t="shared" si="9"/>
        <v/>
      </c>
    </row>
    <row r="133" spans="46:46">
      <c r="AT133" s="4" t="str">
        <f t="shared" si="9"/>
        <v/>
      </c>
    </row>
    <row r="134" spans="46:46">
      <c r="AT134" s="4" t="str">
        <f t="shared" si="9"/>
        <v/>
      </c>
    </row>
    <row r="135" spans="46:46">
      <c r="AT135" s="4" t="str">
        <f t="shared" si="9"/>
        <v/>
      </c>
    </row>
    <row r="136" spans="46:46">
      <c r="AT136" s="4" t="str">
        <f t="shared" si="9"/>
        <v/>
      </c>
    </row>
    <row r="137" spans="46:46">
      <c r="AT137" s="4" t="str">
        <f t="shared" si="9"/>
        <v/>
      </c>
    </row>
    <row r="138" spans="46:46">
      <c r="AT138" s="4" t="str">
        <f t="shared" si="9"/>
        <v/>
      </c>
    </row>
    <row r="139" spans="46:46">
      <c r="AT139" s="4" t="str">
        <f t="shared" si="9"/>
        <v/>
      </c>
    </row>
    <row r="140" spans="46:46">
      <c r="AT140" s="4" t="str">
        <f t="shared" si="9"/>
        <v/>
      </c>
    </row>
    <row r="141" spans="46:46">
      <c r="AT141" s="4" t="str">
        <f t="shared" si="9"/>
        <v/>
      </c>
    </row>
    <row r="142" spans="46:46">
      <c r="AT142" s="4" t="str">
        <f t="shared" si="9"/>
        <v/>
      </c>
    </row>
    <row r="143" spans="46:46">
      <c r="AT143" s="4" t="str">
        <f t="shared" si="9"/>
        <v/>
      </c>
    </row>
    <row r="144" spans="46:46">
      <c r="AT144" s="4" t="str">
        <f t="shared" si="9"/>
        <v/>
      </c>
    </row>
    <row r="145" spans="46:46">
      <c r="AT145" s="4" t="str">
        <f t="shared" si="9"/>
        <v/>
      </c>
    </row>
    <row r="146" spans="46:46">
      <c r="AT146" s="4" t="str">
        <f t="shared" si="9"/>
        <v/>
      </c>
    </row>
    <row r="147" spans="46:46">
      <c r="AT147" s="4" t="str">
        <f t="shared" si="9"/>
        <v/>
      </c>
    </row>
    <row r="148" spans="46:46">
      <c r="AT148" s="4" t="str">
        <f t="shared" si="9"/>
        <v/>
      </c>
    </row>
    <row r="149" spans="46:46">
      <c r="AT149" s="4" t="str">
        <f t="shared" si="9"/>
        <v/>
      </c>
    </row>
    <row r="150" spans="46:46">
      <c r="AT150" s="4" t="str">
        <f t="shared" si="9"/>
        <v/>
      </c>
    </row>
    <row r="151" spans="46:46">
      <c r="AT151" s="4" t="str">
        <f t="shared" si="9"/>
        <v/>
      </c>
    </row>
    <row r="152" spans="46:46">
      <c r="AT152" s="4" t="str">
        <f t="shared" si="9"/>
        <v/>
      </c>
    </row>
    <row r="153" spans="46:46">
      <c r="AT153" s="4" t="str">
        <f t="shared" si="9"/>
        <v/>
      </c>
    </row>
    <row r="154" spans="46:46">
      <c r="AT154" s="4" t="str">
        <f t="shared" si="9"/>
        <v/>
      </c>
    </row>
    <row r="155" spans="46:46">
      <c r="AT155" s="4" t="str">
        <f t="shared" si="9"/>
        <v/>
      </c>
    </row>
    <row r="156" spans="46:46">
      <c r="AT156" s="4" t="str">
        <f t="shared" si="9"/>
        <v/>
      </c>
    </row>
    <row r="157" spans="46:46">
      <c r="AT157" s="4" t="str">
        <f t="shared" si="9"/>
        <v/>
      </c>
    </row>
    <row r="158" spans="46:46">
      <c r="AT158" s="4" t="str">
        <f t="shared" si="9"/>
        <v/>
      </c>
    </row>
    <row r="159" spans="46:46">
      <c r="AT159" s="4" t="str">
        <f t="shared" si="9"/>
        <v/>
      </c>
    </row>
    <row r="160" spans="46:46">
      <c r="AT160" s="4" t="str">
        <f t="shared" si="9"/>
        <v/>
      </c>
    </row>
    <row r="161" spans="46:46">
      <c r="AT161" s="4" t="str">
        <f t="shared" si="9"/>
        <v/>
      </c>
    </row>
    <row r="162" spans="46:46">
      <c r="AT162" s="4" t="str">
        <f t="shared" si="9"/>
        <v/>
      </c>
    </row>
    <row r="163" spans="46:46">
      <c r="AT163" s="4" t="str">
        <f t="shared" si="9"/>
        <v/>
      </c>
    </row>
    <row r="164" spans="46:46">
      <c r="AT164" s="4" t="str">
        <f t="shared" si="9"/>
        <v/>
      </c>
    </row>
    <row r="165" spans="46:46">
      <c r="AT165" s="4" t="str">
        <f t="shared" si="9"/>
        <v/>
      </c>
    </row>
    <row r="166" spans="46:46">
      <c r="AT166" s="4" t="str">
        <f t="shared" si="9"/>
        <v/>
      </c>
    </row>
    <row r="167" spans="46:46">
      <c r="AT167" s="4" t="str">
        <f t="shared" si="9"/>
        <v/>
      </c>
    </row>
    <row r="168" spans="46:46">
      <c r="AT168" s="4" t="str">
        <f t="shared" si="9"/>
        <v/>
      </c>
    </row>
    <row r="169" spans="46:46">
      <c r="AT169" s="4" t="str">
        <f t="shared" si="9"/>
        <v/>
      </c>
    </row>
    <row r="170" spans="46:46">
      <c r="AT170" s="4" t="str">
        <f t="shared" si="9"/>
        <v/>
      </c>
    </row>
    <row r="171" spans="46:46">
      <c r="AT171" s="4" t="str">
        <f t="shared" si="9"/>
        <v/>
      </c>
    </row>
    <row r="172" spans="46:46">
      <c r="AT172" s="4" t="str">
        <f t="shared" si="9"/>
        <v/>
      </c>
    </row>
    <row r="173" spans="46:46">
      <c r="AT173" s="4" t="str">
        <f t="shared" si="9"/>
        <v/>
      </c>
    </row>
    <row r="174" spans="46:46">
      <c r="AT174" s="4" t="str">
        <f t="shared" si="9"/>
        <v/>
      </c>
    </row>
    <row r="175" spans="46:46">
      <c r="AT175" s="4" t="str">
        <f t="shared" si="9"/>
        <v/>
      </c>
    </row>
  </sheetData>
  <sheetProtection formatRows="0" selectLockedCells="1"/>
  <mergeCells count="111">
    <mergeCell ref="E7:AK7"/>
    <mergeCell ref="E8:AK8"/>
    <mergeCell ref="D9:AK9"/>
    <mergeCell ref="E10:AK10"/>
    <mergeCell ref="E11:AK11"/>
    <mergeCell ref="E12:AK12"/>
    <mergeCell ref="B1:AK1"/>
    <mergeCell ref="B2:AK2"/>
    <mergeCell ref="B3:AK3"/>
    <mergeCell ref="C4:AK4"/>
    <mergeCell ref="D5:AK5"/>
    <mergeCell ref="E6:AK6"/>
    <mergeCell ref="C19:AK19"/>
    <mergeCell ref="D20:E20"/>
    <mergeCell ref="G20:I20"/>
    <mergeCell ref="K20:M20"/>
    <mergeCell ref="O20:V20"/>
    <mergeCell ref="W20:Z20"/>
    <mergeCell ref="D13:AK13"/>
    <mergeCell ref="E14:AK14"/>
    <mergeCell ref="E15:AK15"/>
    <mergeCell ref="D16:AK16"/>
    <mergeCell ref="D17:AK17"/>
    <mergeCell ref="D18:O18"/>
    <mergeCell ref="P18:AK18"/>
    <mergeCell ref="B25:AK25"/>
    <mergeCell ref="C26:AK26"/>
    <mergeCell ref="C27:O27"/>
    <mergeCell ref="D28:E28"/>
    <mergeCell ref="F28:J28"/>
    <mergeCell ref="C29:J29"/>
    <mergeCell ref="C21:AK21"/>
    <mergeCell ref="D22:F22"/>
    <mergeCell ref="H22:L22"/>
    <mergeCell ref="N22:P22"/>
    <mergeCell ref="C23:AK23"/>
    <mergeCell ref="D24:F24"/>
    <mergeCell ref="H24:M24"/>
    <mergeCell ref="O24:R24"/>
    <mergeCell ref="T24:V24"/>
    <mergeCell ref="N31:O31"/>
    <mergeCell ref="C32:I32"/>
    <mergeCell ref="J32:N32"/>
    <mergeCell ref="D34:K34"/>
    <mergeCell ref="E35:I35"/>
    <mergeCell ref="K35:O35"/>
    <mergeCell ref="C30:G30"/>
    <mergeCell ref="H30:I30"/>
    <mergeCell ref="C31:E31"/>
    <mergeCell ref="G31:H31"/>
    <mergeCell ref="I31:J31"/>
    <mergeCell ref="L31:M31"/>
    <mergeCell ref="E39:I39"/>
    <mergeCell ref="E40:P40"/>
    <mergeCell ref="Q40:S40"/>
    <mergeCell ref="D41:L41"/>
    <mergeCell ref="M41:Q41"/>
    <mergeCell ref="C42:F42"/>
    <mergeCell ref="E36:G36"/>
    <mergeCell ref="I36:K36"/>
    <mergeCell ref="N36:Q36"/>
    <mergeCell ref="E37:Q37"/>
    <mergeCell ref="R37:S37"/>
    <mergeCell ref="D38:K38"/>
    <mergeCell ref="C44:F44"/>
    <mergeCell ref="G44:AK44"/>
    <mergeCell ref="C45:AK45"/>
    <mergeCell ref="C46:O46"/>
    <mergeCell ref="D47:E47"/>
    <mergeCell ref="F47:J47"/>
    <mergeCell ref="D43:F43"/>
    <mergeCell ref="H43:K43"/>
    <mergeCell ref="M43:P43"/>
    <mergeCell ref="R43:T43"/>
    <mergeCell ref="V43:AC43"/>
    <mergeCell ref="AD43:AK43"/>
    <mergeCell ref="L50:M50"/>
    <mergeCell ref="N50:O50"/>
    <mergeCell ref="C51:I51"/>
    <mergeCell ref="J51:N51"/>
    <mergeCell ref="C52:I52"/>
    <mergeCell ref="D53:K53"/>
    <mergeCell ref="C48:J48"/>
    <mergeCell ref="C49:G49"/>
    <mergeCell ref="H49:I49"/>
    <mergeCell ref="C50:E50"/>
    <mergeCell ref="G50:H50"/>
    <mergeCell ref="I50:J50"/>
    <mergeCell ref="R56:S56"/>
    <mergeCell ref="D57:K57"/>
    <mergeCell ref="E58:I58"/>
    <mergeCell ref="E59:P59"/>
    <mergeCell ref="Q59:S59"/>
    <mergeCell ref="D60:L60"/>
    <mergeCell ref="M60:Q60"/>
    <mergeCell ref="E54:I54"/>
    <mergeCell ref="K54:O54"/>
    <mergeCell ref="E55:G55"/>
    <mergeCell ref="I55:K55"/>
    <mergeCell ref="N55:Q55"/>
    <mergeCell ref="E56:Q56"/>
    <mergeCell ref="AD62:AK62"/>
    <mergeCell ref="C63:F63"/>
    <mergeCell ref="G63:AK63"/>
    <mergeCell ref="B64:AK64"/>
    <mergeCell ref="C61:F61"/>
    <mergeCell ref="D62:F62"/>
    <mergeCell ref="H62:K62"/>
    <mergeCell ref="M62:P62"/>
    <mergeCell ref="R62:T62"/>
    <mergeCell ref="V62:AC62"/>
  </mergeCells>
  <phoneticPr fontId="4" type="noConversion"/>
  <conditionalFormatting sqref="B64">
    <cfRule type="expression" dxfId="116" priority="19">
      <formula>OR($AL64=2,$AL64=3,$AL64=1)</formula>
    </cfRule>
    <cfRule type="expression" dxfId="115" priority="20">
      <formula>OR($AL64=3)</formula>
    </cfRule>
  </conditionalFormatting>
  <conditionalFormatting sqref="B1:AK200">
    <cfRule type="expression" dxfId="114" priority="105">
      <formula>IF($AN1=TRUE,$AP1&lt;&gt;TRUE)</formula>
    </cfRule>
  </conditionalFormatting>
  <conditionalFormatting sqref="B3:AS15 B60:L60 B57:AS58 B59:P59 B52:AS55 B56:Q56 B41:AS46 B38:AS39 B32:AS36 B37:Q37 B21:AS27 B20:V20 B16:AO17 B18:O18 B40:P40 B62:AC62 B1:AX2 AP16:AS18 Q18:AO18 B19:AS19 X20:AS20 B28:C28 E28:AS28 B29:AS29 B30:G30 I30:AS30 B31:F31 H31 J31:K31 M31 O31:AS31 S37 U37:AS37 R40:S40 U40:AS40 B47:C47 E47:AS47 B48:AS48 B49:G49 I49:AS49 B50:H50 J50:M50 O50:AS50 B51:I51 K51:AS51 S56 U56:AS56 R59:S59 U59:AS59 N60:AS60 B61:AS61 AE62:AS62 B63:AS63 AL64:AS64 B65:AS175 B176:AX200">
    <cfRule type="expression" dxfId="113" priority="106">
      <formula>OR($AL1=2,$AL1=3,$AL1=1)</formula>
    </cfRule>
  </conditionalFormatting>
  <conditionalFormatting sqref="B1:AX2 B3:AS15 B16:AO17 AP16:AS18 B18:O18 Q18:AO18 B19:AS19 B20:V20 X20:AS20 B21:AS27 B28:C28 E28:AS28 B29:AS29 B30:G30 I30:AS30 B31:F31 H31 J31:K31 M31 O31:AS31 B32:AS36 B37:Q37 S37 U37:AS37 B38:AS39 B40:P40 R40:S40 U40:AS40 B41:AS46 B47:C47 E47:AS47 B48:AS48 B49:G49 I49:AS49 B50:H50 J50:M50 O50:AS50 B51:I51 K51:AS51 B52:AS55 B56:Q56 S56 U56:AS56 B57:AS58 B59:P59 R59:S59 U59:AS59 B60:L60 N60:AS60 B61:AS61 B62:AC62 AE62:AS62 B63:AS63 AL64:AS64 B65:AS175 B176:AX200">
    <cfRule type="expression" dxfId="112" priority="107">
      <formula>OR($AL1=3)</formula>
    </cfRule>
  </conditionalFormatting>
  <conditionalFormatting sqref="C26">
    <cfRule type="expression" dxfId="111" priority="38" stopIfTrue="1">
      <formula>BB26=TRUE</formula>
    </cfRule>
  </conditionalFormatting>
  <conditionalFormatting sqref="C45">
    <cfRule type="expression" dxfId="110" priority="28">
      <formula>BB45</formula>
    </cfRule>
  </conditionalFormatting>
  <conditionalFormatting sqref="D5">
    <cfRule type="expression" dxfId="109" priority="27" stopIfTrue="1">
      <formula>BC5=TRUE</formula>
    </cfRule>
  </conditionalFormatting>
  <conditionalFormatting sqref="D9">
    <cfRule type="expression" dxfId="108" priority="35" stopIfTrue="1">
      <formula>BC9=TRUE</formula>
    </cfRule>
  </conditionalFormatting>
  <conditionalFormatting sqref="D13">
    <cfRule type="expression" dxfId="107" priority="34" stopIfTrue="1">
      <formula>BC13=TRUE</formula>
    </cfRule>
  </conditionalFormatting>
  <conditionalFormatting sqref="D16:D18">
    <cfRule type="expression" dxfId="106" priority="33" stopIfTrue="1">
      <formula>BC16=TRUE</formula>
    </cfRule>
  </conditionalFormatting>
  <conditionalFormatting sqref="D20">
    <cfRule type="expression" dxfId="105" priority="64" stopIfTrue="1">
      <formula>BC20=TRUE</formula>
    </cfRule>
  </conditionalFormatting>
  <conditionalFormatting sqref="D22">
    <cfRule type="expression" dxfId="104" priority="68" stopIfTrue="1">
      <formula>BC22=TRUE</formula>
    </cfRule>
  </conditionalFormatting>
  <conditionalFormatting sqref="D24">
    <cfRule type="expression" dxfId="103" priority="69" stopIfTrue="1">
      <formula>BC24=TRUE</formula>
    </cfRule>
  </conditionalFormatting>
  <conditionalFormatting sqref="D28">
    <cfRule type="expression" dxfId="102" priority="125">
      <formula>AND(AN28, ISBLANK(D28))</formula>
    </cfRule>
    <cfRule type="expression" dxfId="101" priority="126">
      <formula>AND(AN28, NOT(ISBLANK(D28)))</formula>
    </cfRule>
  </conditionalFormatting>
  <conditionalFormatting sqref="D34">
    <cfRule type="expression" dxfId="100" priority="37" stopIfTrue="1">
      <formula>BC34</formula>
    </cfRule>
  </conditionalFormatting>
  <conditionalFormatting sqref="D38">
    <cfRule type="expression" dxfId="99" priority="81" stopIfTrue="1">
      <formula>BC38</formula>
    </cfRule>
  </conditionalFormatting>
  <conditionalFormatting sqref="D41">
    <cfRule type="expression" dxfId="98" priority="83" stopIfTrue="1">
      <formula>BC41</formula>
    </cfRule>
  </conditionalFormatting>
  <conditionalFormatting sqref="D43">
    <cfRule type="expression" dxfId="97" priority="84" stopIfTrue="1">
      <formula>BC43</formula>
    </cfRule>
  </conditionalFormatting>
  <conditionalFormatting sqref="D47">
    <cfRule type="expression" dxfId="96" priority="127">
      <formula>AND(AN47, ISBLANK(D47))</formula>
    </cfRule>
    <cfRule type="expression" dxfId="95" priority="128">
      <formula>AND(AN47, NOT(ISBLANK(D47)))</formula>
    </cfRule>
  </conditionalFormatting>
  <conditionalFormatting sqref="D53">
    <cfRule type="expression" dxfId="94" priority="89" stopIfTrue="1">
      <formula>BC53</formula>
    </cfRule>
  </conditionalFormatting>
  <conditionalFormatting sqref="D57">
    <cfRule type="expression" dxfId="93" priority="36" stopIfTrue="1">
      <formula>BC57</formula>
    </cfRule>
  </conditionalFormatting>
  <conditionalFormatting sqref="D60">
    <cfRule type="expression" dxfId="92" priority="98" stopIfTrue="1">
      <formula>BC60</formula>
    </cfRule>
  </conditionalFormatting>
  <conditionalFormatting sqref="D62">
    <cfRule type="expression" dxfId="91" priority="25" stopIfTrue="1">
      <formula>BC62</formula>
    </cfRule>
  </conditionalFormatting>
  <conditionalFormatting sqref="E6:E8">
    <cfRule type="expression" dxfId="90" priority="32" stopIfTrue="1">
      <formula>BD6=TRUE</formula>
    </cfRule>
  </conditionalFormatting>
  <conditionalFormatting sqref="E10:E12">
    <cfRule type="expression" dxfId="89" priority="31" stopIfTrue="1">
      <formula>BD10=TRUE</formula>
    </cfRule>
  </conditionalFormatting>
  <conditionalFormatting sqref="E14:E15">
    <cfRule type="expression" dxfId="88" priority="104" stopIfTrue="1">
      <formula>BD14=TRUE</formula>
    </cfRule>
  </conditionalFormatting>
  <conditionalFormatting sqref="E35:E37">
    <cfRule type="expression" dxfId="87" priority="75" stopIfTrue="1">
      <formula>BD35</formula>
    </cfRule>
  </conditionalFormatting>
  <conditionalFormatting sqref="E39:E40">
    <cfRule type="expression" dxfId="86" priority="26" stopIfTrue="1">
      <formula>BD39</formula>
    </cfRule>
  </conditionalFormatting>
  <conditionalFormatting sqref="E54:E56">
    <cfRule type="expression" dxfId="85" priority="90" stopIfTrue="1">
      <formula>BD54</formula>
    </cfRule>
  </conditionalFormatting>
  <conditionalFormatting sqref="E58:E59">
    <cfRule type="expression" dxfId="84" priority="96" stopIfTrue="1">
      <formula>BD58</formula>
    </cfRule>
  </conditionalFormatting>
  <conditionalFormatting sqref="G20">
    <cfRule type="expression" dxfId="83" priority="65" stopIfTrue="1">
      <formula>BF20=TRUE</formula>
    </cfRule>
  </conditionalFormatting>
  <conditionalFormatting sqref="G31">
    <cfRule type="expression" dxfId="82" priority="119">
      <formula>AND(BF31, ISBLANK(G31))</formula>
    </cfRule>
    <cfRule type="expression" dxfId="81" priority="120">
      <formula>AND(F31, NOT(ISBLANK(G31)))</formula>
    </cfRule>
  </conditionalFormatting>
  <conditionalFormatting sqref="G50">
    <cfRule type="expression" dxfId="80" priority="111">
      <formula>AND(F50, NOT(ISBLANK(G50)))</formula>
    </cfRule>
    <cfRule type="expression" dxfId="79" priority="110">
      <formula>AND(F50, ISBLANK(G50))</formula>
    </cfRule>
  </conditionalFormatting>
  <conditionalFormatting sqref="H22">
    <cfRule type="expression" dxfId="78" priority="70" stopIfTrue="1">
      <formula>BG22=TRUE</formula>
    </cfRule>
  </conditionalFormatting>
  <conditionalFormatting sqref="H24">
    <cfRule type="expression" dxfId="77" priority="71" stopIfTrue="1">
      <formula>BG24=TRUE</formula>
    </cfRule>
  </conditionalFormatting>
  <conditionalFormatting sqref="H30">
    <cfRule type="expression" dxfId="76" priority="123">
      <formula>AND(AN30, ISBLANK(H30))</formula>
    </cfRule>
    <cfRule type="expression" dxfId="75" priority="124">
      <formula>AND(AN30, NOT(ISBLANK(H30)))</formula>
    </cfRule>
  </conditionalFormatting>
  <conditionalFormatting sqref="H43">
    <cfRule type="expression" dxfId="74" priority="85" stopIfTrue="1">
      <formula>BG43</formula>
    </cfRule>
  </conditionalFormatting>
  <conditionalFormatting sqref="H49">
    <cfRule type="expression" dxfId="73" priority="129">
      <formula>AND(AN49, ISBLANK(H49))</formula>
    </cfRule>
    <cfRule type="expression" dxfId="72" priority="130">
      <formula>AND(AN49, NOT(ISBLANK(H49)))</formula>
    </cfRule>
  </conditionalFormatting>
  <conditionalFormatting sqref="H62">
    <cfRule type="expression" dxfId="71" priority="21" stopIfTrue="1">
      <formula>BG62</formula>
    </cfRule>
  </conditionalFormatting>
  <conditionalFormatting sqref="I31">
    <cfRule type="expression" dxfId="70" priority="147" stopIfTrue="1">
      <formula>F31=TRUE</formula>
    </cfRule>
  </conditionalFormatting>
  <conditionalFormatting sqref="I36">
    <cfRule type="expression" dxfId="69" priority="78" stopIfTrue="1">
      <formula>BH36</formula>
    </cfRule>
  </conditionalFormatting>
  <conditionalFormatting sqref="I50">
    <cfRule type="expression" dxfId="68" priority="150" stopIfTrue="1">
      <formula>F50=TRUE</formula>
    </cfRule>
  </conditionalFormatting>
  <conditionalFormatting sqref="I55">
    <cfRule type="expression" dxfId="67" priority="92" stopIfTrue="1">
      <formula>BH55</formula>
    </cfRule>
  </conditionalFormatting>
  <conditionalFormatting sqref="J32">
    <cfRule type="expression" dxfId="66" priority="115">
      <formula>AND(AN32, NOT(ISBLANK(J32)))</formula>
    </cfRule>
    <cfRule type="expression" dxfId="65" priority="114">
      <formula>AND(AN32, ISBLANK(J32))</formula>
    </cfRule>
  </conditionalFormatting>
  <conditionalFormatting sqref="J49">
    <cfRule type="expression" dxfId="64" priority="118" stopIfTrue="1">
      <formula>AND($AQ49=TRUE, ISNUMBER(SEARCH("*", $AT49)))</formula>
    </cfRule>
  </conditionalFormatting>
  <conditionalFormatting sqref="J51">
    <cfRule type="expression" dxfId="63" priority="131">
      <formula>AND(AN51, ISBLANK(J51))</formula>
    </cfRule>
    <cfRule type="expression" dxfId="62" priority="132">
      <formula>AND(AN51, NOT(ISBLANK(J51)))</formula>
    </cfRule>
  </conditionalFormatting>
  <conditionalFormatting sqref="K20">
    <cfRule type="expression" dxfId="61" priority="66" stopIfTrue="1">
      <formula>BJ20=TRUE</formula>
    </cfRule>
  </conditionalFormatting>
  <conditionalFormatting sqref="K35">
    <cfRule type="expression" dxfId="60" priority="76" stopIfTrue="1">
      <formula>BJ35</formula>
    </cfRule>
  </conditionalFormatting>
  <conditionalFormatting sqref="K54">
    <cfRule type="expression" dxfId="59" priority="93" stopIfTrue="1">
      <formula>BJ54</formula>
    </cfRule>
  </conditionalFormatting>
  <conditionalFormatting sqref="L31">
    <cfRule type="expression" dxfId="58" priority="121">
      <formula>AND(BK31, ISBLANK(L31))</formula>
    </cfRule>
    <cfRule type="expression" dxfId="57" priority="122">
      <formula>AND(K31, NOT(ISBLANK(L31)))</formula>
    </cfRule>
  </conditionalFormatting>
  <conditionalFormatting sqref="L50">
    <cfRule type="expression" dxfId="56" priority="113">
      <formula>AND(K50, NOT(ISBLANK(L50)))</formula>
    </cfRule>
    <cfRule type="expression" dxfId="55" priority="112">
      <formula>AND(K50, ISBLANK(L50))</formula>
    </cfRule>
  </conditionalFormatting>
  <conditionalFormatting sqref="M41">
    <cfRule type="expression" dxfId="54" priority="116">
      <formula>AND(C41, ISBLANK(M41))</formula>
    </cfRule>
    <cfRule type="expression" dxfId="53" priority="117">
      <formula>AND(C41, NOT(ISBLANK(M41)))</formula>
    </cfRule>
  </conditionalFormatting>
  <conditionalFormatting sqref="M43">
    <cfRule type="expression" dxfId="52" priority="86" stopIfTrue="1">
      <formula>BL43</formula>
    </cfRule>
  </conditionalFormatting>
  <conditionalFormatting sqref="M60">
    <cfRule type="expression" dxfId="51" priority="137">
      <formula>AND(BC60, ISBLANK(M60))</formula>
    </cfRule>
    <cfRule type="expression" dxfId="50" priority="138">
      <formula>AND(C60, NOT(ISBLANK(M60)))</formula>
    </cfRule>
  </conditionalFormatting>
  <conditionalFormatting sqref="M62">
    <cfRule type="expression" dxfId="49" priority="22" stopIfTrue="1">
      <formula>BL62</formula>
    </cfRule>
  </conditionalFormatting>
  <conditionalFormatting sqref="N22">
    <cfRule type="expression" dxfId="48" priority="72" stopIfTrue="1">
      <formula>BM22=TRUE</formula>
    </cfRule>
  </conditionalFormatting>
  <conditionalFormatting sqref="N31">
    <cfRule type="expression" dxfId="47" priority="148" stopIfTrue="1">
      <formula>K31=TRUE</formula>
    </cfRule>
  </conditionalFormatting>
  <conditionalFormatting sqref="N36">
    <cfRule type="expression" dxfId="46" priority="79" stopIfTrue="1">
      <formula>BM36</formula>
    </cfRule>
  </conditionalFormatting>
  <conditionalFormatting sqref="N50">
    <cfRule type="expression" dxfId="45" priority="149" stopIfTrue="1">
      <formula>K50=TRUE</formula>
    </cfRule>
  </conditionalFormatting>
  <conditionalFormatting sqref="N55">
    <cfRule type="expression" dxfId="44" priority="94" stopIfTrue="1">
      <formula>BM55</formula>
    </cfRule>
  </conditionalFormatting>
  <conditionalFormatting sqref="O20">
    <cfRule type="expression" dxfId="43" priority="67" stopIfTrue="1">
      <formula>BN20=TRUE</formula>
    </cfRule>
  </conditionalFormatting>
  <conditionalFormatting sqref="O24">
    <cfRule type="expression" dxfId="42" priority="73" stopIfTrue="1">
      <formula>BN24=TRUE</formula>
    </cfRule>
  </conditionalFormatting>
  <conditionalFormatting sqref="P18">
    <cfRule type="expression" dxfId="41" priority="156">
      <formula>AND(C18, NOT(ISBLANK(P18)))</formula>
    </cfRule>
    <cfRule type="expression" dxfId="40" priority="155">
      <formula>AND(BC18, ISBLANK(P18))</formula>
    </cfRule>
  </conditionalFormatting>
  <conditionalFormatting sqref="Q40">
    <cfRule type="expression" dxfId="39" priority="142">
      <formula>AND(D40, NOT(ISBLANK(Q40)))</formula>
    </cfRule>
    <cfRule type="expression" dxfId="38" priority="141">
      <formula>AND(BD40, ISBLANK(Q40))</formula>
    </cfRule>
  </conditionalFormatting>
  <conditionalFormatting sqref="Q59">
    <cfRule type="expression" dxfId="37" priority="136">
      <formula>AND(D59, NOT(ISBLANK(Q59)))</formula>
    </cfRule>
    <cfRule type="expression" dxfId="36" priority="135">
      <formula>AND(BD59, ISBLANK(Q59))</formula>
    </cfRule>
  </conditionalFormatting>
  <conditionalFormatting sqref="R37">
    <cfRule type="expression" dxfId="35" priority="144">
      <formula>AND(D37, NOT(ISBLANK(R37)))</formula>
    </cfRule>
    <cfRule type="expression" dxfId="34" priority="143">
      <formula>AND(BD37, ISBLANK(R37))</formula>
    </cfRule>
  </conditionalFormatting>
  <conditionalFormatting sqref="R43">
    <cfRule type="expression" dxfId="33" priority="87" stopIfTrue="1">
      <formula>BQ43</formula>
    </cfRule>
  </conditionalFormatting>
  <conditionalFormatting sqref="R56">
    <cfRule type="expression" dxfId="32" priority="133">
      <formula>AND(BD56, ISBLANK(R56))</formula>
    </cfRule>
    <cfRule type="expression" dxfId="31" priority="134">
      <formula>AND(D56, NOT(ISBLANK(R56)))</formula>
    </cfRule>
  </conditionalFormatting>
  <conditionalFormatting sqref="R62">
    <cfRule type="expression" dxfId="30" priority="23" stopIfTrue="1">
      <formula>BQ62</formula>
    </cfRule>
  </conditionalFormatting>
  <conditionalFormatting sqref="T24">
    <cfRule type="expression" dxfId="29" priority="74" stopIfTrue="1">
      <formula>BS24=TRUE</formula>
    </cfRule>
  </conditionalFormatting>
  <conditionalFormatting sqref="T37">
    <cfRule type="expression" dxfId="28" priority="145" stopIfTrue="1">
      <formula>D37=TRUE</formula>
    </cfRule>
  </conditionalFormatting>
  <conditionalFormatting sqref="T40">
    <cfRule type="expression" dxfId="27" priority="146" stopIfTrue="1">
      <formula>D40=TRUE</formula>
    </cfRule>
  </conditionalFormatting>
  <conditionalFormatting sqref="T56">
    <cfRule type="expression" dxfId="26" priority="151" stopIfTrue="1">
      <formula>D56=TRUE</formula>
    </cfRule>
  </conditionalFormatting>
  <conditionalFormatting sqref="T59">
    <cfRule type="expression" dxfId="25" priority="152" stopIfTrue="1">
      <formula>D59=TRUE</formula>
    </cfRule>
  </conditionalFormatting>
  <conditionalFormatting sqref="V43">
    <cfRule type="expression" dxfId="24" priority="88" stopIfTrue="1">
      <formula>BU43</formula>
    </cfRule>
  </conditionalFormatting>
  <conditionalFormatting sqref="V62">
    <cfRule type="expression" dxfId="23" priority="24" stopIfTrue="1">
      <formula>BU62</formula>
    </cfRule>
  </conditionalFormatting>
  <conditionalFormatting sqref="W20">
    <cfRule type="expression" dxfId="22" priority="153">
      <formula>AND(BN20, ISBLANK(W20))</formula>
    </cfRule>
    <cfRule type="expression" dxfId="21" priority="154">
      <formula>AND(N20, NOT(ISBLANK(W20)))</formula>
    </cfRule>
  </conditionalFormatting>
  <conditionalFormatting sqref="AD43">
    <cfRule type="expression" dxfId="20" priority="108">
      <formula>AND(BU43, ISBLANK(AD43))</formula>
    </cfRule>
    <cfRule type="expression" dxfId="19" priority="109">
      <formula>AND(U43, NOT(ISBLANK(AD43)))</formula>
    </cfRule>
  </conditionalFormatting>
  <conditionalFormatting sqref="AD62">
    <cfRule type="expression" dxfId="18" priority="140">
      <formula>AND(U62, NOT(ISBLANK(AD62)))</formula>
    </cfRule>
    <cfRule type="expression" dxfId="17" priority="139">
      <formula>AND(BU62, ISBLANK(AD62))</formula>
    </cfRule>
  </conditionalFormatting>
  <conditionalFormatting sqref="AL3:AL63">
    <cfRule type="expression" dxfId="16" priority="29">
      <formula>$AK3</formula>
    </cfRule>
  </conditionalFormatting>
  <conditionalFormatting sqref="AT3:AT63">
    <cfRule type="expression" dxfId="15" priority="8">
      <formula>OR($AL3=3)</formula>
    </cfRule>
    <cfRule type="expression" dxfId="14" priority="6">
      <formula>OR($AL3=3)</formula>
    </cfRule>
    <cfRule type="expression" dxfId="13" priority="5">
      <formula>OR($AL3=2,$AL3=3,$AL3=1)</formula>
    </cfRule>
    <cfRule type="expression" dxfId="12" priority="10">
      <formula>OR($AL3=3)</formula>
    </cfRule>
    <cfRule type="expression" dxfId="11" priority="9">
      <formula>OR($AL3=2,$AL3=3,$AL3=1)</formula>
    </cfRule>
    <cfRule type="expression" dxfId="10" priority="7">
      <formula>OR($AL3=2,$AL3=3,$AL3=1)</formula>
    </cfRule>
  </conditionalFormatting>
  <conditionalFormatting sqref="AT64:AT175">
    <cfRule type="expression" dxfId="9" priority="16">
      <formula>OR($AL64=3)</formula>
    </cfRule>
    <cfRule type="expression" dxfId="8" priority="18">
      <formula>OR($AL64=3)</formula>
    </cfRule>
    <cfRule type="expression" dxfId="7" priority="17">
      <formula>OR($AL64=2,$AL64=3,$AL64=1)</formula>
    </cfRule>
    <cfRule type="expression" dxfId="6" priority="15">
      <formula>OR($AL64=2,$AL64=3,$AL64=1)</formula>
    </cfRule>
  </conditionalFormatting>
  <conditionalFormatting sqref="AT3:AX175">
    <cfRule type="expression" dxfId="5" priority="11">
      <formula>OR($AL3=2,$AL3=3,$AL3=1)</formula>
    </cfRule>
    <cfRule type="expression" dxfId="4" priority="12">
      <formula>OR($AL3=3)</formula>
    </cfRule>
  </conditionalFormatting>
  <conditionalFormatting sqref="AY1:AY3">
    <cfRule type="expression" dxfId="3" priority="1">
      <formula>OR($AL1=2,$AL1=3,$AL1=1)</formula>
    </cfRule>
    <cfRule type="expression" dxfId="2" priority="2">
      <formula>OR($AL1=3)</formula>
    </cfRule>
    <cfRule type="expression" dxfId="1" priority="3">
      <formula>OR($AL1=2,$AL1=3,$AL1=1)</formula>
    </cfRule>
    <cfRule type="expression" dxfId="0" priority="4">
      <formula>OR($AL1=3)</formula>
    </cfRule>
  </conditionalFormatting>
  <hyperlinks>
    <hyperlink ref="B64" location="'主頁 Main Page'!A1" display="回主頁 Back to Main Page" xr:uid="{5057040E-57E6-4965-A8D6-E6A87887030A}"/>
    <hyperlink ref="B64:AK64" location="'主頁 Main Page'!D50" display="回主頁 Back to Main Page" xr:uid="{ADDE1C33-7D7C-42FC-8E87-058BC92DFBD3}"/>
  </hyperlinks>
  <pageMargins left="0.70866141732283472" right="0.70866141732283472" top="0.74803149606299213" bottom="0.74803149606299213" header="0.31496062992125984" footer="0.31496062992125984"/>
  <pageSetup paperSize="9" scale="75" orientation="portrait" r:id="rId1"/>
  <headerFooter>
    <oddHeader>&amp;C&amp;"微軟正黑體,Bold"&amp;11台灣檢驗科技股份有限公司-健康產業服務
SGS Taiwan Ltd. - Health Industry Services
超微量工業安全實驗室委託試驗申請書- 醫療器材 Extractables Leachables
Ultra Trace and Industrial Safety Hygiene Laboratory Application Form - Medical Device(Extractables Leachables)</oddHeader>
    <oddFooter>&amp;C&amp;"微軟正黑體"&amp;9Page &amp;P of &amp;N&amp;L&amp;"微軟正黑體"&amp;9台灣檢驗科技股份有限公司-健康產業服務
SGS Taiwan Ltd. - Health Industry Services
報告號碼Report No.:&amp;R&amp;"微軟正黑體"&amp;9版次Version：1.9    發行日期Issued Date：2026.03.02</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2</xdr:col>
                    <xdr:colOff>0</xdr:colOff>
                    <xdr:row>4</xdr:row>
                    <xdr:rowOff>0</xdr:rowOff>
                  </from>
                  <to>
                    <xdr:col>3</xdr:col>
                    <xdr:colOff>66675</xdr:colOff>
                    <xdr:row>5</xdr:row>
                    <xdr:rowOff>38100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xdr:col>
                    <xdr:colOff>0</xdr:colOff>
                    <xdr:row>5</xdr:row>
                    <xdr:rowOff>0</xdr:rowOff>
                  </from>
                  <to>
                    <xdr:col>4</xdr:col>
                    <xdr:colOff>66675</xdr:colOff>
                    <xdr:row>6</xdr:row>
                    <xdr:rowOff>38100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3</xdr:col>
                    <xdr:colOff>0</xdr:colOff>
                    <xdr:row>6</xdr:row>
                    <xdr:rowOff>0</xdr:rowOff>
                  </from>
                  <to>
                    <xdr:col>4</xdr:col>
                    <xdr:colOff>66675</xdr:colOff>
                    <xdr:row>7</xdr:row>
                    <xdr:rowOff>38100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3</xdr:col>
                    <xdr:colOff>0</xdr:colOff>
                    <xdr:row>7</xdr:row>
                    <xdr:rowOff>0</xdr:rowOff>
                  </from>
                  <to>
                    <xdr:col>4</xdr:col>
                    <xdr:colOff>66675</xdr:colOff>
                    <xdr:row>8</xdr:row>
                    <xdr:rowOff>38100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2</xdr:col>
                    <xdr:colOff>0</xdr:colOff>
                    <xdr:row>8</xdr:row>
                    <xdr:rowOff>0</xdr:rowOff>
                  </from>
                  <to>
                    <xdr:col>3</xdr:col>
                    <xdr:colOff>66675</xdr:colOff>
                    <xdr:row>9</xdr:row>
                    <xdr:rowOff>38100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3</xdr:col>
                    <xdr:colOff>0</xdr:colOff>
                    <xdr:row>9</xdr:row>
                    <xdr:rowOff>0</xdr:rowOff>
                  </from>
                  <to>
                    <xdr:col>4</xdr:col>
                    <xdr:colOff>66675</xdr:colOff>
                    <xdr:row>10</xdr:row>
                    <xdr:rowOff>38100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3</xdr:col>
                    <xdr:colOff>0</xdr:colOff>
                    <xdr:row>10</xdr:row>
                    <xdr:rowOff>0</xdr:rowOff>
                  </from>
                  <to>
                    <xdr:col>4</xdr:col>
                    <xdr:colOff>66675</xdr:colOff>
                    <xdr:row>11</xdr:row>
                    <xdr:rowOff>38100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3</xdr:col>
                    <xdr:colOff>0</xdr:colOff>
                    <xdr:row>11</xdr:row>
                    <xdr:rowOff>0</xdr:rowOff>
                  </from>
                  <to>
                    <xdr:col>4</xdr:col>
                    <xdr:colOff>66675</xdr:colOff>
                    <xdr:row>12</xdr:row>
                    <xdr:rowOff>38100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2</xdr:col>
                    <xdr:colOff>0</xdr:colOff>
                    <xdr:row>12</xdr:row>
                    <xdr:rowOff>0</xdr:rowOff>
                  </from>
                  <to>
                    <xdr:col>3</xdr:col>
                    <xdr:colOff>66675</xdr:colOff>
                    <xdr:row>13</xdr:row>
                    <xdr:rowOff>38100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3</xdr:col>
                    <xdr:colOff>0</xdr:colOff>
                    <xdr:row>13</xdr:row>
                    <xdr:rowOff>0</xdr:rowOff>
                  </from>
                  <to>
                    <xdr:col>4</xdr:col>
                    <xdr:colOff>66675</xdr:colOff>
                    <xdr:row>14</xdr:row>
                    <xdr:rowOff>38100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3</xdr:col>
                    <xdr:colOff>0</xdr:colOff>
                    <xdr:row>14</xdr:row>
                    <xdr:rowOff>0</xdr:rowOff>
                  </from>
                  <to>
                    <xdr:col>4</xdr:col>
                    <xdr:colOff>66675</xdr:colOff>
                    <xdr:row>15</xdr:row>
                    <xdr:rowOff>38100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2</xdr:col>
                    <xdr:colOff>0</xdr:colOff>
                    <xdr:row>15</xdr:row>
                    <xdr:rowOff>0</xdr:rowOff>
                  </from>
                  <to>
                    <xdr:col>3</xdr:col>
                    <xdr:colOff>66675</xdr:colOff>
                    <xdr:row>16</xdr:row>
                    <xdr:rowOff>38100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2</xdr:col>
                    <xdr:colOff>0</xdr:colOff>
                    <xdr:row>16</xdr:row>
                    <xdr:rowOff>0</xdr:rowOff>
                  </from>
                  <to>
                    <xdr:col>3</xdr:col>
                    <xdr:colOff>66675</xdr:colOff>
                    <xdr:row>17</xdr:row>
                    <xdr:rowOff>38100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2</xdr:col>
                    <xdr:colOff>0</xdr:colOff>
                    <xdr:row>17</xdr:row>
                    <xdr:rowOff>0</xdr:rowOff>
                  </from>
                  <to>
                    <xdr:col>3</xdr:col>
                    <xdr:colOff>66675</xdr:colOff>
                    <xdr:row>18</xdr:row>
                    <xdr:rowOff>38100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2</xdr:col>
                    <xdr:colOff>0</xdr:colOff>
                    <xdr:row>19</xdr:row>
                    <xdr:rowOff>0</xdr:rowOff>
                  </from>
                  <to>
                    <xdr:col>3</xdr:col>
                    <xdr:colOff>66675</xdr:colOff>
                    <xdr:row>20</xdr:row>
                    <xdr:rowOff>38100</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2</xdr:col>
                    <xdr:colOff>0</xdr:colOff>
                    <xdr:row>21</xdr:row>
                    <xdr:rowOff>0</xdr:rowOff>
                  </from>
                  <to>
                    <xdr:col>3</xdr:col>
                    <xdr:colOff>66675</xdr:colOff>
                    <xdr:row>22</xdr:row>
                    <xdr:rowOff>38100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2</xdr:col>
                    <xdr:colOff>0</xdr:colOff>
                    <xdr:row>23</xdr:row>
                    <xdr:rowOff>0</xdr:rowOff>
                  </from>
                  <to>
                    <xdr:col>3</xdr:col>
                    <xdr:colOff>66675</xdr:colOff>
                    <xdr:row>24</xdr:row>
                    <xdr:rowOff>38100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5</xdr:col>
                    <xdr:colOff>0</xdr:colOff>
                    <xdr:row>19</xdr:row>
                    <xdr:rowOff>0</xdr:rowOff>
                  </from>
                  <to>
                    <xdr:col>6</xdr:col>
                    <xdr:colOff>66675</xdr:colOff>
                    <xdr:row>20</xdr:row>
                    <xdr:rowOff>38100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9</xdr:col>
                    <xdr:colOff>0</xdr:colOff>
                    <xdr:row>19</xdr:row>
                    <xdr:rowOff>0</xdr:rowOff>
                  </from>
                  <to>
                    <xdr:col>10</xdr:col>
                    <xdr:colOff>66675</xdr:colOff>
                    <xdr:row>20</xdr:row>
                    <xdr:rowOff>38100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13</xdr:col>
                    <xdr:colOff>0</xdr:colOff>
                    <xdr:row>19</xdr:row>
                    <xdr:rowOff>0</xdr:rowOff>
                  </from>
                  <to>
                    <xdr:col>14</xdr:col>
                    <xdr:colOff>66675</xdr:colOff>
                    <xdr:row>20</xdr:row>
                    <xdr:rowOff>38100</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12</xdr:col>
                    <xdr:colOff>0</xdr:colOff>
                    <xdr:row>21</xdr:row>
                    <xdr:rowOff>0</xdr:rowOff>
                  </from>
                  <to>
                    <xdr:col>13</xdr:col>
                    <xdr:colOff>66675</xdr:colOff>
                    <xdr:row>22</xdr:row>
                    <xdr:rowOff>38100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6</xdr:col>
                    <xdr:colOff>0</xdr:colOff>
                    <xdr:row>21</xdr:row>
                    <xdr:rowOff>0</xdr:rowOff>
                  </from>
                  <to>
                    <xdr:col>7</xdr:col>
                    <xdr:colOff>66675</xdr:colOff>
                    <xdr:row>22</xdr:row>
                    <xdr:rowOff>38100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6</xdr:col>
                    <xdr:colOff>0</xdr:colOff>
                    <xdr:row>23</xdr:row>
                    <xdr:rowOff>0</xdr:rowOff>
                  </from>
                  <to>
                    <xdr:col>7</xdr:col>
                    <xdr:colOff>66675</xdr:colOff>
                    <xdr:row>24</xdr:row>
                    <xdr:rowOff>38100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13</xdr:col>
                    <xdr:colOff>0</xdr:colOff>
                    <xdr:row>23</xdr:row>
                    <xdr:rowOff>0</xdr:rowOff>
                  </from>
                  <to>
                    <xdr:col>14</xdr:col>
                    <xdr:colOff>66675</xdr:colOff>
                    <xdr:row>24</xdr:row>
                    <xdr:rowOff>38100</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18</xdr:col>
                    <xdr:colOff>0</xdr:colOff>
                    <xdr:row>23</xdr:row>
                    <xdr:rowOff>0</xdr:rowOff>
                  </from>
                  <to>
                    <xdr:col>19</xdr:col>
                    <xdr:colOff>66675</xdr:colOff>
                    <xdr:row>24</xdr:row>
                    <xdr:rowOff>38100</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from>
                    <xdr:col>1</xdr:col>
                    <xdr:colOff>0</xdr:colOff>
                    <xdr:row>25</xdr:row>
                    <xdr:rowOff>0</xdr:rowOff>
                  </from>
                  <to>
                    <xdr:col>2</xdr:col>
                    <xdr:colOff>66675</xdr:colOff>
                    <xdr:row>26</xdr:row>
                    <xdr:rowOff>38100</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from>
                    <xdr:col>2</xdr:col>
                    <xdr:colOff>0</xdr:colOff>
                    <xdr:row>33</xdr:row>
                    <xdr:rowOff>0</xdr:rowOff>
                  </from>
                  <to>
                    <xdr:col>3</xdr:col>
                    <xdr:colOff>66675</xdr:colOff>
                    <xdr:row>34</xdr:row>
                    <xdr:rowOff>38100</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from>
                    <xdr:col>2</xdr:col>
                    <xdr:colOff>0</xdr:colOff>
                    <xdr:row>37</xdr:row>
                    <xdr:rowOff>0</xdr:rowOff>
                  </from>
                  <to>
                    <xdr:col>3</xdr:col>
                    <xdr:colOff>66675</xdr:colOff>
                    <xdr:row>38</xdr:row>
                    <xdr:rowOff>38100</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from>
                    <xdr:col>2</xdr:col>
                    <xdr:colOff>0</xdr:colOff>
                    <xdr:row>40</xdr:row>
                    <xdr:rowOff>0</xdr:rowOff>
                  </from>
                  <to>
                    <xdr:col>3</xdr:col>
                    <xdr:colOff>66675</xdr:colOff>
                    <xdr:row>41</xdr:row>
                    <xdr:rowOff>38100</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from>
                    <xdr:col>3</xdr:col>
                    <xdr:colOff>0</xdr:colOff>
                    <xdr:row>34</xdr:row>
                    <xdr:rowOff>0</xdr:rowOff>
                  </from>
                  <to>
                    <xdr:col>4</xdr:col>
                    <xdr:colOff>66675</xdr:colOff>
                    <xdr:row>35</xdr:row>
                    <xdr:rowOff>38100</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from>
                    <xdr:col>3</xdr:col>
                    <xdr:colOff>0</xdr:colOff>
                    <xdr:row>35</xdr:row>
                    <xdr:rowOff>0</xdr:rowOff>
                  </from>
                  <to>
                    <xdr:col>4</xdr:col>
                    <xdr:colOff>66675</xdr:colOff>
                    <xdr:row>36</xdr:row>
                    <xdr:rowOff>38100</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from>
                    <xdr:col>3</xdr:col>
                    <xdr:colOff>0</xdr:colOff>
                    <xdr:row>36</xdr:row>
                    <xdr:rowOff>0</xdr:rowOff>
                  </from>
                  <to>
                    <xdr:col>4</xdr:col>
                    <xdr:colOff>66675</xdr:colOff>
                    <xdr:row>37</xdr:row>
                    <xdr:rowOff>38100</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from>
                    <xdr:col>3</xdr:col>
                    <xdr:colOff>0</xdr:colOff>
                    <xdr:row>38</xdr:row>
                    <xdr:rowOff>0</xdr:rowOff>
                  </from>
                  <to>
                    <xdr:col>4</xdr:col>
                    <xdr:colOff>66675</xdr:colOff>
                    <xdr:row>39</xdr:row>
                    <xdr:rowOff>38100</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from>
                    <xdr:col>3</xdr:col>
                    <xdr:colOff>0</xdr:colOff>
                    <xdr:row>39</xdr:row>
                    <xdr:rowOff>0</xdr:rowOff>
                  </from>
                  <to>
                    <xdr:col>4</xdr:col>
                    <xdr:colOff>66675</xdr:colOff>
                    <xdr:row>40</xdr:row>
                    <xdr:rowOff>38100</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from>
                    <xdr:col>2</xdr:col>
                    <xdr:colOff>0</xdr:colOff>
                    <xdr:row>42</xdr:row>
                    <xdr:rowOff>0</xdr:rowOff>
                  </from>
                  <to>
                    <xdr:col>3</xdr:col>
                    <xdr:colOff>66675</xdr:colOff>
                    <xdr:row>43</xdr:row>
                    <xdr:rowOff>38100</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from>
                    <xdr:col>6</xdr:col>
                    <xdr:colOff>0</xdr:colOff>
                    <xdr:row>42</xdr:row>
                    <xdr:rowOff>0</xdr:rowOff>
                  </from>
                  <to>
                    <xdr:col>7</xdr:col>
                    <xdr:colOff>66675</xdr:colOff>
                    <xdr:row>43</xdr:row>
                    <xdr:rowOff>38100</xdr:rowOff>
                  </to>
                </anchor>
              </controlPr>
            </control>
          </mc:Choice>
        </mc:AlternateContent>
        <mc:AlternateContent xmlns:mc="http://schemas.openxmlformats.org/markup-compatibility/2006">
          <mc:Choice Requires="x14">
            <control shapeId="1061" r:id="rId40" name="Check Box 37">
              <controlPr defaultSize="0" autoFill="0" autoLine="0" autoPict="0">
                <anchor moveWithCells="1">
                  <from>
                    <xdr:col>11</xdr:col>
                    <xdr:colOff>0</xdr:colOff>
                    <xdr:row>42</xdr:row>
                    <xdr:rowOff>0</xdr:rowOff>
                  </from>
                  <to>
                    <xdr:col>12</xdr:col>
                    <xdr:colOff>66675</xdr:colOff>
                    <xdr:row>43</xdr:row>
                    <xdr:rowOff>38100</xdr:rowOff>
                  </to>
                </anchor>
              </controlPr>
            </control>
          </mc:Choice>
        </mc:AlternateContent>
        <mc:AlternateContent xmlns:mc="http://schemas.openxmlformats.org/markup-compatibility/2006">
          <mc:Choice Requires="x14">
            <control shapeId="1062" r:id="rId41" name="Check Box 38">
              <controlPr defaultSize="0" autoFill="0" autoLine="0" autoPict="0">
                <anchor moveWithCells="1">
                  <from>
                    <xdr:col>16</xdr:col>
                    <xdr:colOff>0</xdr:colOff>
                    <xdr:row>42</xdr:row>
                    <xdr:rowOff>0</xdr:rowOff>
                  </from>
                  <to>
                    <xdr:col>17</xdr:col>
                    <xdr:colOff>66675</xdr:colOff>
                    <xdr:row>43</xdr:row>
                    <xdr:rowOff>38100</xdr:rowOff>
                  </to>
                </anchor>
              </controlPr>
            </control>
          </mc:Choice>
        </mc:AlternateContent>
        <mc:AlternateContent xmlns:mc="http://schemas.openxmlformats.org/markup-compatibility/2006">
          <mc:Choice Requires="x14">
            <control shapeId="1063" r:id="rId42" name="Check Box 39">
              <controlPr defaultSize="0" autoFill="0" autoLine="0" autoPict="0">
                <anchor moveWithCells="1">
                  <from>
                    <xdr:col>20</xdr:col>
                    <xdr:colOff>0</xdr:colOff>
                    <xdr:row>42</xdr:row>
                    <xdr:rowOff>0</xdr:rowOff>
                  </from>
                  <to>
                    <xdr:col>21</xdr:col>
                    <xdr:colOff>66675</xdr:colOff>
                    <xdr:row>43</xdr:row>
                    <xdr:rowOff>38100</xdr:rowOff>
                  </to>
                </anchor>
              </controlPr>
            </control>
          </mc:Choice>
        </mc:AlternateContent>
        <mc:AlternateContent xmlns:mc="http://schemas.openxmlformats.org/markup-compatibility/2006">
          <mc:Choice Requires="x14">
            <control shapeId="1064" r:id="rId43" name="Check Box 40">
              <controlPr defaultSize="0" autoFill="0" autoLine="0" autoPict="0">
                <anchor moveWithCells="1">
                  <from>
                    <xdr:col>5</xdr:col>
                    <xdr:colOff>0</xdr:colOff>
                    <xdr:row>30</xdr:row>
                    <xdr:rowOff>0</xdr:rowOff>
                  </from>
                  <to>
                    <xdr:col>6</xdr:col>
                    <xdr:colOff>66675</xdr:colOff>
                    <xdr:row>31</xdr:row>
                    <xdr:rowOff>38100</xdr:rowOff>
                  </to>
                </anchor>
              </controlPr>
            </control>
          </mc:Choice>
        </mc:AlternateContent>
        <mc:AlternateContent xmlns:mc="http://schemas.openxmlformats.org/markup-compatibility/2006">
          <mc:Choice Requires="x14">
            <control shapeId="1065" r:id="rId44" name="Check Box 41">
              <controlPr defaultSize="0" autoFill="0" autoLine="0" autoPict="0">
                <anchor moveWithCells="1">
                  <from>
                    <xdr:col>10</xdr:col>
                    <xdr:colOff>0</xdr:colOff>
                    <xdr:row>30</xdr:row>
                    <xdr:rowOff>0</xdr:rowOff>
                  </from>
                  <to>
                    <xdr:col>11</xdr:col>
                    <xdr:colOff>66675</xdr:colOff>
                    <xdr:row>31</xdr:row>
                    <xdr:rowOff>38100</xdr:rowOff>
                  </to>
                </anchor>
              </controlPr>
            </control>
          </mc:Choice>
        </mc:AlternateContent>
        <mc:AlternateContent xmlns:mc="http://schemas.openxmlformats.org/markup-compatibility/2006">
          <mc:Choice Requires="x14">
            <control shapeId="1066" r:id="rId45" name="Check Box 42">
              <controlPr defaultSize="0" autoFill="0" autoLine="0" autoPict="0">
                <anchor moveWithCells="1">
                  <from>
                    <xdr:col>1</xdr:col>
                    <xdr:colOff>0</xdr:colOff>
                    <xdr:row>44</xdr:row>
                    <xdr:rowOff>0</xdr:rowOff>
                  </from>
                  <to>
                    <xdr:col>2</xdr:col>
                    <xdr:colOff>66675</xdr:colOff>
                    <xdr:row>45</xdr:row>
                    <xdr:rowOff>38100</xdr:rowOff>
                  </to>
                </anchor>
              </controlPr>
            </control>
          </mc:Choice>
        </mc:AlternateContent>
        <mc:AlternateContent xmlns:mc="http://schemas.openxmlformats.org/markup-compatibility/2006">
          <mc:Choice Requires="x14">
            <control shapeId="1067" r:id="rId46" name="Check Box 43">
              <controlPr defaultSize="0" autoFill="0" autoLine="0" autoPict="0">
                <anchor moveWithCells="1">
                  <from>
                    <xdr:col>5</xdr:col>
                    <xdr:colOff>0</xdr:colOff>
                    <xdr:row>49</xdr:row>
                    <xdr:rowOff>0</xdr:rowOff>
                  </from>
                  <to>
                    <xdr:col>6</xdr:col>
                    <xdr:colOff>66675</xdr:colOff>
                    <xdr:row>50</xdr:row>
                    <xdr:rowOff>38100</xdr:rowOff>
                  </to>
                </anchor>
              </controlPr>
            </control>
          </mc:Choice>
        </mc:AlternateContent>
        <mc:AlternateContent xmlns:mc="http://schemas.openxmlformats.org/markup-compatibility/2006">
          <mc:Choice Requires="x14">
            <control shapeId="1068" r:id="rId47" name="Check Box 44">
              <controlPr defaultSize="0" autoFill="0" autoLine="0" autoPict="0">
                <anchor moveWithCells="1">
                  <from>
                    <xdr:col>10</xdr:col>
                    <xdr:colOff>0</xdr:colOff>
                    <xdr:row>49</xdr:row>
                    <xdr:rowOff>0</xdr:rowOff>
                  </from>
                  <to>
                    <xdr:col>11</xdr:col>
                    <xdr:colOff>66675</xdr:colOff>
                    <xdr:row>50</xdr:row>
                    <xdr:rowOff>38100</xdr:rowOff>
                  </to>
                </anchor>
              </controlPr>
            </control>
          </mc:Choice>
        </mc:AlternateContent>
        <mc:AlternateContent xmlns:mc="http://schemas.openxmlformats.org/markup-compatibility/2006">
          <mc:Choice Requires="x14">
            <control shapeId="1069" r:id="rId48" name="Check Box 45">
              <controlPr defaultSize="0" autoFill="0" autoLine="0" autoPict="0">
                <anchor moveWithCells="1">
                  <from>
                    <xdr:col>2</xdr:col>
                    <xdr:colOff>0</xdr:colOff>
                    <xdr:row>52</xdr:row>
                    <xdr:rowOff>0</xdr:rowOff>
                  </from>
                  <to>
                    <xdr:col>3</xdr:col>
                    <xdr:colOff>66675</xdr:colOff>
                    <xdr:row>53</xdr:row>
                    <xdr:rowOff>38100</xdr:rowOff>
                  </to>
                </anchor>
              </controlPr>
            </control>
          </mc:Choice>
        </mc:AlternateContent>
        <mc:AlternateContent xmlns:mc="http://schemas.openxmlformats.org/markup-compatibility/2006">
          <mc:Choice Requires="x14">
            <control shapeId="1070" r:id="rId49" name="Check Box 46">
              <controlPr defaultSize="0" autoFill="0" autoLine="0" autoPict="0">
                <anchor moveWithCells="1">
                  <from>
                    <xdr:col>3</xdr:col>
                    <xdr:colOff>0</xdr:colOff>
                    <xdr:row>53</xdr:row>
                    <xdr:rowOff>0</xdr:rowOff>
                  </from>
                  <to>
                    <xdr:col>4</xdr:col>
                    <xdr:colOff>66675</xdr:colOff>
                    <xdr:row>54</xdr:row>
                    <xdr:rowOff>38100</xdr:rowOff>
                  </to>
                </anchor>
              </controlPr>
            </control>
          </mc:Choice>
        </mc:AlternateContent>
        <mc:AlternateContent xmlns:mc="http://schemas.openxmlformats.org/markup-compatibility/2006">
          <mc:Choice Requires="x14">
            <control shapeId="1071" r:id="rId50" name="Check Box 47">
              <controlPr defaultSize="0" autoFill="0" autoLine="0" autoPict="0">
                <anchor moveWithCells="1">
                  <from>
                    <xdr:col>3</xdr:col>
                    <xdr:colOff>0</xdr:colOff>
                    <xdr:row>54</xdr:row>
                    <xdr:rowOff>0</xdr:rowOff>
                  </from>
                  <to>
                    <xdr:col>4</xdr:col>
                    <xdr:colOff>66675</xdr:colOff>
                    <xdr:row>55</xdr:row>
                    <xdr:rowOff>38100</xdr:rowOff>
                  </to>
                </anchor>
              </controlPr>
            </control>
          </mc:Choice>
        </mc:AlternateContent>
        <mc:AlternateContent xmlns:mc="http://schemas.openxmlformats.org/markup-compatibility/2006">
          <mc:Choice Requires="x14">
            <control shapeId="1072" r:id="rId51" name="Check Box 48">
              <controlPr defaultSize="0" autoFill="0" autoLine="0" autoPict="0">
                <anchor moveWithCells="1">
                  <from>
                    <xdr:col>2</xdr:col>
                    <xdr:colOff>0</xdr:colOff>
                    <xdr:row>56</xdr:row>
                    <xdr:rowOff>0</xdr:rowOff>
                  </from>
                  <to>
                    <xdr:col>3</xdr:col>
                    <xdr:colOff>66675</xdr:colOff>
                    <xdr:row>57</xdr:row>
                    <xdr:rowOff>38100</xdr:rowOff>
                  </to>
                </anchor>
              </controlPr>
            </control>
          </mc:Choice>
        </mc:AlternateContent>
        <mc:AlternateContent xmlns:mc="http://schemas.openxmlformats.org/markup-compatibility/2006">
          <mc:Choice Requires="x14">
            <control shapeId="1073" r:id="rId52" name="Check Box 49">
              <controlPr defaultSize="0" autoFill="0" autoLine="0" autoPict="0">
                <anchor moveWithCells="1">
                  <from>
                    <xdr:col>3</xdr:col>
                    <xdr:colOff>0</xdr:colOff>
                    <xdr:row>57</xdr:row>
                    <xdr:rowOff>0</xdr:rowOff>
                  </from>
                  <to>
                    <xdr:col>4</xdr:col>
                    <xdr:colOff>66675</xdr:colOff>
                    <xdr:row>58</xdr:row>
                    <xdr:rowOff>38100</xdr:rowOff>
                  </to>
                </anchor>
              </controlPr>
            </control>
          </mc:Choice>
        </mc:AlternateContent>
        <mc:AlternateContent xmlns:mc="http://schemas.openxmlformats.org/markup-compatibility/2006">
          <mc:Choice Requires="x14">
            <control shapeId="1074" r:id="rId53" name="Check Box 50">
              <controlPr defaultSize="0" autoFill="0" autoLine="0" autoPict="0">
                <anchor moveWithCells="1">
                  <from>
                    <xdr:col>3</xdr:col>
                    <xdr:colOff>0</xdr:colOff>
                    <xdr:row>58</xdr:row>
                    <xdr:rowOff>0</xdr:rowOff>
                  </from>
                  <to>
                    <xdr:col>4</xdr:col>
                    <xdr:colOff>66675</xdr:colOff>
                    <xdr:row>59</xdr:row>
                    <xdr:rowOff>38100</xdr:rowOff>
                  </to>
                </anchor>
              </controlPr>
            </control>
          </mc:Choice>
        </mc:AlternateContent>
        <mc:AlternateContent xmlns:mc="http://schemas.openxmlformats.org/markup-compatibility/2006">
          <mc:Choice Requires="x14">
            <control shapeId="1075" r:id="rId54" name="Check Box 51">
              <controlPr defaultSize="0" autoFill="0" autoLine="0" autoPict="0">
                <anchor moveWithCells="1">
                  <from>
                    <xdr:col>2</xdr:col>
                    <xdr:colOff>0</xdr:colOff>
                    <xdr:row>59</xdr:row>
                    <xdr:rowOff>0</xdr:rowOff>
                  </from>
                  <to>
                    <xdr:col>3</xdr:col>
                    <xdr:colOff>66675</xdr:colOff>
                    <xdr:row>60</xdr:row>
                    <xdr:rowOff>38100</xdr:rowOff>
                  </to>
                </anchor>
              </controlPr>
            </control>
          </mc:Choice>
        </mc:AlternateContent>
        <mc:AlternateContent xmlns:mc="http://schemas.openxmlformats.org/markup-compatibility/2006">
          <mc:Choice Requires="x14">
            <control shapeId="1076" r:id="rId55" name="Check Box 52">
              <controlPr defaultSize="0" autoFill="0" autoLine="0" autoPict="0">
                <anchor moveWithCells="1">
                  <from>
                    <xdr:col>7</xdr:col>
                    <xdr:colOff>0</xdr:colOff>
                    <xdr:row>54</xdr:row>
                    <xdr:rowOff>0</xdr:rowOff>
                  </from>
                  <to>
                    <xdr:col>8</xdr:col>
                    <xdr:colOff>66675</xdr:colOff>
                    <xdr:row>55</xdr:row>
                    <xdr:rowOff>38100</xdr:rowOff>
                  </to>
                </anchor>
              </controlPr>
            </control>
          </mc:Choice>
        </mc:AlternateContent>
        <mc:AlternateContent xmlns:mc="http://schemas.openxmlformats.org/markup-compatibility/2006">
          <mc:Choice Requires="x14">
            <control shapeId="1077" r:id="rId56" name="Check Box 53">
              <controlPr defaultSize="0" autoFill="0" autoLine="0" autoPict="0">
                <anchor moveWithCells="1">
                  <from>
                    <xdr:col>12</xdr:col>
                    <xdr:colOff>0</xdr:colOff>
                    <xdr:row>54</xdr:row>
                    <xdr:rowOff>0</xdr:rowOff>
                  </from>
                  <to>
                    <xdr:col>13</xdr:col>
                    <xdr:colOff>66675</xdr:colOff>
                    <xdr:row>55</xdr:row>
                    <xdr:rowOff>38100</xdr:rowOff>
                  </to>
                </anchor>
              </controlPr>
            </control>
          </mc:Choice>
        </mc:AlternateContent>
        <mc:AlternateContent xmlns:mc="http://schemas.openxmlformats.org/markup-compatibility/2006">
          <mc:Choice Requires="x14">
            <control shapeId="1078" r:id="rId57" name="Check Box 54">
              <controlPr defaultSize="0" autoFill="0" autoLine="0" autoPict="0">
                <anchor moveWithCells="1">
                  <from>
                    <xdr:col>9</xdr:col>
                    <xdr:colOff>0</xdr:colOff>
                    <xdr:row>53</xdr:row>
                    <xdr:rowOff>0</xdr:rowOff>
                  </from>
                  <to>
                    <xdr:col>10</xdr:col>
                    <xdr:colOff>66675</xdr:colOff>
                    <xdr:row>54</xdr:row>
                    <xdr:rowOff>38100</xdr:rowOff>
                  </to>
                </anchor>
              </controlPr>
            </control>
          </mc:Choice>
        </mc:AlternateContent>
        <mc:AlternateContent xmlns:mc="http://schemas.openxmlformats.org/markup-compatibility/2006">
          <mc:Choice Requires="x14">
            <control shapeId="1079" r:id="rId58" name="Check Box 55">
              <controlPr defaultSize="0" autoFill="0" autoLine="0" autoPict="0">
                <anchor moveWithCells="1">
                  <from>
                    <xdr:col>3</xdr:col>
                    <xdr:colOff>0</xdr:colOff>
                    <xdr:row>55</xdr:row>
                    <xdr:rowOff>0</xdr:rowOff>
                  </from>
                  <to>
                    <xdr:col>4</xdr:col>
                    <xdr:colOff>66675</xdr:colOff>
                    <xdr:row>56</xdr:row>
                    <xdr:rowOff>38100</xdr:rowOff>
                  </to>
                </anchor>
              </controlPr>
            </control>
          </mc:Choice>
        </mc:AlternateContent>
        <mc:AlternateContent xmlns:mc="http://schemas.openxmlformats.org/markup-compatibility/2006">
          <mc:Choice Requires="x14">
            <control shapeId="1080" r:id="rId59" name="Check Box 56">
              <controlPr defaultSize="0" autoFill="0" autoLine="0" autoPict="0">
                <anchor moveWithCells="1">
                  <from>
                    <xdr:col>2</xdr:col>
                    <xdr:colOff>0</xdr:colOff>
                    <xdr:row>61</xdr:row>
                    <xdr:rowOff>0</xdr:rowOff>
                  </from>
                  <to>
                    <xdr:col>3</xdr:col>
                    <xdr:colOff>66675</xdr:colOff>
                    <xdr:row>62</xdr:row>
                    <xdr:rowOff>38100</xdr:rowOff>
                  </to>
                </anchor>
              </controlPr>
            </control>
          </mc:Choice>
        </mc:AlternateContent>
        <mc:AlternateContent xmlns:mc="http://schemas.openxmlformats.org/markup-compatibility/2006">
          <mc:Choice Requires="x14">
            <control shapeId="1081" r:id="rId60" name="Check Box 57">
              <controlPr defaultSize="0" autoFill="0" autoLine="0" autoPict="0">
                <anchor moveWithCells="1">
                  <from>
                    <xdr:col>6</xdr:col>
                    <xdr:colOff>0</xdr:colOff>
                    <xdr:row>61</xdr:row>
                    <xdr:rowOff>0</xdr:rowOff>
                  </from>
                  <to>
                    <xdr:col>7</xdr:col>
                    <xdr:colOff>66675</xdr:colOff>
                    <xdr:row>62</xdr:row>
                    <xdr:rowOff>38100</xdr:rowOff>
                  </to>
                </anchor>
              </controlPr>
            </control>
          </mc:Choice>
        </mc:AlternateContent>
        <mc:AlternateContent xmlns:mc="http://schemas.openxmlformats.org/markup-compatibility/2006">
          <mc:Choice Requires="x14">
            <control shapeId="1082" r:id="rId61" name="Check Box 58">
              <controlPr defaultSize="0" autoFill="0" autoLine="0" autoPict="0">
                <anchor moveWithCells="1">
                  <from>
                    <xdr:col>11</xdr:col>
                    <xdr:colOff>0</xdr:colOff>
                    <xdr:row>61</xdr:row>
                    <xdr:rowOff>0</xdr:rowOff>
                  </from>
                  <to>
                    <xdr:col>12</xdr:col>
                    <xdr:colOff>66675</xdr:colOff>
                    <xdr:row>62</xdr:row>
                    <xdr:rowOff>38100</xdr:rowOff>
                  </to>
                </anchor>
              </controlPr>
            </control>
          </mc:Choice>
        </mc:AlternateContent>
        <mc:AlternateContent xmlns:mc="http://schemas.openxmlformats.org/markup-compatibility/2006">
          <mc:Choice Requires="x14">
            <control shapeId="1083" r:id="rId62" name="Check Box 59">
              <controlPr defaultSize="0" autoFill="0" autoLine="0" autoPict="0">
                <anchor moveWithCells="1">
                  <from>
                    <xdr:col>16</xdr:col>
                    <xdr:colOff>0</xdr:colOff>
                    <xdr:row>61</xdr:row>
                    <xdr:rowOff>0</xdr:rowOff>
                  </from>
                  <to>
                    <xdr:col>17</xdr:col>
                    <xdr:colOff>66675</xdr:colOff>
                    <xdr:row>62</xdr:row>
                    <xdr:rowOff>38100</xdr:rowOff>
                  </to>
                </anchor>
              </controlPr>
            </control>
          </mc:Choice>
        </mc:AlternateContent>
        <mc:AlternateContent xmlns:mc="http://schemas.openxmlformats.org/markup-compatibility/2006">
          <mc:Choice Requires="x14">
            <control shapeId="1084" r:id="rId63" name="Check Box 60">
              <controlPr defaultSize="0" autoFill="0" autoLine="0" autoPict="0">
                <anchor moveWithCells="1">
                  <from>
                    <xdr:col>20</xdr:col>
                    <xdr:colOff>0</xdr:colOff>
                    <xdr:row>61</xdr:row>
                    <xdr:rowOff>0</xdr:rowOff>
                  </from>
                  <to>
                    <xdr:col>21</xdr:col>
                    <xdr:colOff>66675</xdr:colOff>
                    <xdr:row>62</xdr:row>
                    <xdr:rowOff>38100</xdr:rowOff>
                  </to>
                </anchor>
              </controlPr>
            </control>
          </mc:Choice>
        </mc:AlternateContent>
        <mc:AlternateContent xmlns:mc="http://schemas.openxmlformats.org/markup-compatibility/2006">
          <mc:Choice Requires="x14">
            <control shapeId="1085" r:id="rId64" name="Check Box 61">
              <controlPr defaultSize="0" autoFill="0" autoLine="0" autoPict="0">
                <anchor moveWithCells="1">
                  <from>
                    <xdr:col>9</xdr:col>
                    <xdr:colOff>0</xdr:colOff>
                    <xdr:row>34</xdr:row>
                    <xdr:rowOff>0</xdr:rowOff>
                  </from>
                  <to>
                    <xdr:col>10</xdr:col>
                    <xdr:colOff>66675</xdr:colOff>
                    <xdr:row>35</xdr:row>
                    <xdr:rowOff>38100</xdr:rowOff>
                  </to>
                </anchor>
              </controlPr>
            </control>
          </mc:Choice>
        </mc:AlternateContent>
        <mc:AlternateContent xmlns:mc="http://schemas.openxmlformats.org/markup-compatibility/2006">
          <mc:Choice Requires="x14">
            <control shapeId="1086" r:id="rId65" name="Check Box 62">
              <controlPr defaultSize="0" autoFill="0" autoLine="0" autoPict="0">
                <anchor moveWithCells="1">
                  <from>
                    <xdr:col>7</xdr:col>
                    <xdr:colOff>0</xdr:colOff>
                    <xdr:row>35</xdr:row>
                    <xdr:rowOff>0</xdr:rowOff>
                  </from>
                  <to>
                    <xdr:col>8</xdr:col>
                    <xdr:colOff>66675</xdr:colOff>
                    <xdr:row>36</xdr:row>
                    <xdr:rowOff>38100</xdr:rowOff>
                  </to>
                </anchor>
              </controlPr>
            </control>
          </mc:Choice>
        </mc:AlternateContent>
        <mc:AlternateContent xmlns:mc="http://schemas.openxmlformats.org/markup-compatibility/2006">
          <mc:Choice Requires="x14">
            <control shapeId="1087" r:id="rId66" name="Check Box 63">
              <controlPr defaultSize="0" autoFill="0" autoLine="0" autoPict="0">
                <anchor moveWithCells="1">
                  <from>
                    <xdr:col>12</xdr:col>
                    <xdr:colOff>0</xdr:colOff>
                    <xdr:row>35</xdr:row>
                    <xdr:rowOff>0</xdr:rowOff>
                  </from>
                  <to>
                    <xdr:col>13</xdr:col>
                    <xdr:colOff>66675</xdr:colOff>
                    <xdr:row>36</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6CCA5-4B86-4589-AFA6-734E60B1AE0F}">
  <sheetPr codeName="Sheet7">
    <pageSetUpPr fitToPage="1"/>
  </sheetPr>
  <dimension ref="B1:AH35"/>
  <sheetViews>
    <sheetView view="pageBreakPreview" zoomScaleNormal="100" zoomScaleSheetLayoutView="100" workbookViewId="0">
      <selection activeCell="B1" sqref="B1:AD35"/>
    </sheetView>
  </sheetViews>
  <sheetFormatPr defaultRowHeight="15.75"/>
  <cols>
    <col min="1" max="30" width="3.7109375" customWidth="1"/>
  </cols>
  <sheetData>
    <row r="1" spans="2:30" ht="46.5">
      <c r="B1" s="677" t="s">
        <v>408</v>
      </c>
      <c r="C1" s="677"/>
      <c r="D1" s="677"/>
      <c r="E1" s="677"/>
      <c r="F1" s="677"/>
      <c r="G1" s="677"/>
      <c r="H1" s="677"/>
      <c r="I1" s="677"/>
      <c r="J1" s="677"/>
      <c r="K1" s="677"/>
      <c r="L1" s="677"/>
      <c r="M1" s="677"/>
      <c r="N1" s="677"/>
      <c r="O1" s="677"/>
      <c r="P1" s="677"/>
      <c r="Q1" s="677"/>
      <c r="R1" s="677"/>
      <c r="S1" s="677"/>
      <c r="T1" s="677"/>
      <c r="U1" s="677"/>
      <c r="V1" s="677"/>
      <c r="W1" s="677"/>
      <c r="X1" s="677"/>
      <c r="Y1" s="677"/>
      <c r="Z1" s="677"/>
      <c r="AA1" s="677"/>
      <c r="AB1" s="677"/>
      <c r="AC1" s="677"/>
      <c r="AD1" s="677"/>
    </row>
    <row r="2" spans="2:30" ht="20.25" customHeight="1">
      <c r="B2" s="344"/>
      <c r="C2" s="344"/>
      <c r="D2" s="344"/>
      <c r="E2" s="344"/>
      <c r="F2" s="344"/>
      <c r="G2" s="344"/>
      <c r="H2" s="344"/>
      <c r="I2" s="344"/>
      <c r="J2" s="344"/>
      <c r="K2" s="344"/>
      <c r="L2" s="344"/>
      <c r="M2" s="344"/>
      <c r="N2" s="344"/>
      <c r="O2" s="344"/>
      <c r="P2" s="344"/>
      <c r="Q2" s="344"/>
      <c r="R2" s="344"/>
      <c r="S2" s="344"/>
      <c r="T2" s="344"/>
      <c r="U2" s="344"/>
      <c r="V2" s="344"/>
      <c r="W2" s="344"/>
      <c r="X2" s="344"/>
      <c r="Y2" s="344"/>
      <c r="Z2" s="344"/>
      <c r="AA2" s="344"/>
      <c r="AB2" s="344"/>
      <c r="AC2" s="344"/>
      <c r="AD2" s="344"/>
    </row>
    <row r="3" spans="2:30" ht="20.25" customHeight="1">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row>
    <row r="4" spans="2:30" ht="18.75">
      <c r="B4" s="345" t="s">
        <v>409</v>
      </c>
      <c r="C4" s="346"/>
      <c r="D4" s="346"/>
      <c r="E4" s="346"/>
      <c r="F4" s="346"/>
      <c r="G4" s="346"/>
      <c r="H4" s="346"/>
      <c r="I4" s="346"/>
      <c r="J4" s="346"/>
      <c r="K4" s="346"/>
      <c r="L4" s="346"/>
      <c r="M4" s="346"/>
      <c r="N4" s="346"/>
      <c r="O4" s="346"/>
      <c r="P4" s="346"/>
      <c r="Q4" s="346"/>
      <c r="R4" s="346"/>
      <c r="S4" s="346"/>
      <c r="T4" s="346"/>
      <c r="U4" s="346"/>
      <c r="V4" s="346"/>
      <c r="W4" s="346"/>
      <c r="X4" s="346"/>
      <c r="Y4" s="346"/>
      <c r="Z4" s="346"/>
      <c r="AA4" s="346"/>
      <c r="AB4" s="346"/>
      <c r="AC4" s="346"/>
      <c r="AD4" s="346"/>
    </row>
    <row r="5" spans="2:30" ht="16.5" thickBot="1">
      <c r="B5" s="678" t="s">
        <v>410</v>
      </c>
      <c r="C5" s="678"/>
      <c r="D5" s="678"/>
      <c r="E5" s="679"/>
      <c r="F5" s="679"/>
      <c r="G5" s="679"/>
      <c r="H5" s="679"/>
      <c r="I5" s="679"/>
      <c r="J5" s="679"/>
      <c r="K5" s="679"/>
      <c r="L5" s="679"/>
      <c r="M5" s="679"/>
      <c r="N5" s="679"/>
      <c r="O5" s="678" t="s">
        <v>411</v>
      </c>
      <c r="P5" s="678"/>
      <c r="Q5" s="678"/>
      <c r="R5" s="678"/>
      <c r="S5" s="678"/>
      <c r="T5" s="678"/>
      <c r="U5" s="680"/>
      <c r="V5" s="680"/>
      <c r="W5" s="347" t="s">
        <v>412</v>
      </c>
      <c r="X5" s="680"/>
      <c r="Y5" s="680"/>
      <c r="Z5" s="347" t="s">
        <v>413</v>
      </c>
      <c r="AA5" s="680"/>
      <c r="AB5" s="680"/>
      <c r="AC5" s="347" t="s">
        <v>414</v>
      </c>
      <c r="AD5" s="347"/>
    </row>
    <row r="6" spans="2:30" ht="16.5" thickBot="1">
      <c r="B6" s="347" t="s">
        <v>415</v>
      </c>
      <c r="C6" s="347"/>
      <c r="D6" s="683"/>
      <c r="E6" s="683"/>
      <c r="F6" s="683"/>
      <c r="G6" s="683"/>
      <c r="H6" s="683"/>
      <c r="I6" s="683"/>
      <c r="J6" s="683"/>
      <c r="K6" s="683"/>
      <c r="L6" s="683"/>
      <c r="M6" s="683"/>
      <c r="N6" s="683"/>
      <c r="O6" s="684" t="s">
        <v>416</v>
      </c>
      <c r="P6" s="684"/>
      <c r="Q6" s="684"/>
      <c r="R6" s="684"/>
      <c r="S6" s="684"/>
      <c r="T6" s="684"/>
      <c r="U6" s="684"/>
      <c r="V6" s="684"/>
      <c r="W6" s="684"/>
      <c r="X6" s="684"/>
      <c r="Y6" s="684"/>
      <c r="Z6" s="684"/>
      <c r="AA6" s="684"/>
      <c r="AB6" s="684"/>
      <c r="AC6" s="684"/>
      <c r="AD6" s="684"/>
    </row>
    <row r="7" spans="2:30" ht="16.5" thickBot="1">
      <c r="B7" s="685" t="s">
        <v>417</v>
      </c>
      <c r="C7" s="685"/>
      <c r="D7" s="685"/>
      <c r="E7" s="685"/>
      <c r="F7" s="685"/>
      <c r="G7" s="685"/>
      <c r="H7" s="685"/>
      <c r="I7" s="685"/>
      <c r="J7" s="685"/>
      <c r="K7" s="686"/>
      <c r="L7" s="686"/>
      <c r="M7" s="686"/>
      <c r="N7" s="686"/>
      <c r="O7" s="686"/>
      <c r="P7" s="686"/>
      <c r="Q7" s="686"/>
      <c r="R7" s="686"/>
      <c r="S7" s="686"/>
      <c r="T7" s="684" t="s">
        <v>418</v>
      </c>
      <c r="U7" s="684"/>
      <c r="V7" s="684"/>
      <c r="W7" s="684"/>
      <c r="X7" s="684"/>
      <c r="Y7" s="684"/>
      <c r="Z7" s="684"/>
      <c r="AA7" s="684"/>
      <c r="AB7" s="684"/>
      <c r="AC7" s="684"/>
      <c r="AD7" s="684"/>
    </row>
    <row r="8" spans="2:30" ht="16.5">
      <c r="B8" s="684" t="s">
        <v>419</v>
      </c>
      <c r="C8" s="684"/>
      <c r="D8" s="684"/>
      <c r="E8" s="684"/>
      <c r="F8" s="684"/>
      <c r="G8" s="684"/>
      <c r="H8" s="684"/>
      <c r="I8" s="684"/>
      <c r="J8" s="684"/>
      <c r="K8" s="684"/>
      <c r="L8" s="684"/>
      <c r="M8" s="684"/>
      <c r="N8" s="684"/>
      <c r="O8" s="684"/>
      <c r="P8" s="684"/>
      <c r="Q8" s="684"/>
      <c r="R8" s="684"/>
      <c r="S8" s="684"/>
      <c r="T8" s="684"/>
      <c r="U8" s="684"/>
      <c r="V8" s="684"/>
      <c r="W8" s="684"/>
      <c r="X8" s="684"/>
      <c r="Y8" s="684"/>
      <c r="Z8" s="684"/>
      <c r="AA8" s="684"/>
      <c r="AB8" s="684"/>
      <c r="AC8" s="684"/>
      <c r="AD8" s="684"/>
    </row>
    <row r="9" spans="2:30" ht="16.5" thickBot="1">
      <c r="B9" s="687" t="s">
        <v>420</v>
      </c>
      <c r="C9" s="687"/>
      <c r="D9" s="687"/>
      <c r="E9" s="687"/>
      <c r="F9" s="687"/>
      <c r="G9" s="687"/>
      <c r="H9" s="687" t="s">
        <v>421</v>
      </c>
      <c r="I9" s="687"/>
      <c r="J9" s="687"/>
      <c r="K9" s="687"/>
      <c r="L9" s="688"/>
      <c r="M9" s="688"/>
      <c r="N9" s="688"/>
      <c r="O9" s="688"/>
      <c r="P9" s="688"/>
      <c r="Q9" s="688"/>
      <c r="R9" s="688"/>
      <c r="S9" s="688"/>
      <c r="T9" s="688"/>
      <c r="U9" s="688"/>
      <c r="V9" s="684" t="s">
        <v>422</v>
      </c>
      <c r="W9" s="684"/>
      <c r="X9" s="684"/>
      <c r="Y9" s="684"/>
      <c r="Z9" s="684"/>
      <c r="AA9" s="684"/>
      <c r="AB9" s="684"/>
      <c r="AC9" s="684"/>
      <c r="AD9" s="684"/>
    </row>
    <row r="10" spans="2:30" ht="18.75">
      <c r="B10" s="348"/>
      <c r="C10" s="348"/>
      <c r="D10" s="348"/>
      <c r="E10" s="348"/>
      <c r="F10" s="348"/>
      <c r="G10" s="348"/>
      <c r="H10" s="348"/>
      <c r="I10" s="348"/>
      <c r="J10" s="348"/>
      <c r="K10" s="348"/>
      <c r="L10" s="348"/>
      <c r="M10" s="348"/>
      <c r="N10" s="348"/>
      <c r="O10" s="348"/>
      <c r="P10" s="348"/>
      <c r="Q10" s="348"/>
      <c r="R10" s="348"/>
      <c r="S10" s="348"/>
      <c r="T10" s="348"/>
      <c r="U10" s="346"/>
      <c r="V10" s="346"/>
      <c r="W10" s="346"/>
      <c r="X10" s="346"/>
      <c r="Y10" s="346"/>
      <c r="Z10" s="346"/>
      <c r="AA10" s="346"/>
      <c r="AB10" s="346"/>
      <c r="AC10" s="346"/>
      <c r="AD10" s="346"/>
    </row>
    <row r="11" spans="2:30" ht="18.75">
      <c r="B11" s="349"/>
      <c r="C11" s="349"/>
      <c r="D11" s="349"/>
      <c r="E11" s="349"/>
      <c r="F11" s="349"/>
      <c r="G11" s="349"/>
      <c r="H11" s="349"/>
      <c r="I11" s="349"/>
      <c r="J11" s="349"/>
      <c r="K11" s="349"/>
      <c r="L11" s="349"/>
      <c r="M11" s="349"/>
      <c r="N11" s="349"/>
      <c r="O11" s="349"/>
      <c r="P11" s="349"/>
      <c r="Q11" s="349"/>
      <c r="R11" s="349"/>
      <c r="S11" s="349"/>
      <c r="T11" s="349"/>
      <c r="U11" s="349"/>
      <c r="V11" s="349"/>
      <c r="W11" s="349"/>
      <c r="X11" s="349"/>
      <c r="Y11" s="349"/>
      <c r="Z11" s="349"/>
      <c r="AA11" s="349"/>
      <c r="AB11" s="349"/>
      <c r="AC11" s="349"/>
      <c r="AD11" s="346"/>
    </row>
    <row r="12" spans="2:30" ht="18.75">
      <c r="B12" s="349"/>
      <c r="C12" s="349"/>
      <c r="D12" s="349"/>
      <c r="E12" s="349"/>
      <c r="F12" s="349"/>
      <c r="G12" s="349"/>
      <c r="H12" s="349"/>
      <c r="I12" s="349"/>
      <c r="J12" s="349"/>
      <c r="K12" s="349"/>
      <c r="L12" s="349"/>
      <c r="M12" s="349"/>
      <c r="N12" s="349"/>
      <c r="O12" s="349"/>
      <c r="P12" s="349"/>
      <c r="Q12" s="349"/>
      <c r="R12" s="349"/>
      <c r="S12" s="349"/>
      <c r="T12" s="349"/>
      <c r="U12" s="349"/>
      <c r="V12" s="349"/>
      <c r="W12" s="349"/>
      <c r="X12" s="349"/>
      <c r="Y12" s="349"/>
      <c r="Z12" s="349"/>
      <c r="AA12" s="349"/>
      <c r="AB12" s="349"/>
      <c r="AC12" s="349"/>
      <c r="AD12" s="346"/>
    </row>
    <row r="13" spans="2:30" ht="18.75">
      <c r="B13" s="349"/>
      <c r="C13" s="349"/>
      <c r="D13" s="349"/>
      <c r="E13" s="349"/>
      <c r="F13" s="349"/>
      <c r="G13" s="349"/>
      <c r="H13" s="349"/>
      <c r="I13" s="349"/>
      <c r="J13" s="349"/>
      <c r="K13" s="349"/>
      <c r="L13" s="349"/>
      <c r="M13" s="349"/>
      <c r="N13" s="349"/>
      <c r="O13" s="349"/>
      <c r="P13" s="349"/>
      <c r="Q13" s="349"/>
      <c r="R13" s="349"/>
      <c r="S13" s="349"/>
      <c r="T13" s="349"/>
      <c r="U13" s="349"/>
      <c r="V13" s="349"/>
      <c r="W13" s="349"/>
      <c r="X13" s="349"/>
      <c r="Y13" s="349"/>
      <c r="Z13" s="349"/>
      <c r="AA13" s="349"/>
      <c r="AB13" s="349"/>
      <c r="AC13" s="349"/>
      <c r="AD13" s="346"/>
    </row>
    <row r="14" spans="2:30" ht="18.75">
      <c r="B14" s="681" t="s">
        <v>423</v>
      </c>
      <c r="C14" s="681"/>
      <c r="D14" s="681"/>
      <c r="E14" s="681"/>
      <c r="F14" s="681"/>
      <c r="G14" s="681"/>
      <c r="H14" s="681"/>
      <c r="I14" s="681"/>
      <c r="J14" s="349"/>
      <c r="K14" s="349"/>
      <c r="L14" s="349"/>
      <c r="M14" s="349"/>
      <c r="N14" s="349"/>
      <c r="O14" s="349"/>
      <c r="P14" s="349"/>
      <c r="Q14" s="349"/>
      <c r="R14" s="349"/>
      <c r="S14" s="349"/>
      <c r="T14" s="349"/>
      <c r="U14" s="349"/>
      <c r="V14" s="349"/>
      <c r="W14" s="349"/>
      <c r="X14" s="349"/>
      <c r="Y14" s="349"/>
      <c r="Z14" s="349"/>
      <c r="AA14" s="349"/>
      <c r="AB14" s="349"/>
      <c r="AC14" s="349"/>
      <c r="AD14" s="346"/>
    </row>
    <row r="15" spans="2:30" ht="18.75">
      <c r="B15" s="349"/>
      <c r="C15" s="349"/>
      <c r="D15" s="349"/>
      <c r="E15" s="349"/>
      <c r="F15" s="349"/>
      <c r="G15" s="349"/>
      <c r="H15" s="349"/>
      <c r="I15" s="349"/>
      <c r="J15" s="349"/>
      <c r="K15" s="349"/>
      <c r="L15" s="349"/>
      <c r="M15" s="349"/>
      <c r="N15" s="349"/>
      <c r="O15" s="349"/>
      <c r="P15" s="349"/>
      <c r="Q15" s="349"/>
      <c r="R15" s="349"/>
      <c r="S15" s="349"/>
      <c r="T15" s="349"/>
      <c r="U15" s="349"/>
      <c r="V15" s="349"/>
      <c r="W15" s="349"/>
      <c r="X15" s="349"/>
      <c r="Y15" s="349"/>
      <c r="Z15" s="349"/>
      <c r="AA15" s="349"/>
      <c r="AB15" s="349"/>
      <c r="AC15" s="349"/>
      <c r="AD15" s="346"/>
    </row>
    <row r="16" spans="2:30" ht="18.75">
      <c r="B16" s="681" t="s">
        <v>424</v>
      </c>
      <c r="C16" s="681"/>
      <c r="D16" s="681"/>
      <c r="E16" s="681"/>
      <c r="F16" s="681"/>
      <c r="G16" s="682"/>
      <c r="H16" s="682"/>
      <c r="I16" s="682"/>
      <c r="J16" s="682"/>
      <c r="K16" s="682"/>
      <c r="L16" s="682"/>
      <c r="M16" s="682"/>
      <c r="N16" s="682"/>
      <c r="O16" s="682"/>
      <c r="P16" s="682"/>
      <c r="Q16" s="681" t="s">
        <v>425</v>
      </c>
      <c r="R16" s="681"/>
      <c r="S16" s="681"/>
      <c r="T16" s="349"/>
      <c r="U16" s="349"/>
      <c r="V16" s="349"/>
      <c r="W16" s="349"/>
      <c r="X16" s="349"/>
      <c r="Y16" s="349"/>
      <c r="Z16" s="349"/>
      <c r="AA16" s="349"/>
      <c r="AB16" s="349"/>
      <c r="AC16" s="349"/>
      <c r="AD16" s="346"/>
    </row>
    <row r="17" spans="2:30" ht="19.5" thickBot="1">
      <c r="B17" s="690"/>
      <c r="C17" s="690"/>
      <c r="D17" s="690"/>
      <c r="E17" s="690"/>
      <c r="F17" s="690"/>
      <c r="G17" s="690"/>
      <c r="H17" s="690"/>
      <c r="I17" s="690"/>
      <c r="J17" s="690"/>
      <c r="K17" s="690"/>
      <c r="L17" s="690"/>
      <c r="M17" s="690"/>
      <c r="N17" s="690"/>
      <c r="O17" s="690"/>
      <c r="P17" s="690"/>
      <c r="Q17" s="690"/>
      <c r="R17" s="690"/>
      <c r="S17" s="690"/>
      <c r="T17" s="349"/>
      <c r="U17" s="349"/>
      <c r="V17" s="349"/>
      <c r="W17" s="349"/>
      <c r="X17" s="349"/>
      <c r="Y17" s="349"/>
      <c r="Z17" s="349"/>
      <c r="AA17" s="349"/>
      <c r="AB17" s="349"/>
      <c r="AC17" s="349"/>
      <c r="AD17" s="346"/>
    </row>
    <row r="18" spans="2:30" ht="18.75">
      <c r="B18" s="349"/>
      <c r="C18" s="349"/>
      <c r="D18" s="349"/>
      <c r="E18" s="349"/>
      <c r="F18" s="349"/>
      <c r="G18" s="349"/>
      <c r="H18" s="349"/>
      <c r="I18" s="349"/>
      <c r="J18" s="349"/>
      <c r="K18" s="349"/>
      <c r="L18" s="349"/>
      <c r="M18" s="349"/>
      <c r="N18" s="349"/>
      <c r="O18" s="349"/>
      <c r="P18" s="349"/>
      <c r="Q18" s="349"/>
      <c r="R18" s="349"/>
      <c r="S18" s="349"/>
      <c r="T18" s="349"/>
      <c r="U18" s="349"/>
      <c r="V18" s="349"/>
      <c r="W18" s="349"/>
      <c r="X18" s="349"/>
      <c r="Y18" s="349"/>
      <c r="Z18" s="349"/>
      <c r="AA18" s="349"/>
      <c r="AB18" s="349"/>
      <c r="AC18" s="349"/>
      <c r="AD18" s="346"/>
    </row>
    <row r="19" spans="2:30" ht="18.75">
      <c r="B19" s="349"/>
      <c r="C19" s="349"/>
      <c r="D19" s="349"/>
      <c r="E19" s="349"/>
      <c r="F19" s="349"/>
      <c r="G19" s="349"/>
      <c r="H19" s="349"/>
      <c r="I19" s="349"/>
      <c r="J19" s="349"/>
      <c r="K19" s="349"/>
      <c r="L19" s="349"/>
      <c r="M19" s="349"/>
      <c r="N19" s="349"/>
      <c r="O19" s="349"/>
      <c r="P19" s="349"/>
      <c r="Q19" s="349"/>
      <c r="R19" s="349"/>
      <c r="S19" s="349"/>
      <c r="T19" s="349"/>
      <c r="U19" s="349"/>
      <c r="V19" s="349"/>
      <c r="W19" s="349"/>
      <c r="X19" s="349"/>
      <c r="Y19" s="349"/>
      <c r="Z19" s="349"/>
      <c r="AA19" s="349"/>
      <c r="AB19" s="349"/>
      <c r="AC19" s="349"/>
      <c r="AD19" s="346"/>
    </row>
    <row r="20" spans="2:30" ht="18.75">
      <c r="B20" s="681" t="s">
        <v>426</v>
      </c>
      <c r="C20" s="681"/>
      <c r="D20" s="681"/>
      <c r="E20" s="681"/>
      <c r="F20" s="681"/>
      <c r="G20" s="681"/>
      <c r="H20" s="681"/>
      <c r="I20" s="681"/>
      <c r="J20" s="349"/>
      <c r="K20" s="349"/>
      <c r="L20" s="349"/>
      <c r="M20" s="349"/>
      <c r="N20" s="349"/>
      <c r="O20" s="349"/>
      <c r="P20" s="349"/>
      <c r="Q20" s="349"/>
      <c r="R20" s="349"/>
      <c r="S20" s="349"/>
      <c r="T20" s="349"/>
      <c r="U20" s="349"/>
      <c r="V20" s="349"/>
      <c r="W20" s="349"/>
      <c r="X20" s="349"/>
      <c r="Y20" s="349"/>
      <c r="Z20" s="349"/>
      <c r="AA20" s="349"/>
      <c r="AB20" s="349"/>
      <c r="AC20" s="349"/>
      <c r="AD20" s="346"/>
    </row>
    <row r="21" spans="2:30" ht="18.75">
      <c r="B21" s="349"/>
      <c r="C21" s="349"/>
      <c r="D21" s="349"/>
      <c r="E21" s="349"/>
      <c r="F21" s="349"/>
      <c r="G21" s="349"/>
      <c r="H21" s="349"/>
      <c r="I21" s="349"/>
      <c r="J21" s="349"/>
      <c r="K21" s="349"/>
      <c r="L21" s="349"/>
      <c r="M21" s="349"/>
      <c r="N21" s="349"/>
      <c r="O21" s="349"/>
      <c r="P21" s="349"/>
      <c r="Q21" s="349"/>
      <c r="R21" s="349"/>
      <c r="S21" s="349"/>
      <c r="T21" s="349"/>
      <c r="U21" s="349"/>
      <c r="V21" s="349"/>
      <c r="W21" s="349"/>
      <c r="X21" s="349"/>
      <c r="Y21" s="349"/>
      <c r="Z21" s="349"/>
      <c r="AA21" s="349"/>
      <c r="AB21" s="349"/>
      <c r="AC21" s="349"/>
      <c r="AD21" s="346"/>
    </row>
    <row r="22" spans="2:30" ht="18.75">
      <c r="B22" s="681" t="s">
        <v>424</v>
      </c>
      <c r="C22" s="681"/>
      <c r="D22" s="681"/>
      <c r="E22" s="681"/>
      <c r="F22" s="681"/>
      <c r="G22" s="682"/>
      <c r="H22" s="682"/>
      <c r="I22" s="682"/>
      <c r="J22" s="682"/>
      <c r="K22" s="682"/>
      <c r="L22" s="682"/>
      <c r="M22" s="682"/>
      <c r="N22" s="682"/>
      <c r="O22" s="682"/>
      <c r="P22" s="682"/>
      <c r="Q22" s="681" t="s">
        <v>427</v>
      </c>
      <c r="R22" s="681"/>
      <c r="S22" s="681"/>
      <c r="T22" s="349"/>
      <c r="U22" s="349"/>
      <c r="V22" s="349"/>
      <c r="W22" s="349"/>
      <c r="X22" s="349"/>
      <c r="Y22" s="349"/>
      <c r="Z22" s="349"/>
      <c r="AA22" s="349"/>
      <c r="AB22" s="349"/>
      <c r="AC22" s="349"/>
      <c r="AD22" s="346"/>
    </row>
    <row r="23" spans="2:30" ht="19.5" thickBot="1">
      <c r="B23" s="691"/>
      <c r="C23" s="691"/>
      <c r="D23" s="691"/>
      <c r="E23" s="691"/>
      <c r="F23" s="691"/>
      <c r="G23" s="691"/>
      <c r="H23" s="691"/>
      <c r="I23" s="691"/>
      <c r="J23" s="691"/>
      <c r="K23" s="691"/>
      <c r="L23" s="691"/>
      <c r="M23" s="691"/>
      <c r="N23" s="691"/>
      <c r="O23" s="691"/>
      <c r="P23" s="691"/>
      <c r="Q23" s="691"/>
      <c r="R23" s="691"/>
      <c r="S23" s="691"/>
      <c r="T23" s="349"/>
      <c r="U23" s="349"/>
      <c r="V23" s="349"/>
      <c r="W23" s="349"/>
      <c r="X23" s="349"/>
      <c r="Y23" s="349"/>
      <c r="Z23" s="349"/>
      <c r="AA23" s="349"/>
      <c r="AB23" s="349"/>
      <c r="AC23" s="349"/>
      <c r="AD23" s="346"/>
    </row>
    <row r="24" spans="2:30" ht="18.75">
      <c r="B24" s="349"/>
      <c r="C24" s="349"/>
      <c r="D24" s="349"/>
      <c r="E24" s="349"/>
      <c r="F24" s="349"/>
      <c r="G24" s="349"/>
      <c r="H24" s="349"/>
      <c r="I24" s="349"/>
      <c r="J24" s="349"/>
      <c r="K24" s="349"/>
      <c r="L24" s="349"/>
      <c r="M24" s="349"/>
      <c r="N24" s="349"/>
      <c r="O24" s="349"/>
      <c r="P24" s="349"/>
      <c r="Q24" s="349"/>
      <c r="R24" s="349"/>
      <c r="S24" s="349"/>
      <c r="T24" s="349"/>
      <c r="U24" s="349"/>
      <c r="V24" s="349"/>
      <c r="W24" s="349"/>
      <c r="X24" s="349"/>
      <c r="Y24" s="349"/>
      <c r="Z24" s="349"/>
      <c r="AA24" s="349"/>
      <c r="AB24" s="349"/>
      <c r="AC24" s="349"/>
      <c r="AD24" s="346"/>
    </row>
    <row r="25" spans="2:30" ht="18.75">
      <c r="B25" s="349"/>
      <c r="C25" s="349"/>
      <c r="D25" s="349"/>
      <c r="E25" s="349"/>
      <c r="F25" s="349"/>
      <c r="G25" s="349"/>
      <c r="H25" s="349"/>
      <c r="I25" s="349"/>
      <c r="J25" s="349"/>
      <c r="K25" s="349"/>
      <c r="L25" s="349"/>
      <c r="M25" s="349"/>
      <c r="N25" s="349"/>
      <c r="O25" s="349"/>
      <c r="P25" s="349"/>
      <c r="Q25" s="349"/>
      <c r="R25" s="349"/>
      <c r="S25" s="349"/>
      <c r="T25" s="349"/>
      <c r="U25" s="349"/>
      <c r="V25" s="349"/>
      <c r="W25" s="349"/>
      <c r="X25" s="349"/>
      <c r="Y25" s="349"/>
      <c r="Z25" s="349"/>
      <c r="AA25" s="349"/>
      <c r="AB25" s="349"/>
      <c r="AC25" s="349"/>
      <c r="AD25" s="346"/>
    </row>
    <row r="26" spans="2:30" ht="19.5" thickBot="1">
      <c r="B26" s="681" t="s">
        <v>428</v>
      </c>
      <c r="C26" s="681"/>
      <c r="D26" s="691"/>
      <c r="E26" s="691"/>
      <c r="F26" s="349" t="s">
        <v>412</v>
      </c>
      <c r="G26" s="691"/>
      <c r="H26" s="691"/>
      <c r="I26" s="349" t="s">
        <v>413</v>
      </c>
      <c r="J26" s="691"/>
      <c r="K26" s="691"/>
      <c r="L26" s="349" t="s">
        <v>429</v>
      </c>
      <c r="M26" s="349"/>
      <c r="N26" s="681"/>
      <c r="O26" s="681"/>
      <c r="P26" s="346"/>
      <c r="Q26" s="349"/>
      <c r="R26" s="349"/>
      <c r="S26" s="349"/>
      <c r="T26" s="349"/>
      <c r="U26" s="349"/>
      <c r="V26" s="349"/>
      <c r="W26" s="349"/>
      <c r="X26" s="349"/>
      <c r="Y26" s="349"/>
      <c r="Z26" s="349"/>
      <c r="AA26" s="349"/>
      <c r="AB26" s="349"/>
      <c r="AC26" s="349"/>
      <c r="AD26" s="346"/>
    </row>
    <row r="27" spans="2:30" ht="18.75">
      <c r="B27" s="349"/>
      <c r="C27" s="349"/>
      <c r="D27" s="349"/>
      <c r="E27" s="349"/>
      <c r="F27" s="349"/>
      <c r="G27" s="349"/>
      <c r="H27" s="349"/>
      <c r="I27" s="349"/>
      <c r="J27" s="349"/>
      <c r="K27" s="349"/>
      <c r="L27" s="349"/>
      <c r="M27" s="349"/>
      <c r="N27" s="349"/>
      <c r="O27" s="349"/>
      <c r="P27" s="349"/>
      <c r="Q27" s="349"/>
      <c r="R27" s="349"/>
      <c r="S27" s="349"/>
      <c r="T27" s="349"/>
      <c r="U27" s="349"/>
      <c r="V27" s="349"/>
      <c r="W27" s="349"/>
      <c r="X27" s="349"/>
      <c r="Y27" s="349"/>
      <c r="Z27" s="349"/>
      <c r="AA27" s="349"/>
      <c r="AB27" s="349"/>
      <c r="AC27" s="349"/>
      <c r="AD27" s="346"/>
    </row>
    <row r="28" spans="2:30" ht="18.75">
      <c r="B28" s="349"/>
      <c r="C28" s="349"/>
      <c r="D28" s="349"/>
      <c r="E28" s="349"/>
      <c r="F28" s="349"/>
      <c r="G28" s="349"/>
      <c r="H28" s="349"/>
      <c r="I28" s="349"/>
      <c r="J28" s="349"/>
      <c r="K28" s="349"/>
      <c r="L28" s="349"/>
      <c r="M28" s="349"/>
      <c r="N28" s="349"/>
      <c r="O28" s="349"/>
      <c r="P28" s="349"/>
      <c r="Q28" s="349"/>
      <c r="R28" s="349"/>
      <c r="S28" s="349"/>
      <c r="T28" s="349"/>
      <c r="U28" s="349"/>
      <c r="V28" s="349"/>
      <c r="W28" s="349"/>
      <c r="X28" s="349"/>
      <c r="Y28" s="349"/>
      <c r="Z28" s="349"/>
      <c r="AA28" s="349"/>
      <c r="AB28" s="349"/>
      <c r="AC28" s="349"/>
      <c r="AD28" s="346"/>
    </row>
    <row r="29" spans="2:30" ht="18.75">
      <c r="B29" s="349"/>
      <c r="C29" s="349"/>
      <c r="D29" s="349"/>
      <c r="E29" s="349"/>
      <c r="F29" s="349"/>
      <c r="G29" s="349"/>
      <c r="H29" s="349"/>
      <c r="I29" s="349"/>
      <c r="J29" s="349"/>
      <c r="K29" s="349"/>
      <c r="L29" s="349"/>
      <c r="M29" s="349"/>
      <c r="N29" s="349"/>
      <c r="O29" s="349"/>
      <c r="P29" s="349"/>
      <c r="Q29" s="349"/>
      <c r="R29" s="349"/>
      <c r="S29" s="349"/>
      <c r="T29" s="349"/>
      <c r="U29" s="349"/>
      <c r="V29" s="349"/>
      <c r="W29" s="349"/>
      <c r="X29" s="349"/>
      <c r="Y29" s="349"/>
      <c r="Z29" s="349"/>
      <c r="AA29" s="349"/>
      <c r="AB29" s="349"/>
      <c r="AC29" s="349"/>
      <c r="AD29" s="346"/>
    </row>
    <row r="30" spans="2:30" ht="18.75">
      <c r="B30" s="349"/>
      <c r="C30" s="349"/>
      <c r="D30" s="349"/>
      <c r="E30" s="349"/>
      <c r="F30" s="349"/>
      <c r="G30" s="349"/>
      <c r="H30" s="349"/>
      <c r="I30" s="349"/>
      <c r="J30" s="349"/>
      <c r="K30" s="349"/>
      <c r="L30" s="349"/>
      <c r="M30" s="349"/>
      <c r="N30" s="349"/>
      <c r="O30" s="349"/>
      <c r="P30" s="349"/>
      <c r="Q30" s="349"/>
      <c r="R30" s="349"/>
      <c r="S30" s="349"/>
      <c r="T30" s="349"/>
      <c r="U30" s="349"/>
      <c r="V30" s="349"/>
      <c r="W30" s="349"/>
      <c r="X30" s="349"/>
      <c r="Y30" s="349"/>
      <c r="Z30" s="349"/>
      <c r="AA30" s="349"/>
      <c r="AB30" s="349"/>
      <c r="AC30" s="349"/>
      <c r="AD30" s="346"/>
    </row>
    <row r="31" spans="2:30" ht="18.75">
      <c r="B31" s="349"/>
      <c r="C31" s="349"/>
      <c r="D31" s="349"/>
      <c r="E31" s="349"/>
      <c r="F31" s="349"/>
      <c r="G31" s="349"/>
      <c r="H31" s="349"/>
      <c r="I31" s="349"/>
      <c r="J31" s="349"/>
      <c r="K31" s="349"/>
      <c r="L31" s="349"/>
      <c r="M31" s="349"/>
      <c r="N31" s="349"/>
      <c r="O31" s="349"/>
      <c r="P31" s="349"/>
      <c r="Q31" s="349"/>
      <c r="R31" s="349"/>
      <c r="S31" s="349"/>
      <c r="T31" s="349"/>
      <c r="U31" s="349"/>
      <c r="V31" s="349"/>
      <c r="W31" s="349"/>
      <c r="X31" s="349"/>
      <c r="Y31" s="349"/>
      <c r="Z31" s="349"/>
      <c r="AA31" s="349"/>
      <c r="AB31" s="349"/>
      <c r="AC31" s="349"/>
      <c r="AD31" s="346"/>
    </row>
    <row r="32" spans="2:30" ht="18.75">
      <c r="B32" s="349"/>
      <c r="C32" s="349"/>
      <c r="D32" s="349"/>
      <c r="E32" s="349"/>
      <c r="F32" s="349"/>
      <c r="G32" s="349"/>
      <c r="H32" s="349"/>
      <c r="I32" s="349"/>
      <c r="J32" s="349"/>
      <c r="K32" s="349"/>
      <c r="L32" s="349"/>
      <c r="M32" s="349"/>
      <c r="N32" s="349"/>
      <c r="O32" s="349"/>
      <c r="P32" s="349"/>
      <c r="Q32" s="349"/>
      <c r="R32" s="349"/>
      <c r="S32" s="349"/>
      <c r="T32" s="349"/>
      <c r="U32" s="349"/>
      <c r="V32" s="349"/>
      <c r="W32" s="349"/>
      <c r="X32" s="349"/>
      <c r="Y32" s="349"/>
      <c r="Z32" s="349"/>
      <c r="AA32" s="349"/>
      <c r="AB32" s="349"/>
      <c r="AC32" s="349"/>
      <c r="AD32" s="346"/>
    </row>
    <row r="33" spans="2:34" ht="18.75">
      <c r="B33" s="349"/>
      <c r="C33" s="349"/>
      <c r="D33" s="349"/>
      <c r="E33" s="349"/>
      <c r="F33" s="349"/>
      <c r="G33" s="349"/>
      <c r="H33" s="349"/>
      <c r="I33" s="349"/>
      <c r="J33" s="349"/>
      <c r="K33" s="349"/>
      <c r="L33" s="349"/>
      <c r="M33" s="349"/>
      <c r="N33" s="349"/>
      <c r="O33" s="349"/>
      <c r="P33" s="349"/>
      <c r="Q33" s="349"/>
      <c r="R33" s="349"/>
      <c r="S33" s="349"/>
      <c r="T33" s="349"/>
      <c r="U33" s="349"/>
      <c r="V33" s="349"/>
      <c r="W33" s="349"/>
      <c r="X33" s="349"/>
      <c r="Y33" s="349"/>
      <c r="Z33" s="349"/>
      <c r="AA33" s="349"/>
      <c r="AB33" s="349"/>
      <c r="AC33" s="349"/>
      <c r="AD33" s="346"/>
    </row>
    <row r="34" spans="2:34" ht="18.75">
      <c r="B34" s="349"/>
      <c r="C34" s="349"/>
      <c r="D34" s="349"/>
      <c r="E34" s="349"/>
      <c r="F34" s="349"/>
      <c r="G34" s="349"/>
      <c r="H34" s="349"/>
      <c r="I34" s="349"/>
      <c r="J34" s="349"/>
      <c r="K34" s="349"/>
      <c r="L34" s="349"/>
      <c r="M34" s="349"/>
      <c r="N34" s="349"/>
      <c r="O34" s="349"/>
      <c r="P34" s="349"/>
      <c r="Q34" s="349"/>
      <c r="R34" s="349"/>
      <c r="S34" s="349"/>
      <c r="T34" s="349"/>
      <c r="U34" s="349"/>
      <c r="V34" s="349"/>
      <c r="W34" s="349"/>
      <c r="X34" s="349"/>
      <c r="Y34" s="349"/>
      <c r="Z34" s="349"/>
      <c r="AA34" s="349"/>
      <c r="AB34" s="349"/>
      <c r="AC34" s="349"/>
      <c r="AD34" s="346"/>
    </row>
    <row r="35" spans="2:34" ht="16.5">
      <c r="B35" s="689" t="s">
        <v>430</v>
      </c>
      <c r="C35" s="689"/>
      <c r="D35" s="689"/>
      <c r="E35" s="689"/>
      <c r="F35" s="689"/>
      <c r="G35" s="689"/>
      <c r="H35" s="689"/>
      <c r="I35" s="689"/>
      <c r="J35" s="689"/>
      <c r="K35" s="689"/>
      <c r="L35" s="689"/>
      <c r="M35" s="689"/>
      <c r="N35" s="689"/>
      <c r="O35" s="689"/>
      <c r="P35" s="689"/>
      <c r="Q35" s="689"/>
      <c r="R35" s="689"/>
      <c r="S35" s="689"/>
      <c r="T35" s="689"/>
      <c r="U35" s="689"/>
      <c r="V35" s="689"/>
      <c r="W35" s="689"/>
      <c r="X35" s="689"/>
      <c r="Y35" s="689"/>
      <c r="Z35" s="689"/>
      <c r="AA35" s="689"/>
      <c r="AB35" s="689"/>
      <c r="AC35" s="689"/>
      <c r="AD35" s="689"/>
      <c r="AE35" s="350"/>
      <c r="AF35" s="350"/>
      <c r="AG35" s="350"/>
      <c r="AH35" s="350"/>
    </row>
  </sheetData>
  <sheetProtection formatRows="0" selectLockedCells="1"/>
  <mergeCells count="33">
    <mergeCell ref="B35:AD35"/>
    <mergeCell ref="B17:S17"/>
    <mergeCell ref="B20:I20"/>
    <mergeCell ref="B22:F22"/>
    <mergeCell ref="G22:P22"/>
    <mergeCell ref="Q22:S22"/>
    <mergeCell ref="B23:S23"/>
    <mergeCell ref="B26:C26"/>
    <mergeCell ref="D26:E26"/>
    <mergeCell ref="G26:H26"/>
    <mergeCell ref="J26:K26"/>
    <mergeCell ref="N26:O26"/>
    <mergeCell ref="B16:F16"/>
    <mergeCell ref="G16:P16"/>
    <mergeCell ref="Q16:S16"/>
    <mergeCell ref="D6:N6"/>
    <mergeCell ref="O6:AD6"/>
    <mergeCell ref="B7:J7"/>
    <mergeCell ref="K7:S7"/>
    <mergeCell ref="T7:AD7"/>
    <mergeCell ref="B8:AD8"/>
    <mergeCell ref="B9:G9"/>
    <mergeCell ref="H9:K9"/>
    <mergeCell ref="L9:U9"/>
    <mergeCell ref="V9:AD9"/>
    <mergeCell ref="B14:I14"/>
    <mergeCell ref="B1:AD1"/>
    <mergeCell ref="B5:D5"/>
    <mergeCell ref="E5:N5"/>
    <mergeCell ref="O5:T5"/>
    <mergeCell ref="U5:V5"/>
    <mergeCell ref="X5:Y5"/>
    <mergeCell ref="AA5:AB5"/>
  </mergeCells>
  <phoneticPr fontId="4"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981A4-CB66-4464-82ED-A57B9914967C}">
  <sheetPr codeName="Sheet8">
    <pageSetUpPr fitToPage="1"/>
  </sheetPr>
  <dimension ref="B1:AH37"/>
  <sheetViews>
    <sheetView view="pageBreakPreview" zoomScaleNormal="100" zoomScaleSheetLayoutView="100" workbookViewId="0">
      <selection activeCell="Z2" sqref="Z1:Z1048576"/>
    </sheetView>
  </sheetViews>
  <sheetFormatPr defaultRowHeight="15.75"/>
  <cols>
    <col min="1" max="30" width="3.7109375" customWidth="1"/>
  </cols>
  <sheetData>
    <row r="1" spans="2:30" ht="46.5">
      <c r="B1" s="693" t="s">
        <v>431</v>
      </c>
      <c r="C1" s="693"/>
      <c r="D1" s="693"/>
      <c r="E1" s="693"/>
      <c r="F1" s="693"/>
      <c r="G1" s="693"/>
      <c r="H1" s="693"/>
      <c r="I1" s="693"/>
      <c r="J1" s="693"/>
      <c r="K1" s="693"/>
      <c r="L1" s="693"/>
      <c r="M1" s="693"/>
      <c r="N1" s="693"/>
      <c r="O1" s="693"/>
      <c r="P1" s="693"/>
      <c r="Q1" s="693"/>
      <c r="R1" s="693"/>
      <c r="S1" s="693"/>
      <c r="T1" s="693"/>
      <c r="U1" s="693"/>
      <c r="V1" s="693"/>
      <c r="W1" s="693"/>
      <c r="X1" s="693"/>
      <c r="Y1" s="693"/>
      <c r="Z1" s="693"/>
      <c r="AA1" s="693"/>
      <c r="AB1" s="693"/>
      <c r="AC1" s="693"/>
      <c r="AD1" s="693"/>
    </row>
    <row r="2" spans="2:30" ht="20.25" customHeight="1">
      <c r="B2" s="344"/>
      <c r="C2" s="344"/>
      <c r="D2" s="344"/>
      <c r="E2" s="344"/>
      <c r="F2" s="344"/>
      <c r="G2" s="344"/>
      <c r="H2" s="344"/>
      <c r="I2" s="344"/>
      <c r="J2" s="344"/>
      <c r="K2" s="344"/>
      <c r="L2" s="344"/>
      <c r="M2" s="344"/>
      <c r="N2" s="344"/>
      <c r="O2" s="344"/>
      <c r="P2" s="344"/>
      <c r="Q2" s="344"/>
      <c r="R2" s="344"/>
      <c r="S2" s="344"/>
      <c r="T2" s="344"/>
      <c r="U2" s="344"/>
      <c r="V2" s="344"/>
      <c r="W2" s="344"/>
      <c r="X2" s="344"/>
      <c r="Y2" s="344"/>
      <c r="Z2" s="344"/>
      <c r="AA2" s="344"/>
      <c r="AB2" s="344"/>
      <c r="AC2" s="344"/>
      <c r="AD2" s="344"/>
    </row>
    <row r="3" spans="2:30" ht="20.25" customHeight="1">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row>
    <row r="4" spans="2:30" ht="18.75">
      <c r="B4" s="694" t="s">
        <v>432</v>
      </c>
      <c r="C4" s="694"/>
      <c r="D4" s="694"/>
      <c r="E4" s="694"/>
      <c r="F4" s="694"/>
      <c r="G4" s="694"/>
      <c r="H4" s="694"/>
      <c r="I4" s="694"/>
      <c r="J4" s="694"/>
      <c r="K4" s="694"/>
      <c r="L4" s="694"/>
      <c r="M4" s="694"/>
      <c r="N4" s="694"/>
      <c r="O4" s="694"/>
      <c r="P4" s="694"/>
      <c r="Q4" s="694"/>
      <c r="R4" s="694"/>
      <c r="S4" s="694"/>
      <c r="T4" s="694"/>
      <c r="U4" s="694"/>
      <c r="V4" s="694"/>
      <c r="W4" s="694"/>
      <c r="X4" s="694"/>
      <c r="Y4" s="694"/>
      <c r="Z4" s="694"/>
      <c r="AA4" s="694"/>
      <c r="AB4" s="694"/>
      <c r="AC4" s="694"/>
      <c r="AD4" s="694"/>
    </row>
    <row r="5" spans="2:30" ht="16.5" thickBot="1">
      <c r="B5" s="685" t="s">
        <v>410</v>
      </c>
      <c r="C5" s="685"/>
      <c r="D5" s="685"/>
      <c r="E5" s="679"/>
      <c r="F5" s="679"/>
      <c r="G5" s="679"/>
      <c r="H5" s="679"/>
      <c r="I5" s="679"/>
      <c r="J5" s="679"/>
      <c r="K5" s="679"/>
      <c r="L5" s="679"/>
      <c r="M5" s="679"/>
      <c r="N5" s="679"/>
      <c r="O5" s="678" t="s">
        <v>411</v>
      </c>
      <c r="P5" s="678"/>
      <c r="Q5" s="678"/>
      <c r="R5" s="678"/>
      <c r="S5" s="678"/>
      <c r="T5" s="678"/>
      <c r="U5" s="679"/>
      <c r="V5" s="679"/>
      <c r="W5" s="347" t="s">
        <v>412</v>
      </c>
      <c r="X5" s="695"/>
      <c r="Y5" s="695"/>
      <c r="Z5" s="347" t="s">
        <v>413</v>
      </c>
      <c r="AA5" s="679"/>
      <c r="AB5" s="679"/>
      <c r="AC5" s="347" t="s">
        <v>414</v>
      </c>
      <c r="AD5" s="347"/>
    </row>
    <row r="6" spans="2:30" ht="16.5" thickBot="1">
      <c r="B6" s="347" t="s">
        <v>433</v>
      </c>
      <c r="C6" s="679"/>
      <c r="D6" s="679"/>
      <c r="E6" s="679"/>
      <c r="F6" s="679"/>
      <c r="G6" s="679"/>
      <c r="H6" s="679"/>
      <c r="I6" s="679"/>
      <c r="J6" s="679"/>
      <c r="K6" s="679"/>
      <c r="L6" s="679"/>
      <c r="M6" s="685" t="s">
        <v>434</v>
      </c>
      <c r="N6" s="685"/>
      <c r="O6" s="685"/>
      <c r="P6" s="685"/>
      <c r="Q6" s="685"/>
      <c r="R6" s="679"/>
      <c r="S6" s="679"/>
      <c r="T6" s="679"/>
      <c r="U6" s="679"/>
      <c r="V6" s="679"/>
      <c r="W6" s="679"/>
      <c r="X6" s="679"/>
      <c r="Y6" s="679"/>
      <c r="Z6" s="679"/>
      <c r="AA6" s="347" t="s">
        <v>435</v>
      </c>
      <c r="AB6" s="347"/>
      <c r="AC6" s="347"/>
      <c r="AD6" s="347"/>
    </row>
    <row r="7" spans="2:30" ht="16.5">
      <c r="B7" s="351" t="s">
        <v>436</v>
      </c>
      <c r="C7" s="352"/>
      <c r="D7" s="352"/>
      <c r="E7" s="352"/>
      <c r="F7" s="352"/>
      <c r="G7" s="352"/>
      <c r="H7" s="352"/>
      <c r="I7" s="353"/>
      <c r="J7" s="353"/>
      <c r="K7" s="353"/>
      <c r="L7" s="353"/>
      <c r="M7" s="353"/>
      <c r="N7" s="353"/>
      <c r="O7" s="353"/>
      <c r="P7" s="353"/>
      <c r="Q7" s="353"/>
      <c r="R7" s="353"/>
      <c r="S7" s="353"/>
      <c r="T7" s="353"/>
      <c r="U7" s="353"/>
      <c r="V7" s="353"/>
      <c r="W7" s="353"/>
      <c r="X7" s="351"/>
      <c r="Y7" s="351"/>
      <c r="Z7" s="351"/>
      <c r="AA7" s="351"/>
      <c r="AB7" s="351"/>
      <c r="AC7" s="351"/>
      <c r="AD7" s="351"/>
    </row>
    <row r="8" spans="2:30">
      <c r="B8" s="678" t="s">
        <v>437</v>
      </c>
      <c r="C8" s="678"/>
      <c r="D8" s="678"/>
      <c r="E8" s="678"/>
      <c r="F8" s="678"/>
      <c r="G8" s="678"/>
      <c r="H8" s="678"/>
      <c r="I8" s="678"/>
      <c r="J8" s="678"/>
      <c r="K8" s="678"/>
      <c r="L8" s="678"/>
      <c r="M8" s="678"/>
      <c r="N8" s="678"/>
      <c r="O8" s="678"/>
      <c r="P8" s="678"/>
      <c r="Q8" s="678"/>
      <c r="R8" s="678"/>
      <c r="S8" s="678"/>
      <c r="T8" s="678"/>
      <c r="U8" s="678"/>
      <c r="V8" s="678"/>
      <c r="W8" s="678"/>
      <c r="X8" s="678"/>
      <c r="Y8" s="678"/>
      <c r="Z8" s="678"/>
      <c r="AA8" s="678"/>
      <c r="AB8" s="678"/>
      <c r="AC8" s="678"/>
      <c r="AD8" s="678"/>
    </row>
    <row r="9" spans="2:30" ht="17.25" thickBot="1">
      <c r="B9" s="684" t="s">
        <v>438</v>
      </c>
      <c r="C9" s="684"/>
      <c r="D9" s="684"/>
      <c r="E9" s="684"/>
      <c r="F9" s="684"/>
      <c r="G9" s="684"/>
      <c r="H9" s="684"/>
      <c r="I9" s="680"/>
      <c r="J9" s="680"/>
      <c r="K9" s="680"/>
      <c r="L9" s="680"/>
      <c r="M9" s="680"/>
      <c r="N9" s="680"/>
      <c r="O9" s="680"/>
      <c r="P9" s="680"/>
      <c r="Q9" s="680"/>
      <c r="R9" s="680"/>
      <c r="S9" s="680"/>
      <c r="T9" s="351"/>
      <c r="U9" s="351"/>
      <c r="V9" s="351"/>
      <c r="W9" s="351"/>
      <c r="X9" s="351"/>
      <c r="Y9" s="351"/>
      <c r="Z9" s="353"/>
      <c r="AA9" s="351"/>
      <c r="AB9" s="351"/>
      <c r="AC9" s="351"/>
      <c r="AD9" s="351"/>
    </row>
    <row r="10" spans="2:30" ht="17.25" thickBot="1">
      <c r="B10" s="684" t="s">
        <v>439</v>
      </c>
      <c r="C10" s="684"/>
      <c r="D10" s="684"/>
      <c r="E10" s="684"/>
      <c r="F10" s="684"/>
      <c r="G10" s="684"/>
      <c r="H10" s="684"/>
      <c r="I10" s="680"/>
      <c r="J10" s="680"/>
      <c r="K10" s="680"/>
      <c r="L10" s="680"/>
      <c r="M10" s="680"/>
      <c r="N10" s="680"/>
      <c r="O10" s="680"/>
      <c r="P10" s="680"/>
      <c r="Q10" s="680"/>
      <c r="R10" s="680"/>
      <c r="S10" s="680"/>
      <c r="T10" s="351"/>
      <c r="U10" s="351"/>
      <c r="V10" s="351"/>
      <c r="W10" s="351"/>
      <c r="X10" s="351"/>
      <c r="Y10" s="351"/>
      <c r="Z10" s="353"/>
      <c r="AA10" s="351"/>
      <c r="AB10" s="351"/>
      <c r="AC10" s="351"/>
      <c r="AD10" s="351"/>
    </row>
    <row r="11" spans="2:30" ht="17.25" thickBot="1">
      <c r="B11" s="678" t="s">
        <v>440</v>
      </c>
      <c r="C11" s="678"/>
      <c r="D11" s="678"/>
      <c r="E11" s="678"/>
      <c r="F11" s="678"/>
      <c r="G11" s="678"/>
      <c r="H11" s="678"/>
      <c r="I11" s="680"/>
      <c r="J11" s="680"/>
      <c r="K11" s="680"/>
      <c r="L11" s="680"/>
      <c r="M11" s="680"/>
      <c r="N11" s="680"/>
      <c r="O11" s="680"/>
      <c r="P11" s="680"/>
      <c r="Q11" s="680"/>
      <c r="R11" s="680"/>
      <c r="S11" s="680"/>
      <c r="T11" s="347"/>
      <c r="U11" s="347"/>
      <c r="V11" s="347"/>
      <c r="W11" s="347"/>
      <c r="X11" s="347"/>
      <c r="Y11" s="347"/>
      <c r="Z11" s="353"/>
      <c r="AA11" s="351"/>
      <c r="AB11" s="351"/>
      <c r="AC11" s="351"/>
      <c r="AD11" s="353"/>
    </row>
    <row r="12" spans="2:30">
      <c r="B12" s="678" t="s">
        <v>441</v>
      </c>
      <c r="C12" s="678"/>
      <c r="D12" s="678"/>
      <c r="E12" s="678"/>
      <c r="F12" s="678"/>
      <c r="G12" s="678"/>
      <c r="H12" s="678"/>
      <c r="I12" s="678"/>
      <c r="J12" s="678"/>
      <c r="K12" s="678"/>
      <c r="L12" s="678"/>
      <c r="M12" s="678"/>
      <c r="N12" s="678"/>
      <c r="O12" s="678"/>
      <c r="P12" s="678"/>
      <c r="Q12" s="678"/>
      <c r="R12" s="678"/>
      <c r="S12" s="678"/>
      <c r="T12" s="678"/>
      <c r="U12" s="678"/>
      <c r="V12" s="678"/>
      <c r="W12" s="678"/>
      <c r="X12" s="678"/>
      <c r="Y12" s="678"/>
      <c r="Z12" s="678"/>
      <c r="AA12" s="678"/>
      <c r="AB12" s="678"/>
      <c r="AC12" s="678"/>
      <c r="AD12" s="678"/>
    </row>
    <row r="13" spans="2:30" ht="16.5">
      <c r="B13" s="347" t="s">
        <v>442</v>
      </c>
      <c r="C13" s="347"/>
      <c r="D13" s="347"/>
      <c r="E13" s="347"/>
      <c r="F13" s="347"/>
      <c r="G13" s="347"/>
      <c r="H13" s="347"/>
      <c r="I13" s="347"/>
      <c r="J13" s="347"/>
      <c r="K13" s="347"/>
      <c r="L13" s="347"/>
      <c r="M13" s="347"/>
      <c r="N13" s="347"/>
      <c r="O13" s="347"/>
      <c r="P13" s="347"/>
      <c r="Q13" s="347"/>
      <c r="R13" s="347"/>
      <c r="S13" s="347"/>
      <c r="T13" s="347"/>
      <c r="U13" s="347"/>
      <c r="V13" s="347"/>
      <c r="W13" s="347"/>
      <c r="X13" s="347"/>
      <c r="Y13" s="347"/>
      <c r="Z13" s="353"/>
      <c r="AA13" s="347"/>
      <c r="AB13" s="347"/>
      <c r="AC13" s="347"/>
      <c r="AD13" s="353"/>
    </row>
    <row r="14" spans="2:30" ht="17.25" thickBot="1">
      <c r="B14" s="678" t="s">
        <v>443</v>
      </c>
      <c r="C14" s="678"/>
      <c r="D14" s="678"/>
      <c r="E14" s="678"/>
      <c r="F14" s="678"/>
      <c r="G14" s="679"/>
      <c r="H14" s="679"/>
      <c r="I14" s="679"/>
      <c r="J14" s="679"/>
      <c r="K14" s="679"/>
      <c r="L14" s="679"/>
      <c r="M14" s="679"/>
      <c r="N14" s="679"/>
      <c r="O14" s="678" t="s">
        <v>422</v>
      </c>
      <c r="P14" s="678"/>
      <c r="Q14" s="678"/>
      <c r="R14" s="678"/>
      <c r="S14" s="678"/>
      <c r="T14" s="678"/>
      <c r="U14" s="678"/>
      <c r="V14" s="678"/>
      <c r="W14" s="678"/>
      <c r="X14" s="347"/>
      <c r="Y14" s="347"/>
      <c r="Z14" s="353"/>
      <c r="AA14" s="347"/>
      <c r="AB14" s="347"/>
      <c r="AC14" s="347"/>
      <c r="AD14" s="353"/>
    </row>
    <row r="15" spans="2:30" ht="18.75">
      <c r="B15" s="349"/>
      <c r="C15" s="349"/>
      <c r="D15" s="349"/>
      <c r="E15" s="349"/>
      <c r="F15" s="349"/>
      <c r="G15" s="349"/>
      <c r="H15" s="349"/>
      <c r="I15" s="349"/>
      <c r="J15" s="349"/>
      <c r="K15" s="349"/>
      <c r="L15" s="349"/>
      <c r="M15" s="349"/>
      <c r="N15" s="349"/>
      <c r="O15" s="349"/>
      <c r="P15" s="349"/>
      <c r="Q15" s="349"/>
      <c r="R15" s="349"/>
      <c r="S15" s="349"/>
      <c r="T15" s="349"/>
      <c r="U15" s="349"/>
      <c r="V15" s="349"/>
      <c r="W15" s="349"/>
      <c r="X15" s="349"/>
      <c r="Y15" s="349"/>
      <c r="Z15" s="346"/>
      <c r="AA15" s="349"/>
      <c r="AB15" s="349"/>
      <c r="AC15" s="349"/>
      <c r="AD15" s="346"/>
    </row>
    <row r="16" spans="2:30" ht="18.75">
      <c r="B16" s="354"/>
      <c r="C16" s="348"/>
      <c r="D16" s="348"/>
      <c r="E16" s="348"/>
      <c r="F16" s="348"/>
      <c r="G16" s="348"/>
      <c r="H16" s="348"/>
      <c r="I16" s="348"/>
      <c r="J16" s="349"/>
      <c r="K16" s="349"/>
      <c r="L16" s="349"/>
      <c r="M16" s="349"/>
      <c r="N16" s="349"/>
      <c r="O16" s="349"/>
      <c r="P16" s="349"/>
      <c r="Q16" s="349"/>
      <c r="R16" s="349"/>
      <c r="S16" s="349"/>
      <c r="T16" s="349"/>
      <c r="U16" s="349"/>
      <c r="V16" s="349"/>
      <c r="W16" s="349"/>
      <c r="X16" s="349"/>
      <c r="Y16" s="349"/>
      <c r="Z16" s="346"/>
      <c r="AA16" s="349"/>
      <c r="AB16" s="349"/>
      <c r="AC16" s="349"/>
      <c r="AD16" s="346"/>
    </row>
    <row r="17" spans="2:30" ht="19.5" thickBot="1">
      <c r="B17" s="681" t="s">
        <v>444</v>
      </c>
      <c r="C17" s="681"/>
      <c r="D17" s="681"/>
      <c r="E17" s="681"/>
      <c r="F17" s="681"/>
      <c r="G17" s="681"/>
      <c r="H17" s="691"/>
      <c r="I17" s="691"/>
      <c r="J17" s="691"/>
      <c r="K17" s="691"/>
      <c r="L17" s="691"/>
      <c r="M17" s="691"/>
      <c r="N17" s="691"/>
      <c r="O17" s="691"/>
      <c r="P17" s="691"/>
      <c r="Q17" s="691"/>
      <c r="R17" s="348"/>
      <c r="S17" s="348"/>
      <c r="T17" s="349"/>
      <c r="U17" s="349"/>
      <c r="V17" s="349"/>
      <c r="W17" s="349"/>
      <c r="X17" s="349"/>
      <c r="Y17" s="349"/>
      <c r="Z17" s="346"/>
      <c r="AA17" s="349"/>
      <c r="AB17" s="349"/>
      <c r="AC17" s="349"/>
      <c r="AD17" s="346"/>
    </row>
    <row r="18" spans="2:30" ht="18.75">
      <c r="B18" s="349" t="s">
        <v>445</v>
      </c>
      <c r="C18" s="348"/>
      <c r="D18" s="348"/>
      <c r="E18" s="348"/>
      <c r="F18" s="348"/>
      <c r="G18" s="348"/>
      <c r="H18" s="348"/>
      <c r="I18" s="348"/>
      <c r="J18" s="348"/>
      <c r="K18" s="348"/>
      <c r="L18" s="348"/>
      <c r="M18" s="346"/>
      <c r="N18" s="348"/>
      <c r="O18" s="348"/>
      <c r="P18" s="692" t="s">
        <v>425</v>
      </c>
      <c r="Q18" s="692"/>
      <c r="R18" s="681"/>
      <c r="S18" s="681"/>
      <c r="T18" s="349"/>
      <c r="U18" s="349"/>
      <c r="V18" s="349"/>
      <c r="W18" s="349"/>
      <c r="X18" s="349"/>
      <c r="Y18" s="349"/>
      <c r="Z18" s="346"/>
      <c r="AA18" s="349"/>
      <c r="AB18" s="349"/>
      <c r="AC18" s="349"/>
      <c r="AD18" s="346"/>
    </row>
    <row r="19" spans="2:30" ht="19.5" thickBot="1">
      <c r="B19" s="681" t="s">
        <v>446</v>
      </c>
      <c r="C19" s="681"/>
      <c r="D19" s="681"/>
      <c r="E19" s="681"/>
      <c r="F19" s="681"/>
      <c r="G19" s="681"/>
      <c r="H19" s="681"/>
      <c r="I19" s="681"/>
      <c r="J19" s="691"/>
      <c r="K19" s="691"/>
      <c r="L19" s="691"/>
      <c r="M19" s="691"/>
      <c r="N19" s="691"/>
      <c r="O19" s="691"/>
      <c r="P19" s="691"/>
      <c r="Q19" s="691"/>
      <c r="R19" s="691"/>
      <c r="S19" s="691"/>
      <c r="T19" s="349"/>
      <c r="U19" s="349"/>
      <c r="V19" s="349"/>
      <c r="W19" s="349"/>
      <c r="X19" s="349"/>
      <c r="Y19" s="349"/>
      <c r="Z19" s="346"/>
      <c r="AA19" s="349"/>
      <c r="AB19" s="349"/>
      <c r="AC19" s="349"/>
      <c r="AD19" s="346"/>
    </row>
    <row r="20" spans="2:30" ht="18.75">
      <c r="B20" s="349"/>
      <c r="C20" s="349"/>
      <c r="D20" s="349"/>
      <c r="E20" s="349"/>
      <c r="F20" s="349"/>
      <c r="G20" s="349"/>
      <c r="H20" s="349"/>
      <c r="I20" s="349"/>
      <c r="J20" s="349"/>
      <c r="K20" s="349"/>
      <c r="L20" s="349"/>
      <c r="M20" s="349"/>
      <c r="N20" s="349"/>
      <c r="O20" s="349"/>
      <c r="P20" s="349"/>
      <c r="Q20" s="349"/>
      <c r="R20" s="349"/>
      <c r="S20" s="349"/>
      <c r="T20" s="349"/>
      <c r="U20" s="349"/>
      <c r="V20" s="349"/>
      <c r="W20" s="349"/>
      <c r="X20" s="349"/>
      <c r="Y20" s="349"/>
      <c r="Z20" s="346"/>
      <c r="AA20" s="349"/>
      <c r="AB20" s="349"/>
      <c r="AC20" s="349"/>
      <c r="AD20" s="346"/>
    </row>
    <row r="21" spans="2:30" ht="18.75">
      <c r="B21" s="349"/>
      <c r="C21" s="349"/>
      <c r="D21" s="349"/>
      <c r="E21" s="349"/>
      <c r="F21" s="349"/>
      <c r="G21" s="349"/>
      <c r="H21" s="349"/>
      <c r="I21" s="349"/>
      <c r="J21" s="349"/>
      <c r="K21" s="349"/>
      <c r="L21" s="349"/>
      <c r="M21" s="349"/>
      <c r="N21" s="349"/>
      <c r="O21" s="349"/>
      <c r="P21" s="349"/>
      <c r="Q21" s="349"/>
      <c r="R21" s="349"/>
      <c r="S21" s="349"/>
      <c r="T21" s="349"/>
      <c r="U21" s="349"/>
      <c r="V21" s="349"/>
      <c r="W21" s="349"/>
      <c r="X21" s="349"/>
      <c r="Y21" s="349"/>
      <c r="Z21" s="346"/>
      <c r="AA21" s="349"/>
      <c r="AB21" s="349"/>
      <c r="AC21" s="349"/>
      <c r="AD21" s="346"/>
    </row>
    <row r="22" spans="2:30" ht="18.75">
      <c r="B22" s="354"/>
      <c r="C22" s="348"/>
      <c r="D22" s="348"/>
      <c r="E22" s="348"/>
      <c r="F22" s="348"/>
      <c r="G22" s="348"/>
      <c r="H22" s="348"/>
      <c r="I22" s="348"/>
      <c r="J22" s="349"/>
      <c r="K22" s="349"/>
      <c r="L22" s="349"/>
      <c r="M22" s="349"/>
      <c r="N22" s="349"/>
      <c r="O22" s="349"/>
      <c r="P22" s="349"/>
      <c r="Q22" s="349"/>
      <c r="R22" s="349"/>
      <c r="S22" s="349"/>
      <c r="T22" s="349"/>
      <c r="U22" s="349"/>
      <c r="V22" s="349"/>
      <c r="W22" s="349"/>
      <c r="X22" s="349"/>
      <c r="Y22" s="349"/>
      <c r="Z22" s="346"/>
      <c r="AA22" s="349"/>
      <c r="AB22" s="349"/>
      <c r="AC22" s="349"/>
      <c r="AD22" s="346"/>
    </row>
    <row r="23" spans="2:30" ht="19.5" thickBot="1">
      <c r="B23" s="681" t="s">
        <v>447</v>
      </c>
      <c r="C23" s="681"/>
      <c r="D23" s="681"/>
      <c r="E23" s="681"/>
      <c r="F23" s="681"/>
      <c r="G23" s="681"/>
      <c r="H23" s="691"/>
      <c r="I23" s="691"/>
      <c r="J23" s="691"/>
      <c r="K23" s="691"/>
      <c r="L23" s="691"/>
      <c r="M23" s="691"/>
      <c r="N23" s="691"/>
      <c r="O23" s="691"/>
      <c r="P23" s="691"/>
      <c r="Q23" s="691"/>
      <c r="R23" s="348"/>
      <c r="S23" s="348"/>
      <c r="T23" s="349"/>
      <c r="U23" s="349"/>
      <c r="V23" s="349"/>
      <c r="W23" s="349"/>
      <c r="X23" s="349"/>
      <c r="Y23" s="349"/>
      <c r="Z23" s="346"/>
      <c r="AA23" s="349"/>
      <c r="AB23" s="349"/>
      <c r="AC23" s="349"/>
      <c r="AD23" s="346"/>
    </row>
    <row r="24" spans="2:30" ht="18.75">
      <c r="B24" s="349"/>
      <c r="C24" s="348"/>
      <c r="D24" s="348"/>
      <c r="E24" s="348"/>
      <c r="F24" s="348"/>
      <c r="G24" s="349"/>
      <c r="H24" s="349"/>
      <c r="I24" s="349"/>
      <c r="J24" s="349"/>
      <c r="K24" s="349"/>
      <c r="L24" s="349"/>
      <c r="M24" s="346"/>
      <c r="N24" s="348"/>
      <c r="O24" s="348"/>
      <c r="P24" s="681" t="s">
        <v>427</v>
      </c>
      <c r="Q24" s="681"/>
      <c r="R24" s="681"/>
      <c r="S24" s="681"/>
      <c r="T24" s="349"/>
      <c r="U24" s="349"/>
      <c r="V24" s="349"/>
      <c r="W24" s="349"/>
      <c r="X24" s="349"/>
      <c r="Y24" s="349"/>
      <c r="Z24" s="346"/>
      <c r="AA24" s="349"/>
      <c r="AB24" s="349"/>
      <c r="AC24" s="349"/>
      <c r="AD24" s="346"/>
    </row>
    <row r="25" spans="2:30" ht="19.5" thickBot="1">
      <c r="B25" s="681" t="s">
        <v>448</v>
      </c>
      <c r="C25" s="681"/>
      <c r="D25" s="681"/>
      <c r="E25" s="681"/>
      <c r="F25" s="681"/>
      <c r="G25" s="681"/>
      <c r="H25" s="681"/>
      <c r="I25" s="681"/>
      <c r="J25" s="691"/>
      <c r="K25" s="691"/>
      <c r="L25" s="691"/>
      <c r="M25" s="691"/>
      <c r="N25" s="691"/>
      <c r="O25" s="691"/>
      <c r="P25" s="691"/>
      <c r="Q25" s="691"/>
      <c r="R25" s="691"/>
      <c r="S25" s="691"/>
      <c r="T25" s="349"/>
      <c r="U25" s="349"/>
      <c r="V25" s="349"/>
      <c r="W25" s="349"/>
      <c r="X25" s="349"/>
      <c r="Y25" s="349"/>
      <c r="Z25" s="346"/>
      <c r="AA25" s="349"/>
      <c r="AB25" s="349"/>
      <c r="AC25" s="349"/>
      <c r="AD25" s="346"/>
    </row>
    <row r="26" spans="2:30" ht="18.75">
      <c r="B26" s="355"/>
      <c r="C26" s="349"/>
      <c r="D26" s="349"/>
      <c r="E26" s="349"/>
      <c r="F26" s="349"/>
      <c r="G26" s="349"/>
      <c r="H26" s="349"/>
      <c r="I26" s="349"/>
      <c r="J26" s="349"/>
      <c r="K26" s="349"/>
      <c r="L26" s="349"/>
      <c r="M26" s="349"/>
      <c r="N26" s="349"/>
      <c r="O26" s="349"/>
      <c r="P26" s="349"/>
      <c r="Q26" s="349"/>
      <c r="R26" s="349"/>
      <c r="S26" s="349"/>
      <c r="T26" s="349"/>
      <c r="U26" s="349"/>
      <c r="V26" s="349"/>
      <c r="W26" s="349"/>
      <c r="X26" s="349"/>
      <c r="Y26" s="349"/>
      <c r="Z26" s="346"/>
      <c r="AA26" s="349"/>
      <c r="AB26" s="349"/>
      <c r="AC26" s="349"/>
      <c r="AD26" s="346"/>
    </row>
    <row r="27" spans="2:30" ht="19.5" thickBot="1">
      <c r="B27" s="681" t="s">
        <v>428</v>
      </c>
      <c r="C27" s="681"/>
      <c r="D27" s="691"/>
      <c r="E27" s="691"/>
      <c r="F27" s="349" t="s">
        <v>412</v>
      </c>
      <c r="G27" s="691"/>
      <c r="H27" s="691"/>
      <c r="I27" s="349" t="s">
        <v>413</v>
      </c>
      <c r="J27" s="691"/>
      <c r="K27" s="691"/>
      <c r="L27" s="349" t="s">
        <v>429</v>
      </c>
      <c r="M27" s="349"/>
      <c r="N27" s="681"/>
      <c r="O27" s="681"/>
      <c r="P27" s="346"/>
      <c r="Q27" s="349"/>
      <c r="R27" s="349"/>
      <c r="S27" s="349"/>
      <c r="T27" s="349"/>
      <c r="U27" s="349"/>
      <c r="V27" s="349"/>
      <c r="W27" s="349"/>
      <c r="X27" s="349"/>
      <c r="Y27" s="349"/>
      <c r="Z27" s="349"/>
      <c r="AA27" s="349"/>
      <c r="AB27" s="349"/>
      <c r="AC27" s="349"/>
      <c r="AD27" s="346"/>
    </row>
    <row r="28" spans="2:30" ht="18.75">
      <c r="B28" s="349"/>
      <c r="C28" s="349"/>
      <c r="D28" s="349"/>
      <c r="E28" s="349"/>
      <c r="F28" s="349"/>
      <c r="G28" s="349"/>
      <c r="H28" s="349"/>
      <c r="I28" s="349"/>
      <c r="J28" s="349"/>
      <c r="K28" s="349"/>
      <c r="L28" s="349"/>
      <c r="M28" s="349"/>
      <c r="N28" s="349"/>
      <c r="O28" s="349"/>
      <c r="P28" s="349"/>
      <c r="Q28" s="349"/>
      <c r="R28" s="349"/>
      <c r="S28" s="349"/>
      <c r="T28" s="349"/>
      <c r="U28" s="349"/>
      <c r="V28" s="349"/>
      <c r="W28" s="349"/>
      <c r="X28" s="349"/>
      <c r="Y28" s="349"/>
      <c r="Z28" s="346"/>
      <c r="AA28" s="349"/>
      <c r="AB28" s="349"/>
      <c r="AC28" s="349"/>
      <c r="AD28" s="346"/>
    </row>
    <row r="29" spans="2:30" ht="18.75">
      <c r="B29" s="349"/>
      <c r="C29" s="349"/>
      <c r="D29" s="349"/>
      <c r="E29" s="349"/>
      <c r="F29" s="349"/>
      <c r="G29" s="349"/>
      <c r="H29" s="349"/>
      <c r="I29" s="349"/>
      <c r="J29" s="349"/>
      <c r="K29" s="349"/>
      <c r="L29" s="349"/>
      <c r="M29" s="349"/>
      <c r="N29" s="349"/>
      <c r="O29" s="349"/>
      <c r="P29" s="349"/>
      <c r="Q29" s="349"/>
      <c r="R29" s="349"/>
      <c r="S29" s="349"/>
      <c r="T29" s="349"/>
      <c r="U29" s="349"/>
      <c r="V29" s="349"/>
      <c r="W29" s="349"/>
      <c r="X29" s="349"/>
      <c r="Y29" s="349"/>
      <c r="Z29" s="346"/>
      <c r="AA29" s="349"/>
      <c r="AB29" s="349"/>
      <c r="AC29" s="349"/>
      <c r="AD29" s="346"/>
    </row>
    <row r="30" spans="2:30" ht="18.75">
      <c r="B30" s="349"/>
      <c r="C30" s="349"/>
      <c r="D30" s="349"/>
      <c r="E30" s="349"/>
      <c r="F30" s="349"/>
      <c r="G30" s="349"/>
      <c r="H30" s="349"/>
      <c r="I30" s="349"/>
      <c r="J30" s="349"/>
      <c r="K30" s="349"/>
      <c r="L30" s="349"/>
      <c r="M30" s="349"/>
      <c r="N30" s="349"/>
      <c r="O30" s="349"/>
      <c r="P30" s="349"/>
      <c r="Q30" s="349"/>
      <c r="R30" s="349"/>
      <c r="S30" s="349"/>
      <c r="T30" s="349"/>
      <c r="U30" s="349"/>
      <c r="V30" s="349"/>
      <c r="W30" s="349"/>
      <c r="X30" s="349"/>
      <c r="Y30" s="349"/>
      <c r="Z30" s="346"/>
      <c r="AA30" s="349"/>
      <c r="AB30" s="349"/>
      <c r="AC30" s="349"/>
      <c r="AD30" s="346"/>
    </row>
    <row r="31" spans="2:30" ht="18.75">
      <c r="B31" s="349"/>
      <c r="C31" s="349"/>
      <c r="D31" s="349"/>
      <c r="E31" s="349"/>
      <c r="F31" s="349"/>
      <c r="G31" s="349"/>
      <c r="H31" s="349"/>
      <c r="I31" s="349"/>
      <c r="J31" s="349"/>
      <c r="K31" s="349"/>
      <c r="L31" s="349"/>
      <c r="M31" s="349"/>
      <c r="N31" s="349"/>
      <c r="O31" s="349"/>
      <c r="P31" s="349"/>
      <c r="Q31" s="349"/>
      <c r="R31" s="349"/>
      <c r="S31" s="349"/>
      <c r="T31" s="349"/>
      <c r="U31" s="349"/>
      <c r="V31" s="349"/>
      <c r="W31" s="349"/>
      <c r="X31" s="349"/>
      <c r="Y31" s="349"/>
      <c r="Z31" s="346"/>
      <c r="AA31" s="349"/>
      <c r="AB31" s="349"/>
      <c r="AC31" s="349"/>
      <c r="AD31" s="346"/>
    </row>
    <row r="32" spans="2:30" ht="18.75">
      <c r="B32" s="349"/>
      <c r="C32" s="349"/>
      <c r="D32" s="349"/>
      <c r="E32" s="349"/>
      <c r="F32" s="349"/>
      <c r="G32" s="349"/>
      <c r="H32" s="349"/>
      <c r="I32" s="349"/>
      <c r="J32" s="349"/>
      <c r="K32" s="349"/>
      <c r="L32" s="349"/>
      <c r="M32" s="349"/>
      <c r="N32" s="349"/>
      <c r="O32" s="349"/>
      <c r="P32" s="349"/>
      <c r="Q32" s="349"/>
      <c r="R32" s="349"/>
      <c r="S32" s="349"/>
      <c r="T32" s="349"/>
      <c r="U32" s="349"/>
      <c r="V32" s="349"/>
      <c r="W32" s="349"/>
      <c r="X32" s="349"/>
      <c r="Y32" s="349"/>
      <c r="Z32" s="346"/>
      <c r="AA32" s="349"/>
      <c r="AB32" s="349"/>
      <c r="AC32" s="349"/>
      <c r="AD32" s="346"/>
    </row>
    <row r="33" spans="2:34" ht="18.75">
      <c r="B33" s="349"/>
      <c r="C33" s="349"/>
      <c r="D33" s="349"/>
      <c r="E33" s="349"/>
      <c r="F33" s="349"/>
      <c r="G33" s="349"/>
      <c r="H33" s="349"/>
      <c r="I33" s="349"/>
      <c r="J33" s="349"/>
      <c r="K33" s="349"/>
      <c r="L33" s="349"/>
      <c r="M33" s="349"/>
      <c r="N33" s="349"/>
      <c r="O33" s="349"/>
      <c r="P33" s="349"/>
      <c r="Q33" s="349"/>
      <c r="R33" s="349"/>
      <c r="S33" s="349"/>
      <c r="T33" s="349"/>
      <c r="U33" s="349"/>
      <c r="V33" s="349"/>
      <c r="W33" s="349"/>
      <c r="X33" s="349"/>
      <c r="Y33" s="349"/>
      <c r="Z33" s="346"/>
      <c r="AA33" s="349"/>
      <c r="AB33" s="349"/>
      <c r="AC33" s="349"/>
      <c r="AD33" s="346"/>
    </row>
    <row r="34" spans="2:34" ht="18.75">
      <c r="B34" s="349"/>
      <c r="C34" s="349"/>
      <c r="D34" s="349"/>
      <c r="E34" s="349"/>
      <c r="F34" s="349"/>
      <c r="G34" s="349"/>
      <c r="H34" s="349"/>
      <c r="I34" s="349"/>
      <c r="J34" s="349"/>
      <c r="K34" s="349"/>
      <c r="L34" s="349"/>
      <c r="M34" s="349"/>
      <c r="N34" s="349"/>
      <c r="O34" s="349"/>
      <c r="P34" s="349"/>
      <c r="Q34" s="349"/>
      <c r="R34" s="349"/>
      <c r="S34" s="349"/>
      <c r="T34" s="349"/>
      <c r="U34" s="349"/>
      <c r="V34" s="349"/>
      <c r="W34" s="349"/>
      <c r="X34" s="349"/>
      <c r="Y34" s="349"/>
      <c r="Z34" s="346"/>
      <c r="AA34" s="349"/>
      <c r="AB34" s="349"/>
      <c r="AC34" s="349"/>
      <c r="AD34" s="346"/>
    </row>
    <row r="35" spans="2:34" ht="18.75">
      <c r="B35" s="349"/>
      <c r="C35" s="349"/>
      <c r="D35" s="349"/>
      <c r="E35" s="349"/>
      <c r="F35" s="349"/>
      <c r="G35" s="349"/>
      <c r="H35" s="349"/>
      <c r="I35" s="349"/>
      <c r="J35" s="349"/>
      <c r="K35" s="349"/>
      <c r="L35" s="349"/>
      <c r="M35" s="349"/>
      <c r="N35" s="349"/>
      <c r="O35" s="349"/>
      <c r="P35" s="349"/>
      <c r="Q35" s="349"/>
      <c r="R35" s="349"/>
      <c r="S35" s="349"/>
      <c r="T35" s="349"/>
      <c r="U35" s="349"/>
      <c r="V35" s="349"/>
      <c r="W35" s="349"/>
      <c r="X35" s="349"/>
      <c r="Y35" s="349"/>
      <c r="Z35" s="346"/>
      <c r="AA35" s="349"/>
      <c r="AB35" s="349"/>
      <c r="AC35" s="349"/>
      <c r="AD35" s="346"/>
    </row>
    <row r="36" spans="2:34" ht="16.5">
      <c r="B36" s="689" t="s">
        <v>430</v>
      </c>
      <c r="C36" s="689"/>
      <c r="D36" s="689"/>
      <c r="E36" s="689"/>
      <c r="F36" s="689"/>
      <c r="G36" s="689"/>
      <c r="H36" s="689"/>
      <c r="I36" s="689"/>
      <c r="J36" s="689"/>
      <c r="K36" s="689"/>
      <c r="L36" s="689"/>
      <c r="M36" s="689"/>
      <c r="N36" s="689"/>
      <c r="O36" s="689"/>
      <c r="P36" s="689"/>
      <c r="Q36" s="689"/>
      <c r="R36" s="689"/>
      <c r="S36" s="689"/>
      <c r="T36" s="689"/>
      <c r="U36" s="689"/>
      <c r="V36" s="689"/>
      <c r="W36" s="689"/>
      <c r="X36" s="689"/>
      <c r="Y36" s="689"/>
      <c r="Z36" s="689"/>
      <c r="AA36" s="689"/>
      <c r="AB36" s="689"/>
      <c r="AC36" s="689"/>
      <c r="AD36" s="689"/>
      <c r="AE36" s="350"/>
      <c r="AF36" s="350"/>
      <c r="AG36" s="350"/>
      <c r="AH36" s="350"/>
    </row>
    <row r="37" spans="2:34" ht="16.5" customHeight="1">
      <c r="B37" s="356"/>
      <c r="C37" s="356"/>
      <c r="D37" s="356"/>
      <c r="E37" s="356"/>
      <c r="F37" s="356"/>
      <c r="G37" s="356"/>
      <c r="H37" s="356"/>
      <c r="I37" s="356"/>
      <c r="J37" s="356"/>
      <c r="K37" s="356"/>
      <c r="L37" s="356"/>
      <c r="M37" s="356"/>
      <c r="N37" s="356"/>
      <c r="O37" s="356"/>
      <c r="P37" s="356"/>
      <c r="Q37" s="356"/>
      <c r="R37" s="356"/>
      <c r="S37" s="356"/>
      <c r="T37" s="356"/>
      <c r="U37" s="356"/>
      <c r="V37" s="356"/>
      <c r="W37" s="356"/>
      <c r="X37" s="356"/>
      <c r="Y37" s="356"/>
      <c r="Z37" s="356"/>
      <c r="AA37" s="356"/>
      <c r="AB37" s="356"/>
      <c r="AC37" s="356"/>
      <c r="AD37" s="356"/>
      <c r="AE37" s="350"/>
      <c r="AF37" s="350"/>
      <c r="AG37" s="350"/>
      <c r="AH37" s="350"/>
    </row>
  </sheetData>
  <sheetProtection formatRows="0" selectLockedCells="1"/>
  <mergeCells count="38">
    <mergeCell ref="B1:AD1"/>
    <mergeCell ref="B4:AD4"/>
    <mergeCell ref="B5:D5"/>
    <mergeCell ref="E5:N5"/>
    <mergeCell ref="O5:T5"/>
    <mergeCell ref="U5:V5"/>
    <mergeCell ref="X5:Y5"/>
    <mergeCell ref="AA5:AB5"/>
    <mergeCell ref="C6:L6"/>
    <mergeCell ref="M6:Q6"/>
    <mergeCell ref="R6:Z6"/>
    <mergeCell ref="B8:AD8"/>
    <mergeCell ref="B9:H9"/>
    <mergeCell ref="I9:S9"/>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B36:AD36"/>
    <mergeCell ref="P24:S24"/>
    <mergeCell ref="B25:I25"/>
    <mergeCell ref="J25:S25"/>
    <mergeCell ref="B27:C27"/>
    <mergeCell ref="D27:E27"/>
    <mergeCell ref="G27:H27"/>
    <mergeCell ref="J27:K27"/>
    <mergeCell ref="N27:O27"/>
  </mergeCells>
  <phoneticPr fontId="4"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AD9E1-93EC-4354-A5F2-21D5760517AC}">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699" t="s">
        <v>449</v>
      </c>
      <c r="C1" s="700"/>
      <c r="D1" s="700"/>
      <c r="E1" s="700"/>
      <c r="F1" s="700"/>
      <c r="G1" s="700"/>
      <c r="H1" s="700"/>
      <c r="I1" s="700"/>
      <c r="J1" s="700"/>
      <c r="K1" s="700"/>
      <c r="L1" s="700"/>
      <c r="M1" s="700"/>
      <c r="N1" s="700"/>
      <c r="O1" s="700"/>
      <c r="P1" s="700"/>
      <c r="Q1" s="700"/>
      <c r="R1" s="700"/>
      <c r="S1" s="700"/>
      <c r="T1" s="700"/>
      <c r="U1" s="700"/>
      <c r="V1" s="700"/>
      <c r="W1" s="700"/>
      <c r="X1" s="700"/>
      <c r="Y1" s="700"/>
      <c r="Z1" s="701"/>
      <c r="AA1" s="357"/>
      <c r="AB1" s="357"/>
      <c r="AC1" s="357"/>
      <c r="AD1" s="357"/>
    </row>
    <row r="2" spans="2:30">
      <c r="B2" s="702" t="s">
        <v>450</v>
      </c>
      <c r="C2" s="703"/>
      <c r="D2" s="703"/>
      <c r="E2" s="703"/>
      <c r="F2" s="703"/>
      <c r="G2" s="703"/>
      <c r="H2" s="703"/>
      <c r="I2" s="703"/>
      <c r="J2" s="703"/>
      <c r="K2" s="703"/>
      <c r="L2" s="703"/>
      <c r="M2" s="703"/>
      <c r="N2" s="703"/>
      <c r="O2" s="703"/>
      <c r="P2" s="703"/>
      <c r="Q2" s="703"/>
      <c r="R2" s="703"/>
      <c r="S2" s="703"/>
      <c r="T2" s="703"/>
      <c r="U2" s="703"/>
      <c r="V2" s="703"/>
      <c r="W2" s="703"/>
      <c r="X2" s="703"/>
      <c r="Y2" s="703"/>
      <c r="Z2" s="704"/>
      <c r="AA2" s="358"/>
      <c r="AB2" s="358"/>
      <c r="AC2" s="358"/>
      <c r="AD2" s="358"/>
    </row>
    <row r="3" spans="2:30">
      <c r="B3" s="705" t="s">
        <v>451</v>
      </c>
      <c r="C3" s="706"/>
      <c r="D3" s="706"/>
      <c r="E3" s="706"/>
      <c r="F3" s="706"/>
      <c r="G3" s="706"/>
      <c r="H3" s="706"/>
      <c r="I3" s="706"/>
      <c r="J3" s="706"/>
      <c r="K3" s="706"/>
      <c r="L3" s="706"/>
      <c r="M3" s="706"/>
      <c r="N3" s="706"/>
      <c r="O3" s="706"/>
      <c r="P3" s="706"/>
      <c r="Q3" s="706"/>
      <c r="R3" s="706"/>
      <c r="S3" s="706"/>
      <c r="T3" s="706"/>
      <c r="U3" s="706"/>
      <c r="V3" s="706"/>
      <c r="W3" s="706"/>
      <c r="X3" s="706"/>
      <c r="Y3" s="706"/>
      <c r="Z3" s="707"/>
      <c r="AA3" s="359"/>
      <c r="AB3" s="359"/>
      <c r="AC3" s="359"/>
      <c r="AD3" s="359"/>
    </row>
    <row r="4" spans="2:30">
      <c r="B4" s="708" t="s">
        <v>452</v>
      </c>
      <c r="C4" s="709"/>
      <c r="D4" s="709"/>
      <c r="E4" s="709"/>
      <c r="F4" s="709"/>
      <c r="G4" s="709"/>
      <c r="H4" s="709"/>
      <c r="I4" s="709"/>
      <c r="J4" s="709"/>
      <c r="K4" s="709"/>
      <c r="L4" s="709"/>
      <c r="M4" s="709"/>
      <c r="N4" s="709"/>
      <c r="O4" s="709"/>
      <c r="P4" s="709"/>
      <c r="Q4" s="709"/>
      <c r="R4" s="709"/>
      <c r="S4" s="709"/>
      <c r="T4" s="709"/>
      <c r="U4" s="709"/>
      <c r="V4" s="709"/>
      <c r="W4" s="709"/>
      <c r="X4" s="709"/>
      <c r="Y4" s="709"/>
      <c r="Z4" s="710"/>
      <c r="AA4" s="358"/>
      <c r="AB4" s="358"/>
      <c r="AC4" s="358"/>
      <c r="AD4" s="358"/>
    </row>
    <row r="5" spans="2:30">
      <c r="B5" s="708" t="s">
        <v>453</v>
      </c>
      <c r="C5" s="709"/>
      <c r="D5" s="709"/>
      <c r="E5" s="709"/>
      <c r="F5" s="709"/>
      <c r="G5" s="709"/>
      <c r="H5" s="709"/>
      <c r="I5" s="709"/>
      <c r="J5" s="709"/>
      <c r="K5" s="709"/>
      <c r="L5" s="709"/>
      <c r="M5" s="709"/>
      <c r="N5" s="709"/>
      <c r="O5" s="709"/>
      <c r="P5" s="709"/>
      <c r="Q5" s="709"/>
      <c r="R5" s="709"/>
      <c r="S5" s="709"/>
      <c r="T5" s="709"/>
      <c r="U5" s="709"/>
      <c r="V5" s="709"/>
      <c r="W5" s="709"/>
      <c r="X5" s="709"/>
      <c r="Y5" s="709"/>
      <c r="Z5" s="710"/>
      <c r="AA5" s="358"/>
      <c r="AB5" s="358"/>
      <c r="AC5" s="358"/>
      <c r="AD5" s="358"/>
    </row>
    <row r="6" spans="2:30" ht="16.5" thickBot="1">
      <c r="B6" s="696" t="s">
        <v>454</v>
      </c>
      <c r="C6" s="697"/>
      <c r="D6" s="697"/>
      <c r="E6" s="697"/>
      <c r="F6" s="697"/>
      <c r="G6" s="697"/>
      <c r="H6" s="697"/>
      <c r="I6" s="697"/>
      <c r="J6" s="697"/>
      <c r="K6" s="697"/>
      <c r="L6" s="697"/>
      <c r="M6" s="697"/>
      <c r="N6" s="697"/>
      <c r="O6" s="697"/>
      <c r="P6" s="697"/>
      <c r="Q6" s="697"/>
      <c r="R6" s="697"/>
      <c r="S6" s="697"/>
      <c r="T6" s="697"/>
      <c r="U6" s="697"/>
      <c r="V6" s="697"/>
      <c r="W6" s="697"/>
      <c r="X6" s="697"/>
      <c r="Y6" s="697"/>
      <c r="Z6" s="698"/>
      <c r="AA6" s="358"/>
      <c r="AB6" s="358"/>
      <c r="AC6" s="358"/>
      <c r="AD6" s="358"/>
    </row>
    <row r="7" spans="2:30">
      <c r="B7" s="711" t="s">
        <v>455</v>
      </c>
      <c r="C7" s="712"/>
      <c r="D7" s="712"/>
      <c r="E7" s="712"/>
      <c r="F7" s="712"/>
      <c r="G7" s="712"/>
      <c r="H7" s="712"/>
      <c r="I7" s="712"/>
      <c r="J7" s="712"/>
      <c r="K7" s="712"/>
      <c r="L7" s="712"/>
      <c r="M7" s="712"/>
      <c r="N7" s="712"/>
      <c r="O7" s="712"/>
      <c r="P7" s="712"/>
      <c r="Q7" s="712"/>
      <c r="R7" s="712"/>
      <c r="S7" s="712"/>
      <c r="T7" s="712"/>
      <c r="U7" s="712"/>
      <c r="V7" s="712"/>
      <c r="W7" s="712"/>
      <c r="X7" s="712"/>
      <c r="Y7" s="712"/>
      <c r="Z7" s="713"/>
      <c r="AA7" s="360"/>
      <c r="AB7" s="360"/>
      <c r="AC7" s="360"/>
      <c r="AD7" s="360"/>
    </row>
    <row r="8" spans="2:30">
      <c r="B8" s="714" t="s">
        <v>456</v>
      </c>
      <c r="C8" s="715"/>
      <c r="D8" s="715"/>
      <c r="E8" s="715"/>
      <c r="F8" s="715"/>
      <c r="G8" s="715"/>
      <c r="H8" s="715"/>
      <c r="I8" s="715"/>
      <c r="J8" s="715"/>
      <c r="K8" s="715"/>
      <c r="L8" s="715"/>
      <c r="M8" s="715"/>
      <c r="N8" s="715"/>
      <c r="O8" s="715"/>
      <c r="P8" s="715"/>
      <c r="Q8" s="715"/>
      <c r="R8" s="715"/>
      <c r="S8" s="715"/>
      <c r="T8" s="715"/>
      <c r="U8" s="715"/>
      <c r="V8" s="715"/>
      <c r="W8" s="715"/>
      <c r="X8" s="715"/>
      <c r="Y8" s="715"/>
      <c r="Z8" s="716"/>
      <c r="AA8" s="361"/>
      <c r="AB8" s="361"/>
      <c r="AC8" s="361"/>
      <c r="AD8" s="361"/>
    </row>
    <row r="9" spans="2:30">
      <c r="B9" s="708" t="s">
        <v>457</v>
      </c>
      <c r="C9" s="709"/>
      <c r="D9" s="709"/>
      <c r="E9" s="709"/>
      <c r="F9" s="709"/>
      <c r="G9" s="709"/>
      <c r="H9" s="709"/>
      <c r="I9" s="709"/>
      <c r="J9" s="709"/>
      <c r="K9" s="709"/>
      <c r="L9" s="709"/>
      <c r="M9" s="709"/>
      <c r="N9" s="709"/>
      <c r="O9" s="709"/>
      <c r="P9" s="709"/>
      <c r="Q9" s="709"/>
      <c r="R9" s="709"/>
      <c r="S9" s="709"/>
      <c r="T9" s="709"/>
      <c r="U9" s="709"/>
      <c r="V9" s="709"/>
      <c r="W9" s="709"/>
      <c r="X9" s="709"/>
      <c r="Y9" s="709"/>
      <c r="Z9" s="710"/>
      <c r="AA9" s="358"/>
      <c r="AB9" s="358"/>
      <c r="AC9" s="358"/>
      <c r="AD9" s="358"/>
    </row>
    <row r="10" spans="2:30">
      <c r="B10" s="708" t="s">
        <v>458</v>
      </c>
      <c r="C10" s="709"/>
      <c r="D10" s="709"/>
      <c r="E10" s="709"/>
      <c r="F10" s="709"/>
      <c r="G10" s="709"/>
      <c r="H10" s="709"/>
      <c r="I10" s="709"/>
      <c r="J10" s="709"/>
      <c r="K10" s="709"/>
      <c r="L10" s="709"/>
      <c r="M10" s="709"/>
      <c r="N10" s="709"/>
      <c r="O10" s="709"/>
      <c r="P10" s="709"/>
      <c r="Q10" s="709"/>
      <c r="R10" s="709"/>
      <c r="S10" s="709"/>
      <c r="T10" s="709"/>
      <c r="U10" s="709"/>
      <c r="V10" s="709"/>
      <c r="W10" s="709"/>
      <c r="X10" s="709"/>
      <c r="Y10" s="709"/>
      <c r="Z10" s="710"/>
      <c r="AA10" s="358"/>
      <c r="AB10" s="358"/>
      <c r="AC10" s="358"/>
      <c r="AD10" s="358"/>
    </row>
    <row r="11" spans="2:30">
      <c r="B11" s="708" t="s">
        <v>459</v>
      </c>
      <c r="C11" s="709"/>
      <c r="D11" s="709"/>
      <c r="E11" s="709"/>
      <c r="F11" s="709"/>
      <c r="G11" s="709"/>
      <c r="H11" s="709"/>
      <c r="I11" s="709"/>
      <c r="J11" s="709"/>
      <c r="K11" s="709"/>
      <c r="L11" s="709"/>
      <c r="M11" s="709"/>
      <c r="N11" s="709"/>
      <c r="O11" s="709"/>
      <c r="P11" s="709"/>
      <c r="Q11" s="709"/>
      <c r="R11" s="709"/>
      <c r="S11" s="709"/>
      <c r="T11" s="709"/>
      <c r="U11" s="709"/>
      <c r="V11" s="709"/>
      <c r="W11" s="709"/>
      <c r="X11" s="709"/>
      <c r="Y11" s="709"/>
      <c r="Z11" s="710"/>
      <c r="AA11" s="358"/>
      <c r="AB11" s="358"/>
      <c r="AC11" s="358"/>
      <c r="AD11" s="358"/>
    </row>
    <row r="12" spans="2:30" ht="16.5" thickBot="1">
      <c r="B12" s="696" t="s">
        <v>460</v>
      </c>
      <c r="C12" s="697"/>
      <c r="D12" s="697"/>
      <c r="E12" s="697"/>
      <c r="F12" s="697"/>
      <c r="G12" s="697"/>
      <c r="H12" s="697"/>
      <c r="I12" s="697"/>
      <c r="J12" s="697"/>
      <c r="K12" s="697"/>
      <c r="L12" s="697"/>
      <c r="M12" s="697"/>
      <c r="N12" s="697"/>
      <c r="O12" s="697"/>
      <c r="P12" s="697"/>
      <c r="Q12" s="697"/>
      <c r="R12" s="697"/>
      <c r="S12" s="697"/>
      <c r="T12" s="697"/>
      <c r="U12" s="697"/>
      <c r="V12" s="697"/>
      <c r="W12" s="697"/>
      <c r="X12" s="697"/>
      <c r="Y12" s="697"/>
      <c r="Z12" s="698"/>
      <c r="AA12" s="358"/>
      <c r="AB12" s="358"/>
      <c r="AC12" s="358"/>
      <c r="AD12" s="358"/>
    </row>
    <row r="13" spans="2:30">
      <c r="B13" s="711" t="s">
        <v>461</v>
      </c>
      <c r="C13" s="712"/>
      <c r="D13" s="712"/>
      <c r="E13" s="712"/>
      <c r="F13" s="712"/>
      <c r="G13" s="712"/>
      <c r="H13" s="712"/>
      <c r="I13" s="712"/>
      <c r="J13" s="712"/>
      <c r="K13" s="712"/>
      <c r="L13" s="712"/>
      <c r="M13" s="712"/>
      <c r="N13" s="712"/>
      <c r="O13" s="712"/>
      <c r="P13" s="712"/>
      <c r="Q13" s="712"/>
      <c r="R13" s="712"/>
      <c r="S13" s="712"/>
      <c r="T13" s="712"/>
      <c r="U13" s="712"/>
      <c r="V13" s="712"/>
      <c r="W13" s="712"/>
      <c r="X13" s="712"/>
      <c r="Y13" s="712"/>
      <c r="Z13" s="713"/>
      <c r="AA13" s="360"/>
      <c r="AB13" s="360"/>
      <c r="AC13" s="360"/>
      <c r="AD13" s="360"/>
    </row>
    <row r="14" spans="2:30">
      <c r="B14" s="708" t="s">
        <v>462</v>
      </c>
      <c r="C14" s="709"/>
      <c r="D14" s="709"/>
      <c r="E14" s="709"/>
      <c r="F14" s="709"/>
      <c r="G14" s="709"/>
      <c r="H14" s="709"/>
      <c r="I14" s="709"/>
      <c r="J14" s="709"/>
      <c r="K14" s="709"/>
      <c r="L14" s="709"/>
      <c r="M14" s="709"/>
      <c r="N14" s="709"/>
      <c r="O14" s="709"/>
      <c r="P14" s="709"/>
      <c r="Q14" s="709"/>
      <c r="R14" s="709"/>
      <c r="S14" s="709"/>
      <c r="T14" s="709"/>
      <c r="U14" s="709"/>
      <c r="V14" s="709"/>
      <c r="W14" s="709"/>
      <c r="X14" s="709"/>
      <c r="Y14" s="709"/>
      <c r="Z14" s="710"/>
      <c r="AA14" s="358"/>
      <c r="AB14" s="358"/>
      <c r="AC14" s="358"/>
      <c r="AD14" s="358"/>
    </row>
    <row r="15" spans="2:30">
      <c r="B15" s="708" t="s">
        <v>463</v>
      </c>
      <c r="C15" s="709"/>
      <c r="D15" s="709"/>
      <c r="E15" s="709"/>
      <c r="F15" s="709"/>
      <c r="G15" s="709"/>
      <c r="H15" s="709"/>
      <c r="I15" s="709"/>
      <c r="J15" s="709"/>
      <c r="K15" s="709"/>
      <c r="L15" s="709"/>
      <c r="M15" s="709"/>
      <c r="N15" s="709"/>
      <c r="O15" s="709"/>
      <c r="P15" s="709"/>
      <c r="Q15" s="709"/>
      <c r="R15" s="709"/>
      <c r="S15" s="709"/>
      <c r="T15" s="709"/>
      <c r="U15" s="709"/>
      <c r="V15" s="709"/>
      <c r="W15" s="709"/>
      <c r="X15" s="709"/>
      <c r="Y15" s="709"/>
      <c r="Z15" s="710"/>
      <c r="AA15" s="358"/>
      <c r="AB15" s="358"/>
      <c r="AC15" s="358"/>
      <c r="AD15" s="358"/>
    </row>
    <row r="16" spans="2:30">
      <c r="B16" s="708" t="s">
        <v>464</v>
      </c>
      <c r="C16" s="709"/>
      <c r="D16" s="709"/>
      <c r="E16" s="709"/>
      <c r="F16" s="709"/>
      <c r="G16" s="709"/>
      <c r="H16" s="709"/>
      <c r="I16" s="709"/>
      <c r="J16" s="709"/>
      <c r="K16" s="709"/>
      <c r="L16" s="709"/>
      <c r="M16" s="709"/>
      <c r="N16" s="709"/>
      <c r="O16" s="709"/>
      <c r="P16" s="709"/>
      <c r="Q16" s="709"/>
      <c r="R16" s="709"/>
      <c r="S16" s="709"/>
      <c r="T16" s="709"/>
      <c r="U16" s="709"/>
      <c r="V16" s="709"/>
      <c r="W16" s="709"/>
      <c r="X16" s="709"/>
      <c r="Y16" s="709"/>
      <c r="Z16" s="710"/>
      <c r="AA16" s="358"/>
      <c r="AB16" s="358"/>
      <c r="AC16" s="358"/>
      <c r="AD16" s="358"/>
    </row>
    <row r="17" spans="2:30" ht="24.75" customHeight="1">
      <c r="B17" s="708" t="s">
        <v>465</v>
      </c>
      <c r="C17" s="709"/>
      <c r="D17" s="709"/>
      <c r="E17" s="709"/>
      <c r="F17" s="709"/>
      <c r="G17" s="709"/>
      <c r="H17" s="709"/>
      <c r="I17" s="709"/>
      <c r="J17" s="709"/>
      <c r="K17" s="709"/>
      <c r="L17" s="709"/>
      <c r="M17" s="709"/>
      <c r="N17" s="709"/>
      <c r="O17" s="709"/>
      <c r="P17" s="709"/>
      <c r="Q17" s="709"/>
      <c r="R17" s="709"/>
      <c r="S17" s="709"/>
      <c r="T17" s="709"/>
      <c r="U17" s="709"/>
      <c r="V17" s="709"/>
      <c r="W17" s="709"/>
      <c r="X17" s="709"/>
      <c r="Y17" s="709"/>
      <c r="Z17" s="710"/>
      <c r="AA17" s="358"/>
      <c r="AB17" s="358"/>
      <c r="AC17" s="358"/>
      <c r="AD17" s="358"/>
    </row>
    <row r="18" spans="2:30">
      <c r="B18" s="708" t="s">
        <v>466</v>
      </c>
      <c r="C18" s="709"/>
      <c r="D18" s="709"/>
      <c r="E18" s="709"/>
      <c r="F18" s="709"/>
      <c r="G18" s="709"/>
      <c r="H18" s="709"/>
      <c r="I18" s="709"/>
      <c r="J18" s="709"/>
      <c r="K18" s="709"/>
      <c r="L18" s="709"/>
      <c r="M18" s="709"/>
      <c r="N18" s="709"/>
      <c r="O18" s="709"/>
      <c r="P18" s="709"/>
      <c r="Q18" s="709"/>
      <c r="R18" s="709"/>
      <c r="S18" s="709"/>
      <c r="T18" s="709"/>
      <c r="U18" s="709"/>
      <c r="V18" s="709"/>
      <c r="W18" s="709"/>
      <c r="X18" s="709"/>
      <c r="Y18" s="709"/>
      <c r="Z18" s="710"/>
      <c r="AA18" s="358"/>
      <c r="AB18" s="358"/>
      <c r="AC18" s="358"/>
      <c r="AD18" s="358"/>
    </row>
    <row r="19" spans="2:30">
      <c r="B19" s="708" t="s">
        <v>467</v>
      </c>
      <c r="C19" s="709"/>
      <c r="D19" s="709"/>
      <c r="E19" s="709"/>
      <c r="F19" s="709"/>
      <c r="G19" s="709"/>
      <c r="H19" s="709"/>
      <c r="I19" s="709"/>
      <c r="J19" s="709"/>
      <c r="K19" s="709"/>
      <c r="L19" s="709"/>
      <c r="M19" s="709"/>
      <c r="N19" s="709"/>
      <c r="O19" s="709"/>
      <c r="P19" s="709"/>
      <c r="Q19" s="709"/>
      <c r="R19" s="709"/>
      <c r="S19" s="709"/>
      <c r="T19" s="709"/>
      <c r="U19" s="709"/>
      <c r="V19" s="709"/>
      <c r="W19" s="709"/>
      <c r="X19" s="709"/>
      <c r="Y19" s="709"/>
      <c r="Z19" s="710"/>
      <c r="AA19" s="358"/>
      <c r="AB19" s="358"/>
      <c r="AC19" s="358"/>
      <c r="AD19" s="358"/>
    </row>
    <row r="20" spans="2:30">
      <c r="B20" s="717" t="s">
        <v>468</v>
      </c>
      <c r="C20" s="718"/>
      <c r="D20" s="718"/>
      <c r="E20" s="718"/>
      <c r="F20" s="718"/>
      <c r="G20" s="718"/>
      <c r="H20" s="718"/>
      <c r="I20" s="718"/>
      <c r="J20" s="718"/>
      <c r="K20" s="718"/>
      <c r="L20" s="718"/>
      <c r="M20" s="718"/>
      <c r="N20" s="718"/>
      <c r="O20" s="718"/>
      <c r="P20" s="718"/>
      <c r="Q20" s="718"/>
      <c r="R20" s="718"/>
      <c r="S20" s="718"/>
      <c r="T20" s="718"/>
      <c r="U20" s="718"/>
      <c r="V20" s="718"/>
      <c r="W20" s="718"/>
      <c r="X20" s="718"/>
      <c r="Y20" s="718"/>
      <c r="Z20" s="719"/>
      <c r="AA20" s="362"/>
      <c r="AB20" s="362"/>
      <c r="AC20" s="362"/>
      <c r="AD20" s="362"/>
    </row>
    <row r="21" spans="2:30">
      <c r="B21" s="708" t="s">
        <v>469</v>
      </c>
      <c r="C21" s="709"/>
      <c r="D21" s="709"/>
      <c r="E21" s="709"/>
      <c r="F21" s="709"/>
      <c r="G21" s="709"/>
      <c r="H21" s="709"/>
      <c r="I21" s="709"/>
      <c r="J21" s="709"/>
      <c r="K21" s="709"/>
      <c r="L21" s="709"/>
      <c r="M21" s="709"/>
      <c r="N21" s="709"/>
      <c r="O21" s="709"/>
      <c r="P21" s="709"/>
      <c r="Q21" s="709"/>
      <c r="R21" s="709"/>
      <c r="S21" s="709"/>
      <c r="T21" s="709"/>
      <c r="U21" s="709"/>
      <c r="V21" s="709"/>
      <c r="W21" s="709"/>
      <c r="X21" s="709"/>
      <c r="Y21" s="709"/>
      <c r="Z21" s="710"/>
      <c r="AA21" s="358"/>
      <c r="AB21" s="358"/>
      <c r="AC21" s="358"/>
      <c r="AD21" s="358"/>
    </row>
    <row r="22" spans="2:30" ht="16.5" thickBot="1">
      <c r="B22" s="696" t="s">
        <v>470</v>
      </c>
      <c r="C22" s="697"/>
      <c r="D22" s="697"/>
      <c r="E22" s="697"/>
      <c r="F22" s="697"/>
      <c r="G22" s="697"/>
      <c r="H22" s="697"/>
      <c r="I22" s="697"/>
      <c r="J22" s="697"/>
      <c r="K22" s="697"/>
      <c r="L22" s="697"/>
      <c r="M22" s="697"/>
      <c r="N22" s="697"/>
      <c r="O22" s="697"/>
      <c r="P22" s="697"/>
      <c r="Q22" s="697"/>
      <c r="R22" s="697"/>
      <c r="S22" s="697"/>
      <c r="T22" s="697"/>
      <c r="U22" s="697"/>
      <c r="V22" s="697"/>
      <c r="W22" s="697"/>
      <c r="X22" s="697"/>
      <c r="Y22" s="697"/>
      <c r="Z22" s="698"/>
      <c r="AA22" s="358"/>
      <c r="AB22" s="358"/>
      <c r="AC22" s="358"/>
      <c r="AD22" s="358"/>
    </row>
    <row r="23" spans="2:30">
      <c r="B23" s="720" t="s">
        <v>471</v>
      </c>
      <c r="C23" s="721"/>
      <c r="D23" s="721"/>
      <c r="E23" s="721"/>
      <c r="F23" s="721"/>
      <c r="G23" s="721"/>
      <c r="H23" s="721"/>
      <c r="I23" s="721"/>
      <c r="J23" s="721"/>
      <c r="K23" s="721"/>
      <c r="L23" s="721"/>
      <c r="M23" s="721"/>
      <c r="N23" s="721"/>
      <c r="O23" s="721"/>
      <c r="P23" s="721"/>
      <c r="Q23" s="721"/>
      <c r="R23" s="721"/>
      <c r="S23" s="721"/>
      <c r="T23" s="721"/>
      <c r="U23" s="721"/>
      <c r="V23" s="721"/>
      <c r="W23" s="721"/>
      <c r="X23" s="721"/>
      <c r="Y23" s="721"/>
      <c r="Z23" s="722"/>
      <c r="AA23" s="359"/>
      <c r="AB23" s="359"/>
      <c r="AC23" s="359"/>
      <c r="AD23" s="359"/>
    </row>
    <row r="24" spans="2:30">
      <c r="B24" s="705" t="s">
        <v>472</v>
      </c>
      <c r="C24" s="706"/>
      <c r="D24" s="706"/>
      <c r="E24" s="706"/>
      <c r="F24" s="706"/>
      <c r="G24" s="706"/>
      <c r="H24" s="706"/>
      <c r="I24" s="706"/>
      <c r="J24" s="706"/>
      <c r="K24" s="706"/>
      <c r="L24" s="706"/>
      <c r="M24" s="706"/>
      <c r="N24" s="706"/>
      <c r="O24" s="706"/>
      <c r="P24" s="706"/>
      <c r="Q24" s="706"/>
      <c r="R24" s="706"/>
      <c r="S24" s="706"/>
      <c r="T24" s="706"/>
      <c r="U24" s="706"/>
      <c r="V24" s="706"/>
      <c r="W24" s="706"/>
      <c r="X24" s="706"/>
      <c r="Y24" s="706"/>
      <c r="Z24" s="707"/>
      <c r="AA24" s="359"/>
      <c r="AB24" s="359"/>
      <c r="AC24" s="359"/>
      <c r="AD24" s="359"/>
    </row>
    <row r="25" spans="2:30">
      <c r="B25" s="705" t="s">
        <v>473</v>
      </c>
      <c r="C25" s="706"/>
      <c r="D25" s="706"/>
      <c r="E25" s="706"/>
      <c r="F25" s="706"/>
      <c r="G25" s="706"/>
      <c r="H25" s="706"/>
      <c r="I25" s="706"/>
      <c r="J25" s="706"/>
      <c r="K25" s="706"/>
      <c r="L25" s="706"/>
      <c r="M25" s="706"/>
      <c r="N25" s="706"/>
      <c r="O25" s="706"/>
      <c r="P25" s="706"/>
      <c r="Q25" s="706"/>
      <c r="R25" s="706"/>
      <c r="S25" s="706"/>
      <c r="T25" s="706"/>
      <c r="U25" s="706"/>
      <c r="V25" s="706"/>
      <c r="W25" s="706"/>
      <c r="X25" s="706"/>
      <c r="Y25" s="706"/>
      <c r="Z25" s="707"/>
      <c r="AA25" s="359"/>
      <c r="AB25" s="359"/>
      <c r="AC25" s="359"/>
      <c r="AD25" s="359"/>
    </row>
    <row r="26" spans="2:30" ht="16.5" thickBot="1">
      <c r="B26" s="725" t="s">
        <v>474</v>
      </c>
      <c r="C26" s="726"/>
      <c r="D26" s="726"/>
      <c r="E26" s="726"/>
      <c r="F26" s="726"/>
      <c r="G26" s="726"/>
      <c r="H26" s="726"/>
      <c r="I26" s="726"/>
      <c r="J26" s="726"/>
      <c r="K26" s="726"/>
      <c r="L26" s="726"/>
      <c r="M26" s="726"/>
      <c r="N26" s="726"/>
      <c r="O26" s="726"/>
      <c r="P26" s="726"/>
      <c r="Q26" s="726"/>
      <c r="R26" s="726"/>
      <c r="S26" s="726"/>
      <c r="T26" s="726"/>
      <c r="U26" s="726"/>
      <c r="V26" s="726"/>
      <c r="W26" s="726"/>
      <c r="X26" s="726"/>
      <c r="Y26" s="726"/>
      <c r="Z26" s="727"/>
      <c r="AA26" s="359"/>
      <c r="AB26" s="359"/>
      <c r="AC26" s="359"/>
      <c r="AD26" s="359"/>
    </row>
    <row r="27" spans="2:30">
      <c r="B27" s="728" t="s">
        <v>475</v>
      </c>
      <c r="C27" s="729"/>
      <c r="D27" s="729"/>
      <c r="E27" s="729"/>
      <c r="F27" s="729"/>
      <c r="G27" s="729"/>
      <c r="H27" s="729"/>
      <c r="I27" s="729"/>
      <c r="J27" s="729"/>
      <c r="K27" s="729"/>
      <c r="L27" s="729"/>
      <c r="M27" s="729"/>
      <c r="N27" s="729"/>
      <c r="O27" s="729"/>
      <c r="P27" s="729"/>
      <c r="Q27" s="729"/>
      <c r="R27" s="729"/>
      <c r="S27" s="729"/>
      <c r="T27" s="729"/>
      <c r="U27" s="729"/>
      <c r="V27" s="729"/>
      <c r="W27" s="729"/>
      <c r="X27" s="729"/>
      <c r="Y27" s="729"/>
      <c r="Z27" s="730"/>
      <c r="AA27" s="363"/>
      <c r="AB27" s="363"/>
      <c r="AC27" s="363"/>
      <c r="AD27" s="363"/>
    </row>
    <row r="28" spans="2:30" ht="15.75" customHeight="1">
      <c r="B28" s="731" t="s">
        <v>476</v>
      </c>
      <c r="C28" s="732"/>
      <c r="D28" s="733"/>
      <c r="E28" s="733"/>
      <c r="F28" s="733"/>
      <c r="G28" s="733"/>
      <c r="H28" s="733"/>
      <c r="I28" s="732" t="s">
        <v>477</v>
      </c>
      <c r="J28" s="732"/>
      <c r="K28" s="733"/>
      <c r="L28" s="733"/>
      <c r="M28" s="733"/>
      <c r="N28" s="733"/>
      <c r="O28" s="733"/>
      <c r="P28" s="733"/>
      <c r="Q28" s="733"/>
      <c r="R28" s="733"/>
      <c r="S28" s="733"/>
      <c r="T28" s="733"/>
      <c r="U28" s="733"/>
      <c r="V28" s="733"/>
      <c r="W28" s="733"/>
      <c r="X28" s="733"/>
      <c r="Y28" s="733"/>
      <c r="Z28" s="734"/>
      <c r="AA28" s="361"/>
      <c r="AB28" s="361"/>
      <c r="AC28" s="361"/>
      <c r="AD28" s="361"/>
    </row>
    <row r="29" spans="2:30" ht="16.5" customHeight="1" thickBot="1">
      <c r="B29" s="735" t="s">
        <v>478</v>
      </c>
      <c r="C29" s="736"/>
      <c r="D29" s="723"/>
      <c r="E29" s="723"/>
      <c r="F29" s="723"/>
      <c r="G29" s="723"/>
      <c r="H29" s="736" t="s">
        <v>479</v>
      </c>
      <c r="I29" s="736"/>
      <c r="J29" s="723"/>
      <c r="K29" s="723"/>
      <c r="L29" s="723"/>
      <c r="M29" s="723"/>
      <c r="N29" s="736" t="s">
        <v>480</v>
      </c>
      <c r="O29" s="736"/>
      <c r="P29" s="723"/>
      <c r="Q29" s="723"/>
      <c r="R29" s="723"/>
      <c r="S29" s="723"/>
      <c r="T29" s="723"/>
      <c r="U29" s="723"/>
      <c r="V29" s="723"/>
      <c r="W29" s="723"/>
      <c r="X29" s="723"/>
      <c r="Y29" s="723"/>
      <c r="Z29" s="724"/>
      <c r="AA29" s="361"/>
      <c r="AB29" s="361"/>
      <c r="AC29" s="361"/>
      <c r="AD29" s="361"/>
    </row>
    <row r="30" spans="2:30">
      <c r="B30" s="739" t="s">
        <v>481</v>
      </c>
      <c r="C30" s="740"/>
      <c r="D30" s="740"/>
      <c r="E30" s="740"/>
      <c r="F30" s="740"/>
      <c r="G30" s="740"/>
      <c r="H30" s="741" t="s">
        <v>482</v>
      </c>
      <c r="I30" s="741"/>
      <c r="J30" s="741"/>
      <c r="K30" s="741"/>
      <c r="L30" s="741"/>
      <c r="M30" s="741"/>
      <c r="N30" s="741"/>
      <c r="O30" s="741"/>
      <c r="P30" s="741"/>
      <c r="Q30" s="741"/>
      <c r="R30" s="741"/>
      <c r="S30" s="741"/>
      <c r="T30" s="741"/>
      <c r="U30" s="741"/>
      <c r="V30" s="741"/>
      <c r="W30" s="741"/>
      <c r="X30" s="741"/>
      <c r="Y30" s="741"/>
      <c r="Z30" s="742"/>
      <c r="AA30" s="364"/>
      <c r="AB30" s="364"/>
      <c r="AC30" s="364"/>
      <c r="AD30" s="364"/>
    </row>
    <row r="31" spans="2:30">
      <c r="B31" s="743" t="s">
        <v>483</v>
      </c>
      <c r="C31" s="744"/>
      <c r="D31" s="744"/>
      <c r="E31" s="744"/>
      <c r="F31" s="744"/>
      <c r="G31" s="744"/>
      <c r="H31" s="744"/>
      <c r="I31" s="744"/>
      <c r="J31" s="744"/>
      <c r="K31" s="744"/>
      <c r="L31" s="744"/>
      <c r="M31" s="744"/>
      <c r="N31" s="744"/>
      <c r="O31" s="744"/>
      <c r="P31" s="744"/>
      <c r="Q31" s="744"/>
      <c r="R31" s="744"/>
      <c r="S31" s="744"/>
      <c r="T31" s="744"/>
      <c r="U31" s="744"/>
      <c r="V31" s="744"/>
      <c r="W31" s="744"/>
      <c r="X31" s="744"/>
      <c r="Y31" s="744"/>
      <c r="Z31" s="745"/>
      <c r="AA31" s="364"/>
      <c r="AB31" s="364"/>
      <c r="AC31" s="364"/>
      <c r="AD31" s="364"/>
    </row>
    <row r="32" spans="2:30" ht="15.75" customHeight="1">
      <c r="B32" s="746" t="s">
        <v>484</v>
      </c>
      <c r="C32" s="747"/>
      <c r="D32" s="747"/>
      <c r="E32" s="747"/>
      <c r="F32" s="748"/>
      <c r="G32" s="748"/>
      <c r="H32" s="748"/>
      <c r="I32" s="748"/>
      <c r="J32" s="748"/>
      <c r="K32" s="748"/>
      <c r="L32" s="748"/>
      <c r="M32" s="748"/>
      <c r="N32" s="748"/>
      <c r="O32" s="748"/>
      <c r="P32" s="748"/>
      <c r="Q32" s="748"/>
      <c r="R32" s="748"/>
      <c r="S32" s="748"/>
      <c r="T32" s="748"/>
      <c r="U32" s="748"/>
      <c r="V32" s="748"/>
      <c r="W32" s="748"/>
      <c r="X32" s="748"/>
      <c r="Y32" s="748"/>
      <c r="Z32" s="749"/>
      <c r="AA32" s="365"/>
      <c r="AB32" s="365"/>
      <c r="AC32" s="365"/>
      <c r="AD32" s="365"/>
    </row>
    <row r="33" spans="2:30" ht="47.25" customHeight="1" thickBot="1">
      <c r="B33" s="750" t="s">
        <v>485</v>
      </c>
      <c r="C33" s="751"/>
      <c r="D33" s="751"/>
      <c r="E33" s="751"/>
      <c r="F33" s="751"/>
      <c r="G33" s="752"/>
      <c r="H33" s="753"/>
      <c r="I33" s="753"/>
      <c r="J33" s="753"/>
      <c r="K33" s="753"/>
      <c r="L33" s="753"/>
      <c r="M33" s="753"/>
      <c r="N33" s="753"/>
      <c r="O33" s="754" t="s">
        <v>486</v>
      </c>
      <c r="P33" s="755"/>
      <c r="Q33" s="755"/>
      <c r="R33" s="755"/>
      <c r="S33" s="755"/>
      <c r="T33" s="752"/>
      <c r="U33" s="753"/>
      <c r="V33" s="753"/>
      <c r="W33" s="753"/>
      <c r="X33" s="753"/>
      <c r="Y33" s="753"/>
      <c r="Z33" s="366"/>
      <c r="AA33" s="367"/>
      <c r="AB33" s="367"/>
      <c r="AC33" s="367"/>
      <c r="AD33" s="367"/>
    </row>
    <row r="34" spans="2:30">
      <c r="B34" s="737" t="s">
        <v>487</v>
      </c>
      <c r="C34" s="738"/>
      <c r="D34" s="738"/>
      <c r="E34" s="738"/>
      <c r="F34" s="738"/>
      <c r="G34" s="738"/>
      <c r="H34" s="738"/>
      <c r="I34" s="738"/>
      <c r="J34" s="738"/>
      <c r="K34" s="738"/>
      <c r="L34" s="738"/>
      <c r="M34" s="738"/>
      <c r="N34" s="738"/>
      <c r="O34" s="738"/>
      <c r="P34" s="738"/>
      <c r="Q34" s="738"/>
      <c r="R34" s="738"/>
      <c r="S34" s="738"/>
      <c r="T34" s="738"/>
      <c r="U34" s="738"/>
      <c r="V34" s="738"/>
      <c r="W34" s="738"/>
      <c r="X34" s="738"/>
      <c r="Y34" s="738"/>
      <c r="Z34" s="738"/>
      <c r="AA34" s="363"/>
      <c r="AB34" s="363"/>
      <c r="AC34" s="363"/>
      <c r="AD34" s="363"/>
    </row>
    <row r="35" spans="2:30" ht="16.5">
      <c r="B35" s="368"/>
      <c r="C35" s="368"/>
      <c r="D35" s="368"/>
      <c r="E35" s="368"/>
      <c r="F35" s="368"/>
      <c r="G35" s="368"/>
      <c r="H35" s="368"/>
      <c r="I35" s="368"/>
      <c r="J35" s="368"/>
      <c r="K35" s="368"/>
      <c r="L35" s="368"/>
      <c r="M35" s="368"/>
      <c r="N35" s="368"/>
      <c r="O35" s="368"/>
      <c r="P35" s="368"/>
      <c r="Q35" s="368"/>
      <c r="R35" s="368"/>
      <c r="S35" s="368"/>
      <c r="T35" s="368"/>
      <c r="U35" s="368"/>
      <c r="V35" s="368"/>
      <c r="W35" s="368"/>
      <c r="X35" s="368"/>
      <c r="Y35" s="368"/>
      <c r="Z35" s="368"/>
      <c r="AA35" s="350"/>
      <c r="AB35" s="350"/>
      <c r="AC35" s="350"/>
      <c r="AD35" s="350"/>
    </row>
    <row r="36" spans="2:30">
      <c r="B36" s="346"/>
      <c r="C36" s="346"/>
      <c r="D36" s="346"/>
      <c r="E36" s="346"/>
      <c r="F36" s="346"/>
      <c r="G36" s="346"/>
      <c r="H36" s="346"/>
      <c r="I36" s="346"/>
      <c r="J36" s="346"/>
      <c r="K36" s="346"/>
      <c r="L36" s="346"/>
      <c r="M36" s="346"/>
      <c r="N36" s="346"/>
      <c r="O36" s="346"/>
      <c r="P36" s="346"/>
      <c r="Q36" s="346"/>
      <c r="R36" s="346"/>
      <c r="S36" s="346"/>
      <c r="T36" s="346"/>
      <c r="U36" s="346"/>
      <c r="V36" s="346"/>
      <c r="W36" s="346"/>
      <c r="X36" s="346"/>
      <c r="Y36" s="346"/>
      <c r="Z36" s="346"/>
    </row>
    <row r="37" spans="2:30">
      <c r="B37" s="346"/>
      <c r="C37" s="346"/>
      <c r="D37" s="346"/>
      <c r="E37" s="346"/>
      <c r="F37" s="346"/>
      <c r="G37" s="346"/>
      <c r="H37" s="346"/>
      <c r="I37" s="346"/>
      <c r="J37" s="346"/>
      <c r="K37" s="346"/>
      <c r="L37" s="346"/>
      <c r="M37" s="346"/>
      <c r="N37" s="346"/>
      <c r="O37" s="346"/>
      <c r="P37" s="346"/>
      <c r="Q37" s="346"/>
      <c r="R37" s="346"/>
      <c r="S37" s="346"/>
      <c r="T37" s="346"/>
      <c r="U37" s="346"/>
      <c r="V37" s="346"/>
      <c r="W37" s="346"/>
      <c r="X37" s="346"/>
      <c r="Y37" s="346"/>
      <c r="Z37" s="346"/>
    </row>
    <row r="38" spans="2:30">
      <c r="B38" s="346"/>
      <c r="C38" s="346"/>
      <c r="D38" s="346"/>
      <c r="E38" s="346"/>
      <c r="F38" s="346"/>
      <c r="G38" s="346"/>
      <c r="H38" s="346"/>
      <c r="I38" s="346"/>
      <c r="J38" s="346"/>
      <c r="K38" s="346"/>
      <c r="L38" s="346"/>
      <c r="M38" s="346"/>
      <c r="N38" s="346"/>
      <c r="O38" s="346"/>
      <c r="P38" s="346"/>
      <c r="Q38" s="346"/>
      <c r="R38" s="346"/>
      <c r="S38" s="346"/>
      <c r="T38" s="346"/>
      <c r="U38" s="346"/>
      <c r="V38" s="346"/>
      <c r="W38" s="346"/>
      <c r="X38" s="346"/>
      <c r="Y38" s="346"/>
      <c r="Z38" s="346"/>
    </row>
    <row r="39" spans="2:30" ht="16.5">
      <c r="B39" s="689" t="s">
        <v>430</v>
      </c>
      <c r="C39" s="689"/>
      <c r="D39" s="689"/>
      <c r="E39" s="689"/>
      <c r="F39" s="689"/>
      <c r="G39" s="689"/>
      <c r="H39" s="689"/>
      <c r="I39" s="689"/>
      <c r="J39" s="689"/>
      <c r="K39" s="689"/>
      <c r="L39" s="689"/>
      <c r="M39" s="689"/>
      <c r="N39" s="689"/>
      <c r="O39" s="689"/>
      <c r="P39" s="689"/>
      <c r="Q39" s="689"/>
      <c r="R39" s="689"/>
      <c r="S39" s="689"/>
      <c r="T39" s="689"/>
      <c r="U39" s="689"/>
      <c r="V39" s="689"/>
      <c r="W39" s="689"/>
      <c r="X39" s="689"/>
      <c r="Y39" s="689"/>
      <c r="Z39" s="689"/>
      <c r="AA39" s="350"/>
      <c r="AB39" s="350"/>
      <c r="AC39" s="350"/>
      <c r="AD39" s="350"/>
    </row>
  </sheetData>
  <sheetProtection formatRows="0" selectLockedCells="1"/>
  <mergeCells count="48">
    <mergeCell ref="B34:Z34"/>
    <mergeCell ref="B39:Z39"/>
    <mergeCell ref="B30:G30"/>
    <mergeCell ref="H30:Z30"/>
    <mergeCell ref="B31:Z31"/>
    <mergeCell ref="B32:E32"/>
    <mergeCell ref="F32:Z32"/>
    <mergeCell ref="B33:F33"/>
    <mergeCell ref="G33:N33"/>
    <mergeCell ref="O33:S33"/>
    <mergeCell ref="T33:Y33"/>
    <mergeCell ref="P29:Z29"/>
    <mergeCell ref="B25:Z25"/>
    <mergeCell ref="B26:Z26"/>
    <mergeCell ref="B27:Z27"/>
    <mergeCell ref="B28:C28"/>
    <mergeCell ref="D28:H28"/>
    <mergeCell ref="I28:J28"/>
    <mergeCell ref="K28:Z28"/>
    <mergeCell ref="B29:C29"/>
    <mergeCell ref="D29:G29"/>
    <mergeCell ref="H29:I29"/>
    <mergeCell ref="J29:M29"/>
    <mergeCell ref="N29:O29"/>
    <mergeCell ref="B24:Z24"/>
    <mergeCell ref="B13:Z13"/>
    <mergeCell ref="B14:Z14"/>
    <mergeCell ref="B15:Z15"/>
    <mergeCell ref="B16:Z16"/>
    <mergeCell ref="B17:Z17"/>
    <mergeCell ref="B18:Z18"/>
    <mergeCell ref="B19:Z19"/>
    <mergeCell ref="B20:Z20"/>
    <mergeCell ref="B21:Z21"/>
    <mergeCell ref="B22:Z22"/>
    <mergeCell ref="B23:Z23"/>
    <mergeCell ref="B12:Z12"/>
    <mergeCell ref="B1:Z1"/>
    <mergeCell ref="B2:Z2"/>
    <mergeCell ref="B3:Z3"/>
    <mergeCell ref="B4:Z4"/>
    <mergeCell ref="B5:Z5"/>
    <mergeCell ref="B6:Z6"/>
    <mergeCell ref="B7:Z7"/>
    <mergeCell ref="B8:Z8"/>
    <mergeCell ref="B9:Z9"/>
    <mergeCell ref="B10:Z10"/>
    <mergeCell ref="B11:Z11"/>
  </mergeCells>
  <phoneticPr fontId="4"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F235B-1BE7-41B0-A02E-109D49B8401B}">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771" t="s">
        <v>488</v>
      </c>
      <c r="C1" s="771"/>
      <c r="D1" s="771"/>
      <c r="E1" s="771"/>
      <c r="F1" s="771"/>
      <c r="G1" s="771"/>
      <c r="H1" s="771"/>
      <c r="I1" s="771"/>
      <c r="J1" s="771"/>
      <c r="K1" s="771"/>
      <c r="L1" s="771"/>
      <c r="M1" s="771"/>
      <c r="N1" s="771"/>
      <c r="O1" s="771"/>
      <c r="P1" s="771"/>
      <c r="Q1" s="771"/>
      <c r="R1" s="771"/>
      <c r="S1" s="771"/>
      <c r="T1" s="771"/>
      <c r="U1" s="771"/>
      <c r="V1" s="771"/>
      <c r="W1" s="771"/>
      <c r="X1" s="771"/>
      <c r="Y1" s="771"/>
      <c r="Z1" s="771"/>
    </row>
    <row r="2" spans="2:30" ht="27.75">
      <c r="B2" s="758" t="s">
        <v>489</v>
      </c>
      <c r="C2" s="759"/>
      <c r="D2" s="759"/>
      <c r="E2" s="759"/>
      <c r="F2" s="759"/>
      <c r="G2" s="759"/>
      <c r="H2" s="759"/>
      <c r="I2" s="759"/>
      <c r="J2" s="759"/>
      <c r="K2" s="759"/>
      <c r="L2" s="759"/>
      <c r="M2" s="759"/>
      <c r="N2" s="759"/>
      <c r="O2" s="759"/>
      <c r="P2" s="759"/>
      <c r="Q2" s="759"/>
      <c r="R2" s="759"/>
      <c r="S2" s="759"/>
      <c r="T2" s="759"/>
      <c r="U2" s="759"/>
      <c r="V2" s="759"/>
      <c r="W2" s="759"/>
      <c r="X2" s="759"/>
      <c r="Y2" s="759"/>
      <c r="Z2" s="760"/>
      <c r="AA2" s="357"/>
      <c r="AB2" s="357"/>
      <c r="AC2" s="357"/>
      <c r="AD2" s="357"/>
    </row>
    <row r="3" spans="2:30" ht="27.75">
      <c r="B3" s="761" t="s">
        <v>490</v>
      </c>
      <c r="C3" s="762"/>
      <c r="D3" s="762"/>
      <c r="E3" s="762"/>
      <c r="F3" s="762"/>
      <c r="G3" s="762"/>
      <c r="H3" s="762"/>
      <c r="I3" s="762"/>
      <c r="J3" s="762"/>
      <c r="K3" s="762"/>
      <c r="L3" s="762"/>
      <c r="M3" s="762"/>
      <c r="N3" s="762"/>
      <c r="O3" s="762"/>
      <c r="P3" s="762"/>
      <c r="Q3" s="762"/>
      <c r="R3" s="762"/>
      <c r="S3" s="762"/>
      <c r="T3" s="762"/>
      <c r="U3" s="762"/>
      <c r="V3" s="762"/>
      <c r="W3" s="762"/>
      <c r="X3" s="762"/>
      <c r="Y3" s="762"/>
      <c r="Z3" s="763"/>
      <c r="AA3" s="358"/>
      <c r="AB3" s="358"/>
      <c r="AC3" s="358"/>
      <c r="AD3" s="358"/>
    </row>
    <row r="4" spans="2:30" ht="27.75">
      <c r="B4" s="761" t="s">
        <v>491</v>
      </c>
      <c r="C4" s="762"/>
      <c r="D4" s="762"/>
      <c r="E4" s="762"/>
      <c r="F4" s="762"/>
      <c r="G4" s="762"/>
      <c r="H4" s="762"/>
      <c r="I4" s="762"/>
      <c r="J4" s="762"/>
      <c r="K4" s="762"/>
      <c r="L4" s="762"/>
      <c r="M4" s="762"/>
      <c r="N4" s="762"/>
      <c r="O4" s="762"/>
      <c r="P4" s="762"/>
      <c r="Q4" s="762"/>
      <c r="R4" s="762"/>
      <c r="S4" s="762"/>
      <c r="T4" s="762"/>
      <c r="U4" s="762"/>
      <c r="V4" s="762"/>
      <c r="W4" s="762"/>
      <c r="X4" s="762"/>
      <c r="Y4" s="762"/>
      <c r="Z4" s="763"/>
      <c r="AA4" s="359"/>
      <c r="AB4" s="359"/>
      <c r="AC4" s="359"/>
      <c r="AD4" s="359"/>
    </row>
    <row r="5" spans="2:30" ht="25.5">
      <c r="B5" s="764" t="s">
        <v>492</v>
      </c>
      <c r="C5" s="765"/>
      <c r="D5" s="765"/>
      <c r="E5" s="765"/>
      <c r="F5" s="765"/>
      <c r="G5" s="765"/>
      <c r="H5" s="765"/>
      <c r="I5" s="765"/>
      <c r="J5" s="765"/>
      <c r="K5" s="765"/>
      <c r="L5" s="765"/>
      <c r="M5" s="765"/>
      <c r="N5" s="765"/>
      <c r="O5" s="765"/>
      <c r="P5" s="765"/>
      <c r="Q5" s="765"/>
      <c r="R5" s="765"/>
      <c r="S5" s="765"/>
      <c r="T5" s="765"/>
      <c r="U5" s="765"/>
      <c r="V5" s="765"/>
      <c r="W5" s="765"/>
      <c r="X5" s="765"/>
      <c r="Y5" s="765"/>
      <c r="Z5" s="766"/>
      <c r="AA5" s="358"/>
      <c r="AB5" s="358"/>
      <c r="AC5" s="358"/>
      <c r="AD5" s="358"/>
    </row>
    <row r="6" spans="2:30" ht="26.25" thickBot="1">
      <c r="B6" s="767" t="s">
        <v>493</v>
      </c>
      <c r="C6" s="768"/>
      <c r="D6" s="768"/>
      <c r="E6" s="768"/>
      <c r="F6" s="768"/>
      <c r="G6" s="768"/>
      <c r="H6" s="768"/>
      <c r="I6" s="768"/>
      <c r="J6" s="768"/>
      <c r="K6" s="768"/>
      <c r="L6" s="768"/>
      <c r="M6" s="768"/>
      <c r="N6" s="768"/>
      <c r="O6" s="768"/>
      <c r="P6" s="768"/>
      <c r="Q6" s="768"/>
      <c r="R6" s="768"/>
      <c r="S6" s="768"/>
      <c r="T6" s="768"/>
      <c r="U6" s="768"/>
      <c r="V6" s="768"/>
      <c r="W6" s="768"/>
      <c r="X6" s="768"/>
      <c r="Y6" s="768"/>
      <c r="Z6" s="769"/>
      <c r="AA6" s="358"/>
      <c r="AB6" s="358"/>
      <c r="AC6" s="358"/>
      <c r="AD6" s="358"/>
    </row>
    <row r="7" spans="2:30" ht="27.75">
      <c r="B7" s="758" t="s">
        <v>494</v>
      </c>
      <c r="C7" s="759"/>
      <c r="D7" s="759"/>
      <c r="E7" s="759"/>
      <c r="F7" s="759"/>
      <c r="G7" s="759"/>
      <c r="H7" s="759"/>
      <c r="I7" s="759"/>
      <c r="J7" s="759"/>
      <c r="K7" s="759"/>
      <c r="L7" s="759"/>
      <c r="M7" s="759"/>
      <c r="N7" s="759"/>
      <c r="O7" s="759"/>
      <c r="P7" s="759"/>
      <c r="Q7" s="759"/>
      <c r="R7" s="759"/>
      <c r="S7" s="759"/>
      <c r="T7" s="759"/>
      <c r="U7" s="759"/>
      <c r="V7" s="759"/>
      <c r="W7" s="759"/>
      <c r="X7" s="759"/>
      <c r="Y7" s="759"/>
      <c r="Z7" s="760"/>
      <c r="AA7" s="358"/>
      <c r="AB7" s="358"/>
      <c r="AC7" s="358"/>
      <c r="AD7" s="358"/>
    </row>
    <row r="8" spans="2:30" ht="27.75">
      <c r="B8" s="761" t="s">
        <v>490</v>
      </c>
      <c r="C8" s="762"/>
      <c r="D8" s="762"/>
      <c r="E8" s="762"/>
      <c r="F8" s="762"/>
      <c r="G8" s="762"/>
      <c r="H8" s="762"/>
      <c r="I8" s="762"/>
      <c r="J8" s="762"/>
      <c r="K8" s="762"/>
      <c r="L8" s="762"/>
      <c r="M8" s="762"/>
      <c r="N8" s="762"/>
      <c r="O8" s="762"/>
      <c r="P8" s="762"/>
      <c r="Q8" s="762"/>
      <c r="R8" s="762"/>
      <c r="S8" s="762"/>
      <c r="T8" s="762"/>
      <c r="U8" s="762"/>
      <c r="V8" s="762"/>
      <c r="W8" s="762"/>
      <c r="X8" s="762"/>
      <c r="Y8" s="762"/>
      <c r="Z8" s="763"/>
      <c r="AA8" s="360"/>
      <c r="AB8" s="360"/>
      <c r="AC8" s="360"/>
      <c r="AD8" s="360"/>
    </row>
    <row r="9" spans="2:30" ht="27.75">
      <c r="B9" s="761" t="s">
        <v>495</v>
      </c>
      <c r="C9" s="762"/>
      <c r="D9" s="762"/>
      <c r="E9" s="762"/>
      <c r="F9" s="762"/>
      <c r="G9" s="762"/>
      <c r="H9" s="762"/>
      <c r="I9" s="762"/>
      <c r="J9" s="762"/>
      <c r="K9" s="762"/>
      <c r="L9" s="762"/>
      <c r="M9" s="762"/>
      <c r="N9" s="762"/>
      <c r="O9" s="762"/>
      <c r="P9" s="762"/>
      <c r="Q9" s="762"/>
      <c r="R9" s="762"/>
      <c r="S9" s="762"/>
      <c r="T9" s="762"/>
      <c r="U9" s="762"/>
      <c r="V9" s="762"/>
      <c r="W9" s="762"/>
      <c r="X9" s="762"/>
      <c r="Y9" s="762"/>
      <c r="Z9" s="763"/>
      <c r="AA9" s="361"/>
      <c r="AB9" s="361"/>
      <c r="AC9" s="361"/>
      <c r="AD9" s="361"/>
    </row>
    <row r="10" spans="2:30" ht="25.5">
      <c r="B10" s="764" t="s">
        <v>496</v>
      </c>
      <c r="C10" s="765"/>
      <c r="D10" s="765"/>
      <c r="E10" s="765"/>
      <c r="F10" s="765"/>
      <c r="G10" s="765"/>
      <c r="H10" s="765"/>
      <c r="I10" s="765"/>
      <c r="J10" s="765"/>
      <c r="K10" s="765"/>
      <c r="L10" s="765"/>
      <c r="M10" s="765"/>
      <c r="N10" s="765"/>
      <c r="O10" s="765"/>
      <c r="P10" s="765"/>
      <c r="Q10" s="765"/>
      <c r="R10" s="765"/>
      <c r="S10" s="765"/>
      <c r="T10" s="765"/>
      <c r="U10" s="765"/>
      <c r="V10" s="765"/>
      <c r="W10" s="765"/>
      <c r="X10" s="765"/>
      <c r="Y10" s="765"/>
      <c r="Z10" s="766"/>
      <c r="AA10" s="358"/>
      <c r="AB10" s="358"/>
      <c r="AC10" s="358"/>
      <c r="AD10" s="358"/>
    </row>
    <row r="11" spans="2:30" ht="26.25" thickBot="1">
      <c r="B11" s="767" t="s">
        <v>497</v>
      </c>
      <c r="C11" s="768"/>
      <c r="D11" s="768"/>
      <c r="E11" s="768"/>
      <c r="F11" s="768"/>
      <c r="G11" s="768"/>
      <c r="H11" s="768"/>
      <c r="I11" s="768"/>
      <c r="J11" s="768"/>
      <c r="K11" s="768"/>
      <c r="L11" s="768"/>
      <c r="M11" s="768"/>
      <c r="N11" s="768"/>
      <c r="O11" s="768"/>
      <c r="P11" s="768"/>
      <c r="Q11" s="768"/>
      <c r="R11" s="768"/>
      <c r="S11" s="768"/>
      <c r="T11" s="768"/>
      <c r="U11" s="768"/>
      <c r="V11" s="768"/>
      <c r="W11" s="768"/>
      <c r="X11" s="768"/>
      <c r="Y11" s="768"/>
      <c r="Z11" s="769"/>
      <c r="AA11" s="358"/>
      <c r="AB11" s="358"/>
      <c r="AC11" s="358"/>
      <c r="AD11" s="358"/>
    </row>
    <row r="12" spans="2:30" ht="27.75">
      <c r="B12" s="758" t="s">
        <v>498</v>
      </c>
      <c r="C12" s="759"/>
      <c r="D12" s="759"/>
      <c r="E12" s="759"/>
      <c r="F12" s="759"/>
      <c r="G12" s="759"/>
      <c r="H12" s="759"/>
      <c r="I12" s="759"/>
      <c r="J12" s="759"/>
      <c r="K12" s="759"/>
      <c r="L12" s="759"/>
      <c r="M12" s="759"/>
      <c r="N12" s="759"/>
      <c r="O12" s="759"/>
      <c r="P12" s="759"/>
      <c r="Q12" s="759"/>
      <c r="R12" s="759"/>
      <c r="S12" s="759"/>
      <c r="T12" s="759"/>
      <c r="U12" s="759"/>
      <c r="V12" s="759"/>
      <c r="W12" s="759"/>
      <c r="X12" s="759"/>
      <c r="Y12" s="759"/>
      <c r="Z12" s="760"/>
      <c r="AA12" s="358"/>
      <c r="AB12" s="358"/>
      <c r="AC12" s="358"/>
      <c r="AD12" s="358"/>
    </row>
    <row r="13" spans="2:30" ht="27.75">
      <c r="B13" s="761" t="s">
        <v>490</v>
      </c>
      <c r="C13" s="762"/>
      <c r="D13" s="762"/>
      <c r="E13" s="762"/>
      <c r="F13" s="762"/>
      <c r="G13" s="762"/>
      <c r="H13" s="762"/>
      <c r="I13" s="762"/>
      <c r="J13" s="762"/>
      <c r="K13" s="762"/>
      <c r="L13" s="762"/>
      <c r="M13" s="762"/>
      <c r="N13" s="762"/>
      <c r="O13" s="762"/>
      <c r="P13" s="762"/>
      <c r="Q13" s="762"/>
      <c r="R13" s="762"/>
      <c r="S13" s="762"/>
      <c r="T13" s="762"/>
      <c r="U13" s="762"/>
      <c r="V13" s="762"/>
      <c r="W13" s="762"/>
      <c r="X13" s="762"/>
      <c r="Y13" s="762"/>
      <c r="Z13" s="763"/>
      <c r="AA13" s="358"/>
      <c r="AB13" s="358"/>
      <c r="AC13" s="358"/>
      <c r="AD13" s="358"/>
    </row>
    <row r="14" spans="2:30" ht="27.75">
      <c r="B14" s="761" t="s">
        <v>495</v>
      </c>
      <c r="C14" s="762"/>
      <c r="D14" s="762"/>
      <c r="E14" s="762"/>
      <c r="F14" s="762"/>
      <c r="G14" s="762"/>
      <c r="H14" s="762"/>
      <c r="I14" s="762"/>
      <c r="J14" s="762"/>
      <c r="K14" s="762"/>
      <c r="L14" s="762"/>
      <c r="M14" s="762"/>
      <c r="N14" s="762"/>
      <c r="O14" s="762"/>
      <c r="P14" s="762"/>
      <c r="Q14" s="762"/>
      <c r="R14" s="762"/>
      <c r="S14" s="762"/>
      <c r="T14" s="762"/>
      <c r="U14" s="762"/>
      <c r="V14" s="762"/>
      <c r="W14" s="762"/>
      <c r="X14" s="762"/>
      <c r="Y14" s="762"/>
      <c r="Z14" s="763"/>
      <c r="AA14" s="360"/>
      <c r="AB14" s="360"/>
      <c r="AC14" s="360"/>
      <c r="AD14" s="360"/>
    </row>
    <row r="15" spans="2:30" ht="25.5">
      <c r="B15" s="764" t="s">
        <v>499</v>
      </c>
      <c r="C15" s="765"/>
      <c r="D15" s="765"/>
      <c r="E15" s="765"/>
      <c r="F15" s="765"/>
      <c r="G15" s="765"/>
      <c r="H15" s="765"/>
      <c r="I15" s="765"/>
      <c r="J15" s="765"/>
      <c r="K15" s="765"/>
      <c r="L15" s="765"/>
      <c r="M15" s="765"/>
      <c r="N15" s="765"/>
      <c r="O15" s="765"/>
      <c r="P15" s="765"/>
      <c r="Q15" s="765"/>
      <c r="R15" s="765"/>
      <c r="S15" s="765"/>
      <c r="T15" s="765"/>
      <c r="U15" s="765"/>
      <c r="V15" s="765"/>
      <c r="W15" s="765"/>
      <c r="X15" s="765"/>
      <c r="Y15" s="765"/>
      <c r="Z15" s="766"/>
      <c r="AA15" s="358"/>
      <c r="AB15" s="358"/>
      <c r="AC15" s="358"/>
      <c r="AD15" s="358"/>
    </row>
    <row r="16" spans="2:30" ht="26.25" thickBot="1">
      <c r="B16" s="767" t="s">
        <v>500</v>
      </c>
      <c r="C16" s="768"/>
      <c r="D16" s="768"/>
      <c r="E16" s="768"/>
      <c r="F16" s="768"/>
      <c r="G16" s="768"/>
      <c r="H16" s="768"/>
      <c r="I16" s="768"/>
      <c r="J16" s="768"/>
      <c r="K16" s="768"/>
      <c r="L16" s="768"/>
      <c r="M16" s="768"/>
      <c r="N16" s="768"/>
      <c r="O16" s="768"/>
      <c r="P16" s="768"/>
      <c r="Q16" s="768"/>
      <c r="R16" s="768"/>
      <c r="S16" s="768"/>
      <c r="T16" s="768"/>
      <c r="U16" s="768"/>
      <c r="V16" s="768"/>
      <c r="W16" s="768"/>
      <c r="X16" s="768"/>
      <c r="Y16" s="768"/>
      <c r="Z16" s="769"/>
      <c r="AA16" s="358"/>
      <c r="AB16" s="358"/>
      <c r="AC16" s="358"/>
      <c r="AD16" s="358"/>
    </row>
    <row r="17" spans="2:30">
      <c r="B17" s="369"/>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1"/>
      <c r="AA17" s="358"/>
      <c r="AB17" s="358"/>
      <c r="AC17" s="358"/>
      <c r="AD17" s="358"/>
    </row>
    <row r="18" spans="2:30">
      <c r="B18" s="770" t="s">
        <v>501</v>
      </c>
      <c r="C18" s="770"/>
      <c r="D18" s="770"/>
      <c r="E18" s="770"/>
      <c r="F18" s="770"/>
      <c r="G18" s="770"/>
      <c r="H18" s="770"/>
      <c r="I18" s="770"/>
      <c r="J18" s="770"/>
      <c r="K18" s="770"/>
      <c r="L18" s="770"/>
      <c r="M18" s="770"/>
      <c r="N18" s="770"/>
      <c r="O18" s="770"/>
      <c r="P18" s="770"/>
      <c r="Q18" s="770"/>
      <c r="R18" s="770"/>
      <c r="S18" s="770"/>
      <c r="T18" s="770"/>
      <c r="U18" s="770"/>
      <c r="V18" s="770"/>
      <c r="W18" s="770"/>
      <c r="X18" s="770"/>
      <c r="Y18" s="770"/>
      <c r="Z18" s="770"/>
      <c r="AA18" s="358"/>
      <c r="AB18" s="358"/>
      <c r="AC18" s="358"/>
      <c r="AD18" s="358"/>
    </row>
    <row r="19" spans="2:30">
      <c r="B19" s="756" t="s">
        <v>502</v>
      </c>
      <c r="C19" s="756"/>
      <c r="D19" s="756"/>
      <c r="E19" s="756"/>
      <c r="F19" s="756"/>
      <c r="G19" s="756"/>
      <c r="H19" s="756"/>
      <c r="I19" s="756"/>
      <c r="J19" s="756"/>
      <c r="K19" s="756"/>
      <c r="L19" s="756"/>
      <c r="M19" s="756"/>
      <c r="N19" s="756"/>
      <c r="O19" s="756"/>
      <c r="P19" s="756"/>
      <c r="Q19" s="756"/>
      <c r="R19" s="756"/>
      <c r="S19" s="756"/>
      <c r="T19" s="756"/>
      <c r="U19" s="756"/>
      <c r="V19" s="756"/>
      <c r="W19" s="756"/>
      <c r="X19" s="756"/>
      <c r="Y19" s="756"/>
      <c r="Z19" s="756"/>
      <c r="AA19" s="358"/>
      <c r="AB19" s="358"/>
      <c r="AC19" s="358"/>
      <c r="AD19" s="358"/>
    </row>
    <row r="20" spans="2:30">
      <c r="B20" s="756" t="s">
        <v>503</v>
      </c>
      <c r="C20" s="756"/>
      <c r="D20" s="756"/>
      <c r="E20" s="756"/>
      <c r="F20" s="756"/>
      <c r="G20" s="756"/>
      <c r="H20" s="756"/>
      <c r="I20" s="756"/>
      <c r="J20" s="756"/>
      <c r="K20" s="756"/>
      <c r="L20" s="756"/>
      <c r="M20" s="756"/>
      <c r="N20" s="756"/>
      <c r="O20" s="756"/>
      <c r="P20" s="756"/>
      <c r="Q20" s="756"/>
      <c r="R20" s="756"/>
      <c r="S20" s="756"/>
      <c r="T20" s="756"/>
      <c r="U20" s="756"/>
      <c r="V20" s="756"/>
      <c r="W20" s="756"/>
      <c r="X20" s="756"/>
      <c r="Y20" s="756"/>
      <c r="Z20" s="756"/>
      <c r="AA20" s="358"/>
      <c r="AB20" s="358"/>
      <c r="AC20" s="358"/>
      <c r="AD20" s="358"/>
    </row>
    <row r="21" spans="2:30">
      <c r="B21" s="756" t="s">
        <v>504</v>
      </c>
      <c r="C21" s="756"/>
      <c r="D21" s="756"/>
      <c r="E21" s="756"/>
      <c r="F21" s="756"/>
      <c r="G21" s="756"/>
      <c r="H21" s="756"/>
      <c r="I21" s="756"/>
      <c r="J21" s="756"/>
      <c r="K21" s="756"/>
      <c r="L21" s="756"/>
      <c r="M21" s="756"/>
      <c r="N21" s="756"/>
      <c r="O21" s="756"/>
      <c r="P21" s="756"/>
      <c r="Q21" s="756"/>
      <c r="R21" s="756"/>
      <c r="S21" s="756"/>
      <c r="T21" s="756"/>
      <c r="U21" s="756"/>
      <c r="V21" s="756"/>
      <c r="W21" s="756"/>
      <c r="X21" s="756"/>
      <c r="Y21" s="756"/>
      <c r="Z21" s="756"/>
      <c r="AA21" s="362"/>
      <c r="AB21" s="362"/>
      <c r="AC21" s="362"/>
      <c r="AD21" s="362"/>
    </row>
    <row r="22" spans="2:30">
      <c r="B22" s="756" t="s">
        <v>505</v>
      </c>
      <c r="C22" s="756"/>
      <c r="D22" s="756"/>
      <c r="E22" s="756"/>
      <c r="F22" s="756"/>
      <c r="G22" s="756"/>
      <c r="H22" s="756"/>
      <c r="I22" s="756"/>
      <c r="J22" s="756"/>
      <c r="K22" s="756"/>
      <c r="L22" s="756"/>
      <c r="M22" s="756"/>
      <c r="N22" s="756"/>
      <c r="O22" s="756"/>
      <c r="P22" s="756"/>
      <c r="Q22" s="756"/>
      <c r="R22" s="756"/>
      <c r="S22" s="756"/>
      <c r="T22" s="756"/>
      <c r="U22" s="756"/>
      <c r="V22" s="756"/>
      <c r="W22" s="756"/>
      <c r="X22" s="756"/>
      <c r="Y22" s="756"/>
      <c r="Z22" s="756"/>
      <c r="AA22" s="358"/>
      <c r="AB22" s="358"/>
      <c r="AC22" s="358"/>
      <c r="AD22" s="358"/>
    </row>
    <row r="23" spans="2:30">
      <c r="B23" s="756" t="s">
        <v>506</v>
      </c>
      <c r="C23" s="756"/>
      <c r="D23" s="756"/>
      <c r="E23" s="756"/>
      <c r="F23" s="756"/>
      <c r="G23" s="756"/>
      <c r="H23" s="756"/>
      <c r="I23" s="756"/>
      <c r="J23" s="756"/>
      <c r="K23" s="756"/>
      <c r="L23" s="756"/>
      <c r="M23" s="756"/>
      <c r="N23" s="756"/>
      <c r="O23" s="756"/>
      <c r="P23" s="756"/>
      <c r="Q23" s="756"/>
      <c r="R23" s="756"/>
      <c r="S23" s="756"/>
      <c r="T23" s="756"/>
      <c r="U23" s="756"/>
      <c r="V23" s="756"/>
      <c r="W23" s="756"/>
      <c r="X23" s="756"/>
      <c r="Y23" s="756"/>
      <c r="Z23" s="756"/>
      <c r="AA23" s="358"/>
      <c r="AB23" s="358"/>
      <c r="AC23" s="358"/>
      <c r="AD23" s="358"/>
    </row>
    <row r="24" spans="2:30">
      <c r="B24" s="756" t="s">
        <v>507</v>
      </c>
      <c r="C24" s="756"/>
      <c r="D24" s="756"/>
      <c r="E24" s="756"/>
      <c r="F24" s="756"/>
      <c r="G24" s="756"/>
      <c r="H24" s="756"/>
      <c r="I24" s="756"/>
      <c r="J24" s="756"/>
      <c r="K24" s="756"/>
      <c r="L24" s="756"/>
      <c r="M24" s="756"/>
      <c r="N24" s="756"/>
      <c r="O24" s="756"/>
      <c r="P24" s="756"/>
      <c r="Q24" s="756"/>
      <c r="R24" s="756"/>
      <c r="S24" s="756"/>
      <c r="T24" s="756"/>
      <c r="U24" s="756"/>
      <c r="V24" s="756"/>
      <c r="W24" s="756"/>
      <c r="X24" s="756"/>
      <c r="Y24" s="756"/>
      <c r="Z24" s="756"/>
      <c r="AA24" s="359"/>
      <c r="AB24" s="359"/>
      <c r="AC24" s="359"/>
      <c r="AD24" s="359"/>
    </row>
    <row r="25" spans="2:30">
      <c r="B25" s="756" t="s">
        <v>508</v>
      </c>
      <c r="C25" s="756"/>
      <c r="D25" s="756"/>
      <c r="E25" s="756"/>
      <c r="F25" s="756"/>
      <c r="G25" s="756"/>
      <c r="H25" s="756"/>
      <c r="I25" s="756"/>
      <c r="J25" s="756"/>
      <c r="K25" s="756"/>
      <c r="L25" s="756"/>
      <c r="M25" s="756"/>
      <c r="N25" s="756"/>
      <c r="O25" s="756"/>
      <c r="P25" s="756"/>
      <c r="Q25" s="756"/>
      <c r="R25" s="756"/>
      <c r="S25" s="756"/>
      <c r="T25" s="756"/>
      <c r="U25" s="756"/>
      <c r="V25" s="756"/>
      <c r="W25" s="756"/>
      <c r="X25" s="756"/>
      <c r="Y25" s="756"/>
      <c r="Z25" s="756"/>
      <c r="AA25" s="359"/>
      <c r="AB25" s="359"/>
      <c r="AC25" s="359"/>
      <c r="AD25" s="359"/>
    </row>
    <row r="26" spans="2:30">
      <c r="B26" s="756" t="s">
        <v>509</v>
      </c>
      <c r="C26" s="756"/>
      <c r="D26" s="756"/>
      <c r="E26" s="756"/>
      <c r="F26" s="756"/>
      <c r="G26" s="756"/>
      <c r="H26" s="756"/>
      <c r="I26" s="756"/>
      <c r="J26" s="756"/>
      <c r="K26" s="756"/>
      <c r="L26" s="756"/>
      <c r="M26" s="756"/>
      <c r="N26" s="756"/>
      <c r="O26" s="756"/>
      <c r="P26" s="756"/>
      <c r="Q26" s="756"/>
      <c r="R26" s="756"/>
      <c r="S26" s="756"/>
      <c r="T26" s="756"/>
      <c r="U26" s="756"/>
      <c r="V26" s="756"/>
      <c r="W26" s="756"/>
      <c r="X26" s="756"/>
      <c r="Y26" s="756"/>
      <c r="Z26" s="756"/>
      <c r="AA26" s="359"/>
      <c r="AB26" s="359"/>
      <c r="AC26" s="359"/>
      <c r="AD26" s="359"/>
    </row>
    <row r="27" spans="2:30">
      <c r="B27" s="756" t="s">
        <v>510</v>
      </c>
      <c r="C27" s="756"/>
      <c r="D27" s="756"/>
      <c r="E27" s="756"/>
      <c r="F27" s="756"/>
      <c r="G27" s="756"/>
      <c r="H27" s="756"/>
      <c r="I27" s="756"/>
      <c r="J27" s="756"/>
      <c r="K27" s="756"/>
      <c r="L27" s="756"/>
      <c r="M27" s="756"/>
      <c r="N27" s="756"/>
      <c r="O27" s="756"/>
      <c r="P27" s="756"/>
      <c r="Q27" s="756"/>
      <c r="R27" s="756"/>
      <c r="S27" s="756"/>
      <c r="T27" s="756"/>
      <c r="U27" s="756"/>
      <c r="V27" s="756"/>
      <c r="W27" s="756"/>
      <c r="X27" s="756"/>
      <c r="Y27" s="756"/>
      <c r="Z27" s="756"/>
      <c r="AA27" s="359"/>
      <c r="AB27" s="359"/>
      <c r="AC27" s="359"/>
      <c r="AD27" s="359"/>
    </row>
    <row r="28" spans="2:30">
      <c r="B28" s="757" t="s">
        <v>511</v>
      </c>
      <c r="C28" s="757"/>
      <c r="D28" s="757"/>
      <c r="E28" s="757"/>
      <c r="F28" s="757"/>
      <c r="G28" s="757"/>
      <c r="H28" s="757"/>
      <c r="I28" s="757"/>
      <c r="J28" s="757"/>
      <c r="K28" s="757"/>
      <c r="L28" s="757"/>
      <c r="M28" s="757"/>
      <c r="N28" s="757"/>
      <c r="O28" s="757"/>
      <c r="P28" s="757"/>
      <c r="Q28" s="757"/>
      <c r="R28" s="757"/>
      <c r="S28" s="757"/>
      <c r="T28" s="757"/>
      <c r="U28" s="757"/>
      <c r="V28" s="757"/>
      <c r="W28" s="757"/>
      <c r="X28" s="757"/>
      <c r="Y28" s="757"/>
      <c r="Z28" s="757"/>
      <c r="AA28" s="363"/>
      <c r="AB28" s="363"/>
      <c r="AC28" s="363"/>
      <c r="AD28" s="363"/>
    </row>
    <row r="29" spans="2:30">
      <c r="B29" s="757" t="s">
        <v>512</v>
      </c>
      <c r="C29" s="757"/>
      <c r="D29" s="757"/>
      <c r="E29" s="757"/>
      <c r="F29" s="757"/>
      <c r="G29" s="757"/>
      <c r="H29" s="757"/>
      <c r="I29" s="757"/>
      <c r="J29" s="757"/>
      <c r="K29" s="757"/>
      <c r="L29" s="757"/>
      <c r="M29" s="757"/>
      <c r="N29" s="757"/>
      <c r="O29" s="757"/>
      <c r="P29" s="757"/>
      <c r="Q29" s="757"/>
      <c r="R29" s="757"/>
      <c r="S29" s="757"/>
      <c r="T29" s="757"/>
      <c r="U29" s="757"/>
      <c r="V29" s="757"/>
      <c r="W29" s="757"/>
      <c r="X29" s="757"/>
      <c r="Y29" s="757"/>
      <c r="Z29" s="757"/>
      <c r="AA29" s="361"/>
      <c r="AB29" s="361"/>
      <c r="AC29" s="361"/>
      <c r="AD29" s="361"/>
    </row>
    <row r="30" spans="2:30">
      <c r="B30" s="757" t="s">
        <v>513</v>
      </c>
      <c r="C30" s="757"/>
      <c r="D30" s="757"/>
      <c r="E30" s="757"/>
      <c r="F30" s="757"/>
      <c r="G30" s="757"/>
      <c r="H30" s="757"/>
      <c r="I30" s="757"/>
      <c r="J30" s="757"/>
      <c r="K30" s="757"/>
      <c r="L30" s="757"/>
      <c r="M30" s="757"/>
      <c r="N30" s="757"/>
      <c r="O30" s="757"/>
      <c r="P30" s="757"/>
      <c r="Q30" s="757"/>
      <c r="R30" s="757"/>
      <c r="S30" s="757"/>
      <c r="T30" s="757"/>
      <c r="U30" s="757"/>
      <c r="V30" s="757"/>
      <c r="W30" s="757"/>
      <c r="X30" s="757"/>
      <c r="Y30" s="757"/>
      <c r="Z30" s="757"/>
      <c r="AA30" s="361"/>
      <c r="AB30" s="361"/>
      <c r="AC30" s="361"/>
      <c r="AD30" s="361"/>
    </row>
    <row r="31" spans="2:30">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row>
    <row r="32" spans="2:30">
      <c r="B32" s="346"/>
      <c r="C32" s="346"/>
      <c r="D32" s="346"/>
      <c r="E32" s="346"/>
      <c r="F32" s="346"/>
      <c r="G32" s="346"/>
      <c r="H32" s="346"/>
      <c r="I32" s="346"/>
      <c r="J32" s="346"/>
      <c r="K32" s="346"/>
      <c r="L32" s="346"/>
      <c r="M32" s="346"/>
      <c r="N32" s="346"/>
      <c r="O32" s="346"/>
      <c r="P32" s="346"/>
      <c r="Q32" s="346"/>
      <c r="R32" s="346"/>
      <c r="S32" s="346"/>
      <c r="T32" s="346"/>
      <c r="U32" s="346"/>
      <c r="V32" s="346"/>
      <c r="W32" s="346"/>
      <c r="X32" s="346"/>
      <c r="Y32" s="346"/>
      <c r="Z32" s="346"/>
    </row>
    <row r="33" spans="2:30">
      <c r="B33" s="346"/>
      <c r="C33" s="346"/>
      <c r="D33" s="346"/>
      <c r="E33" s="346"/>
      <c r="F33" s="346"/>
      <c r="G33" s="346"/>
      <c r="H33" s="346"/>
      <c r="I33" s="346"/>
      <c r="J33" s="346"/>
      <c r="K33" s="346"/>
      <c r="L33" s="346"/>
      <c r="M33" s="346"/>
      <c r="N33" s="346"/>
      <c r="O33" s="346"/>
      <c r="P33" s="346"/>
      <c r="Q33" s="346"/>
      <c r="R33" s="346"/>
      <c r="S33" s="346"/>
      <c r="T33" s="346"/>
      <c r="U33" s="346"/>
      <c r="V33" s="346"/>
      <c r="W33" s="346"/>
      <c r="X33" s="346"/>
      <c r="Y33" s="346"/>
      <c r="Z33" s="346"/>
    </row>
    <row r="34" spans="2:30">
      <c r="B34" s="346"/>
      <c r="C34" s="346"/>
      <c r="D34" s="346"/>
      <c r="E34" s="346"/>
      <c r="F34" s="346"/>
      <c r="G34" s="346"/>
      <c r="H34" s="346"/>
      <c r="I34" s="346"/>
      <c r="J34" s="346"/>
      <c r="K34" s="346"/>
      <c r="L34" s="346"/>
      <c r="M34" s="346"/>
      <c r="N34" s="346"/>
      <c r="O34" s="346"/>
      <c r="P34" s="346"/>
      <c r="Q34" s="346"/>
      <c r="R34" s="346"/>
      <c r="S34" s="346"/>
      <c r="T34" s="346"/>
      <c r="U34" s="346"/>
      <c r="V34" s="346"/>
      <c r="W34" s="346"/>
      <c r="X34" s="346"/>
      <c r="Y34" s="346"/>
      <c r="Z34" s="346"/>
    </row>
    <row r="35" spans="2:30" ht="16.5">
      <c r="B35" s="689" t="s">
        <v>430</v>
      </c>
      <c r="C35" s="689"/>
      <c r="D35" s="689"/>
      <c r="E35" s="689"/>
      <c r="F35" s="689"/>
      <c r="G35" s="689"/>
      <c r="H35" s="689"/>
      <c r="I35" s="689"/>
      <c r="J35" s="689"/>
      <c r="K35" s="689"/>
      <c r="L35" s="689"/>
      <c r="M35" s="689"/>
      <c r="N35" s="689"/>
      <c r="O35" s="689"/>
      <c r="P35" s="689"/>
      <c r="Q35" s="689"/>
      <c r="R35" s="689"/>
      <c r="S35" s="689"/>
      <c r="T35" s="689"/>
      <c r="U35" s="689"/>
      <c r="V35" s="689"/>
      <c r="W35" s="689"/>
      <c r="X35" s="689"/>
      <c r="Y35" s="689"/>
      <c r="Z35" s="689"/>
      <c r="AA35" s="350"/>
      <c r="AB35" s="350"/>
      <c r="AC35" s="350"/>
      <c r="AD35" s="350"/>
    </row>
  </sheetData>
  <sheetProtection formatRows="0"/>
  <mergeCells count="30">
    <mergeCell ref="B6:Z6"/>
    <mergeCell ref="B1:Z1"/>
    <mergeCell ref="B2:Z2"/>
    <mergeCell ref="B3:Z3"/>
    <mergeCell ref="B4:Z4"/>
    <mergeCell ref="B5:Z5"/>
    <mergeCell ref="B19:Z19"/>
    <mergeCell ref="B7:Z7"/>
    <mergeCell ref="B8:Z8"/>
    <mergeCell ref="B9:Z9"/>
    <mergeCell ref="B10:Z10"/>
    <mergeCell ref="B11:Z11"/>
    <mergeCell ref="B12:Z12"/>
    <mergeCell ref="B13:Z13"/>
    <mergeCell ref="B14:Z14"/>
    <mergeCell ref="B15:Z15"/>
    <mergeCell ref="B16:Z16"/>
    <mergeCell ref="B18:Z18"/>
    <mergeCell ref="B35:Z35"/>
    <mergeCell ref="B20:Z20"/>
    <mergeCell ref="B21:Z21"/>
    <mergeCell ref="B22:Z22"/>
    <mergeCell ref="B23:Z23"/>
    <mergeCell ref="B24:Z24"/>
    <mergeCell ref="B25:Z25"/>
    <mergeCell ref="B26:Z26"/>
    <mergeCell ref="B27:Z27"/>
    <mergeCell ref="B28:Z28"/>
    <mergeCell ref="B29:Z29"/>
    <mergeCell ref="B30:Z30"/>
  </mergeCells>
  <phoneticPr fontId="4"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CD0DF-E4E9-45AB-A13F-71CE0DDD5069}">
  <sheetPr codeName="Sheet10"/>
  <dimension ref="B1:F6"/>
  <sheetViews>
    <sheetView workbookViewId="0">
      <selection activeCell="F2" sqref="F2"/>
    </sheetView>
  </sheetViews>
  <sheetFormatPr defaultRowHeight="15.75"/>
  <cols>
    <col min="1" max="1" width="3.5703125" customWidth="1"/>
    <col min="2" max="2" width="68.140625" customWidth="1"/>
    <col min="3" max="3" width="19.28515625" customWidth="1"/>
    <col min="4" max="4" width="54.85546875" customWidth="1"/>
    <col min="5" max="5" width="20.85546875" customWidth="1"/>
    <col min="6" max="6" width="12.85546875" customWidth="1"/>
  </cols>
  <sheetData>
    <row r="1" spans="2:6">
      <c r="E1" s="53" t="s">
        <v>398</v>
      </c>
      <c r="F1" s="53" t="s">
        <v>515</v>
      </c>
    </row>
    <row r="2" spans="2:6">
      <c r="B2" s="341"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
        <v>399</v>
      </c>
      <c r="D2" s="342" t="str">
        <f>'[1]台檢測試項目 Test(s) Required'!AY3</f>
        <v/>
      </c>
      <c r="E2" s="53" t="s">
        <v>400</v>
      </c>
      <c r="F2" s="53" t="s">
        <v>517</v>
      </c>
    </row>
    <row r="3" spans="2:6">
      <c r="B3" s="341"/>
      <c r="C3" t="s">
        <v>401</v>
      </c>
      <c r="D3" t="str">
        <f>'[1]台工測試項目 Test(s) Required'!AY3</f>
        <v/>
      </c>
      <c r="E3" s="53" t="s">
        <v>402</v>
      </c>
      <c r="F3" s="53">
        <v>1.9</v>
      </c>
    </row>
    <row r="4" spans="2:6">
      <c r="B4" s="341"/>
      <c r="E4" s="53" t="s">
        <v>403</v>
      </c>
      <c r="F4" s="343" t="s">
        <v>514</v>
      </c>
    </row>
    <row r="5" spans="2:6">
      <c r="D5" s="342"/>
      <c r="E5" s="53" t="s">
        <v>404</v>
      </c>
      <c r="F5" s="53" t="s">
        <v>405</v>
      </c>
    </row>
    <row r="6" spans="2:6">
      <c r="E6" s="53" t="s">
        <v>406</v>
      </c>
      <c r="F6" s="53" t="s">
        <v>407</v>
      </c>
    </row>
  </sheetData>
  <sheetProtection formatRows="0"/>
  <phoneticPr fontId="4"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Button 1">
              <controlPr defaultSize="0" print="0" autoFill="0" autoPict="0" macro="[1]!UpdateHeaderAndFooterWithCustomContent">
                <anchor moveWithCells="1" sizeWithCells="1">
                  <from>
                    <xdr:col>4</xdr:col>
                    <xdr:colOff>38100</xdr:colOff>
                    <xdr:row>8</xdr:row>
                    <xdr:rowOff>47625</xdr:rowOff>
                  </from>
                  <to>
                    <xdr:col>4</xdr:col>
                    <xdr:colOff>942975</xdr:colOff>
                    <xdr:row>10</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7</vt:i4>
      </vt:variant>
      <vt:variant>
        <vt:lpstr>具名範圍</vt:lpstr>
      </vt:variant>
      <vt:variant>
        <vt:i4>13</vt:i4>
      </vt:variant>
    </vt:vector>
  </HeadingPairs>
  <TitlesOfParts>
    <vt:vector size="20" baseType="lpstr">
      <vt:lpstr>主頁 Main Page</vt:lpstr>
      <vt:lpstr>Extractables Leachables測試項目</vt:lpstr>
      <vt:lpstr>附件一、付款切結書</vt:lpstr>
      <vt:lpstr>附件二、委託檢測聲明書</vt:lpstr>
      <vt:lpstr>安心資訊平台聲明書(事後申請)</vt:lpstr>
      <vt:lpstr>郵寄地址-中文</vt:lpstr>
      <vt:lpstr>彙整資料</vt:lpstr>
      <vt:lpstr>'郵寄地址-中文'!_Hlk52786461</vt:lpstr>
      <vt:lpstr>Chinese_name</vt:lpstr>
      <vt:lpstr>English_name</vt:lpstr>
      <vt:lpstr>Issue_date</vt:lpstr>
      <vt:lpstr>'主頁 Main Page'!Mainpage_testrequired1</vt:lpstr>
      <vt:lpstr>'主頁 Main Page'!Mainpage_testrequired2</vt:lpstr>
      <vt:lpstr>'Extractables Leachables測試項目'!Print_Area</vt:lpstr>
      <vt:lpstr>'主頁 Main Page'!Print_Area</vt:lpstr>
      <vt:lpstr>'安心資訊平台聲明書(事後申請)'!Print_Area</vt:lpstr>
      <vt:lpstr>附件一、付款切結書!Print_Area</vt:lpstr>
      <vt:lpstr>附件二、委託檢測聲明書!Print_Area</vt:lpstr>
      <vt:lpstr>'郵寄地址-中文'!Print_Area</vt:lpstr>
      <vt:lpstr>Version</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Cutie (New Taipei City)</cp:lastModifiedBy>
  <cp:lastPrinted>2025-10-22T05:06:43Z</cp:lastPrinted>
  <dcterms:created xsi:type="dcterms:W3CDTF">2025-09-18T07:25:33Z</dcterms:created>
  <dcterms:modified xsi:type="dcterms:W3CDTF">2026-01-26T05:24:23Z</dcterms:modified>
</cp:coreProperties>
</file>