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6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B61EE74F-AD33-4C14-A6E5-1DD4E3065807}" xr6:coauthVersionLast="47" xr6:coauthVersionMax="47" xr10:uidLastSave="{00000000-0000-0000-0000-000000000000}"/>
  <bookViews>
    <workbookView xWindow="-120" yWindow="-120" windowWidth="29040" windowHeight="15720" activeTab="1" xr2:uid="{93AD14BB-EAE2-43FE-90F4-11A54DAFD891}"/>
  </bookViews>
  <sheets>
    <sheet name="主頁 Main Page" sheetId="15" r:id="rId1"/>
    <sheet name="功能性檢測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1">'功能性檢測 測試項目'!$B$1:$AK$43</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5" l="1"/>
  <c r="AR76" i="15"/>
  <c r="AR75" i="15"/>
  <c r="AR74" i="15"/>
  <c r="AR73" i="15"/>
  <c r="AR72" i="15"/>
  <c r="AR71" i="15"/>
  <c r="AR70" i="15"/>
  <c r="AR69" i="15"/>
  <c r="AR68" i="15"/>
  <c r="AR67" i="15"/>
  <c r="AR66" i="15"/>
  <c r="AR65" i="15"/>
  <c r="AR64" i="15"/>
  <c r="AR63" i="15"/>
  <c r="AR62" i="15"/>
  <c r="AR61" i="15"/>
  <c r="AR60" i="15"/>
  <c r="AR59" i="15"/>
  <c r="AR58" i="15"/>
  <c r="AR57" i="15"/>
  <c r="AR56" i="15"/>
  <c r="AR55" i="15"/>
  <c r="A37" i="15"/>
  <c r="AK36" i="15" a="1"/>
  <c r="AK36" i="15" s="1"/>
  <c r="AK35" i="15" a="1"/>
  <c r="AK35" i="15" s="1"/>
  <c r="AK34" i="15" a="1"/>
  <c r="AK34" i="15" s="1"/>
  <c r="AK33" i="15" a="1"/>
  <c r="AK33" i="15" s="1"/>
  <c r="A33" i="15"/>
  <c r="U28" i="15"/>
  <c r="AK20" i="15" a="1"/>
  <c r="AK20" i="15" s="1"/>
  <c r="AC19" i="15"/>
  <c r="AK17" i="15" a="1"/>
  <c r="AK17" i="15" s="1"/>
  <c r="D16" i="15"/>
  <c r="A16" i="15"/>
  <c r="AK10" i="15" a="1"/>
  <c r="AK10" i="15" s="1"/>
  <c r="AK9" i="15" a="1"/>
  <c r="AK9" i="15" s="1"/>
  <c r="A9" i="15"/>
  <c r="AK6" i="15" a="1"/>
  <c r="AK6" i="15" s="1"/>
  <c r="AK4" i="15" a="1"/>
  <c r="AK4" i="15" s="1"/>
  <c r="AK3" i="15" a="1"/>
  <c r="AK3" i="15" s="1"/>
  <c r="D3" i="3"/>
  <c r="D2" i="3"/>
  <c r="AM36" i="1"/>
  <c r="AM43" i="1"/>
  <c r="AP43" i="1"/>
  <c r="AN43" i="1"/>
  <c r="AN42" i="1"/>
  <c r="AR42" i="1" s="1"/>
  <c r="AN41" i="1"/>
  <c r="AR41" i="1" s="1"/>
  <c r="AM42" i="1"/>
  <c r="AM41" i="1"/>
  <c r="AP42" i="1"/>
  <c r="AP41" i="1"/>
  <c r="AP39" i="1"/>
  <c r="AN39" i="1"/>
  <c r="AR39" i="1" s="1"/>
  <c r="AM39" i="1"/>
  <c r="AP38" i="1"/>
  <c r="AN38" i="1"/>
  <c r="AR38" i="1" s="1"/>
  <c r="AM38" i="1"/>
  <c r="AP37" i="1"/>
  <c r="AP36" i="1"/>
  <c r="AN37" i="1"/>
  <c r="AR37" i="1" s="1"/>
  <c r="AN36" i="1"/>
  <c r="AM37" i="1"/>
  <c r="AN34" i="1"/>
  <c r="AQ34" i="1" s="1"/>
  <c r="AN35" i="1"/>
  <c r="AR35" i="1" s="1"/>
  <c r="AM35" i="1"/>
  <c r="AM34" i="1"/>
  <c r="AP35" i="1"/>
  <c r="AP34" i="1"/>
  <c r="AP40" i="1"/>
  <c r="AP33" i="1"/>
  <c r="AN32" i="1"/>
  <c r="AN31" i="1"/>
  <c r="AR31" i="1" s="1"/>
  <c r="AP32" i="1"/>
  <c r="AM32" i="1"/>
  <c r="AP31" i="1"/>
  <c r="AM31" i="1"/>
  <c r="AN24" i="1"/>
  <c r="AR24" i="1" s="1"/>
  <c r="AN23" i="1"/>
  <c r="AQ23" i="1" s="1"/>
  <c r="AM14" i="1"/>
  <c r="AM24" i="1"/>
  <c r="AP24" i="1"/>
  <c r="AP23" i="1"/>
  <c r="AM23" i="1"/>
  <c r="AP30" i="1"/>
  <c r="AN30" i="1"/>
  <c r="AR30" i="1" s="1"/>
  <c r="AM30" i="1"/>
  <c r="AP29" i="1"/>
  <c r="AN29" i="1"/>
  <c r="AR29" i="1" s="1"/>
  <c r="AM29" i="1"/>
  <c r="AM28" i="1"/>
  <c r="AN28" i="1"/>
  <c r="AN27" i="1"/>
  <c r="AR27" i="1" s="1"/>
  <c r="AN26" i="1"/>
  <c r="AR26" i="1" s="1"/>
  <c r="AN17" i="1"/>
  <c r="AR17" i="1" s="1"/>
  <c r="AM27" i="1"/>
  <c r="AP28" i="1"/>
  <c r="AP27" i="1"/>
  <c r="AP26" i="1"/>
  <c r="AM26" i="1"/>
  <c r="AP22" i="1"/>
  <c r="AM22" i="1"/>
  <c r="AN22" i="1"/>
  <c r="AR22" i="1" s="1"/>
  <c r="AP21" i="1"/>
  <c r="AN21" i="1"/>
  <c r="AR21" i="1" s="1"/>
  <c r="AM21" i="1"/>
  <c r="AP20" i="1"/>
  <c r="AN20" i="1"/>
  <c r="AR20" i="1" s="1"/>
  <c r="AM20" i="1"/>
  <c r="AP19" i="1"/>
  <c r="AN19" i="1"/>
  <c r="AR19" i="1" s="1"/>
  <c r="AM19" i="1"/>
  <c r="AP18" i="1"/>
  <c r="AN18" i="1"/>
  <c r="AR18" i="1" s="1"/>
  <c r="AM18" i="1"/>
  <c r="AP17" i="1"/>
  <c r="AM17" i="1"/>
  <c r="AN16" i="1"/>
  <c r="AR16" i="1" s="1"/>
  <c r="AP4" i="1"/>
  <c r="AP15" i="1"/>
  <c r="AN15" i="1"/>
  <c r="AM15" i="1"/>
  <c r="AP16" i="1"/>
  <c r="AM16" i="1"/>
  <c r="AP14" i="1"/>
  <c r="AM13" i="1"/>
  <c r="AN14" i="1"/>
  <c r="AR14" i="1" s="1"/>
  <c r="AP13" i="1"/>
  <c r="AN13" i="1"/>
  <c r="AR13" i="1" s="1"/>
  <c r="AP12" i="1"/>
  <c r="AN12" i="1"/>
  <c r="AR12" i="1" s="1"/>
  <c r="AM12" i="1"/>
  <c r="AP11" i="1"/>
  <c r="AN11" i="1"/>
  <c r="AQ11" i="1" s="1"/>
  <c r="AM11" i="1"/>
  <c r="AP10" i="1"/>
  <c r="AN10" i="1"/>
  <c r="AR10" i="1" s="1"/>
  <c r="AM10" i="1"/>
  <c r="AP9" i="1"/>
  <c r="AN9" i="1"/>
  <c r="AR9" i="1" s="1"/>
  <c r="AM9" i="1"/>
  <c r="AP8" i="1"/>
  <c r="AN8" i="1"/>
  <c r="AR8" i="1" s="1"/>
  <c r="AM8" i="1"/>
  <c r="AP7" i="1"/>
  <c r="AN4" i="1"/>
  <c r="AN5" i="1"/>
  <c r="AR5" i="1" s="1"/>
  <c r="AN7" i="1"/>
  <c r="AR7" i="1" s="1"/>
  <c r="AN6" i="1"/>
  <c r="AQ6" i="1" s="1"/>
  <c r="AM7" i="1"/>
  <c r="AM6" i="1"/>
  <c r="AP6" i="1"/>
  <c r="AP5" i="1"/>
  <c r="AM5" i="1"/>
  <c r="AN40" i="1"/>
  <c r="AR40" i="1" s="1"/>
  <c r="AM40" i="1"/>
  <c r="AN33" i="1"/>
  <c r="AR33" i="1" s="1"/>
  <c r="AM33" i="1"/>
  <c r="AP25" i="1"/>
  <c r="AN25" i="1"/>
  <c r="AM25" i="1"/>
  <c r="AM4" i="1"/>
  <c r="AP3" i="1"/>
  <c r="AN3" i="1"/>
  <c r="AQ3" i="1" s="1"/>
  <c r="AT3" i="1" s="1"/>
  <c r="AM3" i="1"/>
  <c r="AK26" i="15" l="1"/>
  <c r="AK28" i="15"/>
  <c r="B2" i="3"/>
  <c r="AO3" i="15" s="1"/>
  <c r="D51" i="15" s="1"/>
  <c r="AQ20" i="1"/>
  <c r="AQ36" i="1"/>
  <c r="AR32" i="1"/>
  <c r="AQ43" i="1"/>
  <c r="AR43" i="1"/>
  <c r="AQ38" i="1"/>
  <c r="AQ33" i="1"/>
  <c r="AQ39" i="1"/>
  <c r="AR34" i="1"/>
  <c r="AQ37" i="1"/>
  <c r="AQ30" i="1"/>
  <c r="AR28" i="1"/>
  <c r="AR25" i="1"/>
  <c r="AQ29" i="1"/>
  <c r="AQ25" i="1"/>
  <c r="AQ32" i="1"/>
  <c r="AQ22" i="1"/>
  <c r="AQ21" i="1"/>
  <c r="AQ19" i="1"/>
  <c r="AQ18" i="1"/>
  <c r="AR15" i="1"/>
  <c r="AQ42" i="1"/>
  <c r="AQ41" i="1"/>
  <c r="AR36" i="1"/>
  <c r="AQ35" i="1"/>
  <c r="AQ31" i="1"/>
  <c r="AR23" i="1"/>
  <c r="AQ24" i="1"/>
  <c r="AQ28" i="1"/>
  <c r="AQ26" i="1"/>
  <c r="AQ27" i="1"/>
  <c r="AQ17" i="1"/>
  <c r="AQ14" i="1"/>
  <c r="AQ7" i="1"/>
  <c r="AR4" i="1"/>
  <c r="AQ12" i="1"/>
  <c r="AQ9" i="1"/>
  <c r="AQ13" i="1"/>
  <c r="AQ15" i="1"/>
  <c r="AQ16" i="1"/>
  <c r="AR3" i="1"/>
  <c r="AQ10" i="1"/>
  <c r="AQ8" i="1"/>
  <c r="AR11" i="1"/>
  <c r="AQ5" i="1"/>
  <c r="AR6" i="1"/>
  <c r="AQ4" i="1"/>
  <c r="AT4" i="1" s="1"/>
  <c r="AQ40" i="1"/>
  <c r="AT5" i="1" l="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Y1" i="1" l="1" a="1"/>
  <c r="AY1" i="1" s="1"/>
  <c r="AY2" i="1" s="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45C9FC97-338F-4363-B029-B9CCDA745C8D}">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<sst xmlns="http://schemas.openxmlformats.org/spreadsheetml/2006/main" count="542" uniqueCount="438">
  <si>
    <r>
      <t>3.負離子測試-</t>
    </r>
    <r>
      <rPr>
        <b/>
        <sz val="10"/>
        <color rgb="FF000000"/>
        <rFont val="微軟正黑體"/>
        <family val="2"/>
        <charset val="136"/>
      </rPr>
      <t xml:space="preserve"> </t>
    </r>
    <r>
      <rPr>
        <b/>
        <sz val="9"/>
        <color rgb="FF000000"/>
        <rFont val="微軟正黑體"/>
        <family val="2"/>
        <charset val="136"/>
      </rPr>
      <t>礦石型</t>
    </r>
    <r>
      <rPr>
        <sz val="8"/>
        <color rgb="FF000000"/>
        <rFont val="微軟正黑體"/>
        <family val="2"/>
        <charset val="136"/>
      </rPr>
      <t>(</t>
    </r>
    <r>
      <rPr>
        <b/>
        <sz val="8"/>
        <color rgb="FF000000"/>
        <rFont val="微軟正黑體"/>
        <family val="2"/>
        <charset val="136"/>
      </rPr>
      <t>測試範圍:</t>
    </r>
    <r>
      <rPr>
        <sz val="8"/>
        <color rgb="FF000000"/>
        <rFont val="微軟正黑體"/>
        <family val="2"/>
        <charset val="136"/>
      </rPr>
      <t>0~100,000 ions/c.c；</t>
    </r>
    <r>
      <rPr>
        <b/>
        <sz val="8"/>
        <color rgb="FF000000"/>
        <rFont val="微軟正黑體"/>
        <family val="2"/>
        <charset val="136"/>
      </rPr>
      <t>LOQ:</t>
    </r>
    <r>
      <rPr>
        <sz val="8"/>
        <color rgb="FF000000"/>
        <rFont val="微軟正黑體"/>
        <family val="2"/>
        <charset val="136"/>
      </rPr>
      <t>1 ions/c.c)</t>
    </r>
    <r>
      <rPr>
        <sz val="9"/>
        <color rgb="FF000000"/>
        <rFont val="微軟正黑體"/>
        <family val="2"/>
        <charset val="136"/>
      </rPr>
      <t xml:space="preserve"> NT$4,500</t>
    </r>
    <phoneticPr fontId="1" type="noConversion"/>
  </si>
  <si>
    <r>
      <t>樣品量：完整樣品一件</t>
    </r>
    <r>
      <rPr>
        <b/>
        <sz val="7"/>
        <color rgb="FFFF0000"/>
        <rFont val="微軟正黑體"/>
        <family val="2"/>
        <charset val="136"/>
      </rPr>
      <t>(需有商品標貼)</t>
    </r>
  </si>
  <si>
    <t>測試金額NT$35,000</t>
  </si>
  <si>
    <t xml:space="preserve">若無指定將會以法規值農藥殘留容許量的10倍或20倍為浸泡濃度 </t>
    <phoneticPr fontId="1" type="noConversion"/>
  </si>
  <si>
    <r>
      <t>測試蔬果：當季一蔬菜一水果</t>
    </r>
    <r>
      <rPr>
        <b/>
        <sz val="7"/>
        <color rgb="FFFF0000"/>
        <rFont val="微軟正黑體"/>
        <family val="2"/>
        <charset val="136"/>
      </rPr>
      <t>(</t>
    </r>
    <r>
      <rPr>
        <b/>
        <sz val="8"/>
        <color rgb="FFFF0000"/>
        <rFont val="微軟正黑體"/>
        <family val="2"/>
        <charset val="136"/>
      </rPr>
      <t>無法指定)</t>
    </r>
  </si>
  <si>
    <r>
      <t>農藥指標：達滅芬／亞滅培</t>
    </r>
    <r>
      <rPr>
        <b/>
        <sz val="8"/>
        <color rgb="FFFF0000"/>
        <rFont val="微軟正黑體"/>
        <family val="2"/>
        <charset val="136"/>
      </rPr>
      <t>(無法指定)</t>
    </r>
  </si>
  <si>
    <t>2.農藥去除率</t>
    <phoneticPr fontId="1" type="noConversion"/>
  </si>
  <si>
    <t>☐</t>
  </si>
  <si>
    <t>GC/MS</t>
  </si>
  <si>
    <t>LOQ(ppmv)</t>
  </si>
  <si>
    <t>檢測方法/儀器</t>
  </si>
  <si>
    <t>客製方法:</t>
    <phoneticPr fontId="1" type="noConversion"/>
  </si>
  <si>
    <t xml:space="preserve">※每增加一個時間點加收NT$10,000(含實驗組及對照組):  </t>
  </si>
  <si>
    <t>檢知管</t>
  </si>
  <si>
    <r>
      <t>1</t>
    </r>
    <r>
      <rPr>
        <b/>
        <sz val="9"/>
        <color theme="1"/>
        <rFont val="微軟正黑體"/>
        <family val="2"/>
        <charset val="136"/>
      </rPr>
      <t>.</t>
    </r>
    <r>
      <rPr>
        <b/>
        <sz val="9"/>
        <color rgb="FF000000"/>
        <rFont val="微軟正黑體"/>
        <family val="2"/>
        <charset val="136"/>
      </rPr>
      <t xml:space="preserve">異味去除率測試 (獨立試驗項目:苯類、甲醛、NH3、醋酸、乙醛、尼古丁…等) </t>
    </r>
    <r>
      <rPr>
        <b/>
        <sz val="8"/>
        <color rgb="FF000000"/>
        <rFont val="微軟正黑體"/>
        <family val="2"/>
        <charset val="136"/>
      </rPr>
      <t xml:space="preserve"> </t>
    </r>
    <r>
      <rPr>
        <b/>
        <u val="double"/>
        <sz val="8"/>
        <color theme="1"/>
        <rFont val="微軟正黑體"/>
        <family val="2"/>
        <charset val="136"/>
      </rPr>
      <t>請選擇選擇化合物因子測試</t>
    </r>
    <phoneticPr fontId="1" type="noConversion"/>
  </si>
  <si>
    <t>功能性 檢測 (Functional Test)：</t>
    <phoneticPr fontId="1" type="noConversion"/>
  </si>
  <si>
    <t>儀器測試箱(1m3 chamber )</t>
    <phoneticPr fontId="1" type="noConversion"/>
  </si>
  <si>
    <t>價格</t>
    <phoneticPr fontId="1" type="noConversion"/>
  </si>
  <si>
    <t>指定農藥添加液的濃度</t>
    <phoneticPr fontId="1" type="noConversion"/>
  </si>
  <si>
    <t>測試時間點</t>
  </si>
  <si>
    <r>
      <rPr>
        <sz val="9"/>
        <color rgb="FF000000"/>
        <rFont val="微軟正黑體"/>
        <family val="2"/>
        <charset val="136"/>
      </rPr>
      <t xml:space="preserve">※請註明商品使用特殊條件 </t>
    </r>
    <r>
      <rPr>
        <b/>
        <sz val="9"/>
        <color rgb="FF000000"/>
        <rFont val="微軟正黑體"/>
        <family val="2"/>
        <charset val="136"/>
      </rPr>
      <t>:</t>
    </r>
    <phoneticPr fontId="1" type="noConversion"/>
  </si>
  <si>
    <r>
      <t xml:space="preserve">※請註明商品使用量測距離 </t>
    </r>
    <r>
      <rPr>
        <b/>
        <sz val="9"/>
        <color rgb="FF000000"/>
        <rFont val="微軟正黑體"/>
        <family val="2"/>
        <charset val="136"/>
      </rPr>
      <t>:</t>
    </r>
    <phoneticPr fontId="1" type="noConversion"/>
  </si>
  <si>
    <t>4.其他 :</t>
    <phoneticPr fontId="1" type="noConversion"/>
  </si>
  <si>
    <t>基本計價方式: 初始點+試驗量測時間點</t>
    <phoneticPr fontId="1" type="noConversion"/>
  </si>
  <si>
    <t xml:space="preserve">(含實驗組&amp;對照組) </t>
    <phoneticPr fontId="1" type="noConversion"/>
  </si>
  <si>
    <t>參考方法: JC/T 1074、QBT 2761</t>
    <phoneticPr fontId="1" type="noConversion"/>
  </si>
  <si>
    <t>甲醛</t>
  </si>
  <si>
    <t>乙醛</t>
  </si>
  <si>
    <t>尼古丁</t>
  </si>
  <si>
    <t>硫化氫</t>
  </si>
  <si>
    <t>NH3氨</t>
  </si>
  <si>
    <t>醋酸</t>
  </si>
  <si>
    <t>苯</t>
  </si>
  <si>
    <t>甲苯</t>
  </si>
  <si>
    <t>乙苯</t>
  </si>
  <si>
    <t xml:space="preserve">二甲苯(鄰,間,對) </t>
  </si>
  <si>
    <t xml:space="preserve"> </t>
  </si>
  <si>
    <r>
      <rPr>
        <sz val="9"/>
        <color theme="1"/>
        <rFont val="微軟正黑體"/>
        <family val="2"/>
        <charset val="136"/>
      </rPr>
      <t>金黃色葡萄球菌</t>
    </r>
    <r>
      <rPr>
        <sz val="9"/>
        <color rgb="FF000000"/>
        <rFont val="微軟正黑體"/>
        <family val="2"/>
        <charset val="136"/>
      </rPr>
      <t>NT$34,000</t>
    </r>
    <phoneticPr fontId="1" type="noConversion"/>
  </si>
  <si>
    <r>
      <rPr>
        <sz val="9"/>
        <color theme="1"/>
        <rFont val="微軟正黑體"/>
        <family val="2"/>
        <charset val="136"/>
      </rPr>
      <t>綠膿桿菌</t>
    </r>
    <r>
      <rPr>
        <sz val="9"/>
        <color rgb="FF000000"/>
        <rFont val="微軟正黑體"/>
        <family val="2"/>
        <charset val="136"/>
      </rPr>
      <t>NT$34,000</t>
    </r>
    <phoneticPr fontId="1" type="noConversion"/>
  </si>
  <si>
    <r>
      <rPr>
        <sz val="9"/>
        <color theme="1"/>
        <rFont val="微軟正黑體"/>
        <family val="2"/>
        <charset val="136"/>
      </rPr>
      <t>肺炎桿菌</t>
    </r>
    <r>
      <rPr>
        <sz val="9"/>
        <color rgb="FF000000"/>
        <rFont val="微軟正黑體"/>
        <family val="2"/>
        <charset val="136"/>
      </rPr>
      <t>NT$34,000</t>
    </r>
    <phoneticPr fontId="1" type="noConversion"/>
  </si>
  <si>
    <t>請提供初始濃度:</t>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</si>
  <si>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</si>
  <si>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</si>
  <si>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</si>
  <si>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</si>
  <si>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</si>
  <si>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</si>
  <si>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</si>
  <si>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</si>
  <si>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</si>
  <si>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</si>
  <si>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</si>
  <si>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</si>
  <si>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其他:</t>
    <phoneticPr fontId="1" type="noConversion"/>
  </si>
  <si>
    <t>儀器測試箱(1m3 chamber)</t>
    <phoneticPr fontId="1" type="noConversion"/>
  </si>
  <si>
    <t>回主頁 Back to Main Page</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</si>
  <si>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</si>
  <si>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</si>
  <si>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</si>
  <si>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</si>
  <si>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</si>
  <si>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</si>
  <si>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</si>
  <si>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</si>
  <si>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</si>
  <si>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</si>
  <si>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</si>
  <si>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</si>
  <si>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</si>
  <si>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</si>
  <si>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</si>
  <si>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</si>
  <si>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</si>
  <si>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</si>
  <si>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</si>
  <si>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</si>
  <si>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</si>
  <si>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</si>
  <si>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</si>
  <si>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</si>
  <si>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</si>
  <si>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</si>
  <si>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</si>
  <si>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</si>
  <si>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</si>
  <si>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</si>
  <si>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</si>
  <si>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</si>
  <si>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</si>
  <si>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</si>
  <si>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</si>
  <si>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</si>
  <si>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</si>
  <si>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</si>
  <si>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</si>
  <si>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</si>
  <si>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</si>
  <si>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</si>
  <si>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</si>
  <si>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</si>
  <si>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</si>
  <si>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</si>
  <si>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11"/>
        <color rgb="FF000000"/>
        <rFont val="微軟正黑體"/>
        <family val="2"/>
        <charset val="136"/>
      </rPr>
      <t>發票廠商</t>
    </r>
    <phoneticPr fontId="1" type="noConversion"/>
  </si>
  <si>
    <t>Invoice</t>
    <phoneticPr fontId="1"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</si>
  <si>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</si>
  <si>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</si>
  <si>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</si>
  <si>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</si>
  <si>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</si>
  <si>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</si>
  <si>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</si>
  <si>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</si>
  <si>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</si>
  <si>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</si>
  <si>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</si>
  <si>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</si>
  <si>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</si>
  <si>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</si>
  <si>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</si>
  <si>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</si>
  <si>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</si>
  <si>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1"/>
        <color rgb="FF000000"/>
        <rFont val="微軟正黑體"/>
        <family val="2"/>
        <charset val="136"/>
      </rPr>
      <t>報告需求</t>
    </r>
    <phoneticPr fontId="1" type="noConversion"/>
  </si>
  <si>
    <t>Report requriement</t>
    <phoneticPr fontId="1" type="noConversion"/>
  </si>
  <si>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</si>
  <si>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</si>
  <si>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</si>
  <si>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</si>
  <si>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</si>
  <si>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</si>
  <si>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</si>
  <si>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</si>
  <si>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</si>
  <si>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</si>
  <si>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</si>
  <si>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</si>
  <si>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</si>
  <si>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</si>
  <si>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</si>
  <si>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</si>
  <si>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</si>
  <si>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</si>
  <si>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</si>
  <si>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</si>
  <si>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</si>
  <si>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</si>
  <si>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</si>
  <si>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</si>
  <si>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</si>
  <si>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</si>
  <si>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</si>
  <si>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</si>
  <si>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</si>
  <si>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</si>
  <si>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</si>
  <si>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</si>
  <si>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</si>
  <si>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</si>
  <si>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</si>
  <si>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</si>
  <si>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</si>
  <si>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</si>
  <si>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</si>
  <si>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</si>
  <si>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</si>
  <si>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</si>
  <si>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</si>
  <si>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</si>
  <si>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</si>
  <si>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</si>
  <si>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</si>
  <si>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</si>
  <si>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</si>
  <si>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</si>
  <si>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</si>
  <si>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</si>
  <si>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</si>
  <si>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</si>
  <si>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</si>
  <si>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</si>
  <si>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</si>
  <si>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</si>
  <si>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1"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</si>
  <si>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</si>
  <si>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</si>
  <si>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r>
      <rPr>
        <sz val="9"/>
        <rFont val="微軟正黑體"/>
        <family val="2"/>
        <charset val="136"/>
      </rPr>
      <t>室溫</t>
    </r>
    <r>
      <rPr>
        <b/>
        <sz val="10"/>
        <rFont val="Arial"/>
        <family val="2"/>
      </rPr>
      <t>Room Temperature</t>
    </r>
    <phoneticPr fontId="1"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</si>
  <si>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</si>
  <si>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</si>
  <si>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</si>
  <si>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</si>
  <si>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</si>
  <si>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</si>
  <si>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</si>
  <si>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</si>
  <si>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</si>
  <si>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</si>
  <si>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</si>
  <si>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</si>
  <si>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</si>
  <si>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</si>
  <si>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</si>
  <si>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</si>
  <si>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</si>
  <si>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</si>
  <si>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</si>
  <si>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</si>
  <si>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</si>
  <si>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</si>
  <si>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</si>
  <si>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</si>
  <si>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</si>
  <si>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</si>
  <si>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</si>
  <si>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</si>
  <si>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</si>
  <si>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</si>
  <si>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</si>
  <si>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</si>
  <si>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</si>
  <si>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</si>
  <si>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</si>
  <si>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</si>
  <si>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</si>
  <si>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</si>
  <si>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</si>
  <si>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1" type="noConversion"/>
  </si>
  <si>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</si>
  <si>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</si>
  <si>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</si>
  <si>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</si>
  <si>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</si>
  <si>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</si>
  <si>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</si>
  <si>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</si>
  <si>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</si>
  <si>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</si>
  <si>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</si>
  <si>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</si>
  <si>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</si>
  <si>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</si>
  <si>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</si>
  <si>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</si>
  <si>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</si>
  <si>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</si>
  <si>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</si>
  <si>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</si>
  <si>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</si>
  <si>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</si>
  <si>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</si>
  <si>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</si>
  <si>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</si>
  <si>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</si>
  <si>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</si>
  <si>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</si>
  <si>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</si>
  <si>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</si>
  <si>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</si>
  <si>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</si>
  <si>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</si>
  <si>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</si>
  <si>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</si>
  <si>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</si>
  <si>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</si>
  <si>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</si>
  <si>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</si>
  <si>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</si>
  <si>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</si>
  <si>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</si>
  <si>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</si>
  <si>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</si>
  <si>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</si>
  <si>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</si>
  <si>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</si>
  <si>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</si>
  <si>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</si>
  <si>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</si>
  <si>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</si>
  <si>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</si>
  <si>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</si>
  <si>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</si>
  <si>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</si>
  <si>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</si>
  <si>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Signature</t>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</si>
  <si>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</si>
  <si>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</si>
  <si>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</si>
  <si>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</si>
  <si>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</si>
  <si>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</si>
  <si>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</si>
  <si>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</si>
  <si>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</si>
  <si>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</si>
  <si>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</si>
  <si>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</si>
  <si>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</si>
  <si>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</si>
  <si>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</si>
  <si>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</si>
  <si>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</si>
  <si>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</si>
  <si>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</si>
  <si>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</si>
  <si>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</si>
  <si>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</si>
  <si>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</si>
  <si>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</si>
  <si>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</si>
  <si>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</si>
  <si>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</si>
  <si>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</si>
  <si>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r>
      <t xml:space="preserve">Received amount:
</t>
    </r>
    <r>
      <rPr>
        <b/>
        <sz val="8"/>
        <color theme="1"/>
        <rFont val="Microsoft JhengHei"/>
        <family val="2"/>
        <charset val="136"/>
      </rPr>
      <t>(       同樣品量之單位)</t>
    </r>
    <phoneticPr fontId="1" type="noConversion"/>
  </si>
  <si>
    <t xml:space="preserve">Date in: </t>
    <phoneticPr fontId="1" type="noConversion"/>
  </si>
  <si>
    <t>Date out:</t>
    <phoneticPr fontId="1" type="noConversion"/>
  </si>
  <si>
    <t xml:space="preserve">報告號碼(Report No):                                         </t>
  </si>
  <si>
    <t xml:space="preserve">                                    </t>
  </si>
  <si>
    <t xml:space="preserve">Date in: </t>
  </si>
  <si>
    <t>Date out:</t>
  </si>
  <si>
    <t>申請書中文名稱</t>
    <phoneticPr fontId="1" type="noConversion"/>
  </si>
  <si>
    <t>台檢</t>
    <phoneticPr fontId="1" type="noConversion"/>
  </si>
  <si>
    <t>申請書英文名稱</t>
    <phoneticPr fontId="1" type="noConversion"/>
  </si>
  <si>
    <t>台工</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</si>
  <si>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</si>
  <si>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</si>
  <si>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</si>
  <si>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</si>
  <si>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</si>
  <si>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</si>
  <si>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</si>
  <si>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</si>
  <si>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</si>
  <si>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</si>
  <si>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</si>
  <si>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</si>
  <si>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</si>
  <si>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</si>
  <si>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</si>
  <si>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</si>
  <si>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</si>
  <si>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</si>
  <si>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</si>
  <si>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</si>
  <si>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</si>
  <si>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</si>
  <si>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</si>
  <si>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</si>
  <si>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</si>
  <si>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</si>
  <si>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</si>
  <si>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</si>
  <si>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</si>
  <si>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</si>
  <si>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</si>
  <si>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</si>
  <si>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</si>
  <si>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</si>
  <si>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</si>
  <si>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</si>
  <si>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</si>
  <si>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</si>
  <si>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</si>
  <si>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</si>
  <si>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</si>
  <si>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</si>
  <si>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</si>
  <si>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</si>
  <si>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</si>
  <si>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</si>
  <si>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</si>
  <si>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</si>
  <si>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</si>
  <si>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</si>
  <si>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</si>
  <si>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</si>
  <si>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</si>
  <si>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</si>
  <si>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</si>
  <si>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</si>
  <si>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</si>
  <si>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</si>
  <si>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</si>
  <si>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</si>
  <si>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</si>
  <si>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</si>
  <si>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</si>
  <si>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</si>
  <si>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</si>
  <si>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</si>
  <si>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</si>
  <si>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</si>
  <si>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</si>
  <si>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</si>
  <si>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</si>
  <si>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</si>
  <si>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</si>
  <si>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</si>
  <si>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</si>
  <si>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</si>
  <si>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</si>
  <si>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</si>
  <si>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</si>
  <si>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</si>
  <si>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</si>
  <si>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</si>
  <si>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</si>
  <si>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</si>
  <si>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</si>
  <si>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</si>
  <si>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</si>
  <si>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</si>
  <si>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</si>
  <si>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</si>
  <si>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</si>
  <si>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</si>
  <si>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</si>
  <si>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</si>
  <si>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</si>
  <si>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</si>
  <si>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</si>
  <si>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</si>
  <si>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</si>
  <si>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</si>
  <si>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</si>
  <si>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</si>
  <si>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</si>
  <si>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</si>
  <si>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</si>
  <si>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</si>
  <si>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</si>
  <si>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</si>
  <si>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</si>
  <si>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</si>
  <si>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</si>
  <si>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</si>
  <si>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超微量工業安全實驗室委託試驗申請書- 功能性 檢測</t>
    <phoneticPr fontId="1" type="noConversion"/>
  </si>
  <si>
    <t>Ultra Trace and Industrial Safety Hygiene Laboratory Application Form - Functional Test</t>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</si>
  <si>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</si>
  <si>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</si>
  <si>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xml:space="preserve">※ 項目前有標示★符號表示為TFDA認證項目，◎符號表示為TAF認證項目★ Indicated as TFDA Accreditation Testing Field. ◎ Indicated as TAF Accreditation Testing Field. </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</si>
</sst>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NT$&quot;#,##0_);\(&quot;NT$&quot;#,##0\)"/>
    <numFmt numFmtId="177" formatCode=";;&quot;必填&quot;"/>
  </numFmts>
  <fonts count="164">
    <font>
      <sz val="11"/>
      <color theme="1"/>
      <name val="新細明體"/>
      <family val="2"/>
      <charset val="136"/>
      <scheme val="minor"/>
    </font>
    <font>
      <sz val="9"/>
      <name val="新細明體"/>
      <family val="2"/>
      <charset val="136"/>
      <scheme val="minor"/>
    </font>
    <font>
      <sz val="9"/>
      <color theme="1"/>
      <name val="微軟正黑體"/>
      <family val="2"/>
      <charset val="136"/>
    </font>
    <font>
      <b/>
      <sz val="9"/>
      <color rgb="FF000000"/>
      <name val="微軟正黑體"/>
      <family val="2"/>
      <charset val="136"/>
    </font>
    <font>
      <b/>
      <sz val="8"/>
      <color rgb="FFFF0000"/>
      <name val="微軟正黑體"/>
      <family val="2"/>
      <charset val="136"/>
    </font>
    <font>
      <sz val="9"/>
      <color rgb="FF000000"/>
      <name val="微軟正黑體"/>
      <family val="2"/>
      <charset val="136"/>
    </font>
    <font>
      <b/>
      <sz val="10"/>
      <color rgb="FF000000"/>
      <name val="微軟正黑體"/>
      <family val="2"/>
      <charset val="136"/>
    </font>
    <font>
      <sz val="8"/>
      <color rgb="FF000000"/>
      <name val="微軟正黑體"/>
      <family val="2"/>
      <charset val="136"/>
    </font>
    <font>
      <b/>
      <sz val="8"/>
      <color rgb="FF000000"/>
      <name val="微軟正黑體"/>
      <family val="2"/>
      <charset val="136"/>
    </font>
    <font>
      <b/>
      <sz val="7"/>
      <color rgb="FFFF0000"/>
      <name val="微軟正黑體"/>
      <family val="2"/>
      <charset val="136"/>
    </font>
    <font>
      <sz val="9"/>
      <color theme="1"/>
      <name val="Segoe UI Symbol"/>
      <family val="2"/>
    </font>
    <font>
      <b/>
      <sz val="9"/>
      <color theme="1"/>
      <name val="微軟正黑體"/>
      <family val="2"/>
      <charset val="136"/>
    </font>
    <font>
      <b/>
      <u val="double"/>
      <sz val="8"/>
      <color theme="1"/>
      <name val="微軟正黑體"/>
      <family val="2"/>
      <charset val="136"/>
    </font>
    <font>
      <b/>
      <sz val="12"/>
      <name val="微軟正黑體"/>
      <family val="2"/>
      <charset val="136"/>
    </font>
    <font>
      <sz val="11"/>
      <color rgb="FFFFFFFF"/>
      <name val="新細明體"/>
      <family val="2"/>
      <charset val="136"/>
      <scheme val="minor"/>
    </font>
    <font>
      <sz val="9"/>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b/>
      <sz val="11"/>
      <color theme="1"/>
      <name val="新細明體"/>
      <family val="2"/>
      <charset val="136"/>
      <scheme val="minor"/>
    </font>
    <font>
      <u/>
      <sz val="11"/>
      <color theme="10"/>
      <name val="新細明體"/>
      <family val="2"/>
      <charset val="136"/>
      <scheme val="minor"/>
    </font>
    <font>
      <b/>
      <u/>
      <sz val="14"/>
      <color theme="10"/>
      <name val="新細明體"/>
      <family val="1"/>
      <charset val="136"/>
      <scheme val="minor"/>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cellStyleXfs>
  <cellXfs count="741">
    <xf numFmtId="0" fontId="0" fillId="0" borderId="0" xfId="0">
      <alignment vertical="center"/>
    </xf>
    <xf numFmtId="49" fontId="46" fillId="3" borderId="19" xfId="0" applyNumberFormat="1" applyFont="1" applyFill="1" applyBorder="1" applyAlignment="1" applyProtection="1">
      <alignment horizontal="left" vertical="center" wrapText="1" shrinkToFit="1"/>
      <protection locked="0"/>
    </xf>
    <xf numFmtId="0" fontId="13" fillId="0" borderId="0" xfId="0" applyFont="1" applyAlignment="1" applyProtection="1">
      <alignment horizontal="center" vertical="center"/>
      <protection locked="0"/>
    </xf>
    <xf numFmtId="0" fontId="0" fillId="0" borderId="0" xfId="0" applyProtection="1">
      <alignment vertical="center"/>
      <protection locked="0"/>
    </xf>
    <xf numFmtId="0" fontId="15" fillId="0" borderId="0" xfId="0" applyFont="1" applyProtection="1">
      <alignment vertical="center"/>
      <protection locked="0"/>
    </xf>
    <xf numFmtId="0" fontId="1" fillId="0" borderId="0" xfId="0" applyFont="1">
      <alignment vertical="center"/>
    </xf>
    <xf numFmtId="0" fontId="4" fillId="0" borderId="0" xfId="0" applyFont="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16" fillId="0" borderId="0" xfId="0" applyFont="1">
      <alignment vertical="center"/>
    </xf>
    <xf numFmtId="0" fontId="17" fillId="2" borderId="0" xfId="0" applyFont="1" applyFill="1" applyProtection="1">
      <alignment vertical="center"/>
      <protection locked="0"/>
    </xf>
    <xf numFmtId="0" fontId="18" fillId="0" borderId="0" xfId="0" applyFont="1" applyAlignment="1" applyProtection="1">
      <alignment vertical="top"/>
      <protection locked="0"/>
    </xf>
    <xf numFmtId="0" fontId="19" fillId="0" borderId="0" xfId="0" applyFont="1" applyProtection="1">
      <alignment vertical="center"/>
      <protection locked="0"/>
    </xf>
    <xf numFmtId="0" fontId="18" fillId="0" borderId="0" xfId="0" applyFont="1" applyAlignment="1">
      <alignment vertical="top"/>
    </xf>
    <xf numFmtId="0" fontId="20" fillId="0" borderId="0" xfId="1" applyProtection="1">
      <alignment vertical="center"/>
      <protection locked="0"/>
    </xf>
    <xf numFmtId="0" fontId="18" fillId="0" borderId="0" xfId="1" applyFont="1" applyAlignment="1" applyProtection="1">
      <alignment vertical="top" wrapText="1"/>
      <protection locked="0"/>
    </xf>
    <xf numFmtId="0" fontId="0" fillId="3" borderId="0" xfId="0" applyFill="1">
      <alignment vertical="center"/>
    </xf>
    <xf numFmtId="0" fontId="2" fillId="3" borderId="0" xfId="0" applyFont="1" applyFill="1" applyAlignment="1">
      <alignment horizontal="left" vertical="center"/>
    </xf>
    <xf numFmtId="0" fontId="2" fillId="3" borderId="0" xfId="0" applyFont="1" applyFill="1">
      <alignment vertical="center"/>
    </xf>
    <xf numFmtId="0" fontId="3" fillId="3" borderId="0" xfId="0" applyFont="1" applyFill="1">
      <alignment vertical="center"/>
    </xf>
    <xf numFmtId="0" fontId="14" fillId="3" borderId="1" xfId="0" applyFont="1" applyFill="1" applyBorder="1">
      <alignment vertical="center"/>
    </xf>
    <xf numFmtId="176" fontId="5" fillId="3" borderId="0" xfId="0" applyNumberFormat="1" applyFont="1" applyFill="1">
      <alignment vertical="center"/>
    </xf>
    <xf numFmtId="0" fontId="0" fillId="3" borderId="0" xfId="0" applyFill="1" applyAlignment="1">
      <alignment horizontal="left" vertical="center"/>
    </xf>
    <xf numFmtId="0" fontId="5" fillId="3" borderId="0" xfId="0" applyFont="1" applyFill="1" applyAlignment="1">
      <alignment horizontal="left" vertical="center"/>
    </xf>
    <xf numFmtId="0" fontId="14" fillId="3" borderId="0" xfId="0" applyFont="1" applyFill="1">
      <alignment vertical="center"/>
    </xf>
    <xf numFmtId="0" fontId="14" fillId="3" borderId="6" xfId="0" applyFont="1" applyFill="1" applyBorder="1">
      <alignment vertical="center"/>
    </xf>
    <xf numFmtId="0" fontId="0" fillId="3" borderId="6" xfId="0" applyFill="1" applyBorder="1">
      <alignment vertical="center"/>
    </xf>
    <xf numFmtId="0" fontId="0" fillId="3" borderId="7" xfId="0" applyFill="1" applyBorder="1">
      <alignment vertical="center"/>
    </xf>
    <xf numFmtId="0" fontId="2" fillId="3" borderId="6" xfId="0" applyFont="1" applyFill="1" applyBorder="1">
      <alignment vertical="center"/>
    </xf>
    <xf numFmtId="0" fontId="10" fillId="3" borderId="6" xfId="0" applyFont="1" applyFill="1" applyBorder="1">
      <alignment vertical="center"/>
    </xf>
    <xf numFmtId="0" fontId="3" fillId="3" borderId="7" xfId="0" applyFont="1" applyFill="1" applyBorder="1">
      <alignment vertical="center"/>
    </xf>
    <xf numFmtId="0" fontId="14" fillId="3" borderId="8" xfId="0" applyFont="1" applyFill="1" applyBorder="1">
      <alignment vertical="center"/>
    </xf>
    <xf numFmtId="0" fontId="29" fillId="3" borderId="11" xfId="0" applyFont="1" applyFill="1" applyBorder="1" applyProtection="1">
      <alignment vertical="center"/>
      <protection locked="0"/>
    </xf>
    <xf numFmtId="0" fontId="30" fillId="0" borderId="0" xfId="0" applyFont="1">
      <alignment vertical="center"/>
    </xf>
    <xf numFmtId="0" fontId="31" fillId="0" borderId="0" xfId="0" applyFont="1" applyAlignment="1">
      <alignment horizontal="center" vertical="center"/>
    </xf>
    <xf numFmtId="0" fontId="32" fillId="0" borderId="0" xfId="0" applyFont="1" applyProtection="1">
      <alignment vertical="center"/>
      <protection locked="0"/>
    </xf>
    <xf numFmtId="0" fontId="33" fillId="3" borderId="13" xfId="0" applyFont="1" applyFill="1" applyBorder="1" applyProtection="1">
      <alignment vertical="center"/>
      <protection locked="0"/>
    </xf>
    <xf numFmtId="0" fontId="34" fillId="3" borderId="14" xfId="0" applyFont="1" applyFill="1" applyBorder="1" applyProtection="1">
      <alignment vertical="center"/>
      <protection locked="0"/>
    </xf>
    <xf numFmtId="0" fontId="34" fillId="3" borderId="15" xfId="0" applyFont="1" applyFill="1" applyBorder="1" applyProtection="1">
      <alignment vertical="center"/>
      <protection locked="0"/>
    </xf>
    <xf numFmtId="0" fontId="33" fillId="3" borderId="16" xfId="0" applyFont="1" applyFill="1" applyBorder="1" applyAlignment="1">
      <alignment horizontal="center" vertical="center" shrinkToFit="1"/>
    </xf>
    <xf numFmtId="0" fontId="34" fillId="3" borderId="0" xfId="0" applyFont="1" applyFill="1" applyAlignment="1">
      <alignment horizontal="center" vertical="center" shrinkToFit="1"/>
    </xf>
    <xf numFmtId="0" fontId="35" fillId="3" borderId="16" xfId="0" applyFont="1" applyFill="1" applyBorder="1">
      <alignment vertical="center"/>
    </xf>
    <xf numFmtId="0" fontId="36" fillId="3" borderId="0" xfId="0" applyFont="1" applyFill="1">
      <alignment vertical="center"/>
    </xf>
    <xf numFmtId="0" fontId="37" fillId="3" borderId="0" xfId="0" applyFont="1" applyFill="1" applyAlignment="1" applyProtection="1">
      <alignment vertical="center" shrinkToFit="1"/>
      <protection locked="0"/>
    </xf>
    <xf numFmtId="0" fontId="38" fillId="3" borderId="0" xfId="0" applyFont="1" applyFill="1">
      <alignment vertical="center"/>
    </xf>
    <xf numFmtId="0" fontId="37" fillId="3" borderId="17" xfId="0" applyFont="1" applyFill="1" applyBorder="1" applyAlignment="1" applyProtection="1">
      <alignment vertical="center" shrinkToFit="1"/>
      <protection locked="0"/>
    </xf>
    <xf numFmtId="0" fontId="23" fillId="0" borderId="0" xfId="0" applyFont="1">
      <alignment vertical="center"/>
    </xf>
    <xf numFmtId="0" fontId="14" fillId="0" borderId="0" xfId="0" applyFont="1">
      <alignment vertical="center"/>
    </xf>
    <xf numFmtId="0" fontId="39" fillId="5" borderId="16" xfId="0" applyFont="1" applyFill="1" applyBorder="1" applyAlignment="1" applyProtection="1">
      <alignment vertical="center" textRotation="255"/>
      <protection locked="0"/>
    </xf>
    <xf numFmtId="0" fontId="40" fillId="5" borderId="17" xfId="0" applyFont="1" applyFill="1" applyBorder="1" applyAlignment="1" applyProtection="1">
      <alignment vertical="center" textRotation="180"/>
      <protection locked="0"/>
    </xf>
    <xf numFmtId="0" fontId="36" fillId="3" borderId="18" xfId="0" applyFont="1" applyFill="1" applyBorder="1" applyProtection="1">
      <alignment vertical="center"/>
      <protection locked="0"/>
    </xf>
    <xf numFmtId="0" fontId="36" fillId="3" borderId="19" xfId="0" applyFont="1" applyFill="1" applyBorder="1" applyProtection="1">
      <alignment vertical="center"/>
      <protection locked="0"/>
    </xf>
    <xf numFmtId="0" fontId="36" fillId="3" borderId="20" xfId="0" applyFont="1" applyFill="1" applyBorder="1" applyProtection="1">
      <alignment vertical="center"/>
      <protection locked="0"/>
    </xf>
    <xf numFmtId="49" fontId="37" fillId="3" borderId="21" xfId="0" applyNumberFormat="1" applyFont="1" applyFill="1" applyBorder="1" applyProtection="1">
      <alignment vertical="center"/>
      <protection locked="0"/>
    </xf>
    <xf numFmtId="49" fontId="37" fillId="3" borderId="19" xfId="0" applyNumberFormat="1" applyFont="1" applyFill="1" applyBorder="1" applyProtection="1">
      <alignment vertical="center"/>
      <protection locked="0"/>
    </xf>
    <xf numFmtId="49" fontId="37" fillId="3" borderId="20" xfId="0" applyNumberFormat="1" applyFont="1" applyFill="1" applyBorder="1" applyProtection="1">
      <alignment vertical="center"/>
      <protection locked="0"/>
    </xf>
    <xf numFmtId="49" fontId="36" fillId="3" borderId="21" xfId="0" applyNumberFormat="1" applyFont="1" applyFill="1" applyBorder="1" applyProtection="1">
      <alignment vertical="center"/>
      <protection locked="0"/>
    </xf>
    <xf numFmtId="49" fontId="36" fillId="3" borderId="19" xfId="0" applyNumberFormat="1" applyFont="1" applyFill="1" applyBorder="1" applyProtection="1">
      <alignment vertical="center"/>
      <protection locked="0"/>
    </xf>
    <xf numFmtId="49" fontId="37" fillId="3" borderId="22" xfId="0" applyNumberFormat="1" applyFont="1" applyFill="1" applyBorder="1" applyProtection="1">
      <alignment vertical="center"/>
      <protection locked="0"/>
    </xf>
    <xf numFmtId="0" fontId="31" fillId="0" borderId="0" xfId="0" applyFont="1">
      <alignment vertical="center"/>
    </xf>
    <xf numFmtId="0" fontId="40" fillId="5" borderId="13" xfId="0" applyFont="1" applyFill="1" applyBorder="1" applyAlignment="1" applyProtection="1">
      <alignment vertical="center" textRotation="255"/>
      <protection locked="0"/>
    </xf>
    <xf numFmtId="0" fontId="40" fillId="5" borderId="14" xfId="0" applyFont="1" applyFill="1" applyBorder="1" applyAlignment="1" applyProtection="1">
      <alignment vertical="center" textRotation="180"/>
      <protection locked="0"/>
    </xf>
    <xf numFmtId="49" fontId="45" fillId="3" borderId="23" xfId="0" applyNumberFormat="1" applyFont="1" applyFill="1" applyBorder="1" applyProtection="1">
      <alignment vertical="center"/>
      <protection locked="0"/>
    </xf>
    <xf numFmtId="49" fontId="45" fillId="3" borderId="24" xfId="0" applyNumberFormat="1" applyFont="1" applyFill="1" applyBorder="1" applyProtection="1">
      <alignment vertical="center"/>
      <protection locked="0"/>
    </xf>
    <xf numFmtId="49" fontId="45" fillId="3" borderId="25" xfId="0" applyNumberFormat="1" applyFont="1" applyFill="1" applyBorder="1" applyProtection="1">
      <alignment vertical="center"/>
      <protection locked="0"/>
    </xf>
    <xf numFmtId="49" fontId="37" fillId="3" borderId="27" xfId="0" applyNumberFormat="1" applyFont="1" applyFill="1" applyBorder="1" applyProtection="1">
      <alignment vertical="center"/>
      <protection locked="0"/>
    </xf>
    <xf numFmtId="49" fontId="37" fillId="3" borderId="24" xfId="0" applyNumberFormat="1" applyFont="1" applyFill="1" applyBorder="1" applyProtection="1">
      <alignment vertical="center"/>
      <protection locked="0"/>
    </xf>
    <xf numFmtId="49" fontId="37" fillId="3" borderId="26" xfId="0" applyNumberFormat="1" applyFont="1" applyFill="1" applyBorder="1" applyProtection="1">
      <alignment vertical="center"/>
      <protection locked="0"/>
    </xf>
    <xf numFmtId="0" fontId="40" fillId="5" borderId="0" xfId="0" applyFont="1" applyFill="1" applyAlignment="1" applyProtection="1">
      <alignment vertical="center" textRotation="180"/>
      <protection locked="0"/>
    </xf>
    <xf numFmtId="49" fontId="45" fillId="3" borderId="28" xfId="0" applyNumberFormat="1" applyFont="1" applyFill="1" applyBorder="1" applyProtection="1">
      <alignment vertical="center"/>
      <protection locked="0"/>
    </xf>
    <xf numFmtId="49" fontId="45" fillId="3" borderId="19" xfId="0" applyNumberFormat="1" applyFont="1" applyFill="1" applyBorder="1" applyProtection="1">
      <alignment vertical="center"/>
      <protection locked="0"/>
    </xf>
    <xf numFmtId="49" fontId="45" fillId="3" borderId="20" xfId="0" applyNumberFormat="1" applyFont="1" applyFill="1" applyBorder="1" applyProtection="1">
      <alignment vertical="center"/>
      <protection locked="0"/>
    </xf>
    <xf numFmtId="49" fontId="37" fillId="3" borderId="29" xfId="0" applyNumberFormat="1" applyFont="1" applyFill="1" applyBorder="1" applyProtection="1">
      <alignment vertical="center"/>
      <protection locked="0"/>
    </xf>
    <xf numFmtId="0" fontId="49" fillId="3" borderId="19" xfId="0" applyFont="1" applyFill="1" applyBorder="1" applyAlignment="1">
      <alignment horizontal="left" vertical="center" shrinkToFit="1"/>
    </xf>
    <xf numFmtId="49" fontId="45" fillId="3" borderId="30" xfId="0" applyNumberFormat="1" applyFont="1" applyFill="1" applyBorder="1" applyProtection="1">
      <alignment vertical="center"/>
      <protection locked="0"/>
    </xf>
    <xf numFmtId="49" fontId="45" fillId="3" borderId="0" xfId="0" applyNumberFormat="1" applyFont="1" applyFill="1" applyProtection="1">
      <alignment vertical="center"/>
      <protection locked="0"/>
    </xf>
    <xf numFmtId="49" fontId="45" fillId="3" borderId="31" xfId="0" applyNumberFormat="1" applyFont="1" applyFill="1" applyBorder="1" applyProtection="1">
      <alignment vertical="center"/>
      <protection locked="0"/>
    </xf>
    <xf numFmtId="49" fontId="44" fillId="3" borderId="21" xfId="0" applyNumberFormat="1" applyFont="1" applyFill="1" applyBorder="1" applyProtection="1">
      <alignment vertical="center"/>
      <protection locked="0"/>
    </xf>
    <xf numFmtId="49" fontId="44" fillId="3" borderId="19" xfId="0" applyNumberFormat="1" applyFont="1" applyFill="1" applyBorder="1" applyProtection="1">
      <alignment vertical="center"/>
      <protection locked="0"/>
    </xf>
    <xf numFmtId="49" fontId="44" fillId="3" borderId="20" xfId="0" applyNumberFormat="1" applyFont="1" applyFill="1" applyBorder="1" applyProtection="1">
      <alignment vertical="center"/>
      <protection locked="0"/>
    </xf>
    <xf numFmtId="0" fontId="50" fillId="0" borderId="0" xfId="0" applyFont="1" applyAlignment="1" applyProtection="1">
      <alignment horizontal="right" vertical="center" wrapText="1"/>
      <protection locked="0"/>
    </xf>
    <xf numFmtId="0" fontId="51" fillId="0" borderId="0" xfId="0" applyFont="1" applyAlignment="1" applyProtection="1">
      <alignment vertical="center" wrapText="1"/>
      <protection locked="0"/>
    </xf>
    <xf numFmtId="0" fontId="52" fillId="0" borderId="0" xfId="0" applyFont="1" applyAlignment="1">
      <alignment vertical="center" wrapText="1"/>
    </xf>
    <xf numFmtId="49" fontId="42" fillId="3" borderId="32" xfId="0" applyNumberFormat="1" applyFont="1" applyFill="1" applyBorder="1" applyProtection="1">
      <alignment vertical="center"/>
      <protection locked="0"/>
    </xf>
    <xf numFmtId="49" fontId="45" fillId="3" borderId="33" xfId="0" applyNumberFormat="1" applyFont="1" applyFill="1" applyBorder="1" applyProtection="1">
      <alignment vertical="center"/>
      <protection locked="0"/>
    </xf>
    <xf numFmtId="49" fontId="45" fillId="3" borderId="34" xfId="0" applyNumberFormat="1" applyFont="1" applyFill="1" applyBorder="1" applyProtection="1">
      <alignment vertical="center"/>
      <protection locked="0"/>
    </xf>
    <xf numFmtId="0" fontId="53" fillId="3" borderId="35" xfId="0" applyFont="1" applyFill="1" applyBorder="1" applyAlignment="1">
      <alignment vertical="center" shrinkToFit="1"/>
    </xf>
    <xf numFmtId="0" fontId="53" fillId="3" borderId="39" xfId="0" applyFont="1" applyFill="1" applyBorder="1" applyAlignment="1">
      <alignment vertical="center" shrinkToFit="1"/>
    </xf>
    <xf numFmtId="0" fontId="53" fillId="3" borderId="35" xfId="0" applyFont="1" applyFill="1" applyBorder="1" applyProtection="1">
      <alignment vertical="center"/>
      <protection locked="0"/>
    </xf>
    <xf numFmtId="0" fontId="35" fillId="3" borderId="36" xfId="0" applyFont="1" applyFill="1" applyBorder="1" applyProtection="1">
      <alignment vertical="center"/>
      <protection locked="0"/>
    </xf>
    <xf numFmtId="0" fontId="36" fillId="3" borderId="37" xfId="0" applyFont="1" applyFill="1" applyBorder="1" applyProtection="1">
      <alignment vertical="center"/>
      <protection locked="0"/>
    </xf>
    <xf numFmtId="0" fontId="36" fillId="3" borderId="38" xfId="0" applyFont="1" applyFill="1" applyBorder="1" applyProtection="1">
      <alignment vertical="center"/>
      <protection locked="0"/>
    </xf>
    <xf numFmtId="0" fontId="53" fillId="3" borderId="39" xfId="0" applyFont="1" applyFill="1" applyBorder="1" applyProtection="1">
      <alignment vertical="center"/>
      <protection locked="0"/>
    </xf>
    <xf numFmtId="0" fontId="35" fillId="3" borderId="37" xfId="0" applyFont="1" applyFill="1" applyBorder="1" applyProtection="1">
      <alignment vertical="center"/>
      <protection locked="0"/>
    </xf>
    <xf numFmtId="0" fontId="35" fillId="3" borderId="40" xfId="0" applyFont="1" applyFill="1" applyBorder="1" applyProtection="1">
      <alignment vertical="center"/>
      <protection locked="0"/>
    </xf>
    <xf numFmtId="49" fontId="35" fillId="3" borderId="28" xfId="0" applyNumberFormat="1" applyFont="1" applyFill="1" applyBorder="1" applyProtection="1">
      <alignment vertical="center"/>
      <protection locked="0"/>
    </xf>
    <xf numFmtId="49" fontId="35" fillId="3" borderId="19" xfId="0" applyNumberFormat="1" applyFont="1" applyFill="1" applyBorder="1" applyProtection="1">
      <alignment vertical="center"/>
      <protection locked="0"/>
    </xf>
    <xf numFmtId="49" fontId="35" fillId="3" borderId="20" xfId="0" applyNumberFormat="1" applyFont="1" applyFill="1" applyBorder="1" applyProtection="1">
      <alignment vertical="center"/>
      <protection locked="0"/>
    </xf>
    <xf numFmtId="49" fontId="37" fillId="3" borderId="37" xfId="0" applyNumberFormat="1" applyFont="1" applyFill="1" applyBorder="1" applyProtection="1">
      <alignment vertical="center"/>
      <protection locked="0"/>
    </xf>
    <xf numFmtId="49" fontId="37" fillId="3" borderId="40" xfId="0" applyNumberFormat="1" applyFont="1" applyFill="1" applyBorder="1" applyProtection="1">
      <alignment vertical="center"/>
      <protection locked="0"/>
    </xf>
    <xf numFmtId="49" fontId="61" fillId="3" borderId="32" xfId="0" applyNumberFormat="1" applyFont="1" applyFill="1" applyBorder="1" applyProtection="1">
      <alignment vertical="center"/>
      <protection locked="0"/>
    </xf>
    <xf numFmtId="49" fontId="61" fillId="3" borderId="33" xfId="0" applyNumberFormat="1" applyFont="1" applyFill="1" applyBorder="1" applyProtection="1">
      <alignment vertical="center"/>
      <protection locked="0"/>
    </xf>
    <xf numFmtId="49" fontId="61" fillId="3" borderId="34" xfId="0" applyNumberFormat="1" applyFont="1" applyFill="1" applyBorder="1" applyProtection="1">
      <alignment vertical="center"/>
      <protection locked="0"/>
    </xf>
    <xf numFmtId="49" fontId="61" fillId="9" borderId="41" xfId="0" applyNumberFormat="1" applyFont="1" applyFill="1" applyBorder="1" applyProtection="1">
      <alignment vertical="center"/>
      <protection locked="0"/>
    </xf>
    <xf numFmtId="49" fontId="61" fillId="9" borderId="42" xfId="0" applyNumberFormat="1" applyFont="1" applyFill="1" applyBorder="1" applyProtection="1">
      <alignment vertical="center"/>
      <protection locked="0"/>
    </xf>
    <xf numFmtId="49" fontId="61" fillId="9" borderId="43" xfId="0" applyNumberFormat="1" applyFont="1" applyFill="1" applyBorder="1" applyProtection="1">
      <alignment vertical="center"/>
      <protection locked="0"/>
    </xf>
    <xf numFmtId="49" fontId="36" fillId="3" borderId="45" xfId="0" applyNumberFormat="1" applyFont="1" applyFill="1" applyBorder="1" applyProtection="1">
      <alignment vertical="center"/>
      <protection locked="0"/>
    </xf>
    <xf numFmtId="49" fontId="36" fillId="3" borderId="24" xfId="0" applyNumberFormat="1" applyFont="1" applyFill="1" applyBorder="1" applyProtection="1">
      <alignment vertical="center"/>
      <protection locked="0"/>
    </xf>
    <xf numFmtId="49" fontId="37" fillId="3" borderId="25" xfId="0" applyNumberFormat="1" applyFont="1" applyFill="1" applyBorder="1" applyProtection="1">
      <alignment vertical="center"/>
      <protection locked="0"/>
    </xf>
    <xf numFmtId="49" fontId="36" fillId="3" borderId="27" xfId="0" applyNumberFormat="1" applyFont="1" applyFill="1" applyBorder="1" applyProtection="1">
      <alignment vertical="center"/>
      <protection locked="0"/>
    </xf>
    <xf numFmtId="49" fontId="36" fillId="3" borderId="25" xfId="0" applyNumberFormat="1" applyFont="1" applyFill="1" applyBorder="1" applyProtection="1">
      <alignment vertical="center"/>
      <protection locked="0"/>
    </xf>
    <xf numFmtId="49" fontId="37" fillId="3" borderId="46" xfId="0" applyNumberFormat="1" applyFont="1" applyFill="1" applyBorder="1" applyProtection="1">
      <alignment vertical="center"/>
      <protection locked="0"/>
    </xf>
    <xf numFmtId="49" fontId="36" fillId="3" borderId="18" xfId="0" applyNumberFormat="1" applyFont="1" applyFill="1" applyBorder="1" applyProtection="1">
      <alignment vertical="center"/>
      <protection locked="0"/>
    </xf>
    <xf numFmtId="49" fontId="36" fillId="3" borderId="20" xfId="0" applyNumberFormat="1" applyFont="1" applyFill="1" applyBorder="1" applyProtection="1">
      <alignment vertical="center"/>
      <protection locked="0"/>
    </xf>
    <xf numFmtId="0" fontId="64" fillId="0" borderId="0" xfId="0" applyFont="1" applyProtection="1">
      <alignment vertical="center"/>
      <protection locked="0"/>
    </xf>
    <xf numFmtId="0" fontId="39" fillId="5" borderId="52" xfId="0" applyFont="1" applyFill="1" applyBorder="1" applyAlignment="1" applyProtection="1">
      <alignment vertical="center" textRotation="255"/>
      <protection locked="0"/>
    </xf>
    <xf numFmtId="0" fontId="40" fillId="5" borderId="53" xfId="0" applyFont="1" applyFill="1" applyBorder="1" applyAlignment="1" applyProtection="1">
      <alignment vertical="center" textRotation="180"/>
      <protection locked="0"/>
    </xf>
    <xf numFmtId="49" fontId="36" fillId="3" borderId="16" xfId="0" applyNumberFormat="1" applyFont="1" applyFill="1" applyBorder="1" applyProtection="1">
      <alignment vertical="center"/>
      <protection locked="0"/>
    </xf>
    <xf numFmtId="49" fontId="36" fillId="3" borderId="0" xfId="0" applyNumberFormat="1" applyFont="1" applyFill="1" applyProtection="1">
      <alignment vertical="center"/>
      <protection locked="0"/>
    </xf>
    <xf numFmtId="49" fontId="37" fillId="3" borderId="54" xfId="0" applyNumberFormat="1" applyFont="1" applyFill="1" applyBorder="1" applyProtection="1">
      <alignment vertical="center"/>
      <protection locked="0"/>
    </xf>
    <xf numFmtId="49" fontId="37" fillId="3" borderId="55" xfId="0" applyNumberFormat="1" applyFont="1" applyFill="1" applyBorder="1" applyProtection="1">
      <alignment vertical="center"/>
      <protection locked="0"/>
    </xf>
    <xf numFmtId="49" fontId="37" fillId="3" borderId="56" xfId="0" applyNumberFormat="1" applyFont="1" applyFill="1" applyBorder="1" applyProtection="1">
      <alignment vertical="center"/>
      <protection locked="0"/>
    </xf>
    <xf numFmtId="49" fontId="36" fillId="3" borderId="54" xfId="0" applyNumberFormat="1" applyFont="1" applyFill="1" applyBorder="1" applyProtection="1">
      <alignment vertical="center"/>
      <protection locked="0"/>
    </xf>
    <xf numFmtId="49" fontId="36" fillId="3" borderId="55" xfId="0" applyNumberFormat="1" applyFont="1" applyFill="1" applyBorder="1" applyProtection="1">
      <alignment vertical="center"/>
      <protection locked="0"/>
    </xf>
    <xf numFmtId="49" fontId="37" fillId="3" borderId="57" xfId="0" applyNumberFormat="1" applyFont="1" applyFill="1" applyBorder="1" applyProtection="1">
      <alignment vertical="center"/>
      <protection locked="0"/>
    </xf>
    <xf numFmtId="0" fontId="53" fillId="3" borderId="4" xfId="0" applyFont="1" applyFill="1" applyBorder="1">
      <alignment vertical="center"/>
    </xf>
    <xf numFmtId="0" fontId="68" fillId="0" borderId="0" xfId="2" applyFont="1" applyProtection="1">
      <alignment vertical="center"/>
    </xf>
    <xf numFmtId="0" fontId="40" fillId="5" borderId="15" xfId="0" applyFont="1" applyFill="1" applyBorder="1" applyAlignment="1" applyProtection="1">
      <alignment vertical="center" textRotation="180"/>
      <protection locked="0"/>
    </xf>
    <xf numFmtId="0" fontId="53" fillId="3" borderId="13" xfId="0" applyFont="1" applyFill="1" applyBorder="1" applyProtection="1">
      <alignment vertical="center"/>
      <protection locked="0"/>
    </xf>
    <xf numFmtId="0" fontId="54" fillId="3" borderId="62" xfId="0" applyFont="1" applyFill="1" applyBorder="1" applyProtection="1">
      <alignment vertical="center"/>
      <protection locked="0"/>
    </xf>
    <xf numFmtId="0" fontId="36" fillId="3" borderId="63" xfId="0" applyFont="1" applyFill="1" applyBorder="1" applyProtection="1">
      <alignment vertical="center"/>
      <protection locked="0"/>
    </xf>
    <xf numFmtId="0" fontId="36" fillId="3" borderId="64" xfId="0" applyFont="1" applyFill="1" applyBorder="1" applyProtection="1">
      <alignment vertical="center"/>
      <protection locked="0"/>
    </xf>
    <xf numFmtId="0" fontId="66" fillId="3" borderId="62" xfId="0" applyFont="1" applyFill="1" applyBorder="1" applyProtection="1">
      <alignment vertical="center"/>
      <protection locked="0"/>
    </xf>
    <xf numFmtId="0" fontId="60" fillId="3" borderId="63" xfId="0" applyFont="1" applyFill="1" applyBorder="1" applyProtection="1">
      <alignment vertical="center"/>
      <protection locked="0"/>
    </xf>
    <xf numFmtId="0" fontId="60" fillId="3" borderId="14" xfId="0" applyFont="1" applyFill="1" applyBorder="1" applyProtection="1">
      <alignment vertical="center"/>
      <protection locked="0"/>
    </xf>
    <xf numFmtId="0" fontId="60" fillId="3" borderId="15" xfId="0" applyFont="1" applyFill="1" applyBorder="1" applyProtection="1">
      <alignment vertical="center"/>
      <protection locked="0"/>
    </xf>
    <xf numFmtId="0" fontId="40" fillId="5" borderId="16" xfId="0" applyFont="1" applyFill="1" applyBorder="1" applyAlignment="1" applyProtection="1">
      <alignment vertical="center" textRotation="255"/>
      <protection locked="0"/>
    </xf>
    <xf numFmtId="0" fontId="36" fillId="3" borderId="65" xfId="0" applyFont="1" applyFill="1" applyBorder="1" applyProtection="1">
      <alignment vertical="center"/>
      <protection locked="0"/>
    </xf>
    <xf numFmtId="49" fontId="37" fillId="3" borderId="66" xfId="0" applyNumberFormat="1" applyFont="1" applyFill="1" applyBorder="1" applyProtection="1">
      <alignment vertical="center"/>
      <protection locked="0"/>
    </xf>
    <xf numFmtId="0" fontId="70" fillId="0" borderId="39" xfId="0" applyFont="1" applyBorder="1" applyAlignment="1">
      <alignment vertical="center" shrinkToFit="1"/>
    </xf>
    <xf numFmtId="0" fontId="70" fillId="0" borderId="19" xfId="0" applyFont="1" applyBorder="1" applyAlignment="1">
      <alignment vertical="center" shrinkToFit="1"/>
    </xf>
    <xf numFmtId="0" fontId="63" fillId="0" borderId="19" xfId="0" applyFont="1" applyBorder="1" applyAlignment="1">
      <alignment vertical="center" shrinkToFit="1"/>
    </xf>
    <xf numFmtId="49" fontId="36" fillId="3" borderId="33" xfId="0" applyNumberFormat="1" applyFont="1" applyFill="1" applyBorder="1" applyProtection="1">
      <alignment vertical="center"/>
      <protection locked="0"/>
    </xf>
    <xf numFmtId="0" fontId="36" fillId="3" borderId="16" xfId="0" applyFont="1" applyFill="1" applyBorder="1" applyProtection="1">
      <alignment vertical="center"/>
      <protection locked="0"/>
    </xf>
    <xf numFmtId="0" fontId="36" fillId="3" borderId="0" xfId="0" applyFont="1" applyFill="1" applyProtection="1">
      <alignment vertical="center"/>
      <protection locked="0"/>
    </xf>
    <xf numFmtId="0" fontId="36" fillId="3" borderId="31" xfId="0" applyFont="1" applyFill="1" applyBorder="1" applyProtection="1">
      <alignment vertical="center"/>
      <protection locked="0"/>
    </xf>
    <xf numFmtId="49" fontId="36" fillId="3" borderId="56" xfId="0" applyNumberFormat="1" applyFont="1" applyFill="1" applyBorder="1" applyProtection="1">
      <alignment vertical="center"/>
      <protection locked="0"/>
    </xf>
    <xf numFmtId="0" fontId="74" fillId="3" borderId="67" xfId="0" applyFont="1" applyFill="1" applyBorder="1">
      <alignment vertical="center"/>
    </xf>
    <xf numFmtId="0" fontId="44" fillId="3" borderId="68" xfId="0" applyFont="1" applyFill="1" applyBorder="1" applyProtection="1">
      <alignment vertical="center"/>
      <protection locked="0"/>
    </xf>
    <xf numFmtId="0" fontId="44" fillId="3" borderId="69" xfId="0" applyFont="1" applyFill="1" applyBorder="1" applyProtection="1">
      <alignment vertical="center"/>
      <protection locked="0"/>
    </xf>
    <xf numFmtId="0" fontId="74" fillId="3" borderId="69" xfId="0" applyFont="1" applyFill="1" applyBorder="1" applyProtection="1">
      <alignment vertical="center"/>
      <protection locked="0"/>
    </xf>
    <xf numFmtId="0" fontId="44" fillId="3" borderId="62" xfId="0" applyFont="1" applyFill="1" applyBorder="1" applyProtection="1">
      <alignment vertical="center"/>
      <protection locked="0"/>
    </xf>
    <xf numFmtId="0" fontId="44" fillId="3" borderId="63" xfId="0" applyFont="1" applyFill="1" applyBorder="1" applyProtection="1">
      <alignment vertical="center"/>
      <protection locked="0"/>
    </xf>
    <xf numFmtId="0" fontId="44" fillId="3" borderId="64" xfId="0" applyFont="1" applyFill="1" applyBorder="1" applyProtection="1">
      <alignment vertical="center"/>
      <protection locked="0"/>
    </xf>
    <xf numFmtId="0" fontId="5" fillId="3" borderId="63" xfId="0" applyFont="1" applyFill="1" applyBorder="1" applyProtection="1">
      <alignment vertical="center"/>
      <protection locked="0"/>
    </xf>
    <xf numFmtId="0" fontId="5" fillId="3" borderId="70" xfId="0" applyFont="1" applyFill="1" applyBorder="1" applyProtection="1">
      <alignment vertical="center"/>
      <protection locked="0"/>
    </xf>
    <xf numFmtId="0" fontId="81" fillId="3" borderId="72" xfId="0" applyFont="1" applyFill="1" applyBorder="1" applyProtection="1">
      <alignment vertical="center"/>
      <protection locked="0"/>
    </xf>
    <xf numFmtId="0" fontId="61" fillId="3" borderId="39" xfId="0" applyFont="1" applyFill="1" applyBorder="1" applyProtection="1">
      <alignment vertical="center"/>
      <protection locked="0"/>
    </xf>
    <xf numFmtId="0" fontId="61" fillId="3" borderId="73" xfId="0" applyFont="1" applyFill="1" applyBorder="1" applyProtection="1">
      <alignment vertical="center"/>
      <protection locked="0"/>
    </xf>
    <xf numFmtId="0" fontId="65" fillId="0" borderId="0" xfId="2" applyFont="1" applyAlignment="1" applyProtection="1">
      <alignment vertical="center" wrapText="1"/>
    </xf>
    <xf numFmtId="0" fontId="36" fillId="3" borderId="72" xfId="0" applyFont="1" applyFill="1" applyBorder="1" applyProtection="1">
      <alignment vertical="center"/>
      <protection locked="0"/>
    </xf>
    <xf numFmtId="0" fontId="36" fillId="3" borderId="39" xfId="0" applyFont="1" applyFill="1" applyBorder="1" applyProtection="1">
      <alignment vertical="center"/>
      <protection locked="0"/>
    </xf>
    <xf numFmtId="0" fontId="82" fillId="3" borderId="39" xfId="0" applyFont="1" applyFill="1" applyBorder="1" applyProtection="1">
      <alignment vertical="center"/>
      <protection locked="0"/>
    </xf>
    <xf numFmtId="0" fontId="82" fillId="3" borderId="73" xfId="0" applyFont="1" applyFill="1" applyBorder="1" applyProtection="1">
      <alignment vertical="center"/>
      <protection locked="0"/>
    </xf>
    <xf numFmtId="0" fontId="84" fillId="0" borderId="0" xfId="2" applyFont="1" applyAlignment="1" applyProtection="1">
      <alignment vertical="center" wrapText="1"/>
    </xf>
    <xf numFmtId="0" fontId="38" fillId="3" borderId="72" xfId="0" applyFont="1" applyFill="1" applyBorder="1" applyProtection="1">
      <alignment vertical="center"/>
      <protection locked="0"/>
    </xf>
    <xf numFmtId="0" fontId="36" fillId="3" borderId="21" xfId="0" applyFont="1" applyFill="1" applyBorder="1" applyProtection="1">
      <alignment vertical="center"/>
      <protection locked="0"/>
    </xf>
    <xf numFmtId="0" fontId="83" fillId="3" borderId="21" xfId="0" applyFont="1" applyFill="1" applyBorder="1" applyProtection="1">
      <alignment vertical="center"/>
      <protection locked="0"/>
    </xf>
    <xf numFmtId="0" fontId="61" fillId="3" borderId="19" xfId="0" applyFont="1" applyFill="1" applyBorder="1" applyProtection="1">
      <alignment vertical="center"/>
      <protection locked="0"/>
    </xf>
    <xf numFmtId="0" fontId="61" fillId="3" borderId="22" xfId="0" applyFont="1" applyFill="1" applyBorder="1" applyProtection="1">
      <alignment vertical="center"/>
      <protection locked="0"/>
    </xf>
    <xf numFmtId="0" fontId="75" fillId="3" borderId="18" xfId="0" applyFont="1" applyFill="1" applyBorder="1" applyProtection="1">
      <alignment vertical="center"/>
      <protection locked="0"/>
    </xf>
    <xf numFmtId="0" fontId="75" fillId="3" borderId="19" xfId="0" applyFont="1" applyFill="1" applyBorder="1" applyProtection="1">
      <alignment vertical="center"/>
      <protection locked="0"/>
    </xf>
    <xf numFmtId="0" fontId="75" fillId="3" borderId="22" xfId="0" applyFont="1" applyFill="1" applyBorder="1" applyProtection="1">
      <alignment vertical="center"/>
      <protection locked="0"/>
    </xf>
    <xf numFmtId="0" fontId="36" fillId="3" borderId="73" xfId="0" applyFont="1" applyFill="1" applyBorder="1" applyProtection="1">
      <alignment vertical="center"/>
      <protection locked="0"/>
    </xf>
    <xf numFmtId="0" fontId="53" fillId="3" borderId="39" xfId="0" applyFont="1" applyFill="1" applyBorder="1" applyAlignment="1">
      <alignment vertical="center" wrapText="1"/>
    </xf>
    <xf numFmtId="0" fontId="35" fillId="3" borderId="39" xfId="0" applyFont="1" applyFill="1" applyBorder="1" applyProtection="1">
      <alignment vertical="center"/>
      <protection locked="0"/>
    </xf>
    <xf numFmtId="49" fontId="37" fillId="3" borderId="39" xfId="0" applyNumberFormat="1" applyFont="1" applyFill="1" applyBorder="1" applyProtection="1">
      <alignment vertical="center"/>
      <protection locked="0"/>
    </xf>
    <xf numFmtId="49" fontId="36" fillId="3" borderId="39" xfId="0" applyNumberFormat="1" applyFont="1" applyFill="1" applyBorder="1" applyProtection="1">
      <alignment vertical="center"/>
      <protection locked="0"/>
    </xf>
    <xf numFmtId="49" fontId="37" fillId="3" borderId="73" xfId="0" applyNumberFormat="1" applyFont="1" applyFill="1" applyBorder="1" applyProtection="1">
      <alignment vertical="center"/>
      <protection locked="0"/>
    </xf>
    <xf numFmtId="0" fontId="40" fillId="5" borderId="52" xfId="0" applyFont="1" applyFill="1" applyBorder="1" applyAlignment="1" applyProtection="1">
      <alignment vertical="center" textRotation="255"/>
      <protection locked="0"/>
    </xf>
    <xf numFmtId="0" fontId="40" fillId="5" borderId="77" xfId="0" applyFont="1" applyFill="1" applyBorder="1" applyAlignment="1" applyProtection="1">
      <alignment vertical="center" textRotation="180"/>
      <protection locked="0"/>
    </xf>
    <xf numFmtId="0" fontId="66" fillId="3" borderId="78" xfId="0" applyFont="1" applyFill="1" applyBorder="1" applyProtection="1">
      <alignment vertical="center"/>
      <protection locked="0"/>
    </xf>
    <xf numFmtId="0" fontId="60" fillId="3" borderId="75" xfId="0" applyFont="1" applyFill="1" applyBorder="1" applyProtection="1">
      <alignment vertical="center"/>
      <protection locked="0"/>
    </xf>
    <xf numFmtId="0" fontId="60" fillId="3" borderId="79" xfId="0" applyFont="1" applyFill="1" applyBorder="1" applyProtection="1">
      <alignment vertical="center"/>
      <protection locked="0"/>
    </xf>
    <xf numFmtId="0" fontId="44" fillId="3" borderId="81" xfId="0" applyFont="1" applyFill="1" applyBorder="1" applyAlignment="1">
      <alignment vertical="center" wrapText="1"/>
    </xf>
    <xf numFmtId="0" fontId="92" fillId="3" borderId="81" xfId="0" applyFont="1" applyFill="1" applyBorder="1">
      <alignment vertical="center"/>
    </xf>
    <xf numFmtId="0" fontId="31" fillId="0" borderId="30" xfId="0" applyFont="1" applyBorder="1">
      <alignment vertical="center"/>
    </xf>
    <xf numFmtId="0" fontId="90" fillId="5" borderId="16" xfId="0" applyFont="1" applyFill="1" applyBorder="1" applyAlignment="1" applyProtection="1">
      <alignment vertical="center" textRotation="255"/>
      <protection locked="0"/>
    </xf>
    <xf numFmtId="0" fontId="44" fillId="3" borderId="80" xfId="0" applyFont="1" applyFill="1" applyBorder="1" applyProtection="1">
      <alignment vertical="center"/>
      <protection locked="0"/>
    </xf>
    <xf numFmtId="0" fontId="63" fillId="3" borderId="81" xfId="0" applyFont="1" applyFill="1" applyBorder="1" applyProtection="1">
      <alignment vertical="center"/>
      <protection locked="0"/>
    </xf>
    <xf numFmtId="0" fontId="44" fillId="3" borderId="81" xfId="0" applyFont="1" applyFill="1" applyBorder="1" applyProtection="1">
      <alignment vertical="center"/>
      <protection locked="0"/>
    </xf>
    <xf numFmtId="49" fontId="37" fillId="3" borderId="81" xfId="0" applyNumberFormat="1" applyFont="1" applyFill="1" applyBorder="1" applyProtection="1">
      <alignment vertical="center"/>
      <protection locked="0"/>
    </xf>
    <xf numFmtId="0" fontId="44" fillId="3" borderId="83" xfId="0" applyFont="1" applyFill="1" applyBorder="1" applyProtection="1">
      <alignment vertical="center"/>
      <protection locked="0"/>
    </xf>
    <xf numFmtId="0" fontId="92" fillId="3" borderId="81" xfId="0" applyFont="1" applyFill="1" applyBorder="1" applyProtection="1">
      <alignment vertical="center"/>
      <protection locked="0"/>
    </xf>
    <xf numFmtId="0" fontId="36" fillId="3" borderId="27" xfId="0" applyFont="1" applyFill="1" applyBorder="1" applyProtection="1">
      <alignment vertical="center"/>
      <protection locked="0"/>
    </xf>
    <xf numFmtId="0" fontId="36" fillId="3" borderId="24" xfId="0" applyFont="1" applyFill="1" applyBorder="1" applyProtection="1">
      <alignment vertical="center"/>
      <protection locked="0"/>
    </xf>
    <xf numFmtId="0" fontId="36" fillId="3" borderId="26" xfId="0" applyFont="1" applyFill="1" applyBorder="1" applyProtection="1">
      <alignment vertical="center"/>
      <protection locked="0"/>
    </xf>
    <xf numFmtId="0" fontId="44" fillId="3" borderId="39" xfId="0" applyFont="1" applyFill="1" applyBorder="1" applyAlignment="1">
      <alignment vertical="center" wrapText="1"/>
    </xf>
    <xf numFmtId="0" fontId="92" fillId="3" borderId="39" xfId="0" applyFont="1" applyFill="1" applyBorder="1">
      <alignment vertical="center"/>
    </xf>
    <xf numFmtId="0" fontId="44" fillId="3" borderId="35" xfId="0" applyFont="1" applyFill="1" applyBorder="1" applyProtection="1">
      <alignment vertical="center"/>
      <protection locked="0"/>
    </xf>
    <xf numFmtId="0" fontId="44" fillId="3" borderId="39" xfId="0" applyFont="1" applyFill="1" applyBorder="1" applyProtection="1">
      <alignment vertical="center"/>
      <protection locked="0"/>
    </xf>
    <xf numFmtId="0" fontId="44" fillId="3" borderId="85" xfId="0" applyFont="1" applyFill="1" applyBorder="1" applyProtection="1">
      <alignment vertical="center"/>
      <protection locked="0"/>
    </xf>
    <xf numFmtId="0" fontId="92" fillId="3" borderId="39" xfId="0" applyFont="1" applyFill="1" applyBorder="1" applyProtection="1">
      <alignment vertical="center"/>
      <protection locked="0"/>
    </xf>
    <xf numFmtId="0" fontId="36" fillId="3" borderId="84" xfId="0" applyFont="1" applyFill="1" applyBorder="1" applyProtection="1">
      <alignment vertical="center"/>
      <protection locked="0"/>
    </xf>
    <xf numFmtId="0" fontId="63" fillId="3" borderId="39" xfId="0" applyFont="1" applyFill="1" applyBorder="1" applyProtection="1">
      <alignment vertical="center"/>
      <protection locked="0"/>
    </xf>
    <xf numFmtId="0" fontId="0" fillId="0" borderId="0" xfId="0" applyAlignment="1">
      <alignment horizontal="center" vertical="center"/>
    </xf>
    <xf numFmtId="0" fontId="44" fillId="3" borderId="35" xfId="0" applyFont="1" applyFill="1" applyBorder="1" applyAlignment="1" applyProtection="1">
      <alignment horizontal="left" vertical="center"/>
      <protection locked="0"/>
    </xf>
    <xf numFmtId="0" fontId="82" fillId="3" borderId="84" xfId="0" applyFont="1" applyFill="1" applyBorder="1" applyProtection="1">
      <alignment vertical="center"/>
      <protection locked="0"/>
    </xf>
    <xf numFmtId="0" fontId="91" fillId="3" borderId="39" xfId="0" applyFont="1" applyFill="1" applyBorder="1" applyProtection="1">
      <alignment vertical="center"/>
      <protection locked="0"/>
    </xf>
    <xf numFmtId="0" fontId="91" fillId="3" borderId="84" xfId="0" applyFont="1" applyFill="1" applyBorder="1" applyProtection="1">
      <alignment vertical="center"/>
      <protection locked="0"/>
    </xf>
    <xf numFmtId="0" fontId="44" fillId="8" borderId="86" xfId="0" applyFont="1" applyFill="1" applyBorder="1" applyAlignment="1">
      <alignment horizontal="right" vertical="center"/>
    </xf>
    <xf numFmtId="0" fontId="44" fillId="3" borderId="87" xfId="0" applyFont="1" applyFill="1" applyBorder="1" applyAlignment="1">
      <alignment vertical="center" wrapText="1"/>
    </xf>
    <xf numFmtId="0" fontId="44" fillId="3" borderId="90" xfId="0" applyFont="1" applyFill="1" applyBorder="1" applyProtection="1">
      <alignment vertical="center"/>
      <protection locked="0"/>
    </xf>
    <xf numFmtId="0" fontId="44" fillId="3" borderId="91" xfId="0" applyFont="1" applyFill="1" applyBorder="1" applyProtection="1">
      <alignment vertical="center"/>
      <protection locked="0"/>
    </xf>
    <xf numFmtId="0" fontId="91" fillId="3" borderId="91" xfId="0" applyFont="1" applyFill="1" applyBorder="1" applyProtection="1">
      <alignment vertical="center"/>
      <protection locked="0"/>
    </xf>
    <xf numFmtId="0" fontId="91" fillId="3" borderId="92" xfId="0" applyFont="1" applyFill="1" applyBorder="1" applyProtection="1">
      <alignment vertical="center"/>
      <protection locked="0"/>
    </xf>
    <xf numFmtId="0" fontId="74" fillId="3" borderId="93" xfId="0" applyFont="1" applyFill="1" applyBorder="1" applyAlignment="1">
      <alignment vertical="center" wrapText="1"/>
    </xf>
    <xf numFmtId="0" fontId="74" fillId="3" borderId="39" xfId="0" applyFont="1" applyFill="1" applyBorder="1" applyProtection="1">
      <alignment vertical="center"/>
      <protection locked="0"/>
    </xf>
    <xf numFmtId="0" fontId="91" fillId="3" borderId="93" xfId="0" applyFont="1" applyFill="1" applyBorder="1" applyProtection="1">
      <alignment vertical="center"/>
      <protection locked="0"/>
    </xf>
    <xf numFmtId="0" fontId="44" fillId="3" borderId="93" xfId="0" applyFont="1" applyFill="1" applyBorder="1" applyProtection="1">
      <alignment vertical="center"/>
      <protection locked="0"/>
    </xf>
    <xf numFmtId="0" fontId="44" fillId="3" borderId="95" xfId="0" applyFont="1" applyFill="1" applyBorder="1" applyProtection="1">
      <alignment vertical="center"/>
      <protection locked="0"/>
    </xf>
    <xf numFmtId="0" fontId="104" fillId="3" borderId="39" xfId="0" applyFont="1" applyFill="1" applyBorder="1">
      <alignment vertical="center"/>
    </xf>
    <xf numFmtId="0" fontId="104" fillId="3" borderId="39" xfId="0" applyFont="1" applyFill="1" applyBorder="1" applyProtection="1">
      <alignment vertical="center"/>
      <protection locked="0"/>
    </xf>
    <xf numFmtId="0" fontId="44" fillId="3" borderId="84" xfId="0" applyFont="1" applyFill="1" applyBorder="1" applyProtection="1">
      <alignment vertical="center"/>
      <protection locked="0"/>
    </xf>
    <xf numFmtId="0" fontId="89" fillId="0" borderId="0" xfId="2" applyFont="1" applyAlignment="1" applyProtection="1">
      <alignment horizontal="right" vertical="center"/>
      <protection locked="0"/>
    </xf>
    <xf numFmtId="49" fontId="37" fillId="3" borderId="84" xfId="0" applyNumberFormat="1" applyFont="1" applyFill="1" applyBorder="1" applyProtection="1">
      <alignment vertical="center"/>
      <protection locked="0"/>
    </xf>
    <xf numFmtId="0" fontId="65" fillId="0" borderId="0" xfId="2" applyFont="1" applyAlignment="1" applyProtection="1">
      <alignment horizontal="right" vertical="center"/>
      <protection locked="0"/>
    </xf>
    <xf numFmtId="0" fontId="102" fillId="3" borderId="32" xfId="0" applyFont="1" applyFill="1" applyBorder="1" applyProtection="1">
      <alignment vertical="center"/>
      <protection locked="0"/>
    </xf>
    <xf numFmtId="0" fontId="102" fillId="3" borderId="33" xfId="0" applyFont="1" applyFill="1" applyBorder="1" applyProtection="1">
      <alignment vertical="center"/>
      <protection locked="0"/>
    </xf>
    <xf numFmtId="0" fontId="108" fillId="3" borderId="33" xfId="0" applyFont="1" applyFill="1" applyBorder="1" applyAlignment="1" applyProtection="1">
      <alignment vertical="top"/>
      <protection locked="0"/>
    </xf>
    <xf numFmtId="0" fontId="108" fillId="3" borderId="34" xfId="0" applyFont="1" applyFill="1" applyBorder="1" applyAlignment="1" applyProtection="1">
      <alignment vertical="top"/>
      <protection locked="0"/>
    </xf>
    <xf numFmtId="0" fontId="102" fillId="9" borderId="97" xfId="0" applyFont="1" applyFill="1" applyBorder="1" applyProtection="1">
      <alignment vertical="center"/>
      <protection locked="0"/>
    </xf>
    <xf numFmtId="0" fontId="102" fillId="9" borderId="98" xfId="0" applyFont="1" applyFill="1" applyBorder="1" applyProtection="1">
      <alignment vertical="center"/>
      <protection locked="0"/>
    </xf>
    <xf numFmtId="0" fontId="102" fillId="9" borderId="99" xfId="0" applyFont="1" applyFill="1" applyBorder="1" applyProtection="1">
      <alignment vertical="center"/>
      <protection locked="0"/>
    </xf>
    <xf numFmtId="0" fontId="58" fillId="0" borderId="0" xfId="0" applyFont="1" applyAlignment="1" applyProtection="1">
      <alignment vertical="center" wrapText="1" shrinkToFit="1"/>
      <protection locked="0"/>
    </xf>
    <xf numFmtId="0" fontId="40" fillId="5" borderId="30" xfId="0" applyFont="1" applyFill="1" applyBorder="1" applyAlignment="1" applyProtection="1">
      <alignment vertical="center" textRotation="255"/>
      <protection locked="0"/>
    </xf>
    <xf numFmtId="0" fontId="113" fillId="0" borderId="0" xfId="0" applyFont="1" applyProtection="1">
      <alignment vertical="center"/>
      <protection locked="0"/>
    </xf>
    <xf numFmtId="49" fontId="30" fillId="0" borderId="0" xfId="0" quotePrefix="1" applyNumberFormat="1" applyFont="1">
      <alignment vertical="center"/>
    </xf>
    <xf numFmtId="0" fontId="32" fillId="0" borderId="0" xfId="0" applyFont="1" applyAlignment="1" applyProtection="1">
      <alignment vertical="center" wrapText="1"/>
      <protection locked="0"/>
    </xf>
    <xf numFmtId="177" fontId="114" fillId="0" borderId="16" xfId="0" applyNumberFormat="1" applyFont="1" applyBorder="1" applyAlignment="1" applyProtection="1">
      <alignment vertical="top"/>
      <protection locked="0"/>
    </xf>
    <xf numFmtId="177" fontId="114" fillId="0" borderId="0" xfId="0" applyNumberFormat="1" applyFont="1" applyAlignment="1" applyProtection="1">
      <alignment vertical="top"/>
      <protection locked="0"/>
    </xf>
    <xf numFmtId="177" fontId="114" fillId="0" borderId="100" xfId="0" applyNumberFormat="1" applyFont="1" applyBorder="1" applyAlignment="1" applyProtection="1">
      <alignment vertical="top"/>
      <protection locked="0"/>
    </xf>
    <xf numFmtId="49" fontId="37" fillId="0" borderId="16" xfId="0" applyNumberFormat="1" applyFont="1" applyBorder="1" applyAlignment="1" applyProtection="1">
      <alignment vertical="top"/>
      <protection locked="0"/>
    </xf>
    <xf numFmtId="49" fontId="37" fillId="0" borderId="0" xfId="0" applyNumberFormat="1" applyFont="1" applyAlignment="1" applyProtection="1">
      <alignment vertical="top"/>
      <protection locked="0"/>
    </xf>
    <xf numFmtId="49" fontId="37" fillId="0" borderId="100" xfId="0" applyNumberFormat="1" applyFont="1" applyBorder="1" applyAlignment="1" applyProtection="1">
      <alignment vertical="top"/>
      <protection locked="0"/>
    </xf>
    <xf numFmtId="0" fontId="40" fillId="5" borderId="97" xfId="0" applyFont="1" applyFill="1" applyBorder="1" applyAlignment="1" applyProtection="1">
      <alignment vertical="center" textRotation="255"/>
      <protection locked="0"/>
    </xf>
    <xf numFmtId="0" fontId="40" fillId="5" borderId="101" xfId="0" applyFont="1" applyFill="1" applyBorder="1" applyAlignment="1" applyProtection="1">
      <alignment vertical="center" textRotation="180"/>
      <protection locked="0"/>
    </xf>
    <xf numFmtId="49" fontId="37" fillId="0" borderId="102" xfId="0" applyNumberFormat="1" applyFont="1" applyBorder="1" applyAlignment="1" applyProtection="1">
      <alignment vertical="top"/>
      <protection locked="0"/>
    </xf>
    <xf numFmtId="49" fontId="37" fillId="0" borderId="98" xfId="0" applyNumberFormat="1" applyFont="1" applyBorder="1" applyAlignment="1" applyProtection="1">
      <alignment vertical="top"/>
      <protection locked="0"/>
    </xf>
    <xf numFmtId="49" fontId="37" fillId="0" borderId="99" xfId="0" applyNumberFormat="1" applyFont="1" applyBorder="1" applyAlignment="1" applyProtection="1">
      <alignment vertical="top"/>
      <protection locked="0"/>
    </xf>
    <xf numFmtId="0" fontId="40" fillId="3" borderId="103" xfId="0" applyFont="1" applyFill="1" applyBorder="1" applyProtection="1">
      <alignment vertical="center"/>
      <protection locked="0"/>
    </xf>
    <xf numFmtId="0" fontId="29" fillId="3" borderId="6" xfId="0" applyFont="1" applyFill="1" applyBorder="1" applyAlignment="1">
      <alignment horizontal="right" vertical="top" wrapText="1"/>
    </xf>
    <xf numFmtId="0" fontId="118" fillId="0" borderId="0" xfId="0" applyFont="1" applyAlignment="1" applyProtection="1">
      <alignment vertical="center" wrapText="1"/>
      <protection locked="0"/>
    </xf>
    <xf numFmtId="0" fontId="119" fillId="0" borderId="0" xfId="0" applyFont="1" applyAlignment="1" applyProtection="1">
      <alignment vertical="center" wrapText="1"/>
      <protection locked="0"/>
    </xf>
    <xf numFmtId="0" fontId="120" fillId="3" borderId="0" xfId="0" applyFont="1" applyFill="1" applyAlignment="1" applyProtection="1">
      <alignment horizontal="right" vertical="top"/>
      <protection locked="0"/>
    </xf>
    <xf numFmtId="0" fontId="117" fillId="3" borderId="0" xfId="0" applyFont="1" applyFill="1" applyAlignment="1" applyProtection="1">
      <alignment vertical="top"/>
      <protection locked="0"/>
    </xf>
    <xf numFmtId="0" fontId="107" fillId="3" borderId="0" xfId="2" applyFont="1" applyFill="1" applyAlignment="1" applyProtection="1">
      <alignment vertical="top"/>
      <protection locked="0"/>
    </xf>
    <xf numFmtId="0" fontId="120" fillId="3" borderId="8" xfId="0" applyFont="1" applyFill="1" applyBorder="1" applyAlignment="1">
      <alignment vertical="center" wrapText="1"/>
    </xf>
    <xf numFmtId="0" fontId="120" fillId="3" borderId="2" xfId="0" applyFont="1" applyFill="1" applyBorder="1" applyAlignment="1">
      <alignment vertical="center" wrapText="1"/>
    </xf>
    <xf numFmtId="0" fontId="120" fillId="3" borderId="9" xfId="0" applyFont="1" applyFill="1" applyBorder="1" applyAlignment="1">
      <alignment vertical="center" wrapText="1"/>
    </xf>
    <xf numFmtId="0" fontId="120" fillId="3" borderId="0" xfId="0" applyFont="1" applyFill="1" applyProtection="1">
      <alignment vertical="center"/>
      <protection locked="0"/>
    </xf>
    <xf numFmtId="0" fontId="40" fillId="5" borderId="106" xfId="0" applyFont="1" applyFill="1" applyBorder="1" applyAlignment="1" applyProtection="1">
      <alignment vertical="center" textRotation="255"/>
      <protection locked="0"/>
    </xf>
    <xf numFmtId="0" fontId="40" fillId="5" borderId="107" xfId="0" applyFont="1" applyFill="1" applyBorder="1" applyAlignment="1" applyProtection="1">
      <alignment vertical="center" textRotation="180"/>
      <protection locked="0"/>
    </xf>
    <xf numFmtId="0" fontId="91" fillId="3" borderId="108" xfId="0" applyFont="1" applyFill="1" applyBorder="1" applyProtection="1">
      <alignment vertical="center"/>
      <protection locked="0"/>
    </xf>
    <xf numFmtId="0" fontId="91" fillId="3" borderId="103" xfId="0" applyFont="1" applyFill="1" applyBorder="1" applyProtection="1">
      <alignment vertical="center"/>
      <protection locked="0"/>
    </xf>
    <xf numFmtId="0" fontId="91" fillId="3" borderId="109" xfId="0" applyFont="1" applyFill="1" applyBorder="1" applyProtection="1">
      <alignment vertical="center"/>
      <protection locked="0"/>
    </xf>
    <xf numFmtId="0" fontId="95" fillId="3" borderId="110" xfId="0" applyFont="1" applyFill="1" applyBorder="1" applyProtection="1">
      <alignment vertical="center"/>
      <protection locked="0"/>
    </xf>
    <xf numFmtId="0" fontId="95" fillId="3" borderId="103" xfId="0" applyFont="1" applyFill="1" applyBorder="1" applyProtection="1">
      <alignment vertical="center"/>
      <protection locked="0"/>
    </xf>
    <xf numFmtId="0" fontId="91" fillId="3" borderId="65" xfId="0" applyFont="1" applyFill="1" applyBorder="1" applyProtection="1">
      <alignment vertical="center"/>
      <protection locked="0"/>
    </xf>
    <xf numFmtId="0" fontId="91" fillId="3" borderId="37" xfId="0" applyFont="1" applyFill="1" applyBorder="1" applyProtection="1">
      <alignment vertical="center"/>
      <protection locked="0"/>
    </xf>
    <xf numFmtId="0" fontId="91" fillId="3" borderId="38" xfId="0" applyFont="1" applyFill="1" applyBorder="1" applyProtection="1">
      <alignment vertical="center"/>
      <protection locked="0"/>
    </xf>
    <xf numFmtId="0" fontId="95" fillId="3" borderId="36" xfId="0" applyFont="1" applyFill="1" applyBorder="1" applyProtection="1">
      <alignment vertical="center"/>
      <protection locked="0"/>
    </xf>
    <xf numFmtId="0" fontId="95" fillId="3" borderId="37" xfId="0" applyFont="1" applyFill="1" applyBorder="1" applyProtection="1">
      <alignment vertical="center"/>
      <protection locked="0"/>
    </xf>
    <xf numFmtId="0" fontId="40" fillId="5" borderId="113" xfId="0" applyFont="1" applyFill="1" applyBorder="1" applyAlignment="1" applyProtection="1">
      <alignment vertical="center" textRotation="255"/>
      <protection locked="0"/>
    </xf>
    <xf numFmtId="0" fontId="56" fillId="3" borderId="114" xfId="0" applyFont="1" applyFill="1" applyBorder="1" applyProtection="1">
      <alignment vertical="center"/>
      <protection locked="0"/>
    </xf>
    <xf numFmtId="0" fontId="56" fillId="3" borderId="55" xfId="0" applyFont="1" applyFill="1" applyBorder="1" applyProtection="1">
      <alignment vertical="center"/>
      <protection locked="0"/>
    </xf>
    <xf numFmtId="0" fontId="56" fillId="3" borderId="56" xfId="0" applyFont="1" applyFill="1" applyBorder="1" applyProtection="1">
      <alignment vertical="center"/>
      <protection locked="0"/>
    </xf>
    <xf numFmtId="0" fontId="125" fillId="3" borderId="54" xfId="0" applyFont="1" applyFill="1" applyBorder="1" applyProtection="1">
      <alignment vertical="center"/>
      <protection locked="0"/>
    </xf>
    <xf numFmtId="0" fontId="125" fillId="3" borderId="55" xfId="0" applyFont="1" applyFill="1" applyBorder="1" applyProtection="1">
      <alignment vertical="center"/>
      <protection locked="0"/>
    </xf>
    <xf numFmtId="0" fontId="39" fillId="3" borderId="6" xfId="0" applyFont="1" applyFill="1" applyBorder="1" applyAlignment="1" applyProtection="1">
      <alignment vertical="center" textRotation="255"/>
      <protection locked="0"/>
    </xf>
    <xf numFmtId="0" fontId="39" fillId="3" borderId="17" xfId="0" applyFont="1" applyFill="1" applyBorder="1" applyAlignment="1" applyProtection="1">
      <alignment vertical="center" textRotation="180"/>
      <protection locked="0"/>
    </xf>
    <xf numFmtId="0" fontId="34" fillId="3" borderId="115" xfId="0" applyFont="1" applyFill="1" applyBorder="1" applyProtection="1">
      <alignment vertical="center"/>
      <protection locked="0"/>
    </xf>
    <xf numFmtId="0" fontId="34" fillId="3" borderId="63" xfId="0" applyFont="1" applyFill="1" applyBorder="1" applyProtection="1">
      <alignment vertical="center"/>
      <protection locked="0"/>
    </xf>
    <xf numFmtId="0" fontId="34" fillId="3" borderId="116" xfId="0" applyFont="1" applyFill="1" applyBorder="1" applyProtection="1">
      <alignment vertical="center"/>
      <protection locked="0"/>
    </xf>
    <xf numFmtId="0" fontId="128" fillId="3" borderId="19" xfId="0" applyFont="1" applyFill="1" applyBorder="1" applyAlignment="1">
      <alignment vertical="center" shrinkToFit="1"/>
    </xf>
    <xf numFmtId="0" fontId="53" fillId="3" borderId="19" xfId="0" applyFont="1" applyFill="1" applyBorder="1" applyProtection="1">
      <alignment vertical="center"/>
      <protection locked="0"/>
    </xf>
    <xf numFmtId="0" fontId="130" fillId="3" borderId="19" xfId="0" applyFont="1" applyFill="1" applyBorder="1" applyProtection="1">
      <alignment vertical="center"/>
      <protection locked="0"/>
    </xf>
    <xf numFmtId="0" fontId="120" fillId="3" borderId="21" xfId="0" applyFont="1" applyFill="1" applyBorder="1" applyProtection="1">
      <alignment vertical="center"/>
      <protection locked="0"/>
    </xf>
    <xf numFmtId="0" fontId="120" fillId="3" borderId="19" xfId="0" applyFont="1" applyFill="1" applyBorder="1" applyProtection="1">
      <alignment vertical="center"/>
      <protection locked="0"/>
    </xf>
    <xf numFmtId="0" fontId="120" fillId="3" borderId="44" xfId="0" applyFont="1" applyFill="1" applyBorder="1" applyProtection="1">
      <alignment vertical="center"/>
      <protection locked="0"/>
    </xf>
    <xf numFmtId="0" fontId="128" fillId="3" borderId="37" xfId="0" applyFont="1" applyFill="1" applyBorder="1" applyAlignment="1">
      <alignment vertical="center" shrinkToFit="1"/>
    </xf>
    <xf numFmtId="0" fontId="128" fillId="3" borderId="93" xfId="0" applyFont="1" applyFill="1" applyBorder="1" applyAlignment="1">
      <alignment vertical="center" shrinkToFit="1"/>
    </xf>
    <xf numFmtId="0" fontId="29" fillId="3" borderId="37" xfId="0" applyFont="1" applyFill="1" applyBorder="1" applyAlignment="1">
      <alignment vertical="center" shrinkToFit="1"/>
    </xf>
    <xf numFmtId="0" fontId="29" fillId="3" borderId="47" xfId="0" applyFont="1" applyFill="1" applyBorder="1" applyAlignment="1">
      <alignment vertical="center" shrinkToFit="1"/>
    </xf>
    <xf numFmtId="0" fontId="53" fillId="3" borderId="37" xfId="0" applyFont="1" applyFill="1" applyBorder="1" applyProtection="1">
      <alignment vertical="center"/>
      <protection locked="0"/>
    </xf>
    <xf numFmtId="0" fontId="36" fillId="3" borderId="36" xfId="0" applyFont="1" applyFill="1" applyBorder="1" applyProtection="1">
      <alignment vertical="center"/>
      <protection locked="0"/>
    </xf>
    <xf numFmtId="0" fontId="53" fillId="3" borderId="93" xfId="0" applyFont="1" applyFill="1" applyBorder="1" applyProtection="1">
      <alignment vertical="center"/>
      <protection locked="0"/>
    </xf>
    <xf numFmtId="0" fontId="120" fillId="3" borderId="37" xfId="0" applyFont="1" applyFill="1" applyBorder="1" applyProtection="1">
      <alignment vertical="center"/>
      <protection locked="0"/>
    </xf>
    <xf numFmtId="0" fontId="120" fillId="3" borderId="47" xfId="0" applyFont="1" applyFill="1" applyBorder="1" applyProtection="1">
      <alignment vertical="center"/>
      <protection locked="0"/>
    </xf>
    <xf numFmtId="0" fontId="128" fillId="3" borderId="38" xfId="0" applyFont="1" applyFill="1" applyBorder="1" applyAlignment="1">
      <alignment vertical="center" shrinkToFit="1"/>
    </xf>
    <xf numFmtId="0" fontId="76" fillId="3" borderId="20" xfId="0" applyFont="1" applyFill="1" applyBorder="1" applyAlignment="1">
      <alignment vertical="center" shrinkToFit="1"/>
    </xf>
    <xf numFmtId="0" fontId="53" fillId="3" borderId="38" xfId="0" applyFont="1" applyFill="1" applyBorder="1" applyProtection="1">
      <alignment vertical="center"/>
      <protection locked="0"/>
    </xf>
    <xf numFmtId="0" fontId="104" fillId="3" borderId="38" xfId="0" applyFont="1" applyFill="1" applyBorder="1" applyProtection="1">
      <alignment vertical="center"/>
      <protection locked="0"/>
    </xf>
    <xf numFmtId="0" fontId="82" fillId="3" borderId="36" xfId="0" applyFont="1" applyFill="1" applyBorder="1" applyProtection="1">
      <alignment vertical="center"/>
      <protection locked="0"/>
    </xf>
    <xf numFmtId="0" fontId="82" fillId="3" borderId="37" xfId="0" applyFont="1" applyFill="1" applyBorder="1" applyProtection="1">
      <alignment vertical="center"/>
      <protection locked="0"/>
    </xf>
    <xf numFmtId="0" fontId="82" fillId="3" borderId="38" xfId="0" applyFont="1" applyFill="1" applyBorder="1" applyProtection="1">
      <alignment vertical="center"/>
      <protection locked="0"/>
    </xf>
    <xf numFmtId="0" fontId="128" fillId="3" borderId="2" xfId="0" applyFont="1" applyFill="1" applyBorder="1" applyAlignment="1">
      <alignment vertical="center" shrinkToFit="1"/>
    </xf>
    <xf numFmtId="0" fontId="39" fillId="3" borderId="8" xfId="0" applyFont="1" applyFill="1" applyBorder="1" applyAlignment="1" applyProtection="1">
      <alignment vertical="center" textRotation="255"/>
      <protection locked="0"/>
    </xf>
    <xf numFmtId="0" fontId="39" fillId="3" borderId="119" xfId="0" applyFont="1" applyFill="1" applyBorder="1" applyAlignment="1" applyProtection="1">
      <alignment vertical="center" textRotation="180"/>
      <protection locked="0"/>
    </xf>
    <xf numFmtId="0" fontId="53" fillId="3" borderId="120" xfId="0" applyFont="1" applyFill="1" applyBorder="1" applyProtection="1">
      <alignment vertical="center"/>
      <protection locked="0"/>
    </xf>
    <xf numFmtId="0" fontId="36" fillId="3" borderId="117" xfId="0" applyFont="1" applyFill="1" applyBorder="1" applyProtection="1">
      <alignment vertical="center"/>
      <protection locked="0"/>
    </xf>
    <xf numFmtId="0" fontId="36" fillId="3" borderId="2" xfId="0" applyFont="1" applyFill="1" applyBorder="1" applyProtection="1">
      <alignment vertical="center"/>
      <protection locked="0"/>
    </xf>
    <xf numFmtId="0" fontId="36" fillId="3" borderId="118" xfId="0" applyFont="1" applyFill="1" applyBorder="1" applyProtection="1">
      <alignment vertical="center"/>
      <protection locked="0"/>
    </xf>
    <xf numFmtId="49" fontId="35" fillId="3" borderId="2" xfId="0" applyNumberFormat="1" applyFont="1" applyFill="1" applyBorder="1" applyProtection="1">
      <alignment vertical="center"/>
      <protection locked="0"/>
    </xf>
    <xf numFmtId="49" fontId="35" fillId="3" borderId="9" xfId="0" applyNumberFormat="1" applyFont="1" applyFill="1" applyBorder="1" applyProtection="1">
      <alignment vertical="center"/>
      <protection locked="0"/>
    </xf>
    <xf numFmtId="0" fontId="120" fillId="3" borderId="0" xfId="0" applyFont="1" applyFill="1" applyAlignment="1" applyProtection="1">
      <alignment vertical="top" shrinkToFit="1"/>
      <protection locked="0"/>
    </xf>
    <xf numFmtId="0" fontId="133" fillId="3" borderId="4" xfId="0" applyFont="1" applyFill="1" applyBorder="1" applyProtection="1">
      <alignment vertical="center"/>
      <protection locked="0"/>
    </xf>
    <xf numFmtId="0" fontId="120" fillId="3" borderId="105" xfId="0" applyFont="1" applyFill="1" applyBorder="1" applyProtection="1">
      <alignment vertical="center"/>
      <protection locked="0"/>
    </xf>
    <xf numFmtId="0" fontId="120" fillId="3" borderId="4" xfId="0" applyFont="1" applyFill="1" applyBorder="1" applyProtection="1">
      <alignment vertical="center"/>
      <protection locked="0"/>
    </xf>
    <xf numFmtId="0" fontId="120" fillId="3" borderId="104" xfId="0" applyFont="1" applyFill="1" applyBorder="1" applyProtection="1">
      <alignment vertical="center"/>
      <protection locked="0"/>
    </xf>
    <xf numFmtId="0" fontId="120" fillId="3"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30" fillId="0" borderId="0" xfId="0" applyNumberFormat="1" applyFont="1">
      <alignment vertical="center"/>
    </xf>
    <xf numFmtId="0" fontId="136" fillId="3" borderId="0" xfId="0" applyFont="1" applyFill="1" applyAlignment="1">
      <alignment horizontal="center" vertical="center"/>
    </xf>
    <xf numFmtId="0" fontId="137" fillId="3" borderId="0" xfId="0" applyFont="1" applyFill="1" applyAlignment="1">
      <alignment horizontal="left" vertical="center"/>
    </xf>
    <xf numFmtId="0" fontId="138" fillId="3" borderId="0" xfId="0" applyFont="1" applyFill="1" applyAlignment="1">
      <alignment horizontal="left" vertical="center"/>
    </xf>
    <xf numFmtId="0" fontId="140" fillId="3" borderId="0" xfId="0" applyFont="1" applyFill="1">
      <alignment vertical="center"/>
    </xf>
    <xf numFmtId="0" fontId="140" fillId="3" borderId="0" xfId="0" applyFont="1" applyFill="1" applyAlignment="1">
      <alignment horizontal="left" vertical="center"/>
    </xf>
    <xf numFmtId="0" fontId="141" fillId="0" borderId="0" xfId="0" applyFont="1">
      <alignment vertical="center"/>
    </xf>
    <xf numFmtId="0" fontId="138" fillId="3" borderId="0" xfId="0" applyFont="1" applyFill="1">
      <alignment vertical="center"/>
    </xf>
    <xf numFmtId="0" fontId="143" fillId="3" borderId="0" xfId="0" applyFont="1" applyFill="1" applyProtection="1">
      <alignment vertical="center"/>
      <protection locked="0"/>
    </xf>
    <xf numFmtId="0" fontId="144" fillId="3" borderId="0" xfId="0" applyFont="1" applyFill="1">
      <alignment vertical="center"/>
    </xf>
    <xf numFmtId="0" fontId="19" fillId="3" borderId="0" xfId="0" applyFont="1" applyFill="1" applyAlignment="1">
      <alignment horizontal="left" vertical="center"/>
    </xf>
    <xf numFmtId="0" fontId="19" fillId="3" borderId="0" xfId="0" applyFont="1" applyFill="1" applyAlignment="1">
      <alignment vertical="center" wrapText="1"/>
    </xf>
    <xf numFmtId="0" fontId="139" fillId="0" borderId="0" xfId="0" applyFont="1">
      <alignment vertical="center"/>
    </xf>
    <xf numFmtId="0" fontId="5" fillId="0" borderId="0" xfId="0" applyFont="1">
      <alignment vertical="center"/>
    </xf>
    <xf numFmtId="0" fontId="82" fillId="0" borderId="0" xfId="0" applyFont="1">
      <alignment vertical="center"/>
    </xf>
    <xf numFmtId="0" fontId="3" fillId="0" borderId="0" xfId="0" applyFont="1">
      <alignment vertical="center"/>
    </xf>
    <xf numFmtId="0" fontId="2" fillId="0" borderId="0" xfId="0" applyFont="1">
      <alignment vertical="center"/>
    </xf>
    <xf numFmtId="0" fontId="146" fillId="0" borderId="0" xfId="0" applyFont="1">
      <alignment vertical="center"/>
    </xf>
    <xf numFmtId="0" fontId="133" fillId="0" borderId="0" xfId="0" applyFont="1">
      <alignment vertical="center"/>
    </xf>
    <xf numFmtId="0" fontId="152" fillId="0" borderId="0" xfId="0" applyFont="1" applyAlignment="1">
      <alignment vertical="center" wrapText="1"/>
    </xf>
    <xf numFmtId="0" fontId="155" fillId="0" borderId="0" xfId="0" applyFont="1">
      <alignment vertical="center"/>
    </xf>
    <xf numFmtId="0" fontId="112" fillId="3" borderId="126" xfId="0" applyFont="1" applyFill="1" applyBorder="1" applyAlignment="1" applyProtection="1">
      <alignment vertical="center" shrinkToFit="1"/>
      <protection locked="0"/>
    </xf>
    <xf numFmtId="0" fontId="11" fillId="0" borderId="0" xfId="0" applyFont="1">
      <alignment vertical="center"/>
    </xf>
    <xf numFmtId="0" fontId="157" fillId="3" borderId="0" xfId="0" applyFont="1" applyFill="1" applyAlignment="1">
      <alignment vertical="center" wrapText="1"/>
    </xf>
    <xf numFmtId="0" fontId="161" fillId="3" borderId="0" xfId="0" applyFont="1" applyFill="1">
      <alignment vertical="center"/>
    </xf>
    <xf numFmtId="0" fontId="5" fillId="3" borderId="0" xfId="0" applyFont="1" applyFill="1" applyAlignment="1">
      <alignment vertical="center" wrapText="1"/>
    </xf>
    <xf numFmtId="0" fontId="5" fillId="3" borderId="100" xfId="0" applyFont="1" applyFill="1" applyBorder="1" applyAlignment="1">
      <alignment vertical="center" wrapText="1"/>
    </xf>
    <xf numFmtId="0" fontId="36" fillId="3" borderId="39" xfId="0" applyFont="1" applyFill="1" applyBorder="1" applyAlignment="1">
      <alignment vertical="center" shrinkToFit="1"/>
    </xf>
    <xf numFmtId="0" fontId="44" fillId="8" borderId="35" xfId="0" applyFont="1" applyFill="1" applyBorder="1" applyAlignment="1">
      <alignment horizontal="right" vertical="center"/>
    </xf>
    <xf numFmtId="0" fontId="44" fillId="8" borderId="20" xfId="0" applyFont="1" applyFill="1" applyBorder="1" applyAlignment="1">
      <alignment horizontal="right" vertical="center"/>
    </xf>
    <xf numFmtId="49" fontId="46" fillId="3" borderId="20" xfId="0" applyNumberFormat="1" applyFont="1" applyFill="1" applyBorder="1" applyAlignment="1" applyProtection="1">
      <alignment horizontal="left" vertical="center" wrapText="1" shrinkToFit="1"/>
      <protection locked="0"/>
    </xf>
    <xf numFmtId="0" fontId="47" fillId="8" borderId="21" xfId="0" applyFont="1" applyFill="1" applyBorder="1" applyAlignment="1">
      <alignment horizontal="left" vertical="center" shrinkToFit="1"/>
    </xf>
    <xf numFmtId="0" fontId="49" fillId="8" borderId="19" xfId="0" applyFont="1" applyFill="1" applyBorder="1" applyAlignment="1">
      <alignment horizontal="left" vertical="center" shrinkToFit="1"/>
    </xf>
    <xf numFmtId="0" fontId="49" fillId="8" borderId="20" xfId="0" applyFont="1" applyFill="1" applyBorder="1" applyAlignment="1">
      <alignment horizontal="left" vertical="center" shrinkToFit="1"/>
    </xf>
    <xf numFmtId="49" fontId="46" fillId="3" borderId="29" xfId="0" applyNumberFormat="1" applyFont="1" applyFill="1" applyBorder="1" applyAlignment="1" applyProtection="1">
      <alignment horizontal="left" vertical="center" wrapText="1" shrinkToFit="1"/>
      <protection locked="0"/>
    </xf>
    <xf numFmtId="0" fontId="42" fillId="8" borderId="28" xfId="0" applyFont="1" applyFill="1" applyBorder="1" applyAlignment="1">
      <alignment vertical="center" shrinkToFit="1"/>
    </xf>
    <xf numFmtId="0" fontId="45" fillId="8" borderId="19" xfId="0" applyFont="1" applyFill="1" applyBorder="1" applyAlignment="1">
      <alignment vertical="center" shrinkToFit="1"/>
    </xf>
    <xf numFmtId="49" fontId="46" fillId="3" borderId="21" xfId="0" applyNumberFormat="1" applyFont="1" applyFill="1" applyBorder="1" applyAlignment="1" applyProtection="1">
      <alignment horizontal="left" vertical="center" wrapText="1" shrinkToFit="1"/>
      <protection locked="0"/>
    </xf>
    <xf numFmtId="0" fontId="42" fillId="8" borderId="32" xfId="0" applyFont="1" applyFill="1" applyBorder="1" applyAlignment="1">
      <alignment horizontal="left" vertical="center" shrinkToFit="1"/>
    </xf>
    <xf numFmtId="0" fontId="45" fillId="8" borderId="33" xfId="0" applyFont="1" applyFill="1" applyBorder="1" applyAlignment="1">
      <alignment horizontal="left" vertical="center" shrinkToFit="1"/>
    </xf>
    <xf numFmtId="0" fontId="45" fillId="8" borderId="34" xfId="0" applyFont="1" applyFill="1" applyBorder="1" applyAlignment="1">
      <alignment horizontal="left" vertical="center" shrinkToFit="1"/>
    </xf>
    <xf numFmtId="0" fontId="24" fillId="3" borderId="10" xfId="0" applyFont="1" applyFill="1" applyBorder="1" applyAlignment="1" applyProtection="1">
      <alignment horizontal="center" vertical="center" shrinkToFit="1"/>
      <protection locked="0"/>
    </xf>
    <xf numFmtId="0" fontId="24" fillId="3" borderId="11" xfId="0" applyFont="1" applyFill="1" applyBorder="1" applyAlignment="1" applyProtection="1">
      <alignment horizontal="center" vertical="center" shrinkToFit="1"/>
      <protection locked="0"/>
    </xf>
    <xf numFmtId="0" fontId="24" fillId="3" borderId="12" xfId="0" applyFont="1" applyFill="1" applyBorder="1" applyAlignment="1" applyProtection="1">
      <alignment horizontal="center" vertical="center" shrinkToFit="1"/>
      <protection locked="0"/>
    </xf>
    <xf numFmtId="0" fontId="40" fillId="6" borderId="3" xfId="0" applyFont="1" applyFill="1" applyBorder="1" applyAlignment="1">
      <alignment horizontal="left" vertical="center" textRotation="255" shrinkToFit="1"/>
    </xf>
    <xf numFmtId="0" fontId="39" fillId="6" borderId="6" xfId="0" applyFont="1" applyFill="1" applyBorder="1" applyAlignment="1">
      <alignment horizontal="left" vertical="center" textRotation="255" shrinkToFit="1"/>
    </xf>
    <xf numFmtId="0" fontId="39" fillId="6" borderId="8" xfId="0" applyFont="1" applyFill="1" applyBorder="1" applyAlignment="1">
      <alignment horizontal="left" vertical="center" textRotation="255" shrinkToFit="1"/>
    </xf>
    <xf numFmtId="0" fontId="40" fillId="6" borderId="4" xfId="0" applyFont="1" applyFill="1" applyBorder="1" applyAlignment="1">
      <alignment horizontal="center" vertical="center" textRotation="180" shrinkToFit="1"/>
    </xf>
    <xf numFmtId="0" fontId="40" fillId="6" borderId="0" xfId="0" applyFont="1" applyFill="1" applyAlignment="1">
      <alignment horizontal="center" vertical="center" textRotation="180" shrinkToFit="1"/>
    </xf>
    <xf numFmtId="0" fontId="40" fillId="6" borderId="7" xfId="0" applyFont="1" applyFill="1" applyBorder="1" applyAlignment="1">
      <alignment horizontal="center" vertical="center" textRotation="180" shrinkToFit="1"/>
    </xf>
    <xf numFmtId="0" fontId="40" fillId="6" borderId="9" xfId="0" applyFont="1" applyFill="1" applyBorder="1" applyAlignment="1">
      <alignment horizontal="center" vertical="center" textRotation="180" shrinkToFit="1"/>
    </xf>
    <xf numFmtId="0" fontId="42" fillId="7" borderId="23" xfId="0" applyFont="1" applyFill="1" applyBorder="1" applyAlignment="1">
      <alignment vertical="center" shrinkToFit="1"/>
    </xf>
    <xf numFmtId="0" fontId="45" fillId="7" borderId="24" xfId="0" applyFont="1" applyFill="1" applyBorder="1" applyAlignment="1">
      <alignment vertical="center" shrinkToFit="1"/>
    </xf>
    <xf numFmtId="0" fontId="45" fillId="7" borderId="25" xfId="0" applyFont="1" applyFill="1" applyBorder="1" applyAlignment="1">
      <alignment vertical="center" shrinkToFit="1"/>
    </xf>
    <xf numFmtId="49" fontId="46" fillId="3" borderId="24" xfId="0" applyNumberFormat="1" applyFont="1" applyFill="1" applyBorder="1" applyAlignment="1" applyProtection="1">
      <alignment horizontal="left" vertical="center" wrapText="1" shrinkToFit="1"/>
      <protection locked="0"/>
    </xf>
    <xf numFmtId="49" fontId="46" fillId="3" borderId="26" xfId="0" applyNumberFormat="1" applyFont="1" applyFill="1" applyBorder="1" applyAlignment="1" applyProtection="1">
      <alignment horizontal="left" vertical="center" wrapText="1" shrinkToFit="1"/>
      <protection locked="0"/>
    </xf>
    <xf numFmtId="0" fontId="45" fillId="8" borderId="20" xfId="0" applyFont="1" applyFill="1" applyBorder="1" applyAlignment="1">
      <alignment vertical="center" shrinkToFit="1"/>
    </xf>
    <xf numFmtId="0" fontId="35" fillId="3" borderId="36" xfId="0" applyFont="1" applyFill="1" applyBorder="1" applyAlignment="1">
      <alignment vertical="center" shrinkToFit="1"/>
    </xf>
    <xf numFmtId="0" fontId="36" fillId="3" borderId="37" xfId="0" applyFont="1" applyFill="1" applyBorder="1" applyAlignment="1">
      <alignment vertical="center" shrinkToFit="1"/>
    </xf>
    <xf numFmtId="0" fontId="36" fillId="3" borderId="38" xfId="0" applyFont="1" applyFill="1" applyBorder="1" applyAlignment="1">
      <alignment vertical="center" shrinkToFit="1"/>
    </xf>
    <xf numFmtId="0" fontId="54" fillId="3" borderId="36" xfId="0" applyFont="1" applyFill="1" applyBorder="1" applyAlignment="1">
      <alignment vertical="center" shrinkToFit="1"/>
    </xf>
    <xf numFmtId="0" fontId="35" fillId="3" borderId="37" xfId="0" applyFont="1" applyFill="1" applyBorder="1" applyAlignment="1">
      <alignment vertical="center" shrinkToFit="1"/>
    </xf>
    <xf numFmtId="0" fontId="35" fillId="3" borderId="40" xfId="0" applyFont="1" applyFill="1" applyBorder="1" applyAlignment="1">
      <alignment vertical="center" shrinkToFit="1"/>
    </xf>
    <xf numFmtId="0" fontId="55" fillId="0" borderId="7" xfId="2" applyFont="1" applyBorder="1" applyAlignment="1" applyProtection="1">
      <alignment horizontal="center" vertical="center" textRotation="180" wrapText="1"/>
      <protection locked="0"/>
    </xf>
    <xf numFmtId="0" fontId="56" fillId="8" borderId="28" xfId="0" applyFont="1" applyFill="1" applyBorder="1" applyAlignment="1">
      <alignment vertical="center" shrinkToFit="1"/>
    </xf>
    <xf numFmtId="0" fontId="59" fillId="8" borderId="19" xfId="0" applyFont="1" applyFill="1" applyBorder="1" applyAlignment="1">
      <alignment vertical="center" shrinkToFit="1"/>
    </xf>
    <xf numFmtId="0" fontId="59" fillId="8" borderId="20" xfId="0" applyFont="1" applyFill="1" applyBorder="1" applyAlignment="1">
      <alignment vertical="center" shrinkToFit="1"/>
    </xf>
    <xf numFmtId="49" fontId="46" fillId="3" borderId="37" xfId="0" applyNumberFormat="1" applyFont="1" applyFill="1" applyBorder="1" applyAlignment="1" applyProtection="1">
      <alignment horizontal="left" vertical="center" wrapText="1" shrinkToFit="1"/>
      <protection locked="0"/>
    </xf>
    <xf numFmtId="49" fontId="46" fillId="3" borderId="40" xfId="0" applyNumberFormat="1" applyFont="1" applyFill="1" applyBorder="1" applyAlignment="1" applyProtection="1">
      <alignment horizontal="left" vertical="center" wrapText="1" shrinkToFit="1"/>
      <protection locked="0"/>
    </xf>
    <xf numFmtId="0" fontId="60" fillId="3" borderId="32" xfId="0" applyFont="1" applyFill="1" applyBorder="1">
      <alignment vertical="center"/>
    </xf>
    <xf numFmtId="0" fontId="60" fillId="3" borderId="33" xfId="0" applyFont="1" applyFill="1" applyBorder="1">
      <alignment vertical="center"/>
    </xf>
    <xf numFmtId="0" fontId="60" fillId="3" borderId="34" xfId="0" applyFont="1" applyFill="1" applyBorder="1">
      <alignment vertical="center"/>
    </xf>
    <xf numFmtId="0" fontId="60" fillId="9" borderId="41" xfId="0" applyFont="1" applyFill="1" applyBorder="1" applyAlignment="1">
      <alignment horizontal="left" vertical="center"/>
    </xf>
    <xf numFmtId="0" fontId="60" fillId="9" borderId="42" xfId="0" applyFont="1" applyFill="1" applyBorder="1" applyAlignment="1">
      <alignment horizontal="left" vertical="center"/>
    </xf>
    <xf numFmtId="0" fontId="60" fillId="9" borderId="43" xfId="0" applyFont="1" applyFill="1" applyBorder="1" applyAlignment="1">
      <alignment horizontal="left" vertical="center"/>
    </xf>
    <xf numFmtId="0" fontId="63" fillId="8" borderId="19" xfId="0" applyFont="1" applyFill="1" applyBorder="1" applyAlignment="1">
      <alignment vertical="center" shrinkToFit="1"/>
    </xf>
    <xf numFmtId="0" fontId="44" fillId="8" borderId="19" xfId="0" applyFont="1" applyFill="1" applyBorder="1" applyAlignment="1">
      <alignment vertical="center" shrinkToFit="1"/>
    </xf>
    <xf numFmtId="0" fontId="65" fillId="0" borderId="7" xfId="2" applyFont="1" applyBorder="1" applyAlignment="1" applyProtection="1">
      <alignment horizontal="center" vertical="center" textRotation="255"/>
      <protection locked="0"/>
    </xf>
    <xf numFmtId="0" fontId="40" fillId="6" borderId="3" xfId="0" applyFont="1" applyFill="1" applyBorder="1" applyAlignment="1">
      <alignment horizontal="center" vertical="center" textRotation="255" shrinkToFit="1"/>
    </xf>
    <xf numFmtId="0" fontId="40" fillId="6" borderId="6" xfId="0" applyFont="1" applyFill="1" applyBorder="1" applyAlignment="1">
      <alignment horizontal="center" vertical="center" textRotation="255" shrinkToFit="1"/>
    </xf>
    <xf numFmtId="0" fontId="39" fillId="6" borderId="6" xfId="0" applyFont="1" applyFill="1" applyBorder="1" applyAlignment="1">
      <alignment horizontal="center" vertical="center" textRotation="255" shrinkToFit="1"/>
    </xf>
    <xf numFmtId="0" fontId="39" fillId="6" borderId="8" xfId="0" applyFont="1" applyFill="1" applyBorder="1" applyAlignment="1">
      <alignment horizontal="center" vertical="center" textRotation="255" shrinkToFit="1"/>
    </xf>
    <xf numFmtId="0" fontId="40" fillId="6" borderId="5" xfId="0" applyFont="1" applyFill="1" applyBorder="1" applyAlignment="1">
      <alignment horizontal="center" vertical="center" textRotation="180" shrinkToFit="1"/>
    </xf>
    <xf numFmtId="0" fontId="54" fillId="3" borderId="58" xfId="0" applyFont="1" applyFill="1" applyBorder="1" applyAlignment="1">
      <alignment vertical="center" shrinkToFit="1"/>
    </xf>
    <xf numFmtId="0" fontId="36" fillId="3" borderId="59" xfId="0" applyFont="1" applyFill="1" applyBorder="1" applyAlignment="1">
      <alignment vertical="center" shrinkToFit="1"/>
    </xf>
    <xf numFmtId="0" fontId="36" fillId="3" borderId="60" xfId="0" applyFont="1" applyFill="1" applyBorder="1" applyAlignment="1">
      <alignment vertical="center" shrinkToFit="1"/>
    </xf>
    <xf numFmtId="0" fontId="66" fillId="3" borderId="58" xfId="0" applyFont="1" applyFill="1" applyBorder="1" applyAlignment="1">
      <alignment horizontal="left" vertical="center" shrinkToFit="1"/>
    </xf>
    <xf numFmtId="0" fontId="66" fillId="3" borderId="59" xfId="0" applyFont="1" applyFill="1" applyBorder="1" applyAlignment="1">
      <alignment horizontal="left" vertical="center" shrinkToFit="1"/>
    </xf>
    <xf numFmtId="0" fontId="66" fillId="3" borderId="61" xfId="0" applyFont="1" applyFill="1" applyBorder="1" applyAlignment="1">
      <alignment horizontal="left" vertical="center" shrinkToFit="1"/>
    </xf>
    <xf numFmtId="49" fontId="46" fillId="3" borderId="44" xfId="0" applyNumberFormat="1" applyFont="1" applyFill="1" applyBorder="1" applyAlignment="1" applyProtection="1">
      <alignment horizontal="left" vertical="center" wrapText="1" shrinkToFit="1"/>
      <protection locked="0"/>
    </xf>
    <xf numFmtId="0" fontId="63" fillId="8" borderId="37" xfId="0" applyFont="1" applyFill="1" applyBorder="1" applyAlignment="1">
      <alignment vertical="center" shrinkToFit="1"/>
    </xf>
    <xf numFmtId="0" fontId="44" fillId="8" borderId="37" xfId="0" applyFont="1" applyFill="1" applyBorder="1" applyAlignment="1">
      <alignment vertical="center" shrinkToFit="1"/>
    </xf>
    <xf numFmtId="49" fontId="46" fillId="3" borderId="36" xfId="0" applyNumberFormat="1" applyFont="1" applyFill="1" applyBorder="1" applyAlignment="1" applyProtection="1">
      <alignment horizontal="left" vertical="center" wrapText="1" shrinkToFit="1"/>
      <protection locked="0"/>
    </xf>
    <xf numFmtId="0" fontId="47" fillId="8" borderId="36" xfId="0" applyFont="1" applyFill="1" applyBorder="1" applyAlignment="1">
      <alignment horizontal="left" vertical="center" shrinkToFit="1"/>
    </xf>
    <xf numFmtId="0" fontId="49" fillId="8" borderId="38" xfId="0" applyFont="1" applyFill="1" applyBorder="1" applyAlignment="1">
      <alignment horizontal="left" vertical="center" shrinkToFit="1"/>
    </xf>
    <xf numFmtId="49" fontId="46" fillId="3" borderId="38" xfId="0" applyNumberFormat="1" applyFont="1" applyFill="1" applyBorder="1" applyAlignment="1" applyProtection="1">
      <alignment horizontal="left" vertical="center" wrapText="1" shrinkToFit="1"/>
      <protection locked="0"/>
    </xf>
    <xf numFmtId="0" fontId="49" fillId="8" borderId="36" xfId="0" applyFont="1" applyFill="1" applyBorder="1" applyAlignment="1">
      <alignment horizontal="left" vertical="center" shrinkToFit="1"/>
    </xf>
    <xf numFmtId="0" fontId="49" fillId="8" borderId="37" xfId="0" applyFont="1" applyFill="1" applyBorder="1" applyAlignment="1">
      <alignment horizontal="left" vertical="center" shrinkToFit="1"/>
    </xf>
    <xf numFmtId="49" fontId="46" fillId="3" borderId="47" xfId="0" applyNumberFormat="1" applyFont="1" applyFill="1" applyBorder="1" applyAlignment="1" applyProtection="1">
      <alignment horizontal="left" vertical="center" wrapText="1" shrinkToFit="1"/>
      <protection locked="0"/>
    </xf>
    <xf numFmtId="0" fontId="63" fillId="0" borderId="21" xfId="0" applyFont="1" applyBorder="1" applyAlignment="1">
      <alignment horizontal="left" vertical="center"/>
    </xf>
    <xf numFmtId="0" fontId="63" fillId="0" borderId="19" xfId="0" applyFont="1" applyBorder="1" applyAlignment="1">
      <alignment horizontal="left" vertical="center"/>
    </xf>
    <xf numFmtId="0" fontId="63" fillId="0" borderId="20" xfId="0" applyFont="1" applyBorder="1" applyAlignment="1">
      <alignment horizontal="left" vertical="center"/>
    </xf>
    <xf numFmtId="0" fontId="44" fillId="0" borderId="19" xfId="0" applyFont="1" applyBorder="1" applyAlignment="1">
      <alignment horizontal="left" vertical="center"/>
    </xf>
    <xf numFmtId="0" fontId="63" fillId="0" borderId="21" xfId="0" applyFont="1" applyBorder="1" applyAlignment="1">
      <alignment horizontal="center" vertical="center" wrapText="1" shrinkToFit="1"/>
    </xf>
    <xf numFmtId="0" fontId="63" fillId="0" borderId="19" xfId="0" applyFont="1" applyBorder="1" applyAlignment="1">
      <alignment horizontal="center" vertical="center" shrinkToFit="1"/>
    </xf>
    <xf numFmtId="0" fontId="63" fillId="0" borderId="44" xfId="0" applyFont="1" applyBorder="1" applyAlignment="1">
      <alignment horizontal="center" vertical="center" shrinkToFit="1"/>
    </xf>
    <xf numFmtId="0" fontId="63" fillId="8" borderId="2" xfId="0" applyFont="1" applyFill="1" applyBorder="1" applyAlignment="1">
      <alignment vertical="center" shrinkToFit="1"/>
    </xf>
    <xf numFmtId="0" fontId="44" fillId="8" borderId="2" xfId="0" applyFont="1" applyFill="1" applyBorder="1" applyAlignment="1">
      <alignment vertical="center" shrinkToFit="1"/>
    </xf>
    <xf numFmtId="49" fontId="46" fillId="3" borderId="48" xfId="2" applyNumberFormat="1" applyFont="1" applyFill="1" applyBorder="1" applyAlignment="1" applyProtection="1">
      <alignment horizontal="left" vertical="center" wrapText="1" shrinkToFit="1"/>
      <protection locked="0"/>
    </xf>
    <xf numFmtId="49" fontId="46" fillId="3" borderId="49" xfId="2" applyNumberFormat="1" applyFont="1" applyFill="1" applyBorder="1" applyAlignment="1" applyProtection="1">
      <alignment horizontal="left" vertical="center" wrapText="1" shrinkToFit="1"/>
      <protection locked="0"/>
    </xf>
    <xf numFmtId="49" fontId="46" fillId="3" borderId="50" xfId="2" applyNumberFormat="1" applyFont="1" applyFill="1" applyBorder="1" applyAlignment="1" applyProtection="1">
      <alignment horizontal="left" vertical="center" wrapText="1" shrinkToFit="1"/>
      <protection locked="0"/>
    </xf>
    <xf numFmtId="0" fontId="47" fillId="8" borderId="48" xfId="0" applyFont="1" applyFill="1" applyBorder="1" applyAlignment="1">
      <alignment horizontal="left" vertical="center" shrinkToFit="1"/>
    </xf>
    <xf numFmtId="0" fontId="49" fillId="8" borderId="49" xfId="0" applyFont="1" applyFill="1" applyBorder="1" applyAlignment="1">
      <alignment horizontal="left" vertical="center" shrinkToFit="1"/>
    </xf>
    <xf numFmtId="49" fontId="46" fillId="3" borderId="48" xfId="0" applyNumberFormat="1" applyFont="1" applyFill="1" applyBorder="1" applyAlignment="1" applyProtection="1">
      <alignment horizontal="left" vertical="center" wrapText="1" shrinkToFit="1"/>
      <protection locked="0"/>
    </xf>
    <xf numFmtId="49" fontId="46" fillId="3" borderId="49" xfId="0" applyNumberFormat="1" applyFont="1" applyFill="1" applyBorder="1" applyAlignment="1" applyProtection="1">
      <alignment horizontal="left" vertical="center" wrapText="1" shrinkToFit="1"/>
      <protection locked="0"/>
    </xf>
    <xf numFmtId="49" fontId="46" fillId="3" borderId="51" xfId="0" applyNumberFormat="1" applyFont="1" applyFill="1" applyBorder="1" applyAlignment="1" applyProtection="1">
      <alignment horizontal="left" vertical="center" wrapText="1" shrinkToFit="1"/>
      <protection locked="0"/>
    </xf>
    <xf numFmtId="0" fontId="36" fillId="3" borderId="58" xfId="0" applyFont="1" applyFill="1" applyBorder="1" applyAlignment="1">
      <alignment horizontal="left" vertical="center" wrapText="1"/>
    </xf>
    <xf numFmtId="0" fontId="36" fillId="3" borderId="59" xfId="0" applyFont="1" applyFill="1" applyBorder="1" applyAlignment="1">
      <alignment horizontal="left" vertical="center" wrapText="1"/>
    </xf>
    <xf numFmtId="0" fontId="36" fillId="3" borderId="60" xfId="0" applyFont="1" applyFill="1" applyBorder="1" applyAlignment="1">
      <alignment horizontal="left" vertical="center" wrapText="1"/>
    </xf>
    <xf numFmtId="0" fontId="5" fillId="3" borderId="59" xfId="0" applyFont="1" applyFill="1" applyBorder="1" applyAlignment="1">
      <alignment horizontal="left" vertical="center" wrapText="1"/>
    </xf>
    <xf numFmtId="0" fontId="5" fillId="3" borderId="61" xfId="0" applyFont="1" applyFill="1" applyBorder="1" applyAlignment="1">
      <alignment horizontal="left" vertical="center" wrapText="1"/>
    </xf>
    <xf numFmtId="0" fontId="77" fillId="3" borderId="20" xfId="0" applyFont="1" applyFill="1" applyBorder="1" applyAlignment="1">
      <alignment horizontal="left" vertical="center" shrinkToFit="1"/>
    </xf>
    <xf numFmtId="0" fontId="78" fillId="3" borderId="39" xfId="0" applyFont="1" applyFill="1" applyBorder="1" applyAlignment="1">
      <alignment horizontal="left" vertical="center" shrinkToFit="1"/>
    </xf>
    <xf numFmtId="0" fontId="78" fillId="3" borderId="71" xfId="0" applyFont="1" applyFill="1" applyBorder="1" applyAlignment="1">
      <alignment horizontal="left" vertical="center" shrinkToFit="1"/>
    </xf>
    <xf numFmtId="0" fontId="63" fillId="8" borderId="20" xfId="0" applyFont="1" applyFill="1" applyBorder="1" applyAlignment="1">
      <alignment vertical="center" shrinkToFit="1"/>
    </xf>
    <xf numFmtId="0" fontId="44" fillId="8" borderId="39" xfId="0" applyFont="1" applyFill="1" applyBorder="1" applyAlignment="1">
      <alignment vertical="center" shrinkToFit="1"/>
    </xf>
    <xf numFmtId="0" fontId="82" fillId="3" borderId="39" xfId="0" applyFont="1" applyFill="1" applyBorder="1" applyAlignment="1">
      <alignment vertical="center" shrinkToFit="1"/>
    </xf>
    <xf numFmtId="0" fontId="82" fillId="3" borderId="71" xfId="0" applyFont="1" applyFill="1" applyBorder="1" applyAlignment="1">
      <alignment vertical="center" shrinkToFit="1"/>
    </xf>
    <xf numFmtId="0" fontId="49" fillId="8" borderId="48" xfId="0" applyFont="1" applyFill="1" applyBorder="1" applyAlignment="1">
      <alignment horizontal="left" vertical="center" shrinkToFit="1"/>
    </xf>
    <xf numFmtId="0" fontId="63" fillId="8" borderId="60" xfId="0" applyFont="1" applyFill="1" applyBorder="1" applyAlignment="1">
      <alignment horizontal="left" vertical="center" shrinkToFit="1"/>
    </xf>
    <xf numFmtId="0" fontId="44" fillId="8" borderId="67" xfId="0" applyFont="1" applyFill="1" applyBorder="1" applyAlignment="1">
      <alignment horizontal="left" vertical="center" shrinkToFit="1"/>
    </xf>
    <xf numFmtId="0" fontId="36" fillId="3" borderId="67" xfId="0" applyFont="1" applyFill="1" applyBorder="1" applyAlignment="1">
      <alignment horizontal="left" vertical="center" wrapText="1"/>
    </xf>
    <xf numFmtId="0" fontId="36" fillId="3" borderId="67" xfId="0" applyFont="1" applyFill="1" applyBorder="1" applyAlignment="1">
      <alignment vertical="center" wrapText="1"/>
    </xf>
    <xf numFmtId="0" fontId="36" fillId="3" borderId="21" xfId="0" applyFont="1" applyFill="1" applyBorder="1" applyAlignment="1">
      <alignment horizontal="left" vertical="center" shrinkToFit="1"/>
    </xf>
    <xf numFmtId="0" fontId="36" fillId="3" borderId="19" xfId="0" applyFont="1" applyFill="1" applyBorder="1" applyAlignment="1">
      <alignment horizontal="left" vertical="center" shrinkToFit="1"/>
    </xf>
    <xf numFmtId="0" fontId="36" fillId="3" borderId="20" xfId="0" applyFont="1" applyFill="1" applyBorder="1" applyAlignment="1">
      <alignment horizontal="left" vertical="center" shrinkToFit="1"/>
    </xf>
    <xf numFmtId="0" fontId="38" fillId="3" borderId="21" xfId="0" applyFont="1" applyFill="1" applyBorder="1" applyAlignment="1">
      <alignment horizontal="left" vertical="center" shrinkToFit="1"/>
    </xf>
    <xf numFmtId="0" fontId="36" fillId="3" borderId="44" xfId="0" applyFont="1" applyFill="1" applyBorder="1" applyAlignment="1">
      <alignment horizontal="left" vertical="center" shrinkToFit="1"/>
    </xf>
    <xf numFmtId="0" fontId="44" fillId="8" borderId="33" xfId="0" applyFont="1" applyFill="1" applyBorder="1" applyAlignment="1">
      <alignment horizontal="left" vertical="center" shrinkToFit="1"/>
    </xf>
    <xf numFmtId="0" fontId="44" fillId="8" borderId="74" xfId="0" applyFont="1" applyFill="1" applyBorder="1" applyAlignment="1">
      <alignment horizontal="left" vertical="center" shrinkToFit="1"/>
    </xf>
    <xf numFmtId="0" fontId="44" fillId="8" borderId="37" xfId="0" applyFont="1" applyFill="1" applyBorder="1" applyAlignment="1">
      <alignment horizontal="left" vertical="center" shrinkToFit="1"/>
    </xf>
    <xf numFmtId="0" fontId="44" fillId="8" borderId="38" xfId="0" applyFont="1" applyFill="1" applyBorder="1" applyAlignment="1">
      <alignment horizontal="left" vertical="center" shrinkToFit="1"/>
    </xf>
    <xf numFmtId="0" fontId="35" fillId="3" borderId="21" xfId="0" applyFont="1" applyFill="1" applyBorder="1" applyAlignment="1">
      <alignment horizontal="left" vertical="center" shrinkToFit="1"/>
    </xf>
    <xf numFmtId="0" fontId="35" fillId="3" borderId="19" xfId="0" applyFont="1" applyFill="1" applyBorder="1" applyAlignment="1">
      <alignment horizontal="left" vertical="center" shrinkToFit="1"/>
    </xf>
    <xf numFmtId="0" fontId="35" fillId="3" borderId="20" xfId="0" applyFont="1" applyFill="1" applyBorder="1" applyAlignment="1">
      <alignment horizontal="left" vertical="center" shrinkToFit="1"/>
    </xf>
    <xf numFmtId="0" fontId="38" fillId="3" borderId="19" xfId="0" applyFont="1" applyFill="1" applyBorder="1" applyAlignment="1">
      <alignment horizontal="left" vertical="center" shrinkToFit="1"/>
    </xf>
    <xf numFmtId="0" fontId="38" fillId="3" borderId="44" xfId="0" applyFont="1" applyFill="1" applyBorder="1" applyAlignment="1">
      <alignment horizontal="left" vertical="center" shrinkToFit="1"/>
    </xf>
    <xf numFmtId="0" fontId="36" fillId="3" borderId="39" xfId="0" applyFont="1" applyFill="1" applyBorder="1" applyAlignment="1">
      <alignment vertical="center" shrinkToFit="1"/>
    </xf>
    <xf numFmtId="0" fontId="83" fillId="3" borderId="21" xfId="0" applyFont="1" applyFill="1" applyBorder="1" applyAlignment="1">
      <alignment horizontal="left" vertical="center" shrinkToFit="1"/>
    </xf>
    <xf numFmtId="0" fontId="61" fillId="3" borderId="19" xfId="0" applyFont="1" applyFill="1" applyBorder="1" applyAlignment="1">
      <alignment horizontal="left" vertical="center" shrinkToFit="1"/>
    </xf>
    <xf numFmtId="0" fontId="61" fillId="3" borderId="44" xfId="0" applyFont="1" applyFill="1" applyBorder="1" applyAlignment="1">
      <alignment horizontal="left" vertical="center" shrinkToFit="1"/>
    </xf>
    <xf numFmtId="0" fontId="75" fillId="3" borderId="19" xfId="0" applyFont="1" applyFill="1" applyBorder="1" applyAlignment="1">
      <alignment horizontal="left" vertical="center" shrinkToFit="1"/>
    </xf>
    <xf numFmtId="0" fontId="75" fillId="3" borderId="44" xfId="0" applyFont="1" applyFill="1" applyBorder="1" applyAlignment="1">
      <alignment horizontal="left" vertical="center" shrinkToFit="1"/>
    </xf>
    <xf numFmtId="0" fontId="38" fillId="3" borderId="39" xfId="0" applyFont="1" applyFill="1" applyBorder="1" applyAlignment="1">
      <alignment vertical="center" shrinkToFit="1"/>
    </xf>
    <xf numFmtId="0" fontId="46" fillId="0" borderId="21" xfId="0" applyFont="1" applyBorder="1" applyAlignment="1">
      <alignment horizontal="center" vertical="center" wrapText="1" shrinkToFit="1"/>
    </xf>
    <xf numFmtId="0" fontId="46" fillId="0" borderId="19" xfId="0" applyFont="1" applyBorder="1" applyAlignment="1">
      <alignment horizontal="center" vertical="center" wrapText="1" shrinkToFit="1"/>
    </xf>
    <xf numFmtId="0" fontId="46" fillId="0" borderId="44" xfId="0" applyFont="1" applyBorder="1" applyAlignment="1">
      <alignment horizontal="center" vertical="center" wrapText="1" shrinkToFit="1"/>
    </xf>
    <xf numFmtId="0" fontId="77" fillId="3" borderId="74" xfId="0" applyFont="1" applyFill="1" applyBorder="1" applyAlignment="1">
      <alignment horizontal="left" vertical="center" wrapText="1"/>
    </xf>
    <xf numFmtId="0" fontId="78" fillId="3" borderId="75" xfId="0" applyFont="1" applyFill="1" applyBorder="1" applyAlignment="1">
      <alignment horizontal="left" vertical="center" wrapText="1"/>
    </xf>
    <xf numFmtId="0" fontId="78" fillId="3" borderId="76" xfId="0" applyFont="1" applyFill="1" applyBorder="1" applyAlignment="1">
      <alignment horizontal="left" vertical="center" wrapText="1"/>
    </xf>
    <xf numFmtId="0" fontId="89" fillId="0" borderId="7" xfId="2" applyFont="1" applyBorder="1" applyAlignment="1" applyProtection="1">
      <alignment horizontal="center" vertical="center" textRotation="180" wrapText="1"/>
      <protection locked="0"/>
    </xf>
    <xf numFmtId="0" fontId="90" fillId="6" borderId="3" xfId="0" applyFont="1" applyFill="1" applyBorder="1" applyAlignment="1">
      <alignment horizontal="center" vertical="center" textRotation="255" shrinkToFit="1"/>
    </xf>
    <xf numFmtId="0" fontId="40" fillId="6" borderId="8" xfId="0" applyFont="1" applyFill="1" applyBorder="1" applyAlignment="1">
      <alignment horizontal="center" vertical="center" textRotation="255" shrinkToFit="1"/>
    </xf>
    <xf numFmtId="0" fontId="44" fillId="8" borderId="80" xfId="0" applyFont="1" applyFill="1" applyBorder="1" applyAlignment="1">
      <alignment horizontal="right" vertical="center"/>
    </xf>
    <xf numFmtId="0" fontId="44" fillId="8" borderId="35" xfId="0" applyFont="1" applyFill="1" applyBorder="1" applyAlignment="1">
      <alignment horizontal="right" vertical="center"/>
    </xf>
    <xf numFmtId="0" fontId="63" fillId="8" borderId="81" xfId="0" applyFont="1" applyFill="1" applyBorder="1" applyAlignment="1">
      <alignment horizontal="left" vertical="center" wrapText="1"/>
    </xf>
    <xf numFmtId="0" fontId="44" fillId="8" borderId="81" xfId="0" applyFont="1" applyFill="1" applyBorder="1" applyAlignment="1">
      <alignment horizontal="left" vertical="center" wrapText="1"/>
    </xf>
    <xf numFmtId="0" fontId="44" fillId="8" borderId="39" xfId="0" applyFont="1" applyFill="1" applyBorder="1" applyAlignment="1">
      <alignment horizontal="left" vertical="center" wrapText="1"/>
    </xf>
    <xf numFmtId="49" fontId="46" fillId="3" borderId="81" xfId="0" applyNumberFormat="1" applyFont="1" applyFill="1" applyBorder="1" applyAlignment="1" applyProtection="1">
      <alignment horizontal="left" vertical="center" wrapText="1"/>
      <protection locked="0"/>
    </xf>
    <xf numFmtId="49" fontId="46" fillId="3" borderId="82" xfId="0" applyNumberFormat="1" applyFont="1" applyFill="1" applyBorder="1" applyAlignment="1" applyProtection="1">
      <alignment horizontal="left" vertical="center" wrapText="1"/>
      <protection locked="0"/>
    </xf>
    <xf numFmtId="49" fontId="46" fillId="3" borderId="39" xfId="0" applyNumberFormat="1" applyFont="1" applyFill="1" applyBorder="1" applyAlignment="1" applyProtection="1">
      <alignment horizontal="left" vertical="center" wrapText="1"/>
      <protection locked="0"/>
    </xf>
    <xf numFmtId="49" fontId="46" fillId="3" borderId="84" xfId="0" applyNumberFormat="1" applyFont="1" applyFill="1" applyBorder="1" applyAlignment="1" applyProtection="1">
      <alignment horizontal="left" vertical="center" wrapText="1"/>
      <protection locked="0"/>
    </xf>
    <xf numFmtId="0" fontId="63" fillId="8" borderId="80" xfId="0" applyFont="1" applyFill="1" applyBorder="1" applyAlignment="1">
      <alignment horizontal="left" vertical="center" wrapText="1"/>
    </xf>
    <xf numFmtId="0" fontId="44" fillId="8" borderId="35" xfId="0" applyFont="1" applyFill="1" applyBorder="1" applyAlignment="1">
      <alignment horizontal="left" vertical="center" wrapText="1"/>
    </xf>
    <xf numFmtId="0" fontId="36" fillId="3" borderId="27" xfId="0" applyFont="1" applyFill="1" applyBorder="1" applyAlignment="1">
      <alignment horizontal="left" vertical="center" wrapText="1"/>
    </xf>
    <xf numFmtId="0" fontId="36" fillId="3" borderId="24" xfId="0" applyFont="1" applyFill="1" applyBorder="1" applyAlignment="1">
      <alignment horizontal="left" vertical="center" wrapText="1"/>
    </xf>
    <xf numFmtId="0" fontId="36" fillId="3" borderId="26" xfId="0" applyFont="1" applyFill="1" applyBorder="1" applyAlignment="1">
      <alignment horizontal="left" vertical="center" wrapText="1"/>
    </xf>
    <xf numFmtId="0" fontId="36" fillId="3" borderId="39" xfId="0" applyFont="1" applyFill="1" applyBorder="1" applyAlignment="1">
      <alignment vertical="center" wrapText="1"/>
    </xf>
    <xf numFmtId="0" fontId="36" fillId="3" borderId="84" xfId="0" applyFont="1" applyFill="1" applyBorder="1" applyAlignment="1">
      <alignment vertical="center" wrapText="1"/>
    </xf>
    <xf numFmtId="0" fontId="72" fillId="0" borderId="7" xfId="2" applyFont="1" applyBorder="1" applyAlignment="1" applyProtection="1">
      <alignment horizontal="center" vertical="center" textRotation="255" wrapText="1"/>
      <protection locked="0"/>
    </xf>
    <xf numFmtId="0" fontId="82" fillId="3" borderId="39" xfId="0" applyFont="1" applyFill="1" applyBorder="1">
      <alignment vertical="center"/>
    </xf>
    <xf numFmtId="0" fontId="82" fillId="3" borderId="84" xfId="0" applyFont="1" applyFill="1" applyBorder="1">
      <alignment vertical="center"/>
    </xf>
    <xf numFmtId="0" fontId="63" fillId="8" borderId="39" xfId="0" applyFont="1" applyFill="1" applyBorder="1" applyAlignment="1">
      <alignment horizontal="left" vertical="center"/>
    </xf>
    <xf numFmtId="0" fontId="44" fillId="8" borderId="39" xfId="0" applyFont="1" applyFill="1" applyBorder="1" applyAlignment="1">
      <alignment horizontal="left" vertical="center"/>
    </xf>
    <xf numFmtId="49" fontId="46" fillId="3" borderId="39" xfId="0" applyNumberFormat="1" applyFont="1" applyFill="1" applyBorder="1" applyAlignment="1" applyProtection="1">
      <alignment horizontal="left" vertical="center" wrapText="1" shrinkToFit="1"/>
      <protection locked="0"/>
    </xf>
    <xf numFmtId="49" fontId="46" fillId="3" borderId="84" xfId="0" applyNumberFormat="1" applyFont="1" applyFill="1" applyBorder="1" applyAlignment="1" applyProtection="1">
      <alignment horizontal="left" vertical="center" wrapText="1" shrinkToFit="1"/>
      <protection locked="0"/>
    </xf>
    <xf numFmtId="0" fontId="98" fillId="3" borderId="39" xfId="0" applyFont="1" applyFill="1" applyBorder="1" applyAlignment="1">
      <alignment horizontal="left" vertical="center" wrapText="1"/>
    </xf>
    <xf numFmtId="0" fontId="98" fillId="3" borderId="84" xfId="0" applyFont="1" applyFill="1" applyBorder="1" applyAlignment="1">
      <alignment horizontal="left" vertical="center" wrapText="1"/>
    </xf>
    <xf numFmtId="0" fontId="98" fillId="3" borderId="87" xfId="0" applyFont="1" applyFill="1" applyBorder="1" applyAlignment="1">
      <alignment horizontal="left" vertical="center" wrapText="1"/>
    </xf>
    <xf numFmtId="0" fontId="98" fillId="3" borderId="89" xfId="0" applyFont="1" applyFill="1" applyBorder="1" applyAlignment="1">
      <alignment horizontal="left" vertical="center" wrapText="1"/>
    </xf>
    <xf numFmtId="0" fontId="63" fillId="8" borderId="87" xfId="0" applyFont="1" applyFill="1" applyBorder="1" applyAlignment="1">
      <alignment horizontal="left" vertical="center"/>
    </xf>
    <xf numFmtId="0" fontId="44" fillId="8" borderId="87" xfId="0" applyFont="1" applyFill="1" applyBorder="1" applyAlignment="1">
      <alignment horizontal="left" vertical="center"/>
    </xf>
    <xf numFmtId="49" fontId="46" fillId="3" borderId="88" xfId="0" applyNumberFormat="1" applyFont="1" applyFill="1" applyBorder="1" applyAlignment="1" applyProtection="1">
      <alignment horizontal="left" vertical="center" wrapText="1" shrinkToFit="1"/>
      <protection locked="0"/>
    </xf>
    <xf numFmtId="49" fontId="46" fillId="3" borderId="42" xfId="0" applyNumberFormat="1" applyFont="1" applyFill="1" applyBorder="1" applyAlignment="1" applyProtection="1">
      <alignment horizontal="left" vertical="center" wrapText="1" shrinkToFit="1"/>
      <protection locked="0"/>
    </xf>
    <xf numFmtId="49" fontId="46" fillId="3" borderId="43" xfId="0" applyNumberFormat="1" applyFont="1" applyFill="1" applyBorder="1" applyAlignment="1" applyProtection="1">
      <alignment horizontal="left" vertical="center" wrapText="1" shrinkToFit="1"/>
      <protection locked="0"/>
    </xf>
    <xf numFmtId="0" fontId="97" fillId="0" borderId="7" xfId="2" applyFont="1" applyBorder="1" applyAlignment="1" applyProtection="1">
      <alignment horizontal="center" vertical="center" textRotation="255" wrapText="1"/>
      <protection locked="0"/>
    </xf>
    <xf numFmtId="0" fontId="63" fillId="8" borderId="35" xfId="0" applyFont="1" applyFill="1" applyBorder="1" applyAlignment="1">
      <alignment horizontal="left" vertical="center" wrapText="1"/>
    </xf>
    <xf numFmtId="0" fontId="44" fillId="8" borderId="86" xfId="0" applyFont="1" applyFill="1" applyBorder="1" applyAlignment="1">
      <alignment horizontal="left" vertical="center" wrapText="1"/>
    </xf>
    <xf numFmtId="0" fontId="44" fillId="8" borderId="87" xfId="0" applyFont="1" applyFill="1" applyBorder="1" applyAlignment="1">
      <alignment horizontal="left" vertical="center" wrapText="1"/>
    </xf>
    <xf numFmtId="0" fontId="63" fillId="8" borderId="39" xfId="0" applyFont="1" applyFill="1" applyBorder="1" applyAlignment="1">
      <alignment horizontal="left" vertical="center" wrapText="1"/>
    </xf>
    <xf numFmtId="0" fontId="96" fillId="3" borderId="39" xfId="0" applyFont="1" applyFill="1" applyBorder="1" applyAlignment="1">
      <alignment vertical="center" wrapText="1"/>
    </xf>
    <xf numFmtId="0" fontId="106" fillId="3" borderId="33" xfId="0" applyFont="1" applyFill="1" applyBorder="1" applyAlignment="1">
      <alignment horizontal="left" vertical="center" wrapText="1"/>
    </xf>
    <xf numFmtId="0" fontId="102" fillId="3" borderId="33" xfId="0" applyFont="1" applyFill="1" applyBorder="1" applyAlignment="1">
      <alignment horizontal="left" vertical="center" wrapText="1"/>
    </xf>
    <xf numFmtId="0" fontId="102" fillId="3" borderId="96" xfId="0" applyFont="1" applyFill="1" applyBorder="1" applyAlignment="1">
      <alignment horizontal="left" vertical="center" wrapText="1"/>
    </xf>
    <xf numFmtId="0" fontId="106" fillId="9" borderId="2" xfId="0" applyFont="1" applyFill="1" applyBorder="1" applyAlignment="1">
      <alignment vertical="center" wrapText="1"/>
    </xf>
    <xf numFmtId="0" fontId="102" fillId="9" borderId="2" xfId="0" applyFont="1" applyFill="1" applyBorder="1" applyAlignment="1">
      <alignment vertical="center" wrapText="1"/>
    </xf>
    <xf numFmtId="0" fontId="102" fillId="9" borderId="9" xfId="0" applyFont="1" applyFill="1" applyBorder="1" applyAlignment="1">
      <alignment vertical="center" wrapText="1"/>
    </xf>
    <xf numFmtId="0" fontId="112" fillId="0" borderId="4" xfId="0" applyFont="1" applyBorder="1" applyAlignment="1">
      <alignment vertical="center" shrinkToFit="1"/>
    </xf>
    <xf numFmtId="0" fontId="112" fillId="0" borderId="5" xfId="0" applyFont="1" applyBorder="1" applyAlignment="1">
      <alignment vertical="center" shrinkToFit="1"/>
    </xf>
    <xf numFmtId="0" fontId="113" fillId="0" borderId="0" xfId="0" applyFont="1" applyAlignment="1">
      <alignment horizontal="left" vertical="center" wrapText="1" shrinkToFit="1"/>
    </xf>
    <xf numFmtId="0" fontId="44" fillId="8" borderId="38" xfId="0" applyFont="1" applyFill="1" applyBorder="1" applyAlignment="1">
      <alignment horizontal="right" vertical="center"/>
    </xf>
    <xf numFmtId="0" fontId="44" fillId="8" borderId="20" xfId="0" applyFont="1" applyFill="1" applyBorder="1" applyAlignment="1">
      <alignment horizontal="right" vertical="center"/>
    </xf>
    <xf numFmtId="0" fontId="63" fillId="8" borderId="93" xfId="0" applyFont="1" applyFill="1" applyBorder="1" applyAlignment="1">
      <alignment horizontal="left" vertical="center" wrapText="1"/>
    </xf>
    <xf numFmtId="0" fontId="44" fillId="8" borderId="93" xfId="0" applyFont="1" applyFill="1" applyBorder="1" applyAlignment="1">
      <alignment horizontal="left" vertical="center" wrapText="1"/>
    </xf>
    <xf numFmtId="0" fontId="95" fillId="3" borderId="93" xfId="0" applyFont="1" applyFill="1" applyBorder="1" applyAlignment="1">
      <alignment vertical="center" wrapText="1"/>
    </xf>
    <xf numFmtId="0" fontId="82" fillId="3" borderId="93" xfId="0" applyFont="1" applyFill="1" applyBorder="1" applyAlignment="1">
      <alignment vertical="center" wrapText="1"/>
    </xf>
    <xf numFmtId="0" fontId="91" fillId="3" borderId="93" xfId="0" applyFont="1" applyFill="1" applyBorder="1" applyAlignment="1">
      <alignment horizontal="left" vertical="center" wrapText="1"/>
    </xf>
    <xf numFmtId="0" fontId="44" fillId="3" borderId="93" xfId="0" applyFont="1" applyFill="1" applyBorder="1" applyAlignment="1">
      <alignment horizontal="left" vertical="center" wrapText="1"/>
    </xf>
    <xf numFmtId="0" fontId="44" fillId="3" borderId="94" xfId="0" applyFont="1" applyFill="1" applyBorder="1" applyAlignment="1">
      <alignment horizontal="left" vertical="center" wrapText="1"/>
    </xf>
    <xf numFmtId="0" fontId="44" fillId="3" borderId="39" xfId="0" applyFont="1" applyFill="1" applyBorder="1" applyAlignment="1">
      <alignment horizontal="left" vertical="center" wrapText="1"/>
    </xf>
    <xf numFmtId="0" fontId="44" fillId="3" borderId="71" xfId="0" applyFont="1" applyFill="1" applyBorder="1" applyAlignment="1">
      <alignment horizontal="left" vertical="center" wrapText="1"/>
    </xf>
    <xf numFmtId="0" fontId="105" fillId="3" borderId="39" xfId="0" applyFont="1" applyFill="1" applyBorder="1" applyAlignment="1">
      <alignment vertical="center" wrapText="1"/>
    </xf>
    <xf numFmtId="0" fontId="82" fillId="3" borderId="39" xfId="0" applyFont="1" applyFill="1" applyBorder="1" applyAlignment="1">
      <alignment vertical="center" wrapText="1"/>
    </xf>
    <xf numFmtId="49" fontId="46" fillId="3" borderId="71" xfId="0" applyNumberFormat="1" applyFont="1" applyFill="1" applyBorder="1" applyAlignment="1" applyProtection="1">
      <alignment horizontal="left" vertical="center" wrapText="1" shrinkToFit="1"/>
      <protection locked="0"/>
    </xf>
    <xf numFmtId="0" fontId="117" fillId="3" borderId="0" xfId="0" applyFont="1" applyFill="1" applyAlignment="1">
      <alignment horizontal="left" vertical="top" wrapText="1"/>
    </xf>
    <xf numFmtId="0" fontId="117" fillId="3" borderId="7" xfId="0" applyFont="1" applyFill="1" applyBorder="1" applyAlignment="1">
      <alignment horizontal="left" vertical="top" wrapText="1"/>
    </xf>
    <xf numFmtId="0" fontId="115" fillId="3" borderId="0" xfId="0" applyFont="1" applyFill="1" applyAlignment="1">
      <alignment horizontal="left" vertical="top" wrapText="1"/>
    </xf>
    <xf numFmtId="0" fontId="112" fillId="0" borderId="0" xfId="0" applyFont="1" applyAlignment="1" applyProtection="1">
      <alignment horizontal="left" vertical="center" wrapText="1" shrinkToFit="1"/>
      <protection locked="0"/>
    </xf>
    <xf numFmtId="49" fontId="46" fillId="0" borderId="0" xfId="0" applyNumberFormat="1" applyFont="1" applyAlignment="1" applyProtection="1">
      <alignment horizontal="left" vertical="center" wrapText="1"/>
      <protection locked="0"/>
    </xf>
    <xf numFmtId="49" fontId="46" fillId="0" borderId="7" xfId="0" applyNumberFormat="1" applyFont="1" applyBorder="1" applyAlignment="1" applyProtection="1">
      <alignment horizontal="left" vertical="center" wrapText="1"/>
      <protection locked="0"/>
    </xf>
    <xf numFmtId="0" fontId="46" fillId="0" borderId="0" xfId="0" applyFont="1" applyAlignment="1">
      <alignment horizontal="left" vertical="top" wrapText="1"/>
    </xf>
    <xf numFmtId="0" fontId="46" fillId="0" borderId="7" xfId="0" applyFont="1" applyBorder="1" applyAlignment="1">
      <alignment horizontal="left" vertical="top" wrapText="1"/>
    </xf>
    <xf numFmtId="0" fontId="46" fillId="0" borderId="2" xfId="0" applyFont="1" applyBorder="1" applyAlignment="1">
      <alignment horizontal="left" vertical="top" wrapText="1"/>
    </xf>
    <xf numFmtId="0" fontId="46" fillId="0" borderId="9" xfId="0" applyFont="1" applyBorder="1" applyAlignment="1">
      <alignment horizontal="left" vertical="top" wrapText="1"/>
    </xf>
    <xf numFmtId="0" fontId="100" fillId="3" borderId="3" xfId="0" applyFont="1" applyFill="1" applyBorder="1" applyAlignment="1">
      <alignment horizontal="left" vertical="center"/>
    </xf>
    <xf numFmtId="0" fontId="100" fillId="3" borderId="4" xfId="0" applyFont="1" applyFill="1" applyBorder="1" applyAlignment="1">
      <alignment horizontal="left" vertical="center"/>
    </xf>
    <xf numFmtId="0" fontId="100" fillId="3" borderId="5" xfId="0" applyFont="1" applyFill="1" applyBorder="1" applyAlignment="1">
      <alignment horizontal="left" vertical="center"/>
    </xf>
    <xf numFmtId="0" fontId="107" fillId="3" borderId="0" xfId="2" applyFont="1" applyFill="1" applyBorder="1" applyAlignment="1" applyProtection="1">
      <alignment horizontal="left" vertical="top" wrapText="1"/>
    </xf>
    <xf numFmtId="0" fontId="117" fillId="3" borderId="0" xfId="0" applyFont="1" applyFill="1" applyAlignment="1">
      <alignment horizontal="center" vertical="top" wrapText="1"/>
    </xf>
    <xf numFmtId="0" fontId="117" fillId="3" borderId="7" xfId="0" applyFont="1" applyFill="1" applyBorder="1" applyAlignment="1">
      <alignment horizontal="center" vertical="top" wrapText="1"/>
    </xf>
    <xf numFmtId="0" fontId="122" fillId="6" borderId="3" xfId="0" applyFont="1" applyFill="1" applyBorder="1" applyAlignment="1">
      <alignment horizontal="center" vertical="center" textRotation="255" shrinkToFit="1"/>
    </xf>
    <xf numFmtId="0" fontId="123" fillId="3" borderId="3" xfId="0" applyFont="1" applyFill="1" applyBorder="1" applyAlignment="1">
      <alignment horizontal="left" vertical="center" wrapText="1"/>
    </xf>
    <xf numFmtId="0" fontId="91" fillId="3" borderId="4" xfId="0" applyFont="1" applyFill="1" applyBorder="1" applyAlignment="1">
      <alignment horizontal="left" vertical="center" wrapText="1"/>
    </xf>
    <xf numFmtId="0" fontId="91" fillId="3" borderId="104" xfId="0" applyFont="1" applyFill="1" applyBorder="1" applyAlignment="1">
      <alignment horizontal="left" vertical="center" wrapText="1"/>
    </xf>
    <xf numFmtId="0" fontId="91" fillId="3" borderId="111" xfId="0" applyFont="1" applyFill="1" applyBorder="1" applyAlignment="1">
      <alignment horizontal="left" vertical="center" wrapText="1"/>
    </xf>
    <xf numFmtId="0" fontId="91" fillId="3" borderId="37" xfId="0" applyFont="1" applyFill="1" applyBorder="1" applyAlignment="1">
      <alignment horizontal="left" vertical="center" wrapText="1"/>
    </xf>
    <xf numFmtId="0" fontId="91" fillId="3" borderId="38" xfId="0" applyFont="1" applyFill="1" applyBorder="1" applyAlignment="1">
      <alignment horizontal="left" vertical="center" wrapText="1"/>
    </xf>
    <xf numFmtId="0" fontId="95" fillId="3" borderId="105" xfId="0" applyFont="1" applyFill="1" applyBorder="1" applyAlignment="1" applyProtection="1">
      <alignment horizontal="left" vertical="center" shrinkToFit="1"/>
      <protection locked="0"/>
    </xf>
    <xf numFmtId="0" fontId="95" fillId="3" borderId="4" xfId="0" applyFont="1" applyFill="1" applyBorder="1" applyAlignment="1" applyProtection="1">
      <alignment horizontal="left" vertical="center" shrinkToFit="1"/>
      <protection locked="0"/>
    </xf>
    <xf numFmtId="0" fontId="95" fillId="3" borderId="5" xfId="0" applyFont="1" applyFill="1" applyBorder="1" applyAlignment="1" applyProtection="1">
      <alignment horizontal="left" vertical="center" shrinkToFit="1"/>
      <protection locked="0"/>
    </xf>
    <xf numFmtId="0" fontId="95" fillId="3" borderId="36" xfId="0" applyFont="1" applyFill="1" applyBorder="1" applyAlignment="1" applyProtection="1">
      <alignment horizontal="left" vertical="center" shrinkToFit="1"/>
      <protection locked="0"/>
    </xf>
    <xf numFmtId="0" fontId="95" fillId="3" borderId="37" xfId="0" applyFont="1" applyFill="1" applyBorder="1" applyAlignment="1" applyProtection="1">
      <alignment horizontal="left" vertical="center" shrinkToFit="1"/>
      <protection locked="0"/>
    </xf>
    <xf numFmtId="0" fontId="95" fillId="3" borderId="47" xfId="0" applyFont="1" applyFill="1" applyBorder="1" applyAlignment="1" applyProtection="1">
      <alignment horizontal="left" vertical="center" shrinkToFit="1"/>
      <protection locked="0"/>
    </xf>
    <xf numFmtId="0" fontId="56" fillId="3" borderId="112" xfId="0" applyFont="1" applyFill="1" applyBorder="1" applyAlignment="1">
      <alignment horizontal="left" vertical="center"/>
    </xf>
    <xf numFmtId="0" fontId="56" fillId="3" borderId="49" xfId="0" applyFont="1" applyFill="1" applyBorder="1" applyAlignment="1">
      <alignment horizontal="left" vertical="center"/>
    </xf>
    <xf numFmtId="0" fontId="56" fillId="3" borderId="50" xfId="0" applyFont="1" applyFill="1" applyBorder="1" applyAlignment="1">
      <alignment horizontal="left" vertical="center"/>
    </xf>
    <xf numFmtId="0" fontId="125" fillId="3" borderId="48" xfId="0" applyFont="1" applyFill="1" applyBorder="1" applyAlignment="1" applyProtection="1">
      <alignment horizontal="left" vertical="center" shrinkToFit="1"/>
      <protection locked="0"/>
    </xf>
    <xf numFmtId="0" fontId="125" fillId="3" borderId="49" xfId="0" applyFont="1" applyFill="1" applyBorder="1" applyAlignment="1" applyProtection="1">
      <alignment horizontal="left" vertical="center" shrinkToFit="1"/>
      <protection locked="0"/>
    </xf>
    <xf numFmtId="0" fontId="125" fillId="3" borderId="51" xfId="0" applyFont="1" applyFill="1" applyBorder="1" applyAlignment="1" applyProtection="1">
      <alignment horizontal="left" vertical="center" shrinkToFit="1"/>
      <protection locked="0"/>
    </xf>
    <xf numFmtId="0" fontId="129" fillId="3" borderId="36" xfId="0" applyFont="1" applyFill="1" applyBorder="1" applyAlignment="1">
      <alignment horizontal="left" vertical="center" shrinkToFit="1"/>
    </xf>
    <xf numFmtId="0" fontId="76" fillId="3" borderId="37" xfId="0" applyFont="1" applyFill="1" applyBorder="1" applyAlignment="1">
      <alignment horizontal="left" vertical="center" shrinkToFit="1"/>
    </xf>
    <xf numFmtId="0" fontId="76" fillId="3" borderId="47" xfId="0" applyFont="1" applyFill="1" applyBorder="1" applyAlignment="1">
      <alignment horizontal="left" vertical="center" shrinkToFit="1"/>
    </xf>
    <xf numFmtId="0" fontId="129" fillId="3" borderId="117" xfId="0" applyFont="1" applyFill="1" applyBorder="1" applyAlignment="1">
      <alignment horizontal="left" vertical="center" shrinkToFit="1"/>
    </xf>
    <xf numFmtId="0" fontId="76" fillId="3" borderId="2" xfId="0" applyFont="1" applyFill="1" applyBorder="1" applyAlignment="1">
      <alignment horizontal="left" vertical="center" shrinkToFit="1"/>
    </xf>
    <xf numFmtId="0" fontId="76" fillId="3" borderId="118" xfId="0" applyFont="1" applyFill="1" applyBorder="1" applyAlignment="1">
      <alignment horizontal="left" vertical="center" shrinkToFit="1"/>
    </xf>
    <xf numFmtId="0" fontId="29" fillId="3" borderId="117" xfId="0" applyFont="1" applyFill="1" applyBorder="1" applyAlignment="1" applyProtection="1">
      <alignment horizontal="left" vertical="center" shrinkToFit="1"/>
      <protection locked="0"/>
    </xf>
    <xf numFmtId="0" fontId="29" fillId="3" borderId="2" xfId="0" applyFont="1" applyFill="1" applyBorder="1" applyAlignment="1" applyProtection="1">
      <alignment horizontal="left" vertical="center" shrinkToFit="1"/>
      <protection locked="0"/>
    </xf>
    <xf numFmtId="0" fontId="29" fillId="3" borderId="9" xfId="0" applyFont="1" applyFill="1" applyBorder="1" applyAlignment="1" applyProtection="1">
      <alignment horizontal="left" vertical="center" shrinkToFit="1"/>
      <protection locked="0"/>
    </xf>
    <xf numFmtId="0" fontId="131" fillId="3" borderId="4" xfId="0" applyFont="1" applyFill="1" applyBorder="1" applyAlignment="1">
      <alignment horizontal="left" vertical="top" wrapText="1" shrinkToFit="1"/>
    </xf>
    <xf numFmtId="0" fontId="120" fillId="3" borderId="0" xfId="0" applyFont="1" applyFill="1" applyAlignment="1" applyProtection="1">
      <alignment horizontal="left" vertical="top" shrinkToFit="1"/>
      <protection locked="0"/>
    </xf>
    <xf numFmtId="0" fontId="120" fillId="3" borderId="0" xfId="0" applyFont="1" applyFill="1" applyAlignment="1">
      <alignment horizontal="left" vertical="top" shrinkToFit="1"/>
    </xf>
    <xf numFmtId="0" fontId="120" fillId="3" borderId="4" xfId="0" applyFont="1" applyFill="1" applyBorder="1" applyAlignment="1" applyProtection="1">
      <alignment horizontal="left" vertical="top" shrinkToFit="1"/>
      <protection locked="0"/>
    </xf>
    <xf numFmtId="0" fontId="120" fillId="3" borderId="4" xfId="0" applyFont="1" applyFill="1" applyBorder="1" applyAlignment="1">
      <alignment horizontal="left" vertical="top" shrinkToFit="1"/>
    </xf>
    <xf numFmtId="0" fontId="59" fillId="3" borderId="3" xfId="0" applyFont="1" applyFill="1" applyBorder="1" applyAlignment="1">
      <alignment horizontal="center" vertical="center" textRotation="255" shrinkToFit="1"/>
    </xf>
    <xf numFmtId="0" fontId="59" fillId="3" borderId="6" xfId="0" applyFont="1" applyFill="1" applyBorder="1" applyAlignment="1">
      <alignment horizontal="center" vertical="center" textRotation="255" shrinkToFit="1"/>
    </xf>
    <xf numFmtId="0" fontId="59" fillId="3" borderId="8" xfId="0" applyFont="1" applyFill="1" applyBorder="1" applyAlignment="1">
      <alignment horizontal="center" vertical="center" textRotation="255" shrinkToFit="1"/>
    </xf>
    <xf numFmtId="0" fontId="59" fillId="3" borderId="5" xfId="0" applyFont="1" applyFill="1" applyBorder="1" applyAlignment="1">
      <alignment horizontal="center" vertical="center" textRotation="180" shrinkToFit="1"/>
    </xf>
    <xf numFmtId="0" fontId="59" fillId="3" borderId="7" xfId="0" applyFont="1" applyFill="1" applyBorder="1" applyAlignment="1">
      <alignment horizontal="center" vertical="center" textRotation="180" shrinkToFit="1"/>
    </xf>
    <xf numFmtId="0" fontId="59" fillId="3" borderId="9" xfId="0" applyFont="1" applyFill="1" applyBorder="1" applyAlignment="1">
      <alignment horizontal="center" vertical="center" textRotation="180" shrinkToFit="1"/>
    </xf>
    <xf numFmtId="0" fontId="126" fillId="3" borderId="59" xfId="0" applyFont="1" applyFill="1" applyBorder="1" applyAlignment="1">
      <alignment horizontal="left" vertical="center" shrinkToFit="1"/>
    </xf>
    <xf numFmtId="0" fontId="29" fillId="3" borderId="59" xfId="0" applyFont="1" applyFill="1" applyBorder="1" applyAlignment="1">
      <alignment horizontal="left" vertical="center" shrinkToFit="1"/>
    </xf>
    <xf numFmtId="0" fontId="29" fillId="3" borderId="61" xfId="0" applyFont="1" applyFill="1" applyBorder="1" applyAlignment="1">
      <alignment horizontal="left" vertical="center" shrinkToFit="1"/>
    </xf>
    <xf numFmtId="0" fontId="76" fillId="3" borderId="21" xfId="0" applyFont="1" applyFill="1" applyBorder="1" applyAlignment="1">
      <alignment horizontal="left" vertical="center" shrinkToFit="1"/>
    </xf>
    <xf numFmtId="0" fontId="76" fillId="3" borderId="20" xfId="0" applyFont="1" applyFill="1" applyBorder="1" applyAlignment="1">
      <alignment horizontal="left" vertical="center" shrinkToFit="1"/>
    </xf>
    <xf numFmtId="0" fontId="129" fillId="3" borderId="21" xfId="0" applyFont="1" applyFill="1" applyBorder="1" applyAlignment="1">
      <alignment horizontal="left" vertical="center" shrinkToFit="1"/>
    </xf>
    <xf numFmtId="0" fontId="76" fillId="3" borderId="19" xfId="0" applyFont="1" applyFill="1" applyBorder="1" applyAlignment="1">
      <alignment horizontal="left" vertical="center" shrinkToFit="1"/>
    </xf>
    <xf numFmtId="0" fontId="29" fillId="3" borderId="21" xfId="0" applyFont="1" applyFill="1" applyBorder="1" applyAlignment="1" applyProtection="1">
      <alignment horizontal="left" vertical="center" shrinkToFit="1"/>
      <protection locked="0"/>
    </xf>
    <xf numFmtId="0" fontId="29" fillId="3" borderId="19" xfId="0" applyFont="1" applyFill="1" applyBorder="1" applyAlignment="1" applyProtection="1">
      <alignment horizontal="left" vertical="center" shrinkToFit="1"/>
      <protection locked="0"/>
    </xf>
    <xf numFmtId="0" fontId="29" fillId="3" borderId="44" xfId="0" applyFont="1" applyFill="1" applyBorder="1" applyAlignment="1" applyProtection="1">
      <alignment horizontal="left" vertical="center" shrinkToFit="1"/>
      <protection locked="0"/>
    </xf>
    <xf numFmtId="0" fontId="76" fillId="3" borderId="38" xfId="0" applyFont="1" applyFill="1" applyBorder="1" applyAlignment="1">
      <alignment horizontal="left" vertical="center" shrinkToFit="1"/>
    </xf>
    <xf numFmtId="0" fontId="22" fillId="0" borderId="0" xfId="2" applyFont="1" applyBorder="1" applyAlignment="1" applyProtection="1">
      <alignment horizontal="left" vertical="center"/>
      <protection locked="0"/>
    </xf>
    <xf numFmtId="0" fontId="5" fillId="3" borderId="2" xfId="0" applyFont="1" applyFill="1" applyBorder="1">
      <alignment vertical="center"/>
    </xf>
    <xf numFmtId="0" fontId="2" fillId="3" borderId="0" xfId="0" applyFont="1" applyFill="1" applyAlignment="1">
      <alignment horizontal="left" vertical="center"/>
    </xf>
    <xf numFmtId="0" fontId="3" fillId="4" borderId="6" xfId="0" applyFont="1" applyFill="1" applyBorder="1" applyAlignment="1">
      <alignment horizontal="left" vertical="center"/>
    </xf>
    <xf numFmtId="0" fontId="3" fillId="4" borderId="0" xfId="0" applyFont="1" applyFill="1" applyAlignment="1">
      <alignment horizontal="left" vertical="center"/>
    </xf>
    <xf numFmtId="0" fontId="3" fillId="4" borderId="7" xfId="0" applyFont="1" applyFill="1" applyBorder="1" applyAlignment="1">
      <alignment horizontal="left" vertical="center"/>
    </xf>
    <xf numFmtId="0" fontId="3" fillId="3" borderId="0" xfId="0" applyFont="1" applyFill="1" applyAlignment="1">
      <alignment horizontal="left" vertical="center"/>
    </xf>
    <xf numFmtId="0" fontId="3" fillId="3" borderId="7" xfId="0" applyFont="1" applyFill="1" applyBorder="1" applyAlignment="1">
      <alignment horizontal="left" vertical="center"/>
    </xf>
    <xf numFmtId="0" fontId="2" fillId="3" borderId="6" xfId="0" applyFont="1" applyFill="1" applyBorder="1" applyAlignment="1">
      <alignment horizontal="center" vertical="center"/>
    </xf>
    <xf numFmtId="0" fontId="2" fillId="3" borderId="0" xfId="0" applyFont="1" applyFill="1" applyAlignment="1">
      <alignment horizontal="center" vertical="center"/>
    </xf>
    <xf numFmtId="0" fontId="2" fillId="3" borderId="7" xfId="0" applyFont="1" applyFill="1" applyBorder="1" applyAlignment="1">
      <alignment horizontal="center" vertical="center"/>
    </xf>
    <xf numFmtId="0" fontId="5" fillId="3" borderId="0" xfId="0" applyFont="1" applyFill="1" applyAlignment="1">
      <alignment horizontal="left" vertical="center"/>
    </xf>
    <xf numFmtId="0" fontId="5" fillId="3" borderId="7" xfId="0" applyFont="1" applyFill="1" applyBorder="1" applyAlignment="1">
      <alignment horizontal="left" vertical="center"/>
    </xf>
    <xf numFmtId="0" fontId="0" fillId="3" borderId="0" xfId="0" applyFill="1" applyAlignment="1">
      <alignment horizontal="left" vertical="center"/>
    </xf>
    <xf numFmtId="0" fontId="5" fillId="3" borderId="1" xfId="0" applyFont="1" applyFill="1" applyBorder="1">
      <alignment vertical="center"/>
    </xf>
    <xf numFmtId="0" fontId="3" fillId="3" borderId="1" xfId="0" applyFont="1" applyFill="1" applyBorder="1">
      <alignment vertical="center"/>
    </xf>
    <xf numFmtId="0" fontId="2" fillId="3" borderId="1" xfId="0" applyFont="1" applyFill="1" applyBorder="1">
      <alignment vertical="center"/>
    </xf>
    <xf numFmtId="0" fontId="3" fillId="3" borderId="6" xfId="0" applyFont="1" applyFill="1" applyBorder="1" applyAlignment="1">
      <alignment horizontal="left" vertical="center"/>
    </xf>
    <xf numFmtId="0" fontId="0" fillId="3" borderId="7" xfId="0" applyFill="1" applyBorder="1" applyAlignment="1">
      <alignment horizontal="left" vertical="center"/>
    </xf>
    <xf numFmtId="0" fontId="3" fillId="3" borderId="2" xfId="0" applyFont="1" applyFill="1" applyBorder="1" applyAlignment="1">
      <alignment horizontal="left" vertical="center"/>
    </xf>
    <xf numFmtId="0" fontId="0" fillId="3" borderId="2" xfId="0" applyFill="1" applyBorder="1" applyAlignment="1">
      <alignment horizontal="left" vertical="center"/>
    </xf>
    <xf numFmtId="0" fontId="0" fillId="3" borderId="9" xfId="0" applyFill="1" applyBorder="1" applyAlignment="1">
      <alignment horizontal="left" vertical="center"/>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3" fillId="3" borderId="1" xfId="0" applyFont="1" applyFill="1" applyBorder="1" applyAlignment="1">
      <alignment horizontal="left" vertical="center"/>
    </xf>
    <xf numFmtId="0" fontId="2" fillId="3" borderId="7" xfId="0" applyFont="1" applyFill="1" applyBorder="1" applyAlignment="1">
      <alignment horizontal="left" vertical="center"/>
    </xf>
    <xf numFmtId="0" fontId="6" fillId="3" borderId="0" xfId="0" applyFont="1" applyFill="1" applyAlignment="1">
      <alignment horizontal="left" vertical="center"/>
    </xf>
    <xf numFmtId="0" fontId="2" fillId="3" borderId="1" xfId="0" applyFont="1" applyFill="1" applyBorder="1" applyAlignment="1">
      <alignment horizontal="left" vertical="center"/>
    </xf>
    <xf numFmtId="0" fontId="10" fillId="3" borderId="1" xfId="0" applyFont="1" applyFill="1" applyBorder="1" applyAlignment="1">
      <alignment horizontal="left" vertical="center"/>
    </xf>
    <xf numFmtId="0" fontId="136" fillId="3" borderId="0" xfId="0" applyFont="1" applyFill="1" applyAlignment="1">
      <alignment horizontal="center" vertical="center"/>
    </xf>
    <xf numFmtId="0" fontId="138" fillId="3" borderId="0" xfId="0" applyFont="1" applyFill="1" applyAlignment="1">
      <alignment horizontal="left" vertical="center"/>
    </xf>
    <xf numFmtId="0" fontId="19" fillId="3" borderId="98" xfId="0" applyFont="1" applyFill="1" applyBorder="1" applyAlignment="1" applyProtection="1">
      <alignment horizontal="left" vertical="center" wrapText="1"/>
      <protection locked="0"/>
    </xf>
    <xf numFmtId="0" fontId="19" fillId="3" borderId="98" xfId="0" applyFont="1" applyFill="1" applyBorder="1" applyAlignment="1" applyProtection="1">
      <alignment horizontal="left" vertical="center"/>
      <protection locked="0"/>
    </xf>
    <xf numFmtId="0" fontId="140" fillId="3" borderId="0" xfId="0" applyFont="1" applyFill="1" applyAlignment="1">
      <alignment horizontal="left" vertical="center"/>
    </xf>
    <xf numFmtId="0" fontId="140" fillId="3" borderId="0" xfId="0" applyFont="1" applyFill="1" applyAlignment="1" applyProtection="1">
      <alignment horizontal="left" vertical="center"/>
      <protection locked="0"/>
    </xf>
    <xf numFmtId="0" fontId="19" fillId="3" borderId="98" xfId="0" applyFont="1" applyFill="1" applyBorder="1" applyAlignment="1" applyProtection="1">
      <alignment horizontal="center" vertical="center" wrapText="1"/>
      <protection locked="0"/>
    </xf>
    <xf numFmtId="0" fontId="138" fillId="3" borderId="0" xfId="0" applyFont="1" applyFill="1" applyAlignment="1">
      <alignment horizontal="left" vertical="center" shrinkToFit="1"/>
    </xf>
    <xf numFmtId="0" fontId="138" fillId="3" borderId="0" xfId="0" applyFont="1" applyFill="1" applyAlignment="1">
      <alignment horizontal="center" vertical="center"/>
    </xf>
    <xf numFmtId="0" fontId="138" fillId="3" borderId="98" xfId="0" applyFont="1" applyFill="1" applyBorder="1" applyAlignment="1" applyProtection="1">
      <alignment horizontal="center" vertical="center"/>
      <protection locked="0"/>
    </xf>
    <xf numFmtId="0" fontId="138" fillId="3" borderId="0" xfId="0" applyFont="1" applyFill="1" applyAlignment="1">
      <alignment horizontal="center" vertical="center" shrinkToFit="1"/>
    </xf>
    <xf numFmtId="0" fontId="138" fillId="3" borderId="98" xfId="0" applyFont="1" applyFill="1" applyBorder="1" applyAlignment="1" applyProtection="1">
      <alignment horizontal="center" vertical="center" wrapText="1" shrinkToFit="1"/>
      <protection locked="0"/>
    </xf>
    <xf numFmtId="0" fontId="19" fillId="3" borderId="0" xfId="0" applyFont="1" applyFill="1" applyAlignment="1">
      <alignment horizontal="right" vertical="center" wrapText="1"/>
    </xf>
    <xf numFmtId="0" fontId="140" fillId="3" borderId="98" xfId="0" applyFont="1" applyFill="1" applyBorder="1" applyAlignment="1" applyProtection="1">
      <alignment horizontal="center" vertical="center"/>
      <protection locked="0"/>
    </xf>
    <xf numFmtId="0" fontId="140" fillId="3" borderId="98" xfId="0" applyFont="1" applyFill="1" applyBorder="1" applyAlignment="1" applyProtection="1">
      <alignment horizontal="left" vertical="center"/>
      <protection locked="0"/>
    </xf>
    <xf numFmtId="0" fontId="140" fillId="3" borderId="103" xfId="0" applyFont="1" applyFill="1" applyBorder="1" applyAlignment="1">
      <alignment horizontal="left" vertical="center"/>
    </xf>
    <xf numFmtId="0" fontId="142" fillId="3" borderId="0" xfId="0" applyFont="1" applyFill="1" applyAlignment="1">
      <alignment horizontal="center" vertical="center"/>
    </xf>
    <xf numFmtId="0" fontId="137" fillId="3" borderId="0" xfId="0" applyFont="1" applyFill="1" applyAlignment="1">
      <alignment horizontal="left" vertical="center"/>
    </xf>
    <xf numFmtId="0" fontId="138" fillId="3" borderId="98" xfId="0" applyFont="1" applyFill="1" applyBorder="1" applyAlignment="1" applyProtection="1">
      <alignment horizontal="left" vertical="center" wrapText="1"/>
      <protection locked="0"/>
    </xf>
    <xf numFmtId="0" fontId="7" fillId="3" borderId="97" xfId="0" applyFont="1" applyFill="1" applyBorder="1" applyAlignment="1">
      <alignment vertical="center" shrinkToFit="1"/>
    </xf>
    <xf numFmtId="0" fontId="7" fillId="3" borderId="98" xfId="0" applyFont="1" applyFill="1" applyBorder="1" applyAlignment="1">
      <alignment vertical="center" shrinkToFit="1"/>
    </xf>
    <xf numFmtId="0" fontId="7" fillId="3" borderId="99" xfId="0" applyFont="1" applyFill="1" applyBorder="1" applyAlignment="1">
      <alignment vertical="center" shrinkToFit="1"/>
    </xf>
    <xf numFmtId="0" fontId="139" fillId="3" borderId="121" xfId="0" applyFont="1" applyFill="1" applyBorder="1" applyAlignment="1">
      <alignment horizontal="center" vertical="center" shrinkToFit="1"/>
    </xf>
    <xf numFmtId="0" fontId="139" fillId="3" borderId="122" xfId="0" applyFont="1" applyFill="1" applyBorder="1" applyAlignment="1">
      <alignment horizontal="center" vertical="center" shrinkToFit="1"/>
    </xf>
    <xf numFmtId="0" fontId="139" fillId="3" borderId="123" xfId="0" applyFont="1" applyFill="1" applyBorder="1" applyAlignment="1">
      <alignment horizontal="center" vertical="center" shrinkToFit="1"/>
    </xf>
    <xf numFmtId="0" fontId="7" fillId="3" borderId="106" xfId="0" applyFont="1" applyFill="1" applyBorder="1" applyAlignment="1">
      <alignment vertical="center" shrinkToFit="1"/>
    </xf>
    <xf numFmtId="0" fontId="7" fillId="3" borderId="103" xfId="0" applyFont="1" applyFill="1" applyBorder="1" applyAlignment="1">
      <alignment vertical="center" shrinkToFit="1"/>
    </xf>
    <xf numFmtId="0" fontId="7" fillId="3" borderId="124" xfId="0" applyFont="1" applyFill="1" applyBorder="1" applyAlignment="1">
      <alignment vertical="center" shrinkToFit="1"/>
    </xf>
    <xf numFmtId="0" fontId="76" fillId="3" borderId="30" xfId="0" applyFont="1" applyFill="1" applyBorder="1" applyAlignment="1">
      <alignment vertical="center" shrinkToFit="1"/>
    </xf>
    <xf numFmtId="0" fontId="76" fillId="3" borderId="0" xfId="0" applyFont="1" applyFill="1" applyAlignment="1">
      <alignment vertical="center" shrinkToFit="1"/>
    </xf>
    <xf numFmtId="0" fontId="76" fillId="3" borderId="100" xfId="0" applyFont="1" applyFill="1" applyBorder="1" applyAlignment="1">
      <alignment vertical="center" shrinkToFit="1"/>
    </xf>
    <xf numFmtId="0" fontId="7" fillId="3" borderId="30" xfId="0" applyFont="1" applyFill="1" applyBorder="1" applyAlignment="1">
      <alignment vertical="center" shrinkToFit="1"/>
    </xf>
    <xf numFmtId="0" fontId="7" fillId="3" borderId="0" xfId="0" applyFont="1" applyFill="1" applyAlignment="1">
      <alignment vertical="center" shrinkToFit="1"/>
    </xf>
    <xf numFmtId="0" fontId="7" fillId="3" borderId="100" xfId="0" applyFont="1" applyFill="1" applyBorder="1" applyAlignment="1">
      <alignment vertical="center" shrinkToFit="1"/>
    </xf>
    <xf numFmtId="0" fontId="8" fillId="3" borderId="106" xfId="0" applyFont="1" applyFill="1" applyBorder="1" applyAlignment="1">
      <alignment vertical="center" shrinkToFit="1"/>
    </xf>
    <xf numFmtId="0" fontId="8" fillId="3" borderId="103" xfId="0" applyFont="1" applyFill="1" applyBorder="1" applyAlignment="1">
      <alignment vertical="center" shrinkToFit="1"/>
    </xf>
    <xf numFmtId="0" fontId="8" fillId="3" borderId="124" xfId="0" applyFont="1" applyFill="1" applyBorder="1" applyAlignment="1">
      <alignment vertical="center" shrinkToFit="1"/>
    </xf>
    <xf numFmtId="0" fontId="127" fillId="3" borderId="30" xfId="0" applyFont="1" applyFill="1" applyBorder="1" applyAlignment="1">
      <alignment vertical="center" shrinkToFit="1"/>
    </xf>
    <xf numFmtId="0" fontId="127" fillId="3" borderId="0" xfId="0" applyFont="1" applyFill="1" applyAlignment="1">
      <alignment vertical="center" shrinkToFit="1"/>
    </xf>
    <xf numFmtId="0" fontId="127" fillId="3" borderId="100" xfId="0" applyFont="1" applyFill="1" applyBorder="1" applyAlignment="1">
      <alignment vertical="center" shrinkToFit="1"/>
    </xf>
    <xf numFmtId="0" fontId="145" fillId="3" borderId="30" xfId="0" applyFont="1" applyFill="1" applyBorder="1" applyAlignment="1">
      <alignment vertical="center" shrinkToFit="1"/>
    </xf>
    <xf numFmtId="0" fontId="145" fillId="3" borderId="0" xfId="0" applyFont="1" applyFill="1" applyAlignment="1">
      <alignment vertical="center" shrinkToFit="1"/>
    </xf>
    <xf numFmtId="0" fontId="145" fillId="3" borderId="100" xfId="0" applyFont="1" applyFill="1" applyBorder="1" applyAlignment="1">
      <alignment vertical="center" shrinkToFit="1"/>
    </xf>
    <xf numFmtId="0" fontId="76" fillId="3" borderId="106" xfId="0" applyFont="1" applyFill="1" applyBorder="1" applyAlignment="1">
      <alignment vertical="center" shrinkToFit="1"/>
    </xf>
    <xf numFmtId="0" fontId="76" fillId="3" borderId="103" xfId="0" applyFont="1" applyFill="1" applyBorder="1" applyAlignment="1">
      <alignment vertical="center" shrinkToFit="1"/>
    </xf>
    <xf numFmtId="0" fontId="76" fillId="3" borderId="124" xfId="0" applyFont="1" applyFill="1" applyBorder="1" applyAlignment="1">
      <alignment vertical="center" shrinkToFit="1"/>
    </xf>
    <xf numFmtId="0" fontId="127" fillId="3" borderId="98" xfId="0" applyFont="1" applyFill="1" applyBorder="1" applyAlignment="1" applyProtection="1">
      <alignment horizontal="left" vertical="center" shrinkToFit="1"/>
      <protection locked="0"/>
    </xf>
    <xf numFmtId="0" fontId="127" fillId="3" borderId="99" xfId="0" applyFont="1" applyFill="1" applyBorder="1" applyAlignment="1" applyProtection="1">
      <alignment horizontal="left" vertical="center" shrinkToFit="1"/>
      <protection locked="0"/>
    </xf>
    <xf numFmtId="0" fontId="76" fillId="3" borderId="97" xfId="0" applyFont="1" applyFill="1" applyBorder="1" applyAlignment="1">
      <alignment vertical="center" shrinkToFit="1"/>
    </xf>
    <xf numFmtId="0" fontId="76" fillId="3" borderId="98" xfId="0" applyFont="1" applyFill="1" applyBorder="1" applyAlignment="1">
      <alignment vertical="center" shrinkToFit="1"/>
    </xf>
    <xf numFmtId="0" fontId="76" fillId="3" borderId="99" xfId="0" applyFont="1" applyFill="1" applyBorder="1" applyAlignment="1">
      <alignment vertical="center" shrinkToFit="1"/>
    </xf>
    <xf numFmtId="0" fontId="148" fillId="3" borderId="106" xfId="0" applyFont="1" applyFill="1" applyBorder="1" applyAlignment="1">
      <alignment vertical="center" shrinkToFit="1"/>
    </xf>
    <xf numFmtId="0" fontId="148" fillId="3" borderId="103" xfId="0" applyFont="1" applyFill="1" applyBorder="1" applyAlignment="1">
      <alignment vertical="center" shrinkToFit="1"/>
    </xf>
    <xf numFmtId="0" fontId="148" fillId="3" borderId="124" xfId="0" applyFont="1" applyFill="1" applyBorder="1" applyAlignment="1">
      <alignment vertical="center" shrinkToFit="1"/>
    </xf>
    <xf numFmtId="0" fontId="127" fillId="3" borderId="30"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0" xfId="0" applyFont="1" applyFill="1" applyAlignment="1" applyProtection="1">
      <alignment horizontal="left" vertical="center" shrinkToFit="1"/>
      <protection locked="0"/>
    </xf>
    <xf numFmtId="0" fontId="127" fillId="3" borderId="100" xfId="0" applyFont="1" applyFill="1" applyBorder="1" applyAlignment="1" applyProtection="1">
      <alignment horizontal="left" vertical="center" shrinkToFit="1"/>
      <protection locked="0"/>
    </xf>
    <xf numFmtId="0" fontId="127" fillId="3" borderId="97" xfId="0" applyFont="1" applyFill="1" applyBorder="1" applyAlignment="1">
      <alignment horizontal="left" vertical="center" shrinkToFit="1"/>
    </xf>
    <xf numFmtId="0" fontId="127" fillId="3" borderId="98" xfId="0" applyFont="1" applyFill="1" applyBorder="1" applyAlignment="1">
      <alignment horizontal="left" vertical="center" shrinkToFit="1"/>
    </xf>
    <xf numFmtId="0" fontId="156" fillId="3" borderId="0" xfId="0" applyFont="1" applyFill="1" applyAlignment="1">
      <alignment vertical="center" shrinkToFit="1"/>
    </xf>
    <xf numFmtId="0" fontId="148" fillId="3" borderId="0" xfId="0" applyFont="1" applyFill="1" applyAlignment="1">
      <alignment vertical="center" shrinkToFit="1"/>
    </xf>
    <xf numFmtId="0" fontId="150" fillId="3" borderId="106" xfId="0" applyFont="1" applyFill="1" applyBorder="1" applyAlignment="1" applyProtection="1">
      <alignment horizontal="center" vertical="center" shrinkToFit="1"/>
      <protection locked="0"/>
    </xf>
    <xf numFmtId="0" fontId="150" fillId="3" borderId="103" xfId="0" applyFont="1" applyFill="1" applyBorder="1" applyAlignment="1" applyProtection="1">
      <alignment horizontal="center" vertical="center" shrinkToFit="1"/>
      <protection locked="0"/>
    </xf>
    <xf numFmtId="0" fontId="150" fillId="3" borderId="103" xfId="0" applyFont="1" applyFill="1" applyBorder="1" applyAlignment="1">
      <alignment horizontal="left" vertical="center" shrinkToFit="1"/>
    </xf>
    <xf numFmtId="0" fontId="150" fillId="3" borderId="124" xfId="0" applyFont="1" applyFill="1" applyBorder="1" applyAlignment="1">
      <alignment horizontal="left" vertical="center" shrinkToFit="1"/>
    </xf>
    <xf numFmtId="0" fontId="153" fillId="3" borderId="30" xfId="0" applyFont="1" applyFill="1" applyBorder="1" applyAlignment="1">
      <alignment horizontal="left" vertical="center" shrinkToFit="1"/>
    </xf>
    <xf numFmtId="0" fontId="153" fillId="3" borderId="0" xfId="0" applyFont="1" applyFill="1" applyAlignment="1">
      <alignment horizontal="left" vertical="center" shrinkToFit="1"/>
    </xf>
    <xf numFmtId="0" fontId="153" fillId="3" borderId="100" xfId="0" applyFont="1" applyFill="1" applyBorder="1" applyAlignment="1">
      <alignment horizontal="left" vertical="center" shrinkToFit="1"/>
    </xf>
    <xf numFmtId="0" fontId="154" fillId="3" borderId="30" xfId="0" applyFont="1" applyFill="1" applyBorder="1" applyAlignment="1">
      <alignment horizontal="left" vertical="center" shrinkToFit="1"/>
    </xf>
    <xf numFmtId="0" fontId="154" fillId="3" borderId="0" xfId="0" applyFont="1" applyFill="1" applyAlignment="1">
      <alignment horizontal="left" vertical="center" shrinkToFit="1"/>
    </xf>
    <xf numFmtId="0" fontId="154" fillId="3" borderId="0" xfId="0" applyFont="1" applyFill="1" applyAlignment="1" applyProtection="1">
      <alignment horizontal="left" vertical="center" shrinkToFit="1"/>
      <protection locked="0"/>
    </xf>
    <xf numFmtId="0" fontId="154" fillId="3" borderId="100" xfId="0" applyFont="1" applyFill="1" applyBorder="1" applyAlignment="1" applyProtection="1">
      <alignment horizontal="left" vertical="center" shrinkToFit="1"/>
      <protection locked="0"/>
    </xf>
    <xf numFmtId="0" fontId="112" fillId="3" borderId="97" xfId="0" applyFont="1" applyFill="1" applyBorder="1" applyAlignment="1">
      <alignment horizontal="center" vertical="center" shrinkToFit="1"/>
    </xf>
    <xf numFmtId="0" fontId="112" fillId="3" borderId="98" xfId="0" applyFont="1" applyFill="1" applyBorder="1" applyAlignment="1">
      <alignment horizontal="center" vertical="center" shrinkToFit="1"/>
    </xf>
    <xf numFmtId="0" fontId="112" fillId="3" borderId="88" xfId="0" applyFont="1" applyFill="1" applyBorder="1" applyAlignment="1" applyProtection="1">
      <alignment horizontal="left" vertical="center" shrinkToFit="1"/>
      <protection locked="0"/>
    </xf>
    <xf numFmtId="0" fontId="112" fillId="3" borderId="42" xfId="0" applyFont="1" applyFill="1" applyBorder="1" applyAlignment="1" applyProtection="1">
      <alignment horizontal="left" vertical="center" shrinkToFit="1"/>
      <protection locked="0"/>
    </xf>
    <xf numFmtId="0" fontId="112" fillId="3" borderId="125" xfId="0" applyFont="1" applyFill="1" applyBorder="1" applyAlignment="1">
      <alignment horizontal="right" vertical="center" shrinkToFit="1"/>
    </xf>
    <xf numFmtId="0" fontId="112" fillId="3" borderId="98" xfId="0" applyFont="1" applyFill="1" applyBorder="1" applyAlignment="1">
      <alignment horizontal="right" vertical="center" shrinkToFit="1"/>
    </xf>
    <xf numFmtId="0" fontId="19" fillId="3" borderId="0" xfId="0" applyFont="1" applyFill="1">
      <alignment vertical="center"/>
    </xf>
    <xf numFmtId="0" fontId="162" fillId="3" borderId="0" xfId="0" applyFont="1" applyFill="1">
      <alignment vertical="center"/>
    </xf>
    <xf numFmtId="0" fontId="158" fillId="3" borderId="106" xfId="0" applyFont="1" applyFill="1" applyBorder="1" applyAlignment="1">
      <alignment horizontal="center" vertical="center"/>
    </xf>
    <xf numFmtId="0" fontId="158" fillId="3" borderId="103" xfId="0" applyFont="1" applyFill="1" applyBorder="1" applyAlignment="1">
      <alignment horizontal="center" vertical="center"/>
    </xf>
    <xf numFmtId="0" fontId="158" fillId="3" borderId="124" xfId="0" applyFont="1" applyFill="1" applyBorder="1" applyAlignment="1">
      <alignment horizontal="center" vertical="center"/>
    </xf>
    <xf numFmtId="0" fontId="159" fillId="3" borderId="30" xfId="0" applyFont="1" applyFill="1" applyBorder="1" applyAlignment="1">
      <alignment horizontal="center" vertical="center"/>
    </xf>
    <xf numFmtId="0" fontId="159" fillId="3" borderId="0" xfId="0" applyFont="1" applyFill="1" applyAlignment="1">
      <alignment horizontal="center" vertical="center"/>
    </xf>
    <xf numFmtId="0" fontId="159" fillId="3" borderId="100" xfId="0" applyFont="1" applyFill="1" applyBorder="1" applyAlignment="1">
      <alignment horizontal="center" vertical="center"/>
    </xf>
    <xf numFmtId="0" fontId="158" fillId="3" borderId="30" xfId="0" applyFont="1" applyFill="1" applyBorder="1" applyAlignment="1">
      <alignment horizontal="center" vertical="center"/>
    </xf>
    <xf numFmtId="0" fontId="158" fillId="3" borderId="0" xfId="0" applyFont="1" applyFill="1" applyAlignment="1">
      <alignment horizontal="center" vertical="center"/>
    </xf>
    <xf numFmtId="0" fontId="158" fillId="3" borderId="100" xfId="0" applyFont="1" applyFill="1" applyBorder="1" applyAlignment="1">
      <alignment horizontal="center" vertical="center"/>
    </xf>
    <xf numFmtId="0" fontId="158" fillId="3" borderId="97" xfId="0" applyFont="1" applyFill="1" applyBorder="1" applyAlignment="1">
      <alignment horizontal="center" vertical="center"/>
    </xf>
    <xf numFmtId="0" fontId="158" fillId="3" borderId="98" xfId="0" applyFont="1" applyFill="1" applyBorder="1" applyAlignment="1">
      <alignment horizontal="center" vertical="center"/>
    </xf>
    <xf numFmtId="0" fontId="158" fillId="3" borderId="99" xfId="0" applyFont="1" applyFill="1" applyBorder="1" applyAlignment="1">
      <alignment horizontal="center" vertical="center"/>
    </xf>
    <xf numFmtId="0" fontId="161" fillId="3" borderId="0" xfId="0" applyFont="1" applyFill="1">
      <alignment vertical="center"/>
    </xf>
    <xf numFmtId="0" fontId="157" fillId="3" borderId="98" xfId="0" applyFont="1" applyFill="1" applyBorder="1" applyAlignment="1">
      <alignment horizontal="left" vertical="center"/>
    </xf>
  </cellXfs>
  <cellStyles count="3">
    <cellStyle name="一般" xfId="0" builtinId="0"/>
    <cellStyle name="大綱列_1" xfId="1" builtinId="1" iLevel="0"/>
    <cellStyle name="超連結" xfId="2" builtinId="8"/>
  </cellStyles>
  <dxfs count="271">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C$7" lockText="1" noThreeD="1"/>
</file>

<file path=xl/ctrlProps/ctrlProp43.xml><?xml version="1.0" encoding="utf-8"?>
<formControlPr xmlns="http://schemas.microsoft.com/office/spreadsheetml/2009/9/main" objectType="CheckBox" fmlaLink="$BC$8" lockText="1" noThreeD="1"/>
</file>

<file path=xl/ctrlProps/ctrlProp44.xml><?xml version="1.0" encoding="utf-8"?>
<formControlPr xmlns="http://schemas.microsoft.com/office/spreadsheetml/2009/9/main" objectType="CheckBox" fmlaLink="$BC$9" lockText="1" noThreeD="1"/>
</file>

<file path=xl/ctrlProps/ctrlProp45.xml><?xml version="1.0" encoding="utf-8"?>
<formControlPr xmlns="http://schemas.microsoft.com/office/spreadsheetml/2009/9/main" objectType="CheckBox" fmlaLink="$BC$10" lockText="1" noThreeD="1"/>
</file>

<file path=xl/ctrlProps/ctrlProp46.xml><?xml version="1.0" encoding="utf-8"?>
<formControlPr xmlns="http://schemas.microsoft.com/office/spreadsheetml/2009/9/main" objectType="CheckBox" fmlaLink="$BC$11" lockText="1" noThreeD="1"/>
</file>

<file path=xl/ctrlProps/ctrlProp47.xml><?xml version="1.0" encoding="utf-8"?>
<formControlPr xmlns="http://schemas.microsoft.com/office/spreadsheetml/2009/9/main" objectType="CheckBox" fmlaLink="$BC$12" lockText="1" noThreeD="1"/>
</file>

<file path=xl/ctrlProps/ctrlProp48.xml><?xml version="1.0" encoding="utf-8"?>
<formControlPr xmlns="http://schemas.microsoft.com/office/spreadsheetml/2009/9/main" objectType="CheckBox" fmlaLink="$BB$15" lockText="1" noThreeD="1"/>
</file>

<file path=xl/ctrlProps/ctrlProp49.xml><?xml version="1.0" encoding="utf-8"?>
<formControlPr xmlns="http://schemas.microsoft.com/office/spreadsheetml/2009/9/main" objectType="CheckBox" fmlaLink="$BC$18"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C$19" lockText="1" noThreeD="1"/>
</file>

<file path=xl/ctrlProps/ctrlProp51.xml><?xml version="1.0" encoding="utf-8"?>
<formControlPr xmlns="http://schemas.microsoft.com/office/spreadsheetml/2009/9/main" objectType="CheckBox" fmlaLink="$BC$20" lockText="1" noThreeD="1"/>
</file>

<file path=xl/ctrlProps/ctrlProp52.xml><?xml version="1.0" encoding="utf-8"?>
<formControlPr xmlns="http://schemas.microsoft.com/office/spreadsheetml/2009/9/main" objectType="CheckBox" fmlaLink="$BC$21" lockText="1" noThreeD="1"/>
</file>

<file path=xl/ctrlProps/ctrlProp53.xml><?xml version="1.0" encoding="utf-8"?>
<formControlPr xmlns="http://schemas.microsoft.com/office/spreadsheetml/2009/9/main" objectType="CheckBox" fmlaLink="$BC$22" lockText="1" noThreeD="1"/>
</file>

<file path=xl/ctrlProps/ctrlProp54.xml><?xml version="1.0" encoding="utf-8"?>
<formControlPr xmlns="http://schemas.microsoft.com/office/spreadsheetml/2009/9/main" objectType="CheckBox" fmlaLink="$BB$25" lockText="1" noThreeD="1"/>
</file>

<file path=xl/ctrlProps/ctrlProp55.xml><?xml version="1.0" encoding="utf-8"?>
<formControlPr xmlns="http://schemas.microsoft.com/office/spreadsheetml/2009/9/main" objectType="CheckBox" fmlaLink="$BC$28" lockText="1" noThreeD="1"/>
</file>

<file path=xl/ctrlProps/ctrlProp56.xml><?xml version="1.0" encoding="utf-8"?>
<formControlPr xmlns="http://schemas.microsoft.com/office/spreadsheetml/2009/9/main" objectType="CheckBox" fmlaLink="$BC$29" lockText="1" noThreeD="1"/>
</file>

<file path=xl/ctrlProps/ctrlProp57.xml><?xml version="1.0" encoding="utf-8"?>
<formControlPr xmlns="http://schemas.microsoft.com/office/spreadsheetml/2009/9/main" objectType="CheckBox" fmlaLink="$BC$30" lockText="1" noThreeD="1"/>
</file>

<file path=xl/ctrlProps/ctrlProp58.xml><?xml version="1.0" encoding="utf-8"?>
<formControlPr xmlns="http://schemas.microsoft.com/office/spreadsheetml/2009/9/main" objectType="CheckBox" fmlaLink="$BB$33" lockText="1" noThreeD="1"/>
</file>

<file path=xl/ctrlProps/ctrlProp59.xml><?xml version="1.0" encoding="utf-8"?>
<formControlPr xmlns="http://schemas.microsoft.com/office/spreadsheetml/2009/9/main" objectType="CheckBox" fmlaLink="$BC$3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C$37" lockText="1" noThreeD="1"/>
</file>

<file path=xl/ctrlProps/ctrlProp61.xml><?xml version="1.0" encoding="utf-8"?>
<formControlPr xmlns="http://schemas.microsoft.com/office/spreadsheetml/2009/9/main" objectType="CheckBox" fmlaLink="$BB$40" lockText="1" noThreeD="1"/>
</file>

<file path=xl/ctrlProps/ctrlProp62.xml><?xml version="1.0" encoding="utf-8"?>
<formControlPr xmlns="http://schemas.microsoft.com/office/spreadsheetml/2009/9/main" objectType="CheckBox" fmlaLink="$BB$43" lockText="1" noThreeD="1"/>
</file>

<file path=xl/ctrlProps/ctrlProp63.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FDFB60F8-6F29-4B23-A1E8-260AFEF019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7890" name="Button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7891" name="Button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7892" name="Button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7893" name="Button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7894" name="Button 6" hidden="1">
              <a:extLst>
                <a:ext uri="{63B3BB69-23CF-44E3-9099-C40C66FF867C}">
                  <a14:compatExt spid="_x0000_s37894"/>
                </a:ext>
                <a:ext uri="{FF2B5EF4-FFF2-40B4-BE49-F238E27FC236}">
                  <a16:creationId xmlns:a16="http://schemas.microsoft.com/office/drawing/2014/main" id="{00000000-0008-0000-0000-0000069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7895" name="Check Box 7" hidden="1">
              <a:extLst>
                <a:ext uri="{63B3BB69-23CF-44E3-9099-C40C66FF867C}">
                  <a14:compatExt spid="_x0000_s37895"/>
                </a:ext>
                <a:ext uri="{FF2B5EF4-FFF2-40B4-BE49-F238E27FC236}">
                  <a16:creationId xmlns:a16="http://schemas.microsoft.com/office/drawing/2014/main" id="{00000000-0008-0000-0000-00000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37896" name="Check Box 8" hidden="1">
              <a:extLst>
                <a:ext uri="{63B3BB69-23CF-44E3-9099-C40C66FF867C}">
                  <a14:compatExt spid="_x0000_s37896"/>
                </a:ext>
                <a:ext uri="{FF2B5EF4-FFF2-40B4-BE49-F238E27FC236}">
                  <a16:creationId xmlns:a16="http://schemas.microsoft.com/office/drawing/2014/main" id="{00000000-0008-0000-0000-00000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7897" name="Check Box 9" hidden="1">
              <a:extLst>
                <a:ext uri="{63B3BB69-23CF-44E3-9099-C40C66FF867C}">
                  <a14:compatExt spid="_x0000_s37897"/>
                </a:ext>
                <a:ext uri="{FF2B5EF4-FFF2-40B4-BE49-F238E27FC236}">
                  <a16:creationId xmlns:a16="http://schemas.microsoft.com/office/drawing/2014/main" id="{00000000-0008-0000-0000-000009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7898" name="Check Box 10" hidden="1">
              <a:extLst>
                <a:ext uri="{63B3BB69-23CF-44E3-9099-C40C66FF867C}">
                  <a14:compatExt spid="_x0000_s37898"/>
                </a:ext>
                <a:ext uri="{FF2B5EF4-FFF2-40B4-BE49-F238E27FC236}">
                  <a16:creationId xmlns:a16="http://schemas.microsoft.com/office/drawing/2014/main" id="{00000000-0008-0000-0000-00000A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37899" name="Check Box 11" hidden="1">
              <a:extLst>
                <a:ext uri="{63B3BB69-23CF-44E3-9099-C40C66FF867C}">
                  <a14:compatExt spid="_x0000_s37899"/>
                </a:ext>
                <a:ext uri="{FF2B5EF4-FFF2-40B4-BE49-F238E27FC236}">
                  <a16:creationId xmlns:a16="http://schemas.microsoft.com/office/drawing/2014/main" id="{00000000-0008-0000-0000-00000B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37900" name="Check Box 12" hidden="1">
              <a:extLst>
                <a:ext uri="{63B3BB69-23CF-44E3-9099-C40C66FF867C}">
                  <a14:compatExt spid="_x0000_s37900"/>
                </a:ext>
                <a:ext uri="{FF2B5EF4-FFF2-40B4-BE49-F238E27FC236}">
                  <a16:creationId xmlns:a16="http://schemas.microsoft.com/office/drawing/2014/main" id="{00000000-0008-0000-0000-00000C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37901" name="Check Box 13" hidden="1">
              <a:extLst>
                <a:ext uri="{63B3BB69-23CF-44E3-9099-C40C66FF867C}">
                  <a14:compatExt spid="_x0000_s37901"/>
                </a:ext>
                <a:ext uri="{FF2B5EF4-FFF2-40B4-BE49-F238E27FC236}">
                  <a16:creationId xmlns:a16="http://schemas.microsoft.com/office/drawing/2014/main" id="{00000000-0008-0000-0000-00000D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000-00000E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000-00000F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000-000010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000-000011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000-000012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000-000013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000-000014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000-000015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000-000016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000-00001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000-00001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000-000019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000-00001A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000-00001B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000-00001C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000-00001D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000-00001E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000-00001F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000-000020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000-000021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000-000022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000-000023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000-000024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000-000025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0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000-00002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000-00002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66675</xdr:colOff>
          <xdr:row>7</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66675</xdr:colOff>
          <xdr:row>8</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28575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28575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66675</xdr:colOff>
          <xdr:row>15</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66675</xdr:colOff>
          <xdr:row>18</xdr:row>
          <xdr:rowOff>28575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66675</xdr:colOff>
          <xdr:row>19</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28575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66675</xdr:colOff>
          <xdr:row>25</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3</xdr:col>
          <xdr:colOff>66675</xdr:colOff>
          <xdr:row>28</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0</xdr:rowOff>
        </xdr:from>
        <xdr:to>
          <xdr:col>3</xdr:col>
          <xdr:colOff>66675</xdr:colOff>
          <xdr:row>29</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66675</xdr:colOff>
          <xdr:row>30</xdr:row>
          <xdr:rowOff>28575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66675</xdr:colOff>
          <xdr:row>33</xdr:row>
          <xdr:rowOff>28575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66675</xdr:colOff>
          <xdr:row>36</xdr:row>
          <xdr:rowOff>28575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0</xdr:rowOff>
        </xdr:from>
        <xdr:to>
          <xdr:col>3</xdr:col>
          <xdr:colOff>66675</xdr:colOff>
          <xdr:row>37</xdr:row>
          <xdr:rowOff>28575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66675</xdr:colOff>
          <xdr:row>40</xdr:row>
          <xdr:rowOff>28575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66675</xdr:colOff>
          <xdr:row>43</xdr:row>
          <xdr:rowOff>28575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7AE1D7B2-1FF8-45DA-8498-DFD748C61F8C}"/>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CB7D6B1B-01C1-4490-8DEC-76ACE6DD4430}"/>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B91083C6-AA45-4BE5-B51C-0F07E42490CF}"/>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4D36F2B1-C000-4463-A58A-288240E99A86}"/>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755A7BCA-AA13-4758-9DFE-48492478D4D2}"/>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04509CEC-DEA1-4FBC-9EB3-1A35F82C7F9D}"/>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3" Type="http://schemas.openxmlformats.org/officeDocument/2006/relationships/vmlDrawing" Target="../drawings/vmlDrawing3.vml"/><Relationship Id="rId21" Type="http://schemas.openxmlformats.org/officeDocument/2006/relationships/ctrlProp" Target="../ctrlProps/ctrlProp58.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2" Type="http://schemas.openxmlformats.org/officeDocument/2006/relationships/drawing" Target="../drawings/drawing2.xml"/><Relationship Id="rId16" Type="http://schemas.openxmlformats.org/officeDocument/2006/relationships/ctrlProp" Target="../ctrlProps/ctrlProp53.xml"/><Relationship Id="rId20" Type="http://schemas.openxmlformats.org/officeDocument/2006/relationships/ctrlProp" Target="../ctrlProps/ctrlProp57.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24" Type="http://schemas.openxmlformats.org/officeDocument/2006/relationships/ctrlProp" Target="../ctrlProps/ctrlProp61.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10" Type="http://schemas.openxmlformats.org/officeDocument/2006/relationships/ctrlProp" Target="../ctrlProps/ctrlProp47.xml"/><Relationship Id="rId19" Type="http://schemas.openxmlformats.org/officeDocument/2006/relationships/ctrlProp" Target="../ctrlProps/ctrlProp56.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6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4213A-428B-4DA0-9241-A863E2C75C82}">
  <sheetPr codeName="Sheet14"/>
  <dimension ref="A1:CJ88"/>
  <sheetViews>
    <sheetView view="pageBreakPreview" topLeftCell="A44" zoomScale="140" zoomScaleNormal="100" zoomScaleSheetLayoutView="140" workbookViewId="0">
      <selection activeCell="I15" sqref="I15:R15"/>
    </sheetView>
  </sheetViews>
  <sheetFormatPr defaultRowHeight="15.75"/>
  <cols>
    <col min="1" max="1" width="6.7109375" style="3" customWidth="1"/>
    <col min="2" max="3" width="3.7109375" style="320" customWidth="1"/>
    <col min="4" max="4" width="2.7109375" style="320" customWidth="1"/>
    <col min="5" max="8" width="4.28515625" style="320" customWidth="1"/>
    <col min="9" max="9" width="2.7109375" style="320" customWidth="1"/>
    <col min="10" max="13" width="4.28515625" style="320" customWidth="1"/>
    <col min="14" max="14" width="2.7109375" style="320" customWidth="1"/>
    <col min="15" max="20" width="4.28515625" style="320" customWidth="1"/>
    <col min="21" max="21" width="2.7109375" style="320" customWidth="1"/>
    <col min="22" max="23" width="4.28515625" style="320" customWidth="1"/>
    <col min="24" max="25" width="4.28515625" style="320" hidden="1" customWidth="1"/>
    <col min="26" max="27" width="4.28515625" style="320" customWidth="1"/>
    <col min="28" max="28" width="4.28515625" style="320" hidden="1" customWidth="1"/>
    <col min="29" max="29" width="2.7109375" style="320" customWidth="1"/>
    <col min="30" max="34" width="4.28515625" style="320" customWidth="1"/>
    <col min="35" max="35" width="4.28515625" style="320" hidden="1" customWidth="1"/>
    <col min="36" max="36" width="1.42578125" style="320" customWidth="1"/>
    <col min="37" max="37" width="12" style="33" customWidth="1"/>
    <col min="38" max="38" width="15.7109375" hidden="1" customWidth="1"/>
    <col min="39" max="39" width="10.85546875" hidden="1" customWidth="1"/>
    <col min="40" max="41" width="9.140625" hidden="1" customWidth="1"/>
    <col min="42" max="42" width="9.140625" style="3" hidden="1" customWidth="1"/>
    <col min="43" max="43" width="10.85546875" style="35" hidden="1" customWidth="1"/>
    <col min="44" max="44" width="99.28515625" style="3" hidden="1" customWidth="1"/>
    <col min="45" max="45" width="9.42578125" customWidth="1"/>
    <col min="54" max="55" width="3.7109375" style="260" customWidth="1"/>
    <col min="56" max="56" width="2.7109375" style="260" customWidth="1"/>
    <col min="57" max="60" width="4.28515625" style="260" customWidth="1"/>
    <col min="61" max="61" width="2.7109375" style="260" customWidth="1"/>
    <col min="62" max="65" width="4.28515625" style="260" customWidth="1"/>
    <col min="66" max="66" width="2.7109375" style="260" customWidth="1"/>
    <col min="67" max="72" width="4.28515625" style="260" customWidth="1"/>
    <col min="73" max="73" width="2.7109375" style="260" customWidth="1"/>
    <col min="74" max="80" width="4.28515625" style="260" customWidth="1"/>
    <col min="81" max="81" width="2.7109375" style="260" customWidth="1"/>
    <col min="82" max="88" width="4.28515625" style="260" customWidth="1"/>
  </cols>
  <sheetData>
    <row r="1" spans="1:88" ht="15.95" customHeight="1" thickTop="1" thickBot="1">
      <c r="B1" s="364" t="s">
        <v>56</v>
      </c>
      <c r="C1" s="365"/>
      <c r="D1" s="365"/>
      <c r="E1" s="365"/>
      <c r="F1" s="365"/>
      <c r="G1" s="365"/>
      <c r="H1" s="365"/>
      <c r="I1" s="365"/>
      <c r="J1" s="365"/>
      <c r="K1" s="365"/>
      <c r="L1" s="365"/>
      <c r="M1" s="365" t="s">
        <v>57</v>
      </c>
      <c r="N1" s="365"/>
      <c r="O1" s="365"/>
      <c r="P1" s="365"/>
      <c r="Q1" s="365"/>
      <c r="R1" s="365"/>
      <c r="S1" s="365"/>
      <c r="T1" s="365"/>
      <c r="U1" s="365"/>
      <c r="V1" s="365"/>
      <c r="W1" s="365"/>
      <c r="X1" s="32"/>
      <c r="Y1" s="32"/>
      <c r="Z1" s="365" t="s">
        <v>58</v>
      </c>
      <c r="AA1" s="365"/>
      <c r="AB1" s="365"/>
      <c r="AC1" s="365"/>
      <c r="AD1" s="365"/>
      <c r="AE1" s="365"/>
      <c r="AF1" s="365"/>
      <c r="AG1" s="365"/>
      <c r="AH1" s="365"/>
      <c r="AI1" s="365"/>
      <c r="AJ1" s="366"/>
      <c r="AL1" s="34"/>
      <c r="BB1" s="36" t="s">
        <v>59</v>
      </c>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8"/>
    </row>
    <row r="2" spans="1:88" ht="18" hidden="1" customHeight="1" thickTop="1" thickBot="1">
      <c r="B2" s="39"/>
      <c r="C2" s="40"/>
      <c r="D2" s="41" t="s">
        <v>60</v>
      </c>
      <c r="E2" s="42"/>
      <c r="F2" s="42"/>
      <c r="G2" s="42"/>
      <c r="H2" s="42"/>
      <c r="I2" s="43"/>
      <c r="J2" s="43"/>
      <c r="K2" s="43"/>
      <c r="L2" s="43"/>
      <c r="M2" s="43"/>
      <c r="N2" s="43"/>
      <c r="O2" s="43"/>
      <c r="P2" s="43"/>
      <c r="Q2" s="43"/>
      <c r="R2" s="43"/>
      <c r="S2" s="43"/>
      <c r="T2" s="43"/>
      <c r="U2" s="44"/>
      <c r="V2" s="42"/>
      <c r="W2" s="42"/>
      <c r="X2" s="42"/>
      <c r="Y2" s="42"/>
      <c r="Z2" s="42"/>
      <c r="AA2" s="43"/>
      <c r="AB2" s="43"/>
      <c r="AC2" s="43"/>
      <c r="AD2" s="43"/>
      <c r="AE2" s="43"/>
      <c r="AF2" s="43"/>
      <c r="AG2" s="43"/>
      <c r="AH2" s="43"/>
      <c r="AI2" s="43"/>
      <c r="AJ2" s="45"/>
      <c r="AL2" s="46"/>
      <c r="AN2" s="47"/>
      <c r="AO2" s="47"/>
      <c r="BB2" s="48"/>
      <c r="BC2" s="49"/>
      <c r="BD2" s="50" t="s">
        <v>61</v>
      </c>
      <c r="BE2" s="51"/>
      <c r="BF2" s="51"/>
      <c r="BG2" s="51"/>
      <c r="BH2" s="51"/>
      <c r="BI2" s="51"/>
      <c r="BJ2" s="51"/>
      <c r="BK2" s="51"/>
      <c r="BL2" s="52"/>
      <c r="BM2" s="53"/>
      <c r="BN2" s="54"/>
      <c r="BO2" s="54"/>
      <c r="BP2" s="54"/>
      <c r="BQ2" s="54"/>
      <c r="BR2" s="54"/>
      <c r="BS2" s="54"/>
      <c r="BT2" s="55"/>
      <c r="BU2" s="56"/>
      <c r="BV2" s="57"/>
      <c r="BW2" s="57"/>
      <c r="BX2" s="57"/>
      <c r="BY2" s="57"/>
      <c r="BZ2" s="57"/>
      <c r="CA2" s="53"/>
      <c r="CB2" s="54"/>
      <c r="CC2" s="54"/>
      <c r="CD2" s="54"/>
      <c r="CE2" s="54"/>
      <c r="CF2" s="54"/>
      <c r="CG2" s="54"/>
      <c r="CH2" s="54"/>
      <c r="CI2" s="54"/>
      <c r="CJ2" s="58"/>
    </row>
    <row r="3" spans="1:88" ht="20.100000000000001" customHeight="1" thickTop="1">
      <c r="B3" s="367" t="s">
        <v>62</v>
      </c>
      <c r="C3" s="370" t="s">
        <v>63</v>
      </c>
      <c r="D3" s="374" t="s">
        <v>64</v>
      </c>
      <c r="E3" s="375"/>
      <c r="F3" s="375"/>
      <c r="G3" s="375"/>
      <c r="H3" s="375"/>
      <c r="I3" s="375"/>
      <c r="J3" s="375"/>
      <c r="K3" s="376"/>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8"/>
      <c r="AK3" s="59" t="str" cm="1">
        <f t="array" aca="1" ref="AK3" ca="1">IF($BU$26,IF(SUMPRODUCT(LEN(L3)-LEN(SUBSTITUTE(LOWER(L3), MID("abcdefghijklmnopqrstuvwxyz", ROW(INDIRECT("1:26")), 1), ""))) &lt;= 2, "←請填寫英文Please fill in English.",""),"")</f>
        <v/>
      </c>
      <c r="AL3" s="59"/>
      <c r="AO3" t="str">
        <f>彙整資料!B2</f>
        <v/>
      </c>
      <c r="BB3" s="60" t="s">
        <v>65</v>
      </c>
      <c r="BC3" s="61" t="s">
        <v>66</v>
      </c>
      <c r="BD3" s="62" t="s">
        <v>67</v>
      </c>
      <c r="BE3" s="63"/>
      <c r="BF3" s="63"/>
      <c r="BG3" s="63"/>
      <c r="BH3" s="63"/>
      <c r="BI3" s="63"/>
      <c r="BJ3" s="63"/>
      <c r="BK3" s="63"/>
      <c r="BL3" s="64"/>
      <c r="BM3" s="65"/>
      <c r="BN3" s="66"/>
      <c r="BO3" s="66"/>
      <c r="BP3" s="66"/>
      <c r="BQ3" s="66"/>
      <c r="BR3" s="66"/>
      <c r="BS3" s="66"/>
      <c r="BT3" s="66"/>
      <c r="BU3" s="66"/>
      <c r="BV3" s="66"/>
      <c r="BW3" s="66"/>
      <c r="BX3" s="66"/>
      <c r="BY3" s="66"/>
      <c r="BZ3" s="66"/>
      <c r="CA3" s="66"/>
      <c r="CB3" s="66"/>
      <c r="CC3" s="66"/>
      <c r="CD3" s="66"/>
      <c r="CE3" s="66"/>
      <c r="CF3" s="66"/>
      <c r="CG3" s="66"/>
      <c r="CH3" s="66"/>
      <c r="CI3" s="66"/>
      <c r="CJ3" s="67"/>
    </row>
    <row r="4" spans="1:88" ht="20.100000000000001" customHeight="1">
      <c r="B4" s="368"/>
      <c r="C4" s="371"/>
      <c r="D4" s="358" t="s">
        <v>68</v>
      </c>
      <c r="E4" s="359"/>
      <c r="F4" s="359"/>
      <c r="G4" s="359"/>
      <c r="H4" s="359"/>
      <c r="I4" s="359"/>
      <c r="J4" s="359"/>
      <c r="K4" s="379"/>
      <c r="L4" s="1"/>
      <c r="M4" s="1"/>
      <c r="N4" s="1"/>
      <c r="O4" s="1"/>
      <c r="P4" s="1"/>
      <c r="Q4" s="1"/>
      <c r="R4" s="1"/>
      <c r="S4" s="1"/>
      <c r="T4" s="1"/>
      <c r="U4" s="1"/>
      <c r="V4" s="1"/>
      <c r="W4" s="1"/>
      <c r="X4" s="1"/>
      <c r="Y4" s="1"/>
      <c r="Z4" s="1"/>
      <c r="AA4" s="1"/>
      <c r="AB4" s="1"/>
      <c r="AC4" s="1"/>
      <c r="AD4" s="1"/>
      <c r="AE4" s="1"/>
      <c r="AF4" s="1"/>
      <c r="AG4" s="1"/>
      <c r="AH4" s="1"/>
      <c r="AI4" s="1"/>
      <c r="AJ4" s="357"/>
      <c r="AK4" s="59" t="str" cm="1">
        <f t="array" aca="1" ref="AK4" ca="1">IF($BU$26,IF(SUMPRODUCT(LEN(L4)-LEN(SUBSTITUTE(LOWER(L4), MID("abcdefghijklmnopqrstuvwxyz", ROW(INDIRECT("1:26")), 1), ""))) &lt;= 2, "←請填寫英文Please fill in English.",""),"")</f>
        <v/>
      </c>
      <c r="AL4" s="59"/>
      <c r="BB4" s="48"/>
      <c r="BC4" s="68"/>
      <c r="BD4" s="69" t="s">
        <v>69</v>
      </c>
      <c r="BE4" s="70"/>
      <c r="BF4" s="70"/>
      <c r="BG4" s="70"/>
      <c r="BH4" s="70"/>
      <c r="BI4" s="70"/>
      <c r="BJ4" s="70"/>
      <c r="BK4" s="70"/>
      <c r="BL4" s="71"/>
      <c r="BM4" s="53"/>
      <c r="BN4" s="54"/>
      <c r="BO4" s="54"/>
      <c r="BP4" s="54"/>
      <c r="BQ4" s="54"/>
      <c r="BR4" s="54"/>
      <c r="BS4" s="54"/>
      <c r="BT4" s="54"/>
      <c r="BU4" s="54"/>
      <c r="BV4" s="54"/>
      <c r="BW4" s="54"/>
      <c r="BX4" s="54"/>
      <c r="BY4" s="54"/>
      <c r="BZ4" s="54"/>
      <c r="CA4" s="54"/>
      <c r="CB4" s="54"/>
      <c r="CC4" s="54"/>
      <c r="CD4" s="54"/>
      <c r="CE4" s="54"/>
      <c r="CF4" s="54"/>
      <c r="CG4" s="54"/>
      <c r="CH4" s="54"/>
      <c r="CI4" s="54"/>
      <c r="CJ4" s="72"/>
    </row>
    <row r="5" spans="1:88" ht="20.100000000000001" customHeight="1">
      <c r="B5" s="368"/>
      <c r="C5" s="371"/>
      <c r="D5" s="358" t="s">
        <v>70</v>
      </c>
      <c r="E5" s="359"/>
      <c r="F5" s="359"/>
      <c r="G5" s="359"/>
      <c r="H5" s="359"/>
      <c r="I5" s="359"/>
      <c r="J5" s="359"/>
      <c r="K5" s="379"/>
      <c r="L5" s="1"/>
      <c r="M5" s="1"/>
      <c r="N5" s="1"/>
      <c r="O5" s="1"/>
      <c r="P5" s="1"/>
      <c r="Q5" s="1"/>
      <c r="R5" s="1"/>
      <c r="S5" s="1"/>
      <c r="T5" s="353"/>
      <c r="U5" s="354" t="s">
        <v>71</v>
      </c>
      <c r="V5" s="355"/>
      <c r="W5" s="356"/>
      <c r="X5" s="73"/>
      <c r="Y5" s="73"/>
      <c r="Z5" s="1"/>
      <c r="AA5" s="1"/>
      <c r="AB5" s="1"/>
      <c r="AC5" s="1"/>
      <c r="AD5" s="1"/>
      <c r="AE5" s="1"/>
      <c r="AF5" s="1"/>
      <c r="AG5" s="1"/>
      <c r="AH5" s="1"/>
      <c r="AI5" s="1"/>
      <c r="AJ5" s="357"/>
      <c r="AK5" s="59"/>
      <c r="AL5" s="59"/>
      <c r="BB5" s="48"/>
      <c r="BC5" s="68"/>
      <c r="BD5" s="74" t="s">
        <v>72</v>
      </c>
      <c r="BE5" s="75"/>
      <c r="BF5" s="75"/>
      <c r="BG5" s="75"/>
      <c r="BH5" s="75"/>
      <c r="BI5" s="75"/>
      <c r="BJ5" s="75"/>
      <c r="BK5" s="75"/>
      <c r="BL5" s="76"/>
      <c r="BM5" s="53"/>
      <c r="BN5" s="54"/>
      <c r="BO5" s="54"/>
      <c r="BP5" s="54"/>
      <c r="BQ5" s="54"/>
      <c r="BR5" s="54"/>
      <c r="BS5" s="54"/>
      <c r="BT5" s="55"/>
      <c r="BU5" s="77" t="s">
        <v>73</v>
      </c>
      <c r="BV5" s="78"/>
      <c r="BW5" s="79"/>
      <c r="BX5" s="78"/>
      <c r="BY5" s="78"/>
      <c r="BZ5" s="54"/>
      <c r="CA5" s="54"/>
      <c r="CB5" s="54"/>
      <c r="CC5" s="54"/>
      <c r="CD5" s="54"/>
      <c r="CE5" s="54"/>
      <c r="CF5" s="54"/>
      <c r="CG5" s="54"/>
      <c r="CH5" s="54"/>
      <c r="CI5" s="54"/>
      <c r="CJ5" s="72"/>
    </row>
    <row r="6" spans="1:88" ht="20.100000000000001" customHeight="1">
      <c r="A6" s="80"/>
      <c r="B6" s="368"/>
      <c r="C6" s="371"/>
      <c r="D6" s="358" t="s">
        <v>74</v>
      </c>
      <c r="E6" s="359"/>
      <c r="F6" s="359"/>
      <c r="G6" s="359"/>
      <c r="H6" s="359"/>
      <c r="I6" s="359"/>
      <c r="J6" s="359"/>
      <c r="K6" s="359"/>
      <c r="L6" s="360"/>
      <c r="M6" s="1"/>
      <c r="N6" s="1"/>
      <c r="O6" s="1"/>
      <c r="P6" s="1"/>
      <c r="Q6" s="1"/>
      <c r="R6" s="1"/>
      <c r="S6" s="1"/>
      <c r="T6" s="1"/>
      <c r="U6" s="1"/>
      <c r="V6" s="1"/>
      <c r="W6" s="1"/>
      <c r="X6" s="1"/>
      <c r="Y6" s="1"/>
      <c r="Z6" s="1"/>
      <c r="AA6" s="1"/>
      <c r="AB6" s="1"/>
      <c r="AC6" s="1"/>
      <c r="AD6" s="1"/>
      <c r="AE6" s="1"/>
      <c r="AF6" s="1"/>
      <c r="AG6" s="1"/>
      <c r="AH6" s="1"/>
      <c r="AI6" s="1"/>
      <c r="AJ6" s="357"/>
      <c r="AK6" s="59" t="str" cm="1">
        <f t="array" aca="1" ref="AK6" ca="1">IF($BU$26,IF(SUMPRODUCT(LEN(L6)-LEN(SUBSTITUTE(LOWER(L6), MID("abcdefghijklmnopqrstuvwxyz", ROW(INDIRECT("1:26")), 1), ""))) &lt;= 2, "←請填寫英文Please fill in English.",""),"")</f>
        <v/>
      </c>
      <c r="AL6" s="59"/>
      <c r="BB6" s="48"/>
      <c r="BC6" s="68"/>
      <c r="BD6" s="69" t="s">
        <v>75</v>
      </c>
      <c r="BE6" s="70"/>
      <c r="BF6" s="70"/>
      <c r="BG6" s="70"/>
      <c r="BH6" s="70"/>
      <c r="BI6" s="70"/>
      <c r="BJ6" s="70"/>
      <c r="BK6" s="70"/>
      <c r="BL6" s="71"/>
      <c r="BM6" s="53"/>
      <c r="BN6" s="54"/>
      <c r="BO6" s="54"/>
      <c r="BP6" s="54"/>
      <c r="BQ6" s="54"/>
      <c r="BR6" s="54"/>
      <c r="BS6" s="54"/>
      <c r="BT6" s="54"/>
      <c r="BU6" s="54"/>
      <c r="BV6" s="54"/>
      <c r="BW6" s="54"/>
      <c r="BX6" s="54"/>
      <c r="BY6" s="54"/>
      <c r="BZ6" s="54"/>
      <c r="CA6" s="54"/>
      <c r="CB6" s="54"/>
      <c r="CC6" s="54"/>
      <c r="CD6" s="54"/>
      <c r="CE6" s="54"/>
      <c r="CF6" s="54"/>
      <c r="CG6" s="54"/>
      <c r="CH6" s="54"/>
      <c r="CI6" s="54"/>
      <c r="CJ6" s="72"/>
    </row>
    <row r="7" spans="1:88" ht="16.5" customHeight="1">
      <c r="A7" s="81"/>
      <c r="B7" s="368"/>
      <c r="C7" s="371"/>
      <c r="D7" s="361" t="s">
        <v>76</v>
      </c>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3"/>
      <c r="AK7" s="59"/>
      <c r="AL7" s="82"/>
      <c r="BB7" s="48"/>
      <c r="BC7" s="68"/>
      <c r="BD7" s="83" t="s">
        <v>77</v>
      </c>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5"/>
    </row>
    <row r="8" spans="1:88" ht="16.5" customHeight="1">
      <c r="B8" s="368"/>
      <c r="C8" s="371"/>
      <c r="D8" s="86"/>
      <c r="E8" s="380" t="s">
        <v>78</v>
      </c>
      <c r="F8" s="381"/>
      <c r="G8" s="381"/>
      <c r="H8" s="381"/>
      <c r="I8" s="381"/>
      <c r="J8" s="381"/>
      <c r="K8" s="381"/>
      <c r="L8" s="381"/>
      <c r="M8" s="382"/>
      <c r="N8" s="87"/>
      <c r="O8" s="383" t="s">
        <v>79</v>
      </c>
      <c r="P8" s="384"/>
      <c r="Q8" s="384"/>
      <c r="R8" s="384"/>
      <c r="S8" s="384"/>
      <c r="T8" s="384"/>
      <c r="U8" s="384"/>
      <c r="V8" s="384"/>
      <c r="W8" s="384"/>
      <c r="X8" s="384"/>
      <c r="Y8" s="384"/>
      <c r="Z8" s="384"/>
      <c r="AA8" s="384"/>
      <c r="AB8" s="384"/>
      <c r="AC8" s="384"/>
      <c r="AD8" s="384"/>
      <c r="AE8" s="384"/>
      <c r="AF8" s="384"/>
      <c r="AG8" s="384"/>
      <c r="AH8" s="384"/>
      <c r="AI8" s="384"/>
      <c r="AJ8" s="385"/>
      <c r="AK8" s="59"/>
      <c r="AL8" s="59"/>
      <c r="BB8" s="48"/>
      <c r="BC8" s="68"/>
      <c r="BD8" s="88" t="b">
        <v>0</v>
      </c>
      <c r="BE8" s="89" t="s">
        <v>80</v>
      </c>
      <c r="BF8" s="90"/>
      <c r="BG8" s="90"/>
      <c r="BH8" s="90"/>
      <c r="BI8" s="90"/>
      <c r="BJ8" s="90"/>
      <c r="BK8" s="90"/>
      <c r="BL8" s="90"/>
      <c r="BM8" s="91"/>
      <c r="BN8" s="92" t="b">
        <v>0</v>
      </c>
      <c r="BO8" s="89" t="s">
        <v>81</v>
      </c>
      <c r="BP8" s="93"/>
      <c r="BQ8" s="93"/>
      <c r="BR8" s="93"/>
      <c r="BS8" s="93"/>
      <c r="BT8" s="93"/>
      <c r="BU8" s="93"/>
      <c r="BV8" s="93"/>
      <c r="BW8" s="93"/>
      <c r="BX8" s="93"/>
      <c r="BY8" s="93"/>
      <c r="BZ8" s="93"/>
      <c r="CA8" s="93"/>
      <c r="CB8" s="93"/>
      <c r="CC8" s="93"/>
      <c r="CD8" s="93"/>
      <c r="CE8" s="93"/>
      <c r="CF8" s="93"/>
      <c r="CG8" s="93"/>
      <c r="CH8" s="93"/>
      <c r="CI8" s="93"/>
      <c r="CJ8" s="94"/>
    </row>
    <row r="9" spans="1:88" ht="20.100000000000001" customHeight="1">
      <c r="A9" s="386" t="str">
        <f>IF(AND(BD16&lt;&gt;TRUE,L17&lt;&gt;L3),"Payment Statement","")</f>
        <v/>
      </c>
      <c r="B9" s="368"/>
      <c r="C9" s="371"/>
      <c r="D9" s="387" t="s">
        <v>82</v>
      </c>
      <c r="E9" s="388"/>
      <c r="F9" s="388"/>
      <c r="G9" s="388"/>
      <c r="H9" s="388"/>
      <c r="I9" s="388"/>
      <c r="J9" s="388"/>
      <c r="K9" s="389"/>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1"/>
      <c r="AK9" s="59" t="str" cm="1">
        <f t="array" aca="1" ref="AK9" ca="1">IF(AND($BU$26,OR($BD$8,$BN$8)&lt;&gt;TRUE),IF(SUMPRODUCT(LEN(L9)-LEN(SUBSTITUTE(LOWER(L9), MID("abcdefghijklmnopqrstuvwxyz", ROW(INDIRECT("1:26")), 1), ""))) &lt;= 2, "←請填寫英文Please fill in English.",""),"")</f>
        <v/>
      </c>
      <c r="AL9" s="59"/>
      <c r="BB9" s="48"/>
      <c r="BC9" s="68"/>
      <c r="BD9" s="95" t="s">
        <v>83</v>
      </c>
      <c r="BE9" s="96"/>
      <c r="BF9" s="96"/>
      <c r="BG9" s="96"/>
      <c r="BH9" s="96"/>
      <c r="BI9" s="96"/>
      <c r="BJ9" s="96"/>
      <c r="BK9" s="97"/>
      <c r="BL9" s="98"/>
      <c r="BM9" s="98"/>
      <c r="BN9" s="98"/>
      <c r="BO9" s="98"/>
      <c r="BP9" s="98"/>
      <c r="BQ9" s="98"/>
      <c r="BR9" s="98"/>
      <c r="BS9" s="98"/>
      <c r="BT9" s="98"/>
      <c r="BU9" s="98"/>
      <c r="BV9" s="98"/>
      <c r="BW9" s="98"/>
      <c r="BX9" s="98"/>
      <c r="BY9" s="98"/>
      <c r="BZ9" s="98"/>
      <c r="CA9" s="98"/>
      <c r="CB9" s="98"/>
      <c r="CC9" s="98"/>
      <c r="CD9" s="98"/>
      <c r="CE9" s="98"/>
      <c r="CF9" s="98"/>
      <c r="CG9" s="98"/>
      <c r="CH9" s="98"/>
      <c r="CI9" s="98"/>
      <c r="CJ9" s="99"/>
    </row>
    <row r="10" spans="1:88" ht="20.100000000000001" customHeight="1">
      <c r="A10" s="386"/>
      <c r="B10" s="368"/>
      <c r="C10" s="371"/>
      <c r="D10" s="387" t="s">
        <v>84</v>
      </c>
      <c r="E10" s="388"/>
      <c r="F10" s="388"/>
      <c r="G10" s="388"/>
      <c r="H10" s="388"/>
      <c r="I10" s="388"/>
      <c r="J10" s="388"/>
      <c r="K10" s="389"/>
      <c r="L10" s="360"/>
      <c r="M10" s="1"/>
      <c r="N10" s="1"/>
      <c r="O10" s="1"/>
      <c r="P10" s="1"/>
      <c r="Q10" s="1"/>
      <c r="R10" s="1"/>
      <c r="S10" s="1"/>
      <c r="T10" s="1"/>
      <c r="U10" s="1"/>
      <c r="V10" s="1"/>
      <c r="W10" s="1"/>
      <c r="X10" s="1"/>
      <c r="Y10" s="1"/>
      <c r="Z10" s="1"/>
      <c r="AA10" s="1"/>
      <c r="AB10" s="1"/>
      <c r="AC10" s="1"/>
      <c r="AD10" s="1"/>
      <c r="AE10" s="1"/>
      <c r="AF10" s="1"/>
      <c r="AG10" s="1"/>
      <c r="AH10" s="1"/>
      <c r="AI10" s="1"/>
      <c r="AJ10" s="357"/>
      <c r="AK10" s="59" t="str" cm="1">
        <f t="array" aca="1" ref="AK10" ca="1">IF(AND($BU$26,OR($BD$8,$BN$8)&lt;&gt;TRUE),IF(SUMPRODUCT(LEN(L10)-LEN(SUBSTITUTE(LOWER(L10), MID("abcdefghijklmnopqrstuvwxyz", ROW(INDIRECT("1:26")), 1), ""))) &lt;= 2, "←請填寫英文Please fill in English.",""),"")</f>
        <v/>
      </c>
      <c r="AL10" s="59"/>
      <c r="BB10" s="48"/>
      <c r="BC10" s="68"/>
      <c r="BD10" s="95" t="s">
        <v>85</v>
      </c>
      <c r="BE10" s="96"/>
      <c r="BF10" s="96"/>
      <c r="BG10" s="96"/>
      <c r="BH10" s="96"/>
      <c r="BI10" s="96"/>
      <c r="BJ10" s="96"/>
      <c r="BK10" s="97"/>
      <c r="BL10" s="53"/>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72"/>
    </row>
    <row r="11" spans="1:88" ht="12" customHeight="1">
      <c r="A11" s="386"/>
      <c r="B11" s="368"/>
      <c r="C11" s="371"/>
      <c r="D11" s="392" t="s">
        <v>86</v>
      </c>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4"/>
      <c r="BB11" s="48"/>
      <c r="BC11" s="68"/>
      <c r="BD11" s="100" t="s">
        <v>87</v>
      </c>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2"/>
    </row>
    <row r="12" spans="1:88" ht="12" customHeight="1" thickBot="1">
      <c r="A12" s="386"/>
      <c r="B12" s="368"/>
      <c r="C12" s="371"/>
      <c r="D12" s="395" t="s">
        <v>88</v>
      </c>
      <c r="E12" s="396"/>
      <c r="F12" s="396"/>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c r="AD12" s="396"/>
      <c r="AE12" s="396"/>
      <c r="AF12" s="396"/>
      <c r="AG12" s="396"/>
      <c r="AH12" s="396"/>
      <c r="AI12" s="396"/>
      <c r="AJ12" s="397"/>
      <c r="BB12" s="48"/>
      <c r="BC12" s="68"/>
      <c r="BD12" s="103" t="s">
        <v>89</v>
      </c>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c r="CJ12" s="105"/>
    </row>
    <row r="13" spans="1:88" ht="20.100000000000001" customHeight="1">
      <c r="A13" s="386"/>
      <c r="B13" s="368"/>
      <c r="C13" s="372"/>
      <c r="D13" s="398" t="s">
        <v>90</v>
      </c>
      <c r="E13" s="399"/>
      <c r="F13" s="399"/>
      <c r="G13" s="399"/>
      <c r="H13" s="399"/>
      <c r="I13" s="399"/>
      <c r="J13" s="399"/>
      <c r="K13" s="399"/>
      <c r="L13" s="360"/>
      <c r="M13" s="1"/>
      <c r="N13" s="1"/>
      <c r="O13" s="1"/>
      <c r="P13" s="1"/>
      <c r="Q13" s="1"/>
      <c r="R13" s="1"/>
      <c r="S13" s="1"/>
      <c r="T13" s="1"/>
      <c r="U13" s="1"/>
      <c r="V13" s="1"/>
      <c r="W13" s="1"/>
      <c r="X13" s="1"/>
      <c r="Y13" s="1"/>
      <c r="Z13" s="1"/>
      <c r="AA13" s="1"/>
      <c r="AB13" s="1"/>
      <c r="AC13" s="1"/>
      <c r="AD13" s="1"/>
      <c r="AE13" s="1"/>
      <c r="AF13" s="1"/>
      <c r="AG13" s="1"/>
      <c r="AH13" s="1"/>
      <c r="AI13" s="1"/>
      <c r="AJ13" s="412"/>
      <c r="BB13" s="48"/>
      <c r="BC13" s="49"/>
      <c r="BD13" s="106" t="s">
        <v>91</v>
      </c>
      <c r="BE13" s="107"/>
      <c r="BF13" s="107"/>
      <c r="BG13" s="107"/>
      <c r="BH13" s="107"/>
      <c r="BI13" s="65"/>
      <c r="BJ13" s="66"/>
      <c r="BK13" s="66"/>
      <c r="BL13" s="66"/>
      <c r="BM13" s="66"/>
      <c r="BN13" s="66"/>
      <c r="BO13" s="66" t="s">
        <v>73</v>
      </c>
      <c r="BP13" s="66"/>
      <c r="BQ13" s="66"/>
      <c r="BR13" s="66"/>
      <c r="BS13" s="66" t="s">
        <v>92</v>
      </c>
      <c r="BT13" s="108"/>
      <c r="BU13" s="109"/>
      <c r="BV13" s="107"/>
      <c r="BW13" s="110"/>
      <c r="BX13" s="107"/>
      <c r="BY13" s="107"/>
      <c r="BZ13" s="66"/>
      <c r="CA13" s="66"/>
      <c r="CB13" s="66"/>
      <c r="CC13" s="66"/>
      <c r="CD13" s="66" t="s">
        <v>93</v>
      </c>
      <c r="CE13" s="66"/>
      <c r="CF13" s="66"/>
      <c r="CG13" s="66"/>
      <c r="CH13" s="66"/>
      <c r="CI13" s="66"/>
      <c r="CJ13" s="111"/>
    </row>
    <row r="14" spans="1:88" ht="20.100000000000001" customHeight="1">
      <c r="A14" s="386"/>
      <c r="B14" s="368"/>
      <c r="C14" s="372"/>
      <c r="D14" s="413" t="s">
        <v>94</v>
      </c>
      <c r="E14" s="414"/>
      <c r="F14" s="414"/>
      <c r="G14" s="414"/>
      <c r="H14" s="414"/>
      <c r="I14" s="415"/>
      <c r="J14" s="390"/>
      <c r="K14" s="390"/>
      <c r="L14" s="390"/>
      <c r="M14" s="390"/>
      <c r="N14" s="390"/>
      <c r="O14" s="416" t="s">
        <v>95</v>
      </c>
      <c r="P14" s="417"/>
      <c r="Q14" s="415"/>
      <c r="R14" s="418"/>
      <c r="S14" s="419" t="s">
        <v>96</v>
      </c>
      <c r="T14" s="420"/>
      <c r="U14" s="417"/>
      <c r="V14" s="415"/>
      <c r="W14" s="390"/>
      <c r="X14" s="390"/>
      <c r="Y14" s="390"/>
      <c r="Z14" s="390"/>
      <c r="AA14" s="390"/>
      <c r="AB14" s="390"/>
      <c r="AC14" s="418"/>
      <c r="AD14" s="420" t="s">
        <v>97</v>
      </c>
      <c r="AE14" s="420"/>
      <c r="AF14" s="415"/>
      <c r="AG14" s="390"/>
      <c r="AH14" s="390"/>
      <c r="AI14" s="390"/>
      <c r="AJ14" s="421"/>
      <c r="BB14" s="48"/>
      <c r="BC14" s="49"/>
      <c r="BD14" s="112" t="s">
        <v>61</v>
      </c>
      <c r="BE14" s="57"/>
      <c r="BF14" s="57"/>
      <c r="BG14" s="57"/>
      <c r="BH14" s="57"/>
      <c r="BI14" s="53"/>
      <c r="BJ14" s="54"/>
      <c r="BK14" s="54"/>
      <c r="BL14" s="54"/>
      <c r="BM14" s="54"/>
      <c r="BN14" s="54"/>
      <c r="BO14" s="54"/>
      <c r="BP14" s="54"/>
      <c r="BQ14" s="54"/>
      <c r="BR14" s="54"/>
      <c r="BS14" s="54"/>
      <c r="BT14" s="55"/>
      <c r="BU14" s="56"/>
      <c r="BV14" s="57"/>
      <c r="BW14" s="57"/>
      <c r="BX14" s="57"/>
      <c r="BY14" s="57"/>
      <c r="BZ14" s="113"/>
      <c r="CA14" s="54"/>
      <c r="CB14" s="54"/>
      <c r="CC14" s="54"/>
      <c r="CD14" s="54"/>
      <c r="CE14" s="54"/>
      <c r="CF14" s="54"/>
      <c r="CG14" s="54"/>
      <c r="CH14" s="54"/>
      <c r="CI14" s="54"/>
      <c r="CJ14" s="58"/>
    </row>
    <row r="15" spans="1:88" ht="20.100000000000001" customHeight="1" thickBot="1">
      <c r="A15" s="386"/>
      <c r="B15" s="369"/>
      <c r="C15" s="373"/>
      <c r="D15" s="429" t="s">
        <v>98</v>
      </c>
      <c r="E15" s="430"/>
      <c r="F15" s="430"/>
      <c r="G15" s="430"/>
      <c r="H15" s="430"/>
      <c r="I15" s="431"/>
      <c r="J15" s="432"/>
      <c r="K15" s="432"/>
      <c r="L15" s="432"/>
      <c r="M15" s="432"/>
      <c r="N15" s="432"/>
      <c r="O15" s="432"/>
      <c r="P15" s="432"/>
      <c r="Q15" s="432"/>
      <c r="R15" s="433"/>
      <c r="S15" s="434" t="s">
        <v>99</v>
      </c>
      <c r="T15" s="435"/>
      <c r="U15" s="435"/>
      <c r="V15" s="435"/>
      <c r="W15" s="435"/>
      <c r="X15" s="435"/>
      <c r="Y15" s="435"/>
      <c r="Z15" s="435"/>
      <c r="AA15" s="436"/>
      <c r="AB15" s="437"/>
      <c r="AC15" s="437"/>
      <c r="AD15" s="437"/>
      <c r="AE15" s="437"/>
      <c r="AF15" s="437"/>
      <c r="AG15" s="437"/>
      <c r="AH15" s="437"/>
      <c r="AI15" s="437"/>
      <c r="AJ15" s="438"/>
      <c r="AM15" s="47"/>
      <c r="AP15" s="114"/>
      <c r="BB15" s="115"/>
      <c r="BC15" s="116"/>
      <c r="BD15" s="117" t="s">
        <v>100</v>
      </c>
      <c r="BE15" s="118"/>
      <c r="BF15" s="118"/>
      <c r="BG15" s="118"/>
      <c r="BH15" s="118"/>
      <c r="BI15" s="119"/>
      <c r="BJ15" s="120"/>
      <c r="BK15" s="120"/>
      <c r="BL15" s="120"/>
      <c r="BM15" s="120"/>
      <c r="BN15" s="120"/>
      <c r="BO15" s="120"/>
      <c r="BP15" s="120"/>
      <c r="BQ15" s="120"/>
      <c r="BR15" s="120"/>
      <c r="BS15" s="120" t="s">
        <v>101</v>
      </c>
      <c r="BT15" s="121"/>
      <c r="BU15" s="122"/>
      <c r="BV15" s="123"/>
      <c r="BW15" s="123"/>
      <c r="BX15" s="123"/>
      <c r="BY15" s="123"/>
      <c r="BZ15" s="123"/>
      <c r="CA15" s="123"/>
      <c r="CB15" s="123"/>
      <c r="CC15" s="123"/>
      <c r="CD15" s="123"/>
      <c r="CE15" s="119"/>
      <c r="CF15" s="120"/>
      <c r="CG15" s="120"/>
      <c r="CH15" s="120"/>
      <c r="CI15" s="120"/>
      <c r="CJ15" s="124"/>
    </row>
    <row r="16" spans="1:88" ht="16.5" customHeight="1" thickTop="1">
      <c r="A16" s="400" t="str">
        <f>IF(AND(BD16&lt;&gt;TRUE,L17&lt;&gt;L3),"付款切結書連結","")</f>
        <v/>
      </c>
      <c r="B16" s="401" t="s">
        <v>102</v>
      </c>
      <c r="C16" s="405" t="s">
        <v>103</v>
      </c>
      <c r="D16" s="125" t="b">
        <f>$BD$16</f>
        <v>0</v>
      </c>
      <c r="E16" s="406" t="s">
        <v>78</v>
      </c>
      <c r="F16" s="407"/>
      <c r="G16" s="407"/>
      <c r="H16" s="407"/>
      <c r="I16" s="407"/>
      <c r="J16" s="407"/>
      <c r="K16" s="407"/>
      <c r="L16" s="407"/>
      <c r="M16" s="408"/>
      <c r="N16" s="409" t="s">
        <v>104</v>
      </c>
      <c r="O16" s="410"/>
      <c r="P16" s="410"/>
      <c r="Q16" s="410"/>
      <c r="R16" s="410"/>
      <c r="S16" s="410"/>
      <c r="T16" s="410"/>
      <c r="U16" s="410"/>
      <c r="V16" s="410"/>
      <c r="W16" s="410"/>
      <c r="X16" s="410"/>
      <c r="Y16" s="410"/>
      <c r="Z16" s="410"/>
      <c r="AA16" s="410"/>
      <c r="AB16" s="410"/>
      <c r="AC16" s="410"/>
      <c r="AD16" s="410"/>
      <c r="AE16" s="410"/>
      <c r="AF16" s="410"/>
      <c r="AG16" s="410"/>
      <c r="AH16" s="410"/>
      <c r="AI16" s="410"/>
      <c r="AJ16" s="411"/>
      <c r="AL16" s="126"/>
      <c r="BB16" s="60" t="s">
        <v>105</v>
      </c>
      <c r="BC16" s="127" t="s">
        <v>106</v>
      </c>
      <c r="BD16" s="128" t="b">
        <v>0</v>
      </c>
      <c r="BE16" s="129" t="s">
        <v>80</v>
      </c>
      <c r="BF16" s="130"/>
      <c r="BG16" s="130"/>
      <c r="BH16" s="130"/>
      <c r="BI16" s="130"/>
      <c r="BJ16" s="130"/>
      <c r="BK16" s="130"/>
      <c r="BL16" s="130"/>
      <c r="BM16" s="131"/>
      <c r="BN16" s="132" t="s">
        <v>107</v>
      </c>
      <c r="BO16" s="133"/>
      <c r="BP16" s="133"/>
      <c r="BQ16" s="133"/>
      <c r="BR16" s="133"/>
      <c r="BS16" s="133"/>
      <c r="BT16" s="133"/>
      <c r="BU16" s="133"/>
      <c r="BV16" s="133"/>
      <c r="BW16" s="133"/>
      <c r="BX16" s="133"/>
      <c r="BY16" s="133"/>
      <c r="BZ16" s="133"/>
      <c r="CA16" s="133"/>
      <c r="CB16" s="133"/>
      <c r="CC16" s="133"/>
      <c r="CD16" s="133"/>
      <c r="CE16" s="133"/>
      <c r="CF16" s="133"/>
      <c r="CG16" s="133"/>
      <c r="CH16" s="133"/>
      <c r="CI16" s="134"/>
      <c r="CJ16" s="135"/>
    </row>
    <row r="17" spans="1:88" ht="20.100000000000001" customHeight="1">
      <c r="A17" s="400"/>
      <c r="B17" s="402"/>
      <c r="C17" s="372"/>
      <c r="D17" s="398" t="s">
        <v>108</v>
      </c>
      <c r="E17" s="399"/>
      <c r="F17" s="399"/>
      <c r="G17" s="399"/>
      <c r="H17" s="399"/>
      <c r="I17" s="399"/>
      <c r="J17" s="399"/>
      <c r="K17" s="399"/>
      <c r="L17" s="360"/>
      <c r="M17" s="1"/>
      <c r="N17" s="1"/>
      <c r="O17" s="1"/>
      <c r="P17" s="1"/>
      <c r="Q17" s="1"/>
      <c r="R17" s="1"/>
      <c r="S17" s="1"/>
      <c r="T17" s="1"/>
      <c r="U17" s="1"/>
      <c r="V17" s="1"/>
      <c r="W17" s="1"/>
      <c r="X17" s="1"/>
      <c r="Y17" s="1"/>
      <c r="Z17" s="1"/>
      <c r="AA17" s="1"/>
      <c r="AB17" s="1"/>
      <c r="AC17" s="1"/>
      <c r="AD17" s="1"/>
      <c r="AE17" s="1"/>
      <c r="AF17" s="1"/>
      <c r="AG17" s="1"/>
      <c r="AH17" s="1"/>
      <c r="AI17" s="1"/>
      <c r="AJ17" s="412"/>
      <c r="AK17" s="59" t="str" cm="1">
        <f t="array" aca="1" ref="AK17" ca="1">IF(AND($BU$26,$BN$8),IF(SUMPRODUCT(LEN(L17)-LEN(SUBSTITUTE(LOWER(L17), MID("abcdefghijklmnopqrstuvwxyz", ROW(INDIRECT("1:26")), 1), ""))) &lt;= 2, "←請填寫英文Please fill in English.",""),"")</f>
        <v/>
      </c>
      <c r="BB17" s="136"/>
      <c r="BC17" s="49"/>
      <c r="BD17" s="50" t="s">
        <v>109</v>
      </c>
      <c r="BE17" s="51"/>
      <c r="BF17" s="51"/>
      <c r="BG17" s="51"/>
      <c r="BH17" s="51"/>
      <c r="BI17" s="51"/>
      <c r="BJ17" s="51"/>
      <c r="BK17" s="51"/>
      <c r="BL17" s="52"/>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8"/>
    </row>
    <row r="18" spans="1:88" ht="20.100000000000001" customHeight="1">
      <c r="A18" s="400"/>
      <c r="B18" s="402"/>
      <c r="C18" s="372"/>
      <c r="D18" s="398" t="s">
        <v>110</v>
      </c>
      <c r="E18" s="399"/>
      <c r="F18" s="399"/>
      <c r="G18" s="399"/>
      <c r="H18" s="399"/>
      <c r="I18" s="399"/>
      <c r="J18" s="399"/>
      <c r="K18" s="399"/>
      <c r="L18" s="360"/>
      <c r="M18" s="1"/>
      <c r="N18" s="1"/>
      <c r="O18" s="1"/>
      <c r="P18" s="1"/>
      <c r="Q18" s="1"/>
      <c r="R18" s="1"/>
      <c r="S18" s="1"/>
      <c r="T18" s="1"/>
      <c r="U18" s="1"/>
      <c r="V18" s="1"/>
      <c r="W18" s="1"/>
      <c r="X18" s="1"/>
      <c r="Y18" s="1"/>
      <c r="Z18" s="1"/>
      <c r="AA18" s="1"/>
      <c r="AB18" s="1"/>
      <c r="AC18" s="1"/>
      <c r="AD18" s="1"/>
      <c r="AE18" s="1"/>
      <c r="AF18" s="1"/>
      <c r="AG18" s="1"/>
      <c r="AH18" s="1"/>
      <c r="AI18" s="1"/>
      <c r="AJ18" s="412"/>
      <c r="AL18" s="47"/>
      <c r="AO18" s="47"/>
      <c r="BB18" s="136"/>
      <c r="BC18" s="49"/>
      <c r="BD18" s="137" t="s">
        <v>111</v>
      </c>
      <c r="BE18" s="90"/>
      <c r="BF18" s="90"/>
      <c r="BG18" s="90"/>
      <c r="BH18" s="90"/>
      <c r="BI18" s="90"/>
      <c r="BJ18" s="90"/>
      <c r="BK18" s="90"/>
      <c r="BL18" s="91"/>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138"/>
    </row>
    <row r="19" spans="1:88" ht="20.100000000000001" customHeight="1">
      <c r="A19" s="400"/>
      <c r="B19" s="402"/>
      <c r="C19" s="372"/>
      <c r="D19" s="398" t="s">
        <v>112</v>
      </c>
      <c r="E19" s="399"/>
      <c r="F19" s="399"/>
      <c r="G19" s="399"/>
      <c r="H19" s="399"/>
      <c r="I19" s="399"/>
      <c r="J19" s="399"/>
      <c r="K19" s="399"/>
      <c r="L19" s="139"/>
      <c r="M19" s="422" t="s">
        <v>113</v>
      </c>
      <c r="N19" s="423"/>
      <c r="O19" s="423"/>
      <c r="P19" s="423"/>
      <c r="Q19" s="423"/>
      <c r="R19" s="424"/>
      <c r="S19" s="140"/>
      <c r="T19" s="422" t="s">
        <v>114</v>
      </c>
      <c r="U19" s="425"/>
      <c r="V19" s="425"/>
      <c r="W19" s="425"/>
      <c r="X19" s="425"/>
      <c r="Y19" s="425"/>
      <c r="Z19" s="425"/>
      <c r="AA19" s="425"/>
      <c r="AB19" s="141"/>
      <c r="AC19" s="426" t="str">
        <f>IF(OR(BL19,BS19),IF(AND(BL19,BS19),"(擇一Choose one)",IF(BS19,IF(BD16,"","填寫地址 Fill in address."),IF(BD16,IF(I15="","填寫電子郵件 Fill in E-mail.",""),"填寫電子郵件 Fill in E-mail."))),"PleaseNote")</f>
        <v>PleaseNote</v>
      </c>
      <c r="AD19" s="427"/>
      <c r="AE19" s="427"/>
      <c r="AF19" s="427"/>
      <c r="AG19" s="427"/>
      <c r="AH19" s="427"/>
      <c r="AI19" s="427"/>
      <c r="AJ19" s="428"/>
      <c r="AL19" s="47"/>
      <c r="AO19" s="47"/>
      <c r="BB19" s="136"/>
      <c r="BC19" s="49"/>
      <c r="BD19" s="137" t="b">
        <v>0</v>
      </c>
      <c r="BE19" s="90"/>
      <c r="BF19" s="90"/>
      <c r="BG19" s="90"/>
      <c r="BH19" s="90"/>
      <c r="BI19" s="90"/>
      <c r="BJ19" s="90"/>
      <c r="BK19" s="90"/>
      <c r="BL19" s="91" t="b">
        <v>0</v>
      </c>
      <c r="BM19" s="98"/>
      <c r="BN19" s="98"/>
      <c r="BO19" s="98"/>
      <c r="BP19" s="98"/>
      <c r="BQ19" s="98"/>
      <c r="BR19" s="98"/>
      <c r="BS19" s="98" t="b">
        <v>0</v>
      </c>
      <c r="BT19" s="98"/>
      <c r="BU19" s="98"/>
      <c r="BV19" s="98"/>
      <c r="BW19" s="98"/>
      <c r="BX19" s="98"/>
      <c r="BY19" s="98"/>
      <c r="BZ19" s="98"/>
      <c r="CA19" s="98"/>
      <c r="CB19" s="98"/>
      <c r="CC19" s="98"/>
      <c r="CD19" s="98"/>
      <c r="CE19" s="98"/>
      <c r="CF19" s="98"/>
      <c r="CG19" s="98"/>
      <c r="CH19" s="98"/>
      <c r="CI19" s="98"/>
      <c r="CJ19" s="138"/>
    </row>
    <row r="20" spans="1:88" ht="20.100000000000001" customHeight="1">
      <c r="A20" s="400"/>
      <c r="B20" s="403"/>
      <c r="C20" s="372"/>
      <c r="D20" s="398" t="s">
        <v>115</v>
      </c>
      <c r="E20" s="399"/>
      <c r="F20" s="399"/>
      <c r="G20" s="399"/>
      <c r="H20" s="399"/>
      <c r="I20" s="399"/>
      <c r="J20" s="399"/>
      <c r="K20" s="399"/>
      <c r="L20" s="360"/>
      <c r="M20" s="1"/>
      <c r="N20" s="1"/>
      <c r="O20" s="1"/>
      <c r="P20" s="1"/>
      <c r="Q20" s="1"/>
      <c r="R20" s="1"/>
      <c r="S20" s="1"/>
      <c r="T20" s="1"/>
      <c r="U20" s="1"/>
      <c r="V20" s="1"/>
      <c r="W20" s="1"/>
      <c r="X20" s="1"/>
      <c r="Y20" s="1"/>
      <c r="Z20" s="1"/>
      <c r="AA20" s="1"/>
      <c r="AB20" s="1"/>
      <c r="AC20" s="1"/>
      <c r="AD20" s="1"/>
      <c r="AE20" s="1"/>
      <c r="AF20" s="1"/>
      <c r="AG20" s="1"/>
      <c r="AH20" s="1"/>
      <c r="AI20" s="1"/>
      <c r="AJ20" s="412"/>
      <c r="AK20" s="59" t="str" cm="1">
        <f t="array" aca="1" ref="AK20" ca="1">IF(AND($BU$26,$BN$8),IF(SUMPRODUCT(LEN(L20)-LEN(SUBSTITUTE(LOWER(L20), MID("abcdefghijklmnopqrstuvwxyz", ROW(INDIRECT("1:26")), 1), ""))) &lt;= 2, "←請填寫英文Please fill in English.",""),"")</f>
        <v/>
      </c>
      <c r="AL20" s="47"/>
      <c r="BB20" s="48"/>
      <c r="BC20" s="49"/>
      <c r="BD20" s="50" t="s">
        <v>116</v>
      </c>
      <c r="BE20" s="51"/>
      <c r="BF20" s="51"/>
      <c r="BG20" s="51"/>
      <c r="BH20" s="51"/>
      <c r="BI20" s="51"/>
      <c r="BJ20" s="51"/>
      <c r="BK20" s="51"/>
      <c r="BL20" s="52"/>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8"/>
    </row>
    <row r="21" spans="1:88" ht="20.100000000000001" customHeight="1">
      <c r="A21" s="400"/>
      <c r="B21" s="403"/>
      <c r="C21" s="372"/>
      <c r="D21" s="413" t="s">
        <v>117</v>
      </c>
      <c r="E21" s="414"/>
      <c r="F21" s="414"/>
      <c r="G21" s="414"/>
      <c r="H21" s="414"/>
      <c r="I21" s="415"/>
      <c r="J21" s="390"/>
      <c r="K21" s="390"/>
      <c r="L21" s="390"/>
      <c r="M21" s="390"/>
      <c r="N21" s="390"/>
      <c r="O21" s="416" t="s">
        <v>95</v>
      </c>
      <c r="P21" s="417"/>
      <c r="Q21" s="415"/>
      <c r="R21" s="418"/>
      <c r="S21" s="419" t="s">
        <v>96</v>
      </c>
      <c r="T21" s="420"/>
      <c r="U21" s="417"/>
      <c r="V21" s="415"/>
      <c r="W21" s="390"/>
      <c r="X21" s="390"/>
      <c r="Y21" s="390"/>
      <c r="Z21" s="390"/>
      <c r="AA21" s="390"/>
      <c r="AB21" s="390"/>
      <c r="AC21" s="418"/>
      <c r="AD21" s="420" t="s">
        <v>97</v>
      </c>
      <c r="AE21" s="420"/>
      <c r="AF21" s="415"/>
      <c r="AG21" s="390"/>
      <c r="AH21" s="390"/>
      <c r="AI21" s="390"/>
      <c r="AJ21" s="421"/>
      <c r="AN21" s="47"/>
      <c r="AO21" s="47"/>
      <c r="BB21" s="48"/>
      <c r="BC21" s="49"/>
      <c r="BD21" s="50" t="s">
        <v>91</v>
      </c>
      <c r="BE21" s="51"/>
      <c r="BF21" s="51"/>
      <c r="BG21" s="51"/>
      <c r="BH21" s="51"/>
      <c r="BI21" s="51"/>
      <c r="BJ21" s="51"/>
      <c r="BK21" s="51"/>
      <c r="BL21" s="51"/>
      <c r="BM21" s="53"/>
      <c r="BN21" s="54"/>
      <c r="BO21" s="54" t="s">
        <v>73</v>
      </c>
      <c r="BP21" s="54"/>
      <c r="BQ21" s="54"/>
      <c r="BR21" s="54"/>
      <c r="BS21" s="54" t="s">
        <v>92</v>
      </c>
      <c r="BT21" s="54"/>
      <c r="BU21" s="56"/>
      <c r="BV21" s="57"/>
      <c r="BW21" s="113"/>
      <c r="BX21" s="142"/>
      <c r="BY21" s="142"/>
      <c r="BZ21" s="54"/>
      <c r="CA21" s="54"/>
      <c r="CB21" s="54"/>
      <c r="CC21" s="54"/>
      <c r="CD21" s="54" t="s">
        <v>93</v>
      </c>
      <c r="CE21" s="54"/>
      <c r="CF21" s="54"/>
      <c r="CG21" s="54"/>
      <c r="CH21" s="54"/>
      <c r="CI21" s="54"/>
      <c r="CJ21" s="58"/>
    </row>
    <row r="22" spans="1:88" ht="20.100000000000001" customHeight="1" thickBot="1">
      <c r="A22" s="400"/>
      <c r="B22" s="404"/>
      <c r="C22" s="373"/>
      <c r="D22" s="429" t="s">
        <v>98</v>
      </c>
      <c r="E22" s="430"/>
      <c r="F22" s="430"/>
      <c r="G22" s="430"/>
      <c r="H22" s="430"/>
      <c r="I22" s="431"/>
      <c r="J22" s="432"/>
      <c r="K22" s="432"/>
      <c r="L22" s="432"/>
      <c r="M22" s="432"/>
      <c r="N22" s="432"/>
      <c r="O22" s="432"/>
      <c r="P22" s="432"/>
      <c r="Q22" s="432"/>
      <c r="R22" s="433"/>
      <c r="S22" s="451" t="s">
        <v>118</v>
      </c>
      <c r="T22" s="435"/>
      <c r="U22" s="435"/>
      <c r="V22" s="435"/>
      <c r="W22" s="435"/>
      <c r="X22" s="435"/>
      <c r="Y22" s="435"/>
      <c r="Z22" s="435"/>
      <c r="AA22" s="436"/>
      <c r="AB22" s="437"/>
      <c r="AC22" s="437"/>
      <c r="AD22" s="437"/>
      <c r="AE22" s="437"/>
      <c r="AF22" s="437"/>
      <c r="AG22" s="437"/>
      <c r="AH22" s="437"/>
      <c r="AI22" s="437"/>
      <c r="AJ22" s="438"/>
      <c r="BB22" s="48"/>
      <c r="BC22" s="49"/>
      <c r="BD22" s="143" t="s">
        <v>100</v>
      </c>
      <c r="BE22" s="144"/>
      <c r="BF22" s="144"/>
      <c r="BG22" s="144"/>
      <c r="BH22" s="144"/>
      <c r="BI22" s="144"/>
      <c r="BJ22" s="144"/>
      <c r="BK22" s="144"/>
      <c r="BL22" s="145"/>
      <c r="BM22" s="119"/>
      <c r="BN22" s="120"/>
      <c r="BO22" s="120"/>
      <c r="BP22" s="120"/>
      <c r="BQ22" s="120"/>
      <c r="BR22" s="120"/>
      <c r="BS22" s="120" t="s">
        <v>119</v>
      </c>
      <c r="BT22" s="121"/>
      <c r="BU22" s="122"/>
      <c r="BV22" s="123"/>
      <c r="BW22" s="123"/>
      <c r="BX22" s="123"/>
      <c r="BY22" s="123"/>
      <c r="BZ22" s="123"/>
      <c r="CA22" s="123"/>
      <c r="CB22" s="123"/>
      <c r="CC22" s="123"/>
      <c r="CD22" s="146"/>
      <c r="CE22" s="120"/>
      <c r="CF22" s="120"/>
      <c r="CG22" s="120"/>
      <c r="CH22" s="120"/>
      <c r="CI22" s="120"/>
      <c r="CJ22" s="124"/>
    </row>
    <row r="23" spans="1:88" ht="29.1" customHeight="1" thickTop="1">
      <c r="A23" s="502" t="s">
        <v>120</v>
      </c>
      <c r="B23" s="401" t="s">
        <v>121</v>
      </c>
      <c r="C23" s="405" t="s">
        <v>122</v>
      </c>
      <c r="D23" s="452" t="s">
        <v>123</v>
      </c>
      <c r="E23" s="453"/>
      <c r="F23" s="453"/>
      <c r="G23" s="453"/>
      <c r="H23" s="453"/>
      <c r="I23" s="147"/>
      <c r="J23" s="454" t="s">
        <v>124</v>
      </c>
      <c r="K23" s="454"/>
      <c r="L23" s="454"/>
      <c r="M23" s="454"/>
      <c r="N23" s="147"/>
      <c r="O23" s="455" t="s">
        <v>125</v>
      </c>
      <c r="P23" s="455"/>
      <c r="Q23" s="455"/>
      <c r="R23" s="455"/>
      <c r="S23" s="455"/>
      <c r="T23" s="455"/>
      <c r="U23" s="147"/>
      <c r="V23" s="439" t="s">
        <v>126</v>
      </c>
      <c r="W23" s="440"/>
      <c r="X23" s="440"/>
      <c r="Y23" s="440"/>
      <c r="Z23" s="440"/>
      <c r="AA23" s="440"/>
      <c r="AB23" s="440"/>
      <c r="AC23" s="441"/>
      <c r="AD23" s="442" t="s">
        <v>127</v>
      </c>
      <c r="AE23" s="442"/>
      <c r="AF23" s="442"/>
      <c r="AG23" s="442"/>
      <c r="AH23" s="442"/>
      <c r="AI23" s="442"/>
      <c r="AJ23" s="443"/>
      <c r="BB23" s="60" t="s">
        <v>128</v>
      </c>
      <c r="BC23" s="61" t="s">
        <v>129</v>
      </c>
      <c r="BD23" s="148" t="s">
        <v>130</v>
      </c>
      <c r="BE23" s="149"/>
      <c r="BF23" s="149"/>
      <c r="BG23" s="149"/>
      <c r="BH23" s="149"/>
      <c r="BI23" s="150" t="b">
        <v>0</v>
      </c>
      <c r="BJ23" s="149" t="s">
        <v>131</v>
      </c>
      <c r="BK23" s="149"/>
      <c r="BL23" s="149"/>
      <c r="BM23" s="149"/>
      <c r="BN23" s="150" t="b">
        <v>0</v>
      </c>
      <c r="BO23" s="149" t="s">
        <v>132</v>
      </c>
      <c r="BP23" s="149"/>
      <c r="BQ23" s="149"/>
      <c r="BR23" s="149"/>
      <c r="BS23" s="149"/>
      <c r="BT23" s="149"/>
      <c r="BU23" s="150" t="b">
        <v>0</v>
      </c>
      <c r="BV23" s="151" t="s">
        <v>133</v>
      </c>
      <c r="BW23" s="152"/>
      <c r="BX23" s="152"/>
      <c r="BY23" s="152"/>
      <c r="BZ23" s="152"/>
      <c r="CA23" s="152"/>
      <c r="CB23" s="152"/>
      <c r="CC23" s="153"/>
      <c r="CD23" s="154" t="s">
        <v>134</v>
      </c>
      <c r="CE23" s="154"/>
      <c r="CF23" s="154"/>
      <c r="CG23" s="154"/>
      <c r="CH23" s="154"/>
      <c r="CI23" s="154"/>
      <c r="CJ23" s="155"/>
    </row>
    <row r="24" spans="1:88" ht="10.5" customHeight="1">
      <c r="A24" s="502"/>
      <c r="B24" s="402"/>
      <c r="C24" s="372"/>
      <c r="D24" s="444" t="s">
        <v>135</v>
      </c>
      <c r="E24" s="445"/>
      <c r="F24" s="445"/>
      <c r="G24" s="445"/>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445"/>
      <c r="AF24" s="445"/>
      <c r="AG24" s="445"/>
      <c r="AH24" s="445"/>
      <c r="AI24" s="445"/>
      <c r="AJ24" s="446"/>
      <c r="BB24" s="136"/>
      <c r="BC24" s="68"/>
      <c r="BD24" s="156" t="s">
        <v>136</v>
      </c>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8"/>
    </row>
    <row r="25" spans="1:88" ht="17.100000000000001" customHeight="1">
      <c r="A25" s="502"/>
      <c r="B25" s="402"/>
      <c r="C25" s="372"/>
      <c r="D25" s="447" t="s">
        <v>137</v>
      </c>
      <c r="E25" s="448"/>
      <c r="F25" s="448"/>
      <c r="G25" s="448"/>
      <c r="H25" s="448"/>
      <c r="I25" s="448"/>
      <c r="J25" s="448"/>
      <c r="K25" s="448"/>
      <c r="L25" s="448"/>
      <c r="M25" s="448"/>
      <c r="N25" s="87"/>
      <c r="O25" s="449" t="s">
        <v>138</v>
      </c>
      <c r="P25" s="449"/>
      <c r="Q25" s="449"/>
      <c r="R25" s="449"/>
      <c r="S25" s="449"/>
      <c r="T25" s="449"/>
      <c r="U25" s="87"/>
      <c r="V25" s="449" t="s">
        <v>139</v>
      </c>
      <c r="W25" s="449"/>
      <c r="X25" s="449"/>
      <c r="Y25" s="449"/>
      <c r="Z25" s="449"/>
      <c r="AA25" s="449"/>
      <c r="AB25" s="350"/>
      <c r="AC25" s="87"/>
      <c r="AD25" s="449" t="s">
        <v>140</v>
      </c>
      <c r="AE25" s="449"/>
      <c r="AF25" s="449"/>
      <c r="AG25" s="449"/>
      <c r="AH25" s="449"/>
      <c r="AI25" s="449"/>
      <c r="AJ25" s="450"/>
      <c r="AL25" s="159"/>
      <c r="BB25" s="136"/>
      <c r="BC25" s="68"/>
      <c r="BD25" s="160" t="s">
        <v>141</v>
      </c>
      <c r="BE25" s="161"/>
      <c r="BF25" s="161"/>
      <c r="BG25" s="161"/>
      <c r="BH25" s="161"/>
      <c r="BI25" s="161"/>
      <c r="BJ25" s="161"/>
      <c r="BK25" s="161"/>
      <c r="BL25" s="161"/>
      <c r="BM25" s="161"/>
      <c r="BN25" s="92" t="b">
        <v>0</v>
      </c>
      <c r="BO25" s="162" t="s">
        <v>142</v>
      </c>
      <c r="BP25" s="162"/>
      <c r="BQ25" s="162"/>
      <c r="BR25" s="162"/>
      <c r="BS25" s="162"/>
      <c r="BT25" s="162"/>
      <c r="BU25" s="92" t="b">
        <v>0</v>
      </c>
      <c r="BV25" s="162" t="s">
        <v>143</v>
      </c>
      <c r="BW25" s="162"/>
      <c r="BX25" s="162"/>
      <c r="BY25" s="162"/>
      <c r="BZ25" s="162"/>
      <c r="CA25" s="162"/>
      <c r="CB25" s="161"/>
      <c r="CC25" s="92" t="b">
        <v>0</v>
      </c>
      <c r="CD25" s="162" t="s">
        <v>144</v>
      </c>
      <c r="CE25" s="162"/>
      <c r="CF25" s="162"/>
      <c r="CG25" s="162"/>
      <c r="CH25" s="162"/>
      <c r="CI25" s="162"/>
      <c r="CJ25" s="163"/>
    </row>
    <row r="26" spans="1:88" ht="17.100000000000001" customHeight="1">
      <c r="A26" s="502"/>
      <c r="B26" s="402"/>
      <c r="C26" s="372"/>
      <c r="D26" s="447" t="s">
        <v>145</v>
      </c>
      <c r="E26" s="448"/>
      <c r="F26" s="448"/>
      <c r="G26" s="448"/>
      <c r="H26" s="448"/>
      <c r="I26" s="448"/>
      <c r="J26" s="448"/>
      <c r="K26" s="448"/>
      <c r="L26" s="448"/>
      <c r="M26" s="448"/>
      <c r="N26" s="87"/>
      <c r="O26" s="470" t="s">
        <v>146</v>
      </c>
      <c r="P26" s="470"/>
      <c r="Q26" s="470"/>
      <c r="R26" s="470"/>
      <c r="S26" s="470"/>
      <c r="T26" s="470"/>
      <c r="U26" s="87"/>
      <c r="V26" s="456" t="s">
        <v>147</v>
      </c>
      <c r="W26" s="457"/>
      <c r="X26" s="457"/>
      <c r="Y26" s="457"/>
      <c r="Z26" s="458"/>
      <c r="AA26" s="471" t="s">
        <v>148</v>
      </c>
      <c r="AB26" s="472"/>
      <c r="AC26" s="472"/>
      <c r="AD26" s="472"/>
      <c r="AE26" s="472"/>
      <c r="AF26" s="472"/>
      <c r="AG26" s="472"/>
      <c r="AH26" s="472"/>
      <c r="AI26" s="472"/>
      <c r="AJ26" s="473"/>
      <c r="AK26" s="59" t="str">
        <f ca="1">IF(OR(COUNTIF(AK3:AK25,"*English*")&gt;0,COUNTIF(AK29:AK43,"*English*")&gt;0),"申請資訊請填寫英文","")</f>
        <v/>
      </c>
      <c r="AL26" s="164"/>
      <c r="BB26" s="136"/>
      <c r="BC26" s="68"/>
      <c r="BD26" s="165" t="s">
        <v>149</v>
      </c>
      <c r="BE26" s="161"/>
      <c r="BF26" s="161"/>
      <c r="BG26" s="161"/>
      <c r="BH26" s="161"/>
      <c r="BI26" s="161"/>
      <c r="BJ26" s="161"/>
      <c r="BK26" s="161"/>
      <c r="BL26" s="161"/>
      <c r="BM26" s="161"/>
      <c r="BN26" s="92" t="b">
        <v>0</v>
      </c>
      <c r="BO26" s="161" t="s">
        <v>150</v>
      </c>
      <c r="BP26" s="161"/>
      <c r="BQ26" s="161"/>
      <c r="BR26" s="161"/>
      <c r="BS26" s="161"/>
      <c r="BT26" s="161"/>
      <c r="BU26" s="92" t="b">
        <v>0</v>
      </c>
      <c r="BV26" s="166" t="s">
        <v>151</v>
      </c>
      <c r="BW26" s="51"/>
      <c r="BX26" s="51"/>
      <c r="BY26" s="51"/>
      <c r="BZ26" s="52"/>
      <c r="CA26" s="167" t="s">
        <v>152</v>
      </c>
      <c r="CB26" s="168"/>
      <c r="CC26" s="168"/>
      <c r="CD26" s="168"/>
      <c r="CE26" s="168"/>
      <c r="CF26" s="168"/>
      <c r="CG26" s="168"/>
      <c r="CH26" s="168"/>
      <c r="CI26" s="168"/>
      <c r="CJ26" s="169"/>
    </row>
    <row r="27" spans="1:88" ht="15.75" hidden="1" customHeight="1">
      <c r="A27" s="502"/>
      <c r="B27" s="402"/>
      <c r="C27" s="372"/>
      <c r="D27" s="474" t="s">
        <v>153</v>
      </c>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5"/>
      <c r="BB27" s="136"/>
      <c r="BC27" s="68"/>
      <c r="BD27" s="170" t="s">
        <v>154</v>
      </c>
      <c r="BE27" s="171"/>
      <c r="BF27" s="171"/>
      <c r="BG27" s="171"/>
      <c r="BH27" s="171"/>
      <c r="BI27" s="171"/>
      <c r="BJ27" s="171"/>
      <c r="BK27" s="171"/>
      <c r="BL27" s="171"/>
      <c r="BM27" s="171"/>
      <c r="BN27" s="171"/>
      <c r="BO27" s="171"/>
      <c r="BP27" s="171"/>
      <c r="BQ27" s="171"/>
      <c r="BR27" s="171"/>
      <c r="BS27" s="171"/>
      <c r="BT27" s="171"/>
      <c r="BU27" s="171"/>
      <c r="BV27" s="171"/>
      <c r="BW27" s="171"/>
      <c r="BX27" s="171"/>
      <c r="BY27" s="171"/>
      <c r="BZ27" s="171"/>
      <c r="CA27" s="171"/>
      <c r="CB27" s="171"/>
      <c r="CC27" s="171"/>
      <c r="CD27" s="171"/>
      <c r="CE27" s="171"/>
      <c r="CF27" s="171"/>
      <c r="CG27" s="171"/>
      <c r="CH27" s="171"/>
      <c r="CI27" s="171"/>
      <c r="CJ27" s="172"/>
    </row>
    <row r="28" spans="1:88" ht="17.100000000000001" customHeight="1">
      <c r="A28" s="502"/>
      <c r="B28" s="402"/>
      <c r="C28" s="372"/>
      <c r="D28" s="447" t="s">
        <v>155</v>
      </c>
      <c r="E28" s="448"/>
      <c r="F28" s="448"/>
      <c r="G28" s="448"/>
      <c r="H28" s="448"/>
      <c r="I28" s="448"/>
      <c r="J28" s="448"/>
      <c r="K28" s="448"/>
      <c r="L28" s="448"/>
      <c r="M28" s="448"/>
      <c r="N28" s="87"/>
      <c r="O28" s="476" t="s">
        <v>156</v>
      </c>
      <c r="P28" s="470"/>
      <c r="Q28" s="470"/>
      <c r="R28" s="470"/>
      <c r="S28" s="470"/>
      <c r="T28" s="470"/>
      <c r="U28" s="477" t="str">
        <f>IF(OR(AND(BU26,BN26),BN28),"需額外加收取費用 It will be charged.","")</f>
        <v/>
      </c>
      <c r="V28" s="478"/>
      <c r="W28" s="478"/>
      <c r="X28" s="478"/>
      <c r="Y28" s="478"/>
      <c r="Z28" s="478"/>
      <c r="AA28" s="478"/>
      <c r="AB28" s="478"/>
      <c r="AC28" s="478"/>
      <c r="AD28" s="478"/>
      <c r="AE28" s="478"/>
      <c r="AF28" s="478"/>
      <c r="AG28" s="478"/>
      <c r="AH28" s="478"/>
      <c r="AI28" s="478"/>
      <c r="AJ28" s="479"/>
      <c r="AK28" s="59" t="str">
        <f ca="1">IF(OR(COUNTIF(AK3:AK25,"*English*")&gt;0,COUNTIF(AK29:AK43,"*English*")&gt;0),"Please fill in the information in English.","")</f>
        <v/>
      </c>
      <c r="BB28" s="136"/>
      <c r="BC28" s="68"/>
      <c r="BD28" s="165" t="s">
        <v>157</v>
      </c>
      <c r="BE28" s="161"/>
      <c r="BF28" s="161"/>
      <c r="BG28" s="161"/>
      <c r="BH28" s="161"/>
      <c r="BI28" s="161"/>
      <c r="BJ28" s="161"/>
      <c r="BK28" s="161"/>
      <c r="BL28" s="161"/>
      <c r="BM28" s="161"/>
      <c r="BN28" s="92" t="b">
        <v>0</v>
      </c>
      <c r="BO28" s="161" t="s">
        <v>150</v>
      </c>
      <c r="BP28" s="161"/>
      <c r="BQ28" s="161"/>
      <c r="BR28" s="161"/>
      <c r="BS28" s="161"/>
      <c r="BT28" s="161"/>
      <c r="BU28" s="92"/>
      <c r="BV28" s="166"/>
      <c r="BW28" s="51"/>
      <c r="BX28" s="51"/>
      <c r="BY28" s="51"/>
      <c r="BZ28" s="52"/>
      <c r="CA28" s="167"/>
      <c r="CB28" s="168"/>
      <c r="CC28" s="168"/>
      <c r="CD28" s="168"/>
      <c r="CE28" s="168"/>
      <c r="CF28" s="168"/>
      <c r="CG28" s="168"/>
      <c r="CH28" s="168"/>
      <c r="CI28" s="168"/>
      <c r="CJ28" s="169"/>
    </row>
    <row r="29" spans="1:88" ht="17.100000000000001" customHeight="1">
      <c r="A29" s="502"/>
      <c r="B29" s="402"/>
      <c r="C29" s="372"/>
      <c r="D29" s="447" t="s">
        <v>158</v>
      </c>
      <c r="E29" s="448"/>
      <c r="F29" s="448"/>
      <c r="G29" s="448"/>
      <c r="H29" s="448"/>
      <c r="I29" s="448"/>
      <c r="J29" s="448"/>
      <c r="K29" s="448"/>
      <c r="L29" s="448"/>
      <c r="M29" s="448"/>
      <c r="N29" s="87"/>
      <c r="O29" s="456" t="s">
        <v>159</v>
      </c>
      <c r="P29" s="457"/>
      <c r="Q29" s="457"/>
      <c r="R29" s="457"/>
      <c r="S29" s="457"/>
      <c r="T29" s="458"/>
      <c r="U29" s="87"/>
      <c r="V29" s="459" t="s">
        <v>160</v>
      </c>
      <c r="W29" s="457"/>
      <c r="X29" s="457"/>
      <c r="Y29" s="457"/>
      <c r="Z29" s="457"/>
      <c r="AA29" s="457"/>
      <c r="AB29" s="457"/>
      <c r="AC29" s="457"/>
      <c r="AD29" s="457"/>
      <c r="AE29" s="457"/>
      <c r="AF29" s="457"/>
      <c r="AG29" s="457"/>
      <c r="AH29" s="457"/>
      <c r="AI29" s="457"/>
      <c r="AJ29" s="460"/>
      <c r="BB29" s="136"/>
      <c r="BC29" s="68"/>
      <c r="BD29" s="160" t="s">
        <v>161</v>
      </c>
      <c r="BE29" s="161"/>
      <c r="BF29" s="161"/>
      <c r="BG29" s="161"/>
      <c r="BH29" s="161"/>
      <c r="BI29" s="161"/>
      <c r="BJ29" s="161"/>
      <c r="BK29" s="161"/>
      <c r="BL29" s="161"/>
      <c r="BM29" s="161"/>
      <c r="BN29" s="92" t="b">
        <v>0</v>
      </c>
      <c r="BO29" s="161" t="s">
        <v>162</v>
      </c>
      <c r="BP29" s="161"/>
      <c r="BQ29" s="161"/>
      <c r="BR29" s="161"/>
      <c r="BS29" s="161"/>
      <c r="BT29" s="161"/>
      <c r="BU29" s="161" t="b">
        <v>0</v>
      </c>
      <c r="BV29" s="161" t="s">
        <v>163</v>
      </c>
      <c r="BW29" s="161"/>
      <c r="BX29" s="161"/>
      <c r="BY29" s="161"/>
      <c r="BZ29" s="161"/>
      <c r="CA29" s="161"/>
      <c r="CB29" s="161"/>
      <c r="CC29" s="161"/>
      <c r="CD29" s="161"/>
      <c r="CE29" s="161"/>
      <c r="CF29" s="161"/>
      <c r="CG29" s="161"/>
      <c r="CH29" s="161"/>
      <c r="CI29" s="161"/>
      <c r="CJ29" s="173"/>
    </row>
    <row r="30" spans="1:88" ht="17.100000000000001" customHeight="1">
      <c r="A30" s="502"/>
      <c r="B30" s="402"/>
      <c r="C30" s="372"/>
      <c r="D30" s="461" t="s">
        <v>164</v>
      </c>
      <c r="E30" s="461"/>
      <c r="F30" s="461"/>
      <c r="G30" s="461"/>
      <c r="H30" s="461"/>
      <c r="I30" s="461"/>
      <c r="J30" s="461"/>
      <c r="K30" s="461"/>
      <c r="L30" s="461"/>
      <c r="M30" s="462"/>
      <c r="N30" s="174"/>
      <c r="O30" s="465" t="s">
        <v>165</v>
      </c>
      <c r="P30" s="466"/>
      <c r="Q30" s="466"/>
      <c r="R30" s="466"/>
      <c r="S30" s="466"/>
      <c r="T30" s="466"/>
      <c r="U30" s="466"/>
      <c r="V30" s="466"/>
      <c r="W30" s="466"/>
      <c r="X30" s="466"/>
      <c r="Y30" s="466"/>
      <c r="Z30" s="467"/>
      <c r="AA30" s="87"/>
      <c r="AB30" s="350"/>
      <c r="AC30" s="459" t="s">
        <v>166</v>
      </c>
      <c r="AD30" s="468"/>
      <c r="AE30" s="468"/>
      <c r="AF30" s="468"/>
      <c r="AG30" s="468"/>
      <c r="AH30" s="468"/>
      <c r="AI30" s="468"/>
      <c r="AJ30" s="469"/>
      <c r="BB30" s="136"/>
      <c r="BC30" s="68"/>
      <c r="BD30" s="160" t="s">
        <v>167</v>
      </c>
      <c r="BE30" s="161"/>
      <c r="BF30" s="161"/>
      <c r="BG30" s="161"/>
      <c r="BH30" s="161"/>
      <c r="BI30" s="161"/>
      <c r="BJ30" s="161"/>
      <c r="BK30" s="161"/>
      <c r="BL30" s="161"/>
      <c r="BM30" s="161"/>
      <c r="BN30" s="92" t="b">
        <v>0</v>
      </c>
      <c r="BO30" s="175" t="s">
        <v>168</v>
      </c>
      <c r="BP30" s="175"/>
      <c r="BQ30" s="175"/>
      <c r="BR30" s="175"/>
      <c r="BS30" s="175"/>
      <c r="BT30" s="175"/>
      <c r="BU30" s="175"/>
      <c r="BV30" s="175"/>
      <c r="BW30" s="175"/>
      <c r="BX30" s="175"/>
      <c r="BY30" s="175"/>
      <c r="BZ30" s="92" t="b">
        <v>0</v>
      </c>
      <c r="CA30" s="161" t="b">
        <v>0</v>
      </c>
      <c r="CB30" s="161"/>
      <c r="CC30" s="161"/>
      <c r="CD30" s="161"/>
      <c r="CE30" s="161"/>
      <c r="CF30" s="161"/>
      <c r="CG30" s="161"/>
      <c r="CH30" s="161"/>
      <c r="CI30" s="161"/>
      <c r="CJ30" s="173"/>
    </row>
    <row r="31" spans="1:88" ht="17.100000000000001" customHeight="1">
      <c r="A31" s="502"/>
      <c r="B31" s="402"/>
      <c r="C31" s="372"/>
      <c r="D31" s="463"/>
      <c r="E31" s="463"/>
      <c r="F31" s="463"/>
      <c r="G31" s="463"/>
      <c r="H31" s="463"/>
      <c r="I31" s="463"/>
      <c r="J31" s="463"/>
      <c r="K31" s="463"/>
      <c r="L31" s="463"/>
      <c r="M31" s="464"/>
      <c r="N31" s="360"/>
      <c r="O31" s="1"/>
      <c r="P31" s="1"/>
      <c r="Q31" s="1"/>
      <c r="R31" s="1"/>
      <c r="S31" s="1"/>
      <c r="T31" s="1"/>
      <c r="U31" s="1"/>
      <c r="V31" s="1"/>
      <c r="W31" s="1"/>
      <c r="X31" s="1"/>
      <c r="Y31" s="1"/>
      <c r="Z31" s="1"/>
      <c r="AA31" s="1"/>
      <c r="AB31" s="1"/>
      <c r="AC31" s="1"/>
      <c r="AD31" s="1"/>
      <c r="AE31" s="1"/>
      <c r="AF31" s="1"/>
      <c r="AG31" s="1"/>
      <c r="AH31" s="1"/>
      <c r="AI31" s="1"/>
      <c r="AJ31" s="412"/>
      <c r="BB31" s="136"/>
      <c r="BC31" s="68"/>
      <c r="BD31" s="160"/>
      <c r="BE31" s="161"/>
      <c r="BF31" s="161"/>
      <c r="BG31" s="176"/>
      <c r="BH31" s="176"/>
      <c r="BI31" s="177"/>
      <c r="BJ31" s="177"/>
      <c r="BK31" s="176"/>
      <c r="BL31" s="176"/>
      <c r="BM31" s="176"/>
      <c r="BN31" s="176"/>
      <c r="BO31" s="176"/>
      <c r="BP31" s="176"/>
      <c r="BQ31" s="176"/>
      <c r="BR31" s="176"/>
      <c r="BS31" s="176"/>
      <c r="BT31" s="176"/>
      <c r="BU31" s="176"/>
      <c r="BV31" s="176"/>
      <c r="BW31" s="176"/>
      <c r="BX31" s="176"/>
      <c r="BY31" s="176"/>
      <c r="BZ31" s="176"/>
      <c r="CA31" s="176"/>
      <c r="CB31" s="176"/>
      <c r="CC31" s="176"/>
      <c r="CD31" s="176"/>
      <c r="CE31" s="176"/>
      <c r="CF31" s="176"/>
      <c r="CG31" s="176"/>
      <c r="CH31" s="176"/>
      <c r="CI31" s="176"/>
      <c r="CJ31" s="178"/>
    </row>
    <row r="32" spans="1:88" ht="37.5" customHeight="1" thickBot="1">
      <c r="A32" s="502"/>
      <c r="B32" s="485"/>
      <c r="C32" s="373"/>
      <c r="D32" s="480" t="s">
        <v>169</v>
      </c>
      <c r="E32" s="481"/>
      <c r="F32" s="481"/>
      <c r="G32" s="481"/>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2"/>
      <c r="BB32" s="179"/>
      <c r="BC32" s="180"/>
      <c r="BD32" s="181" t="s">
        <v>170</v>
      </c>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83"/>
    </row>
    <row r="33" spans="1:88" ht="15.75" customHeight="1" thickTop="1">
      <c r="A33" s="483" t="str">
        <f>IF(J35&lt;&gt;L3,"Statemen of Authorization","")</f>
        <v/>
      </c>
      <c r="B33" s="484" t="s">
        <v>171</v>
      </c>
      <c r="C33" s="370" t="s">
        <v>172</v>
      </c>
      <c r="D33" s="486">
        <v>1</v>
      </c>
      <c r="E33" s="488" t="s">
        <v>173</v>
      </c>
      <c r="F33" s="489"/>
      <c r="G33" s="489"/>
      <c r="H33" s="489"/>
      <c r="I33" s="489"/>
      <c r="J33" s="491"/>
      <c r="K33" s="491"/>
      <c r="L33" s="491"/>
      <c r="M33" s="491"/>
      <c r="N33" s="491"/>
      <c r="O33" s="491"/>
      <c r="P33" s="491"/>
      <c r="Q33" s="491"/>
      <c r="R33" s="491"/>
      <c r="S33" s="491"/>
      <c r="T33" s="492"/>
      <c r="U33" s="495" t="s">
        <v>174</v>
      </c>
      <c r="V33" s="489"/>
      <c r="W33" s="489"/>
      <c r="X33" s="489"/>
      <c r="Y33" s="489"/>
      <c r="Z33" s="489"/>
      <c r="AA33" s="489"/>
      <c r="AB33" s="184"/>
      <c r="AC33" s="185"/>
      <c r="AD33" s="497" t="s">
        <v>175</v>
      </c>
      <c r="AE33" s="498"/>
      <c r="AF33" s="498"/>
      <c r="AG33" s="498"/>
      <c r="AH33" s="498"/>
      <c r="AI33" s="498"/>
      <c r="AJ33" s="499"/>
      <c r="AK33" s="186" t="str" cm="1">
        <f t="array" aca="1" ref="AK33" ca="1">IF($BU$26,IF(SUMPRODUCT(LEN(J33)-LEN(SUBSTITUTE(LOWER(J33), MID("abcdefghijklmnopqrstuvwxyz", ROW(INDIRECT("1:26")), 1), ""))) &lt;= 2, "←產品名稱填寫英文", ""),"")</f>
        <v/>
      </c>
      <c r="BB33" s="187" t="s">
        <v>176</v>
      </c>
      <c r="BC33" s="68" t="s">
        <v>177</v>
      </c>
      <c r="BD33" s="188">
        <v>1</v>
      </c>
      <c r="BE33" s="189" t="s">
        <v>178</v>
      </c>
      <c r="BF33" s="190"/>
      <c r="BG33" s="190"/>
      <c r="BH33" s="190"/>
      <c r="BI33" s="190"/>
      <c r="BJ33" s="191"/>
      <c r="BK33" s="191"/>
      <c r="BL33" s="191"/>
      <c r="BM33" s="191"/>
      <c r="BN33" s="191"/>
      <c r="BO33" s="191"/>
      <c r="BP33" s="191"/>
      <c r="BQ33" s="191"/>
      <c r="BR33" s="191"/>
      <c r="BS33" s="191"/>
      <c r="BT33" s="65"/>
      <c r="BU33" s="192" t="s">
        <v>179</v>
      </c>
      <c r="BV33" s="190"/>
      <c r="BW33" s="190"/>
      <c r="BX33" s="190"/>
      <c r="BY33" s="190"/>
      <c r="BZ33" s="190"/>
      <c r="CA33" s="190"/>
      <c r="CB33" s="190"/>
      <c r="CC33" s="193" t="b">
        <v>0</v>
      </c>
      <c r="CD33" s="194" t="s">
        <v>180</v>
      </c>
      <c r="CE33" s="195"/>
      <c r="CF33" s="195"/>
      <c r="CG33" s="195"/>
      <c r="CH33" s="195"/>
      <c r="CI33" s="195"/>
      <c r="CJ33" s="196"/>
    </row>
    <row r="34" spans="1:88" ht="15.75" customHeight="1">
      <c r="A34" s="483"/>
      <c r="B34" s="402"/>
      <c r="C34" s="371"/>
      <c r="D34" s="487"/>
      <c r="E34" s="490"/>
      <c r="F34" s="490"/>
      <c r="G34" s="490"/>
      <c r="H34" s="490"/>
      <c r="I34" s="490"/>
      <c r="J34" s="493"/>
      <c r="K34" s="493"/>
      <c r="L34" s="493"/>
      <c r="M34" s="493"/>
      <c r="N34" s="493"/>
      <c r="O34" s="493"/>
      <c r="P34" s="493"/>
      <c r="Q34" s="493"/>
      <c r="R34" s="493"/>
      <c r="S34" s="493"/>
      <c r="T34" s="494"/>
      <c r="U34" s="496"/>
      <c r="V34" s="490"/>
      <c r="W34" s="490"/>
      <c r="X34" s="490"/>
      <c r="Y34" s="490"/>
      <c r="Z34" s="490"/>
      <c r="AA34" s="490"/>
      <c r="AB34" s="197"/>
      <c r="AC34" s="198"/>
      <c r="AD34" s="500" t="s">
        <v>181</v>
      </c>
      <c r="AE34" s="500"/>
      <c r="AF34" s="500"/>
      <c r="AG34" s="500"/>
      <c r="AH34" s="500"/>
      <c r="AI34" s="500"/>
      <c r="AJ34" s="501"/>
      <c r="AK34" s="186" t="str" cm="1">
        <f t="array" aca="1" ref="AK34" ca="1">IF($BU$26,IF(SUMPRODUCT(LEN(J33)-LEN(SUBSTITUTE(LOWER(J33), MID("abcdefghijklmnopqrstuvwxyz", ROW(INDIRECT("1:26")), 1), ""))) &lt;= 2, "← Name should be filled in English.", ""),"")</f>
        <v/>
      </c>
      <c r="BB34" s="136"/>
      <c r="BC34" s="68"/>
      <c r="BD34" s="199"/>
      <c r="BE34" s="200"/>
      <c r="BF34" s="200"/>
      <c r="BG34" s="200"/>
      <c r="BH34" s="200"/>
      <c r="BI34" s="200"/>
      <c r="BJ34" s="176"/>
      <c r="BK34" s="176"/>
      <c r="BL34" s="176"/>
      <c r="BM34" s="176"/>
      <c r="BN34" s="176"/>
      <c r="BO34" s="176"/>
      <c r="BP34" s="176"/>
      <c r="BQ34" s="176"/>
      <c r="BR34" s="176"/>
      <c r="BS34" s="176"/>
      <c r="BT34" s="53"/>
      <c r="BU34" s="201"/>
      <c r="BV34" s="200"/>
      <c r="BW34" s="200"/>
      <c r="BX34" s="200"/>
      <c r="BY34" s="200"/>
      <c r="BZ34" s="200"/>
      <c r="CA34" s="200"/>
      <c r="CB34" s="200"/>
      <c r="CC34" s="202" t="b">
        <v>0</v>
      </c>
      <c r="CD34" s="161" t="s">
        <v>182</v>
      </c>
      <c r="CE34" s="161"/>
      <c r="CF34" s="161"/>
      <c r="CG34" s="161"/>
      <c r="CH34" s="161"/>
      <c r="CI34" s="161"/>
      <c r="CJ34" s="203"/>
    </row>
    <row r="35" spans="1:88" ht="15.75" customHeight="1">
      <c r="A35" s="483"/>
      <c r="B35" s="402"/>
      <c r="C35" s="371"/>
      <c r="D35" s="487">
        <v>2</v>
      </c>
      <c r="E35" s="522" t="s">
        <v>436</v>
      </c>
      <c r="F35" s="490"/>
      <c r="G35" s="490"/>
      <c r="H35" s="490"/>
      <c r="I35" s="490"/>
      <c r="J35" s="493"/>
      <c r="K35" s="493"/>
      <c r="L35" s="493"/>
      <c r="M35" s="493"/>
      <c r="N35" s="493"/>
      <c r="O35" s="493"/>
      <c r="P35" s="493"/>
      <c r="Q35" s="493"/>
      <c r="R35" s="493"/>
      <c r="S35" s="493"/>
      <c r="T35" s="494"/>
      <c r="U35" s="519" t="s">
        <v>183</v>
      </c>
      <c r="V35" s="490"/>
      <c r="W35" s="490"/>
      <c r="X35" s="490"/>
      <c r="Y35" s="490"/>
      <c r="Z35" s="490"/>
      <c r="AA35" s="490"/>
      <c r="AB35" s="197"/>
      <c r="AC35" s="198"/>
      <c r="AD35" s="523" t="s">
        <v>184</v>
      </c>
      <c r="AE35" s="500"/>
      <c r="AF35" s="500"/>
      <c r="AG35" s="500"/>
      <c r="AH35" s="500"/>
      <c r="AI35" s="500"/>
      <c r="AJ35" s="501"/>
      <c r="AK35" s="59" t="str" cm="1">
        <f t="array" aca="1" ref="AK35" ca="1">IF($BU$26,IF(SUMPRODUCT(LEN(J35)-LEN(SUBSTITUTE(LOWER(J35), MID("abcdefghijklmnopqrstuvwxyz", ROW(INDIRECT("1:26")), 1), ""))) &lt;= 2, "←廠商資訊填寫英文 ", ""),"")</f>
        <v/>
      </c>
      <c r="BB35" s="136"/>
      <c r="BC35" s="68"/>
      <c r="BD35" s="199">
        <v>2</v>
      </c>
      <c r="BE35" s="204" t="s">
        <v>185</v>
      </c>
      <c r="BF35" s="200"/>
      <c r="BG35" s="200"/>
      <c r="BH35" s="200"/>
      <c r="BI35" s="200"/>
      <c r="BJ35" s="176"/>
      <c r="BK35" s="176"/>
      <c r="BL35" s="176"/>
      <c r="BM35" s="176"/>
      <c r="BN35" s="176"/>
      <c r="BO35" s="176"/>
      <c r="BP35" s="176"/>
      <c r="BQ35" s="176"/>
      <c r="BR35" s="176"/>
      <c r="BS35" s="176"/>
      <c r="BT35" s="53"/>
      <c r="BU35" s="201" t="s">
        <v>186</v>
      </c>
      <c r="BV35" s="200"/>
      <c r="BW35" s="200"/>
      <c r="BX35" s="200"/>
      <c r="BY35" s="200"/>
      <c r="BZ35" s="200"/>
      <c r="CA35" s="200"/>
      <c r="CB35" s="200"/>
      <c r="CC35" s="202" t="b">
        <v>0</v>
      </c>
      <c r="CD35" s="161" t="s">
        <v>187</v>
      </c>
      <c r="CE35" s="161"/>
      <c r="CF35" s="161"/>
      <c r="CG35" s="161"/>
      <c r="CH35" s="161"/>
      <c r="CI35" s="161"/>
      <c r="CJ35" s="203"/>
    </row>
    <row r="36" spans="1:88" ht="15.75" customHeight="1">
      <c r="A36" s="483"/>
      <c r="B36" s="402"/>
      <c r="C36" s="371"/>
      <c r="D36" s="487"/>
      <c r="E36" s="490"/>
      <c r="F36" s="490"/>
      <c r="G36" s="490"/>
      <c r="H36" s="490"/>
      <c r="I36" s="490"/>
      <c r="J36" s="493"/>
      <c r="K36" s="493"/>
      <c r="L36" s="493"/>
      <c r="M36" s="493"/>
      <c r="N36" s="493"/>
      <c r="O36" s="493"/>
      <c r="P36" s="493"/>
      <c r="Q36" s="493"/>
      <c r="R36" s="493"/>
      <c r="S36" s="493"/>
      <c r="T36" s="494"/>
      <c r="U36" s="496"/>
      <c r="V36" s="490"/>
      <c r="W36" s="490"/>
      <c r="X36" s="490"/>
      <c r="Y36" s="490"/>
      <c r="Z36" s="490"/>
      <c r="AA36" s="490"/>
      <c r="AB36" s="197"/>
      <c r="AC36" s="198"/>
      <c r="AD36" s="500" t="s">
        <v>188</v>
      </c>
      <c r="AE36" s="500"/>
      <c r="AF36" s="500"/>
      <c r="AG36" s="500"/>
      <c r="AH36" s="500"/>
      <c r="AI36" s="500"/>
      <c r="AJ36" s="501"/>
      <c r="AK36" s="59" t="str" cm="1">
        <f t="array" aca="1" ref="AK36" ca="1">IF($BU$26,IF(SUMPRODUCT(LEN(J35)-LEN(SUBSTITUTE(LOWER(J35), MID("abcdefghijklmnopqrstuvwxyz", ROW(INDIRECT("1:26")), 1), ""))) &lt;= 2, "←Supplier/Manufacturer should be filled in English.", ""),"")</f>
        <v/>
      </c>
      <c r="BB36" s="136"/>
      <c r="BC36" s="68"/>
      <c r="BD36" s="199"/>
      <c r="BE36" s="200"/>
      <c r="BF36" s="200"/>
      <c r="BG36" s="200"/>
      <c r="BH36" s="200"/>
      <c r="BI36" s="200"/>
      <c r="BJ36" s="176"/>
      <c r="BK36" s="176"/>
      <c r="BL36" s="176"/>
      <c r="BM36" s="176"/>
      <c r="BN36" s="176"/>
      <c r="BO36" s="176"/>
      <c r="BP36" s="176"/>
      <c r="BQ36" s="176"/>
      <c r="BR36" s="176"/>
      <c r="BS36" s="176"/>
      <c r="BT36" s="53"/>
      <c r="BU36" s="201"/>
      <c r="BV36" s="200"/>
      <c r="BW36" s="200"/>
      <c r="BX36" s="200"/>
      <c r="BY36" s="200"/>
      <c r="BZ36" s="200"/>
      <c r="CA36" s="200"/>
      <c r="CB36" s="200"/>
      <c r="CC36" s="202" t="b">
        <v>0</v>
      </c>
      <c r="CD36" s="161" t="s">
        <v>189</v>
      </c>
      <c r="CE36" s="161"/>
      <c r="CF36" s="161"/>
      <c r="CG36" s="161"/>
      <c r="CH36" s="161"/>
      <c r="CI36" s="161"/>
      <c r="CJ36" s="203"/>
    </row>
    <row r="37" spans="1:88" ht="15.75" customHeight="1">
      <c r="A37" s="518" t="str">
        <f>IF(J35&lt;&gt;L3,"委託檢測聲明書連結","")</f>
        <v/>
      </c>
      <c r="B37" s="402"/>
      <c r="C37" s="371"/>
      <c r="D37" s="487"/>
      <c r="E37" s="490"/>
      <c r="F37" s="490"/>
      <c r="G37" s="490"/>
      <c r="H37" s="490"/>
      <c r="I37" s="490"/>
      <c r="J37" s="493"/>
      <c r="K37" s="493"/>
      <c r="L37" s="493"/>
      <c r="M37" s="493"/>
      <c r="N37" s="493"/>
      <c r="O37" s="493"/>
      <c r="P37" s="493"/>
      <c r="Q37" s="493"/>
      <c r="R37" s="493"/>
      <c r="S37" s="493"/>
      <c r="T37" s="494"/>
      <c r="U37" s="496"/>
      <c r="V37" s="490"/>
      <c r="W37" s="490"/>
      <c r="X37" s="490"/>
      <c r="Y37" s="490"/>
      <c r="Z37" s="490"/>
      <c r="AA37" s="490"/>
      <c r="AB37" s="197"/>
      <c r="AC37" s="198"/>
      <c r="AD37" s="500" t="s">
        <v>190</v>
      </c>
      <c r="AE37" s="500"/>
      <c r="AF37" s="500"/>
      <c r="AG37" s="500"/>
      <c r="AH37" s="500"/>
      <c r="AI37" s="500"/>
      <c r="AJ37" s="501"/>
      <c r="BB37" s="136"/>
      <c r="BC37" s="68"/>
      <c r="BD37" s="199"/>
      <c r="BE37" s="200"/>
      <c r="BF37" s="200"/>
      <c r="BG37" s="200"/>
      <c r="BH37" s="200"/>
      <c r="BI37" s="200"/>
      <c r="BJ37" s="176"/>
      <c r="BK37" s="176"/>
      <c r="BL37" s="176"/>
      <c r="BM37" s="176"/>
      <c r="BN37" s="176"/>
      <c r="BO37" s="176"/>
      <c r="BP37" s="176"/>
      <c r="BQ37" s="176"/>
      <c r="BR37" s="176"/>
      <c r="BS37" s="176"/>
      <c r="BT37" s="53"/>
      <c r="BU37" s="201"/>
      <c r="BV37" s="200"/>
      <c r="BW37" s="200"/>
      <c r="BX37" s="200"/>
      <c r="BY37" s="200"/>
      <c r="BZ37" s="200"/>
      <c r="CA37" s="200"/>
      <c r="CB37" s="200"/>
      <c r="CC37" s="202" t="b">
        <v>0</v>
      </c>
      <c r="CD37" s="161" t="s">
        <v>191</v>
      </c>
      <c r="CE37" s="161"/>
      <c r="CF37" s="161"/>
      <c r="CG37" s="161"/>
      <c r="CH37" s="161"/>
      <c r="CI37" s="161"/>
      <c r="CJ37" s="203"/>
    </row>
    <row r="38" spans="1:88" ht="15.75" customHeight="1">
      <c r="A38" s="518"/>
      <c r="B38" s="402"/>
      <c r="C38" s="371"/>
      <c r="D38" s="351">
        <v>3</v>
      </c>
      <c r="E38" s="505" t="s">
        <v>192</v>
      </c>
      <c r="F38" s="506"/>
      <c r="G38" s="506"/>
      <c r="H38" s="506"/>
      <c r="I38" s="506"/>
      <c r="J38" s="507"/>
      <c r="K38" s="507"/>
      <c r="L38" s="507"/>
      <c r="M38" s="507"/>
      <c r="N38" s="507"/>
      <c r="O38" s="507"/>
      <c r="P38" s="507"/>
      <c r="Q38" s="507"/>
      <c r="R38" s="507"/>
      <c r="S38" s="507"/>
      <c r="T38" s="508"/>
      <c r="U38" s="519" t="s">
        <v>193</v>
      </c>
      <c r="V38" s="490"/>
      <c r="W38" s="490"/>
      <c r="X38" s="490"/>
      <c r="Y38" s="490"/>
      <c r="Z38" s="490"/>
      <c r="AA38" s="490"/>
      <c r="AB38" s="197"/>
      <c r="AC38" s="507"/>
      <c r="AD38" s="507"/>
      <c r="AE38" s="503" t="s">
        <v>194</v>
      </c>
      <c r="AF38" s="503"/>
      <c r="AG38" s="503"/>
      <c r="AH38" s="503"/>
      <c r="AI38" s="503"/>
      <c r="AJ38" s="504"/>
      <c r="AM38" s="205"/>
      <c r="BB38" s="136"/>
      <c r="BC38" s="68"/>
      <c r="BD38" s="206">
        <v>3</v>
      </c>
      <c r="BE38" s="200" t="s">
        <v>195</v>
      </c>
      <c r="BF38" s="200"/>
      <c r="BG38" s="200"/>
      <c r="BH38" s="200"/>
      <c r="BI38" s="200"/>
      <c r="BJ38" s="176"/>
      <c r="BK38" s="176"/>
      <c r="BL38" s="176"/>
      <c r="BM38" s="176"/>
      <c r="BN38" s="176"/>
      <c r="BO38" s="176"/>
      <c r="BP38" s="176"/>
      <c r="BQ38" s="176"/>
      <c r="BR38" s="176"/>
      <c r="BS38" s="176"/>
      <c r="BT38" s="53"/>
      <c r="BU38" s="201" t="s">
        <v>196</v>
      </c>
      <c r="BV38" s="200"/>
      <c r="BW38" s="200"/>
      <c r="BX38" s="200"/>
      <c r="BY38" s="200"/>
      <c r="BZ38" s="200"/>
      <c r="CA38" s="200"/>
      <c r="CB38" s="200"/>
      <c r="CC38" s="176"/>
      <c r="CD38" s="176"/>
      <c r="CE38" s="162" t="s">
        <v>197</v>
      </c>
      <c r="CF38" s="162"/>
      <c r="CG38" s="162"/>
      <c r="CH38" s="162"/>
      <c r="CI38" s="162"/>
      <c r="CJ38" s="207"/>
    </row>
    <row r="39" spans="1:88" ht="15.75" customHeight="1">
      <c r="A39" s="518"/>
      <c r="B39" s="402"/>
      <c r="C39" s="371"/>
      <c r="D39" s="351">
        <v>4</v>
      </c>
      <c r="E39" s="505" t="s">
        <v>198</v>
      </c>
      <c r="F39" s="506"/>
      <c r="G39" s="506"/>
      <c r="H39" s="506"/>
      <c r="I39" s="506"/>
      <c r="J39" s="507"/>
      <c r="K39" s="507"/>
      <c r="L39" s="507"/>
      <c r="M39" s="507"/>
      <c r="N39" s="507"/>
      <c r="O39" s="507"/>
      <c r="P39" s="507"/>
      <c r="Q39" s="507"/>
      <c r="R39" s="507"/>
      <c r="S39" s="507"/>
      <c r="T39" s="508"/>
      <c r="U39" s="496"/>
      <c r="V39" s="490"/>
      <c r="W39" s="490"/>
      <c r="X39" s="490"/>
      <c r="Y39" s="490"/>
      <c r="Z39" s="490"/>
      <c r="AA39" s="490"/>
      <c r="AB39" s="197"/>
      <c r="AC39" s="507"/>
      <c r="AD39" s="507"/>
      <c r="AE39" s="503" t="s">
        <v>199</v>
      </c>
      <c r="AF39" s="503" t="s">
        <v>200</v>
      </c>
      <c r="AG39" s="503"/>
      <c r="AH39" s="503"/>
      <c r="AI39" s="503"/>
      <c r="AJ39" s="504"/>
      <c r="BB39" s="136"/>
      <c r="BC39" s="68"/>
      <c r="BD39" s="206">
        <v>4</v>
      </c>
      <c r="BE39" s="200" t="s">
        <v>201</v>
      </c>
      <c r="BF39" s="200"/>
      <c r="BG39" s="200"/>
      <c r="BH39" s="200"/>
      <c r="BI39" s="200"/>
      <c r="BJ39" s="176"/>
      <c r="BK39" s="176"/>
      <c r="BL39" s="176"/>
      <c r="BM39" s="176"/>
      <c r="BN39" s="176"/>
      <c r="BO39" s="176"/>
      <c r="BP39" s="176"/>
      <c r="BQ39" s="176"/>
      <c r="BR39" s="176"/>
      <c r="BS39" s="176"/>
      <c r="BT39" s="53"/>
      <c r="BU39" s="201"/>
      <c r="BV39" s="200"/>
      <c r="BW39" s="200"/>
      <c r="BX39" s="200"/>
      <c r="BY39" s="200"/>
      <c r="BZ39" s="200"/>
      <c r="CA39" s="200"/>
      <c r="CB39" s="200"/>
      <c r="CC39" s="176"/>
      <c r="CD39" s="176"/>
      <c r="CE39" s="162" t="s">
        <v>202</v>
      </c>
      <c r="CF39" s="162" t="s">
        <v>203</v>
      </c>
      <c r="CG39" s="162"/>
      <c r="CH39" s="162"/>
      <c r="CI39" s="162"/>
      <c r="CJ39" s="207"/>
    </row>
    <row r="40" spans="1:88" ht="15.75" customHeight="1">
      <c r="A40" s="518"/>
      <c r="B40" s="402"/>
      <c r="C40" s="371"/>
      <c r="D40" s="351">
        <v>5</v>
      </c>
      <c r="E40" s="505" t="s">
        <v>204</v>
      </c>
      <c r="F40" s="506"/>
      <c r="G40" s="506"/>
      <c r="H40" s="506"/>
      <c r="I40" s="506"/>
      <c r="J40" s="507"/>
      <c r="K40" s="507"/>
      <c r="L40" s="507"/>
      <c r="M40" s="507"/>
      <c r="N40" s="507"/>
      <c r="O40" s="507"/>
      <c r="P40" s="507"/>
      <c r="Q40" s="507"/>
      <c r="R40" s="507"/>
      <c r="S40" s="507"/>
      <c r="T40" s="508"/>
      <c r="U40" s="496"/>
      <c r="V40" s="490"/>
      <c r="W40" s="490"/>
      <c r="X40" s="490"/>
      <c r="Y40" s="490"/>
      <c r="Z40" s="490"/>
      <c r="AA40" s="490"/>
      <c r="AB40" s="197"/>
      <c r="AC40" s="509" t="s">
        <v>205</v>
      </c>
      <c r="AD40" s="509"/>
      <c r="AE40" s="509"/>
      <c r="AF40" s="509"/>
      <c r="AG40" s="509"/>
      <c r="AH40" s="509"/>
      <c r="AI40" s="509"/>
      <c r="AJ40" s="510"/>
      <c r="BB40" s="136"/>
      <c r="BC40" s="68"/>
      <c r="BD40" s="206">
        <v>5</v>
      </c>
      <c r="BE40" s="200" t="s">
        <v>206</v>
      </c>
      <c r="BF40" s="200"/>
      <c r="BG40" s="200"/>
      <c r="BH40" s="200"/>
      <c r="BI40" s="200"/>
      <c r="BJ40" s="176"/>
      <c r="BK40" s="176"/>
      <c r="BL40" s="176"/>
      <c r="BM40" s="176"/>
      <c r="BN40" s="176"/>
      <c r="BO40" s="176"/>
      <c r="BP40" s="176"/>
      <c r="BQ40" s="176"/>
      <c r="BR40" s="176"/>
      <c r="BS40" s="176"/>
      <c r="BT40" s="53"/>
      <c r="BU40" s="201"/>
      <c r="BV40" s="200"/>
      <c r="BW40" s="200"/>
      <c r="BX40" s="200"/>
      <c r="BY40" s="200"/>
      <c r="BZ40" s="200"/>
      <c r="CA40" s="200"/>
      <c r="CB40" s="200"/>
      <c r="CC40" s="208" t="s">
        <v>207</v>
      </c>
      <c r="CD40" s="208"/>
      <c r="CE40" s="208"/>
      <c r="CF40" s="208"/>
      <c r="CG40" s="208"/>
      <c r="CH40" s="208"/>
      <c r="CI40" s="208"/>
      <c r="CJ40" s="209"/>
    </row>
    <row r="41" spans="1:88" ht="15.75" customHeight="1" thickBot="1">
      <c r="A41" s="518"/>
      <c r="B41" s="402"/>
      <c r="C41" s="371"/>
      <c r="D41" s="210">
        <v>6</v>
      </c>
      <c r="E41" s="513" t="s">
        <v>208</v>
      </c>
      <c r="F41" s="514"/>
      <c r="G41" s="514"/>
      <c r="H41" s="514"/>
      <c r="I41" s="514"/>
      <c r="J41" s="515"/>
      <c r="K41" s="516"/>
      <c r="L41" s="516"/>
      <c r="M41" s="516"/>
      <c r="N41" s="516"/>
      <c r="O41" s="516"/>
      <c r="P41" s="516"/>
      <c r="Q41" s="516"/>
      <c r="R41" s="516"/>
      <c r="S41" s="516"/>
      <c r="T41" s="517"/>
      <c r="U41" s="520"/>
      <c r="V41" s="521"/>
      <c r="W41" s="521"/>
      <c r="X41" s="521"/>
      <c r="Y41" s="521"/>
      <c r="Z41" s="521"/>
      <c r="AA41" s="521"/>
      <c r="AB41" s="211"/>
      <c r="AC41" s="511"/>
      <c r="AD41" s="511"/>
      <c r="AE41" s="511"/>
      <c r="AF41" s="511"/>
      <c r="AG41" s="511"/>
      <c r="AH41" s="511"/>
      <c r="AI41" s="511"/>
      <c r="AJ41" s="512"/>
      <c r="BB41" s="136"/>
      <c r="BC41" s="68"/>
      <c r="BD41" s="206">
        <v>6</v>
      </c>
      <c r="BE41" s="200" t="s">
        <v>209</v>
      </c>
      <c r="BF41" s="200"/>
      <c r="BG41" s="200"/>
      <c r="BH41" s="200"/>
      <c r="BI41" s="200"/>
      <c r="BJ41" s="176"/>
      <c r="BK41" s="176"/>
      <c r="BL41" s="176"/>
      <c r="BM41" s="176"/>
      <c r="BN41" s="176"/>
      <c r="BO41" s="176"/>
      <c r="BP41" s="176"/>
      <c r="BQ41" s="176"/>
      <c r="BR41" s="176"/>
      <c r="BS41" s="176"/>
      <c r="BT41" s="53"/>
      <c r="BU41" s="212"/>
      <c r="BV41" s="213"/>
      <c r="BW41" s="213"/>
      <c r="BX41" s="213"/>
      <c r="BY41" s="213"/>
      <c r="BZ41" s="213"/>
      <c r="CA41" s="213"/>
      <c r="CB41" s="213"/>
      <c r="CC41" s="214"/>
      <c r="CD41" s="214"/>
      <c r="CE41" s="214"/>
      <c r="CF41" s="214"/>
      <c r="CG41" s="214"/>
      <c r="CH41" s="214"/>
      <c r="CI41" s="214"/>
      <c r="CJ41" s="215"/>
    </row>
    <row r="42" spans="1:88" ht="24.75" customHeight="1">
      <c r="B42" s="402"/>
      <c r="C42" s="372"/>
      <c r="D42" s="533">
        <v>7</v>
      </c>
      <c r="E42" s="535" t="s">
        <v>210</v>
      </c>
      <c r="F42" s="536"/>
      <c r="G42" s="536"/>
      <c r="H42" s="536"/>
      <c r="I42" s="536"/>
      <c r="J42" s="216"/>
      <c r="K42" s="537" t="s">
        <v>211</v>
      </c>
      <c r="L42" s="538"/>
      <c r="M42" s="538"/>
      <c r="N42" s="538"/>
      <c r="O42" s="538"/>
      <c r="P42" s="538"/>
      <c r="Q42" s="538"/>
      <c r="R42" s="538"/>
      <c r="S42" s="538"/>
      <c r="T42" s="538"/>
      <c r="U42" s="539" t="s">
        <v>212</v>
      </c>
      <c r="V42" s="540"/>
      <c r="W42" s="540"/>
      <c r="X42" s="540"/>
      <c r="Y42" s="540"/>
      <c r="Z42" s="540"/>
      <c r="AA42" s="540"/>
      <c r="AB42" s="540"/>
      <c r="AC42" s="540"/>
      <c r="AD42" s="540"/>
      <c r="AE42" s="540"/>
      <c r="AF42" s="540"/>
      <c r="AG42" s="540"/>
      <c r="AH42" s="540"/>
      <c r="AI42" s="540"/>
      <c r="AJ42" s="541"/>
      <c r="BB42" s="136"/>
      <c r="BC42" s="68"/>
      <c r="BD42" s="199">
        <v>7</v>
      </c>
      <c r="BE42" s="200" t="s">
        <v>213</v>
      </c>
      <c r="BF42" s="200"/>
      <c r="BG42" s="200"/>
      <c r="BH42" s="200"/>
      <c r="BI42" s="200"/>
      <c r="BJ42" s="217" t="b">
        <v>0</v>
      </c>
      <c r="BK42" s="200" t="s">
        <v>214</v>
      </c>
      <c r="BL42" s="161"/>
      <c r="BM42" s="161"/>
      <c r="BN42" s="161"/>
      <c r="BO42" s="161"/>
      <c r="BP42" s="161"/>
      <c r="BQ42" s="161"/>
      <c r="BR42" s="161"/>
      <c r="BS42" s="161"/>
      <c r="BT42" s="161"/>
      <c r="BU42" s="218" t="s">
        <v>215</v>
      </c>
      <c r="BV42" s="219"/>
      <c r="BW42" s="219"/>
      <c r="BX42" s="219"/>
      <c r="BY42" s="219"/>
      <c r="BZ42" s="219"/>
      <c r="CA42" s="219"/>
      <c r="CB42" s="219"/>
      <c r="CC42" s="219"/>
      <c r="CD42" s="219"/>
      <c r="CE42" s="219"/>
      <c r="CF42" s="219"/>
      <c r="CG42" s="219"/>
      <c r="CH42" s="219"/>
      <c r="CI42" s="219"/>
      <c r="CJ42" s="220"/>
    </row>
    <row r="43" spans="1:88" ht="24.75" customHeight="1">
      <c r="B43" s="402"/>
      <c r="C43" s="372"/>
      <c r="D43" s="534"/>
      <c r="E43" s="490"/>
      <c r="F43" s="490"/>
      <c r="G43" s="490"/>
      <c r="H43" s="490"/>
      <c r="I43" s="490"/>
      <c r="J43" s="221"/>
      <c r="K43" s="544" t="s">
        <v>216</v>
      </c>
      <c r="L43" s="545"/>
      <c r="M43" s="545"/>
      <c r="N43" s="545"/>
      <c r="O43" s="545"/>
      <c r="P43" s="545"/>
      <c r="Q43" s="545"/>
      <c r="R43" s="545"/>
      <c r="S43" s="545"/>
      <c r="T43" s="545"/>
      <c r="U43" s="542"/>
      <c r="V43" s="542"/>
      <c r="W43" s="542"/>
      <c r="X43" s="542"/>
      <c r="Y43" s="542"/>
      <c r="Z43" s="542"/>
      <c r="AA43" s="542"/>
      <c r="AB43" s="542"/>
      <c r="AC43" s="542"/>
      <c r="AD43" s="542"/>
      <c r="AE43" s="542"/>
      <c r="AF43" s="542"/>
      <c r="AG43" s="542"/>
      <c r="AH43" s="542"/>
      <c r="AI43" s="542"/>
      <c r="AJ43" s="543"/>
      <c r="BB43" s="136"/>
      <c r="BC43" s="68"/>
      <c r="BD43" s="199"/>
      <c r="BE43" s="200"/>
      <c r="BF43" s="200"/>
      <c r="BG43" s="200"/>
      <c r="BH43" s="200"/>
      <c r="BI43" s="200"/>
      <c r="BJ43" s="222" t="b">
        <v>0</v>
      </c>
      <c r="BK43" s="200" t="s">
        <v>217</v>
      </c>
      <c r="BL43" s="161"/>
      <c r="BM43" s="161"/>
      <c r="BN43" s="161"/>
      <c r="BO43" s="161"/>
      <c r="BP43" s="161"/>
      <c r="BQ43" s="161"/>
      <c r="BR43" s="161"/>
      <c r="BS43" s="161"/>
      <c r="BT43" s="161"/>
      <c r="BU43" s="200"/>
      <c r="BV43" s="200"/>
      <c r="BW43" s="200"/>
      <c r="BX43" s="200"/>
      <c r="BY43" s="200"/>
      <c r="BZ43" s="200"/>
      <c r="CA43" s="200"/>
      <c r="CB43" s="200"/>
      <c r="CC43" s="200"/>
      <c r="CD43" s="200"/>
      <c r="CE43" s="200"/>
      <c r="CF43" s="200"/>
      <c r="CG43" s="200"/>
      <c r="CH43" s="200"/>
      <c r="CI43" s="200"/>
      <c r="CJ43" s="223"/>
    </row>
    <row r="44" spans="1:88">
      <c r="A44" s="224"/>
      <c r="B44" s="402"/>
      <c r="C44" s="372"/>
      <c r="D44" s="352">
        <v>8</v>
      </c>
      <c r="E44" s="505" t="s">
        <v>218</v>
      </c>
      <c r="F44" s="506"/>
      <c r="G44" s="506"/>
      <c r="H44" s="506"/>
      <c r="I44" s="506"/>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46"/>
      <c r="BB44" s="136"/>
      <c r="BC44" s="68"/>
      <c r="BD44" s="206">
        <v>8</v>
      </c>
      <c r="BE44" s="200" t="s">
        <v>219</v>
      </c>
      <c r="BF44" s="200"/>
      <c r="BG44" s="200"/>
      <c r="BH44" s="200"/>
      <c r="BI44" s="200"/>
      <c r="BJ44" s="176"/>
      <c r="BK44" s="176"/>
      <c r="BL44" s="176"/>
      <c r="BM44" s="176"/>
      <c r="BN44" s="176"/>
      <c r="BO44" s="176"/>
      <c r="BP44" s="176"/>
      <c r="BQ44" s="176"/>
      <c r="BR44" s="176"/>
      <c r="BS44" s="176"/>
      <c r="BT44" s="176"/>
      <c r="BU44" s="176"/>
      <c r="BV44" s="176"/>
      <c r="BW44" s="176"/>
      <c r="BX44" s="176"/>
      <c r="BY44" s="176"/>
      <c r="BZ44" s="176"/>
      <c r="CA44" s="176"/>
      <c r="CB44" s="176"/>
      <c r="CC44" s="176"/>
      <c r="CD44" s="176"/>
      <c r="CE44" s="176"/>
      <c r="CF44" s="176"/>
      <c r="CG44" s="176"/>
      <c r="CH44" s="176"/>
      <c r="CI44" s="176"/>
      <c r="CJ44" s="225"/>
    </row>
    <row r="45" spans="1:88" ht="20.25" customHeight="1">
      <c r="A45" s="226"/>
      <c r="B45" s="402"/>
      <c r="C45" s="372"/>
      <c r="D45" s="524" t="s">
        <v>220</v>
      </c>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c r="AI45" s="525"/>
      <c r="AJ45" s="526"/>
      <c r="AL45" s="126"/>
      <c r="BB45" s="136"/>
      <c r="BC45" s="68"/>
      <c r="BD45" s="227" t="s">
        <v>221</v>
      </c>
      <c r="BE45" s="228"/>
      <c r="BF45" s="228"/>
      <c r="BG45" s="228"/>
      <c r="BH45" s="228"/>
      <c r="BI45" s="228"/>
      <c r="BJ45" s="228"/>
      <c r="BK45" s="228"/>
      <c r="BL45" s="228"/>
      <c r="BM45" s="228"/>
      <c r="BN45" s="228"/>
      <c r="BO45" s="228"/>
      <c r="BP45" s="228"/>
      <c r="BQ45" s="228"/>
      <c r="BR45" s="228"/>
      <c r="BS45" s="228"/>
      <c r="BT45" s="228"/>
      <c r="BU45" s="228"/>
      <c r="BV45" s="228"/>
      <c r="BW45" s="228"/>
      <c r="BX45" s="228"/>
      <c r="BY45" s="228"/>
      <c r="BZ45" s="228"/>
      <c r="CA45" s="228"/>
      <c r="CB45" s="228"/>
      <c r="CC45" s="228"/>
      <c r="CD45" s="228"/>
      <c r="CE45" s="228"/>
      <c r="CF45" s="228"/>
      <c r="CG45" s="229"/>
      <c r="CH45" s="229"/>
      <c r="CI45" s="229"/>
      <c r="CJ45" s="230"/>
    </row>
    <row r="46" spans="1:88" ht="31.5" customHeight="1" thickBot="1">
      <c r="B46" s="485"/>
      <c r="C46" s="373"/>
      <c r="D46" s="527" t="s">
        <v>222</v>
      </c>
      <c r="E46" s="528"/>
      <c r="F46" s="528"/>
      <c r="G46" s="528"/>
      <c r="H46" s="528"/>
      <c r="I46" s="528"/>
      <c r="J46" s="528"/>
      <c r="K46" s="528"/>
      <c r="L46" s="528"/>
      <c r="M46" s="528"/>
      <c r="N46" s="528"/>
      <c r="O46" s="528"/>
      <c r="P46" s="528"/>
      <c r="Q46" s="528"/>
      <c r="R46" s="528"/>
      <c r="S46" s="528"/>
      <c r="T46" s="528"/>
      <c r="U46" s="528"/>
      <c r="V46" s="528"/>
      <c r="W46" s="528"/>
      <c r="X46" s="528"/>
      <c r="Y46" s="528"/>
      <c r="Z46" s="528"/>
      <c r="AA46" s="528"/>
      <c r="AB46" s="528"/>
      <c r="AC46" s="528"/>
      <c r="AD46" s="528"/>
      <c r="AE46" s="528"/>
      <c r="AF46" s="528"/>
      <c r="AG46" s="528"/>
      <c r="AH46" s="528"/>
      <c r="AI46" s="528"/>
      <c r="AJ46" s="529"/>
      <c r="BB46" s="179"/>
      <c r="BC46" s="180"/>
      <c r="BD46" s="231" t="s">
        <v>223</v>
      </c>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3"/>
    </row>
    <row r="47" spans="1:88" ht="14.25" customHeight="1" thickTop="1">
      <c r="A47" s="234"/>
      <c r="B47" s="401" t="s">
        <v>224</v>
      </c>
      <c r="C47" s="405" t="s">
        <v>225</v>
      </c>
      <c r="D47" s="530" t="s">
        <v>226</v>
      </c>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30"/>
      <c r="AF47" s="530"/>
      <c r="AG47" s="530"/>
      <c r="AH47" s="530"/>
      <c r="AI47" s="530"/>
      <c r="AJ47" s="531"/>
      <c r="AL47" s="532"/>
      <c r="BB47" s="235" t="s">
        <v>227</v>
      </c>
      <c r="BC47" s="49" t="s">
        <v>228</v>
      </c>
      <c r="BD47" s="236" t="s">
        <v>229</v>
      </c>
      <c r="BE47" s="236"/>
      <c r="BF47" s="236"/>
      <c r="BG47" s="236"/>
      <c r="BH47" s="236"/>
      <c r="BI47" s="236"/>
      <c r="BJ47" s="236"/>
      <c r="BK47" s="236"/>
      <c r="BL47" s="236"/>
      <c r="BM47" s="236"/>
      <c r="BN47" s="236"/>
      <c r="BO47" s="236"/>
      <c r="BP47" s="236"/>
      <c r="BQ47" s="236"/>
      <c r="BR47" s="236"/>
      <c r="BS47" s="236"/>
      <c r="BT47" s="236"/>
      <c r="BU47" s="236"/>
      <c r="BV47" s="236"/>
      <c r="BW47" s="236"/>
      <c r="BX47" s="236"/>
      <c r="BY47" s="236"/>
      <c r="BZ47" s="236"/>
      <c r="CA47" s="236"/>
      <c r="CB47" s="236"/>
      <c r="CC47" s="236"/>
      <c r="CD47" s="236"/>
      <c r="CE47" s="236"/>
      <c r="CF47" s="236"/>
      <c r="CG47" s="236"/>
      <c r="CH47" s="236"/>
      <c r="CI47" s="236"/>
      <c r="CJ47" s="236"/>
    </row>
    <row r="48" spans="1:88" ht="54" customHeight="1">
      <c r="A48" s="550"/>
      <c r="B48" s="402"/>
      <c r="C48" s="372"/>
      <c r="D48" s="551" t="s">
        <v>230</v>
      </c>
      <c r="E48" s="551"/>
      <c r="F48" s="551"/>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2"/>
      <c r="AK48" s="237"/>
      <c r="AL48" s="532"/>
      <c r="AQ48" s="238"/>
      <c r="BB48" s="235"/>
      <c r="BC48" s="49"/>
      <c r="BD48" s="239" t="s">
        <v>231</v>
      </c>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1"/>
    </row>
    <row r="49" spans="1:88" ht="54" customHeight="1">
      <c r="A49" s="550"/>
      <c r="B49" s="402"/>
      <c r="C49" s="372"/>
      <c r="D49" s="551"/>
      <c r="E49" s="551"/>
      <c r="F49" s="551"/>
      <c r="G49" s="551"/>
      <c r="H49" s="551"/>
      <c r="I49" s="551"/>
      <c r="J49" s="551"/>
      <c r="K49" s="551"/>
      <c r="L49" s="551"/>
      <c r="M49" s="551"/>
      <c r="N49" s="551"/>
      <c r="O49" s="551"/>
      <c r="P49" s="551"/>
      <c r="Q49" s="551"/>
      <c r="R49" s="551"/>
      <c r="S49" s="551"/>
      <c r="T49" s="551"/>
      <c r="U49" s="551"/>
      <c r="V49" s="551"/>
      <c r="W49" s="551"/>
      <c r="X49" s="551"/>
      <c r="Y49" s="551"/>
      <c r="Z49" s="551"/>
      <c r="AA49" s="551"/>
      <c r="AB49" s="551"/>
      <c r="AC49" s="551"/>
      <c r="AD49" s="551"/>
      <c r="AE49" s="551"/>
      <c r="AF49" s="551"/>
      <c r="AG49" s="551"/>
      <c r="AH49" s="551"/>
      <c r="AI49" s="551"/>
      <c r="AJ49" s="552"/>
      <c r="AL49" s="532"/>
      <c r="BB49" s="235"/>
      <c r="BC49" s="49"/>
      <c r="BD49" s="239"/>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1"/>
    </row>
    <row r="50" spans="1:88" ht="54" customHeight="1">
      <c r="A50" s="550"/>
      <c r="B50" s="402"/>
      <c r="C50" s="372"/>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1"/>
      <c r="AI50" s="551"/>
      <c r="AJ50" s="552"/>
      <c r="AL50" s="532"/>
      <c r="BB50" s="235"/>
      <c r="BC50" s="49"/>
      <c r="BD50" s="239"/>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1"/>
    </row>
    <row r="51" spans="1:88" ht="206.25" customHeight="1">
      <c r="A51" s="550"/>
      <c r="B51" s="402"/>
      <c r="C51" s="372"/>
      <c r="D51" s="553" t="str">
        <f>IF(AO3="","",AO3)</f>
        <v/>
      </c>
      <c r="E51" s="553"/>
      <c r="F51" s="553"/>
      <c r="G51" s="553"/>
      <c r="H51" s="553"/>
      <c r="I51" s="553"/>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4"/>
      <c r="AL51" s="532"/>
      <c r="BB51" s="235"/>
      <c r="BC51" s="49"/>
      <c r="BD51" s="242"/>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c r="CF51" s="243"/>
      <c r="CG51" s="243"/>
      <c r="CH51" s="243"/>
      <c r="CI51" s="243"/>
      <c r="CJ51" s="244"/>
    </row>
    <row r="52" spans="1:88" ht="206.25" customHeight="1">
      <c r="A52" s="550"/>
      <c r="B52" s="402"/>
      <c r="C52" s="372"/>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c r="AC52" s="553"/>
      <c r="AD52" s="553"/>
      <c r="AE52" s="553"/>
      <c r="AF52" s="553"/>
      <c r="AG52" s="553"/>
      <c r="AH52" s="553"/>
      <c r="AI52" s="553"/>
      <c r="AJ52" s="554"/>
      <c r="AL52" s="532"/>
      <c r="BB52" s="235"/>
      <c r="BC52" s="49"/>
      <c r="BD52" s="242"/>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c r="CF52" s="243"/>
      <c r="CG52" s="243"/>
      <c r="CH52" s="243"/>
      <c r="CI52" s="243"/>
      <c r="CJ52" s="244"/>
    </row>
    <row r="53" spans="1:88" ht="206.25" customHeight="1" thickBot="1">
      <c r="A53" s="550"/>
      <c r="B53" s="485"/>
      <c r="C53" s="373"/>
      <c r="D53" s="555"/>
      <c r="E53" s="555"/>
      <c r="F53" s="555"/>
      <c r="G53" s="555"/>
      <c r="H53" s="555"/>
      <c r="I53" s="555"/>
      <c r="J53" s="555"/>
      <c r="K53" s="555"/>
      <c r="L53" s="555"/>
      <c r="M53" s="555"/>
      <c r="N53" s="555"/>
      <c r="O53" s="555"/>
      <c r="P53" s="555"/>
      <c r="Q53" s="555"/>
      <c r="R53" s="555"/>
      <c r="S53" s="555"/>
      <c r="T53" s="555"/>
      <c r="U53" s="555"/>
      <c r="V53" s="555"/>
      <c r="W53" s="555"/>
      <c r="X53" s="555"/>
      <c r="Y53" s="555"/>
      <c r="Z53" s="555"/>
      <c r="AA53" s="555"/>
      <c r="AB53" s="555"/>
      <c r="AC53" s="555"/>
      <c r="AD53" s="555"/>
      <c r="AE53" s="555"/>
      <c r="AF53" s="555"/>
      <c r="AG53" s="555"/>
      <c r="AH53" s="555"/>
      <c r="AI53" s="555"/>
      <c r="AJ53" s="556"/>
      <c r="AL53" s="532"/>
      <c r="BB53" s="245"/>
      <c r="BC53" s="246"/>
      <c r="BD53" s="247"/>
      <c r="BE53" s="248"/>
      <c r="BF53" s="248"/>
      <c r="BG53" s="248"/>
      <c r="BH53" s="248"/>
      <c r="BI53" s="248"/>
      <c r="BJ53" s="248"/>
      <c r="BK53" s="248"/>
      <c r="BL53" s="248"/>
      <c r="BM53" s="248"/>
      <c r="BN53" s="248"/>
      <c r="BO53" s="248"/>
      <c r="BP53" s="248"/>
      <c r="BQ53" s="248"/>
      <c r="BR53" s="248"/>
      <c r="BS53" s="248"/>
      <c r="BT53" s="248"/>
      <c r="BU53" s="248"/>
      <c r="BV53" s="248"/>
      <c r="BW53" s="248"/>
      <c r="BX53" s="248"/>
      <c r="BY53" s="248"/>
      <c r="BZ53" s="248"/>
      <c r="CA53" s="248"/>
      <c r="CB53" s="248"/>
      <c r="CC53" s="248"/>
      <c r="CD53" s="248"/>
      <c r="CE53" s="248"/>
      <c r="CF53" s="248"/>
      <c r="CG53" s="248"/>
      <c r="CH53" s="248"/>
      <c r="CI53" s="248"/>
      <c r="CJ53" s="249"/>
    </row>
    <row r="54" spans="1:88" ht="12" customHeight="1">
      <c r="B54" s="557" t="s">
        <v>232</v>
      </c>
      <c r="C54" s="558"/>
      <c r="D54" s="558"/>
      <c r="E54" s="558"/>
      <c r="F54" s="558"/>
      <c r="G54" s="558"/>
      <c r="H54" s="558"/>
      <c r="I54" s="558"/>
      <c r="J54" s="558"/>
      <c r="K54" s="558"/>
      <c r="L54" s="558"/>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9"/>
      <c r="BB54" s="250" t="s">
        <v>233</v>
      </c>
      <c r="BC54" s="250"/>
      <c r="BD54" s="250"/>
      <c r="BE54" s="250"/>
      <c r="BF54" s="250"/>
      <c r="BG54" s="250"/>
      <c r="BH54" s="250"/>
      <c r="BI54" s="250"/>
      <c r="BJ54" s="250"/>
      <c r="BK54" s="250"/>
      <c r="BL54" s="250"/>
      <c r="BM54" s="250"/>
      <c r="BN54" s="250"/>
      <c r="BO54" s="250"/>
      <c r="BP54" s="250"/>
      <c r="BQ54" s="250"/>
      <c r="BR54" s="250"/>
      <c r="BS54" s="250"/>
      <c r="BT54" s="250"/>
      <c r="BU54" s="250"/>
      <c r="BV54" s="250"/>
      <c r="BW54" s="250"/>
      <c r="BX54" s="250"/>
      <c r="BY54" s="250"/>
      <c r="BZ54" s="250"/>
      <c r="CA54" s="250"/>
      <c r="CB54" s="250"/>
      <c r="CC54" s="250"/>
      <c r="CD54" s="250"/>
      <c r="CE54" s="250"/>
      <c r="CF54" s="250"/>
      <c r="CG54" s="250"/>
      <c r="CH54" s="250"/>
      <c r="CI54" s="250"/>
      <c r="CJ54" s="250"/>
    </row>
    <row r="55" spans="1:88" ht="19.5" customHeight="1">
      <c r="B55" s="251">
        <v>1</v>
      </c>
      <c r="C55" s="549" t="s">
        <v>234</v>
      </c>
      <c r="D55" s="547"/>
      <c r="E55" s="547"/>
      <c r="F55" s="547"/>
      <c r="G55" s="547"/>
      <c r="H55" s="547"/>
      <c r="I55" s="547"/>
      <c r="J55" s="547"/>
      <c r="K55" s="547"/>
      <c r="L55" s="547"/>
      <c r="M55" s="547"/>
      <c r="N55" s="547"/>
      <c r="O55" s="547"/>
      <c r="P55" s="547"/>
      <c r="Q55" s="547"/>
      <c r="R55" s="547"/>
      <c r="S55" s="547"/>
      <c r="T55" s="547"/>
      <c r="U55" s="547"/>
      <c r="V55" s="547"/>
      <c r="W55" s="547"/>
      <c r="X55" s="547"/>
      <c r="Y55" s="547"/>
      <c r="Z55" s="547"/>
      <c r="AA55" s="547"/>
      <c r="AB55" s="547"/>
      <c r="AC55" s="547"/>
      <c r="AD55" s="547"/>
      <c r="AE55" s="547"/>
      <c r="AF55" s="547"/>
      <c r="AG55" s="547"/>
      <c r="AH55" s="547"/>
      <c r="AI55" s="547"/>
      <c r="AJ55" s="548"/>
      <c r="AQ55" s="252"/>
      <c r="AR55" s="253"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54">
        <v>1</v>
      </c>
      <c r="BC55" s="255" t="s">
        <v>235</v>
      </c>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row>
    <row r="56" spans="1:88" ht="11.1" customHeight="1">
      <c r="B56" s="251">
        <v>2</v>
      </c>
      <c r="C56" s="547" t="s">
        <v>236</v>
      </c>
      <c r="D56" s="547"/>
      <c r="E56" s="547"/>
      <c r="F56" s="547"/>
      <c r="G56" s="547"/>
      <c r="H56" s="547"/>
      <c r="I56" s="547"/>
      <c r="J56" s="547"/>
      <c r="K56" s="547"/>
      <c r="L56" s="547"/>
      <c r="M56" s="547"/>
      <c r="N56" s="547"/>
      <c r="O56" s="547"/>
      <c r="P56" s="547"/>
      <c r="Q56" s="547"/>
      <c r="R56" s="547"/>
      <c r="S56" s="547"/>
      <c r="T56" s="547"/>
      <c r="U56" s="547"/>
      <c r="V56" s="547"/>
      <c r="W56" s="547"/>
      <c r="X56" s="547"/>
      <c r="Y56" s="547"/>
      <c r="Z56" s="547"/>
      <c r="AA56" s="547"/>
      <c r="AB56" s="547"/>
      <c r="AC56" s="547"/>
      <c r="AD56" s="547"/>
      <c r="AE56" s="547"/>
      <c r="AF56" s="547"/>
      <c r="AG56" s="547"/>
      <c r="AH56" s="547"/>
      <c r="AI56" s="547"/>
      <c r="AJ56" s="548"/>
      <c r="AQ56" s="252"/>
      <c r="AR56" s="253" t="str">
        <f t="shared" ref="AR56:AR77" si="0">C56</f>
        <v>如未附報價單，以SGS定價為主。If no quotation is attached, the SGS pricing shall prevail.</v>
      </c>
      <c r="BB56" s="254">
        <v>2</v>
      </c>
      <c r="BC56" s="255" t="s">
        <v>237</v>
      </c>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c r="CF56" s="255"/>
      <c r="CG56" s="255"/>
      <c r="CH56" s="255"/>
      <c r="CI56" s="255"/>
      <c r="CJ56" s="255"/>
    </row>
    <row r="57" spans="1:88" ht="19.5" customHeight="1">
      <c r="B57" s="251">
        <v>3</v>
      </c>
      <c r="C57" s="547" t="s">
        <v>238</v>
      </c>
      <c r="D57" s="547"/>
      <c r="E57" s="547"/>
      <c r="F57" s="547"/>
      <c r="G57" s="547"/>
      <c r="H57" s="547"/>
      <c r="I57" s="547"/>
      <c r="J57" s="547"/>
      <c r="K57" s="547"/>
      <c r="L57" s="547"/>
      <c r="M57" s="547"/>
      <c r="N57" s="547"/>
      <c r="O57" s="547"/>
      <c r="P57" s="547"/>
      <c r="Q57" s="547"/>
      <c r="R57" s="547"/>
      <c r="S57" s="547"/>
      <c r="T57" s="547"/>
      <c r="U57" s="547"/>
      <c r="V57" s="547"/>
      <c r="W57" s="547"/>
      <c r="X57" s="547"/>
      <c r="Y57" s="547"/>
      <c r="Z57" s="547"/>
      <c r="AA57" s="547"/>
      <c r="AB57" s="547"/>
      <c r="AC57" s="547"/>
      <c r="AD57" s="547"/>
      <c r="AE57" s="547"/>
      <c r="AF57" s="547"/>
      <c r="AG57" s="547"/>
      <c r="AH57" s="547"/>
      <c r="AI57" s="547"/>
      <c r="AJ57" s="548"/>
      <c r="AQ57" s="252"/>
      <c r="AR57" s="253"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54">
        <v>3</v>
      </c>
      <c r="BC57" s="255" t="s">
        <v>239</v>
      </c>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c r="CF57" s="255"/>
      <c r="CG57" s="255"/>
      <c r="CH57" s="255"/>
      <c r="CI57" s="255"/>
      <c r="CJ57" s="255"/>
    </row>
    <row r="58" spans="1:88" ht="12.75" customHeight="1">
      <c r="B58" s="251">
        <v>4</v>
      </c>
      <c r="C58" s="547" t="s">
        <v>240</v>
      </c>
      <c r="D58" s="547"/>
      <c r="E58" s="547"/>
      <c r="F58" s="547"/>
      <c r="G58" s="547"/>
      <c r="H58" s="547"/>
      <c r="I58" s="547"/>
      <c r="J58" s="547"/>
      <c r="K58" s="547"/>
      <c r="L58" s="547"/>
      <c r="M58" s="547"/>
      <c r="N58" s="547"/>
      <c r="O58" s="547"/>
      <c r="P58" s="547"/>
      <c r="Q58" s="547"/>
      <c r="R58" s="547"/>
      <c r="S58" s="547"/>
      <c r="T58" s="547"/>
      <c r="U58" s="547"/>
      <c r="V58" s="547"/>
      <c r="W58" s="547"/>
      <c r="X58" s="547"/>
      <c r="Y58" s="547"/>
      <c r="Z58" s="547"/>
      <c r="AA58" s="547"/>
      <c r="AB58" s="547"/>
      <c r="AC58" s="547"/>
      <c r="AD58" s="547"/>
      <c r="AE58" s="547"/>
      <c r="AF58" s="547"/>
      <c r="AG58" s="547"/>
      <c r="AH58" s="547"/>
      <c r="AI58" s="547"/>
      <c r="AJ58" s="548"/>
      <c r="AQ58" s="252"/>
      <c r="AR58" s="253" t="str">
        <f t="shared" si="0"/>
        <v>微生物參照衛生福利部公告方法檢驗；微生物不接受急件、特急件。Microorganism testing refers to International Standard or Official methods. Express and Urgent services are not available for microorganism testing.</v>
      </c>
      <c r="BB58" s="254">
        <v>4</v>
      </c>
      <c r="BC58" s="255" t="s">
        <v>241</v>
      </c>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c r="CF58" s="255"/>
      <c r="CG58" s="255"/>
      <c r="CH58" s="255"/>
      <c r="CI58" s="255"/>
      <c r="CJ58" s="255"/>
    </row>
    <row r="59" spans="1:88" ht="54.75" customHeight="1">
      <c r="B59" s="251">
        <v>5</v>
      </c>
      <c r="C59" s="549" t="s">
        <v>242</v>
      </c>
      <c r="D59" s="547"/>
      <c r="E59" s="547"/>
      <c r="F59" s="547"/>
      <c r="G59" s="547"/>
      <c r="H59" s="547"/>
      <c r="I59" s="547"/>
      <c r="J59" s="547"/>
      <c r="K59" s="547"/>
      <c r="L59" s="547"/>
      <c r="M59" s="547"/>
      <c r="N59" s="547"/>
      <c r="O59" s="547"/>
      <c r="P59" s="547"/>
      <c r="Q59" s="547"/>
      <c r="R59" s="547"/>
      <c r="S59" s="547"/>
      <c r="T59" s="547"/>
      <c r="U59" s="547"/>
      <c r="V59" s="547"/>
      <c r="W59" s="547"/>
      <c r="X59" s="547"/>
      <c r="Y59" s="547"/>
      <c r="Z59" s="547"/>
      <c r="AA59" s="547"/>
      <c r="AB59" s="547"/>
      <c r="AC59" s="547"/>
      <c r="AD59" s="547"/>
      <c r="AE59" s="547"/>
      <c r="AF59" s="547"/>
      <c r="AG59" s="547"/>
      <c r="AH59" s="547"/>
      <c r="AI59" s="547"/>
      <c r="AJ59" s="548"/>
      <c r="AQ59" s="252"/>
      <c r="AR59" s="253"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54">
        <v>5</v>
      </c>
      <c r="BC59" s="255" t="s">
        <v>243</v>
      </c>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c r="CF59" s="255"/>
      <c r="CG59" s="255"/>
      <c r="CH59" s="255"/>
      <c r="CI59" s="255"/>
      <c r="CJ59" s="255"/>
    </row>
    <row r="60" spans="1:88" ht="19.5" customHeight="1">
      <c r="B60" s="251">
        <v>6</v>
      </c>
      <c r="C60" s="547" t="s">
        <v>244</v>
      </c>
      <c r="D60" s="547"/>
      <c r="E60" s="547"/>
      <c r="F60" s="547"/>
      <c r="G60" s="547"/>
      <c r="H60" s="547"/>
      <c r="I60" s="547"/>
      <c r="J60" s="547"/>
      <c r="K60" s="547"/>
      <c r="L60" s="547"/>
      <c r="M60" s="547"/>
      <c r="N60" s="547"/>
      <c r="O60" s="547"/>
      <c r="P60" s="547"/>
      <c r="Q60" s="547"/>
      <c r="R60" s="547"/>
      <c r="S60" s="547"/>
      <c r="T60" s="547"/>
      <c r="U60" s="547"/>
      <c r="V60" s="547"/>
      <c r="W60" s="547"/>
      <c r="X60" s="547"/>
      <c r="Y60" s="547"/>
      <c r="Z60" s="547"/>
      <c r="AA60" s="547"/>
      <c r="AB60" s="547"/>
      <c r="AC60" s="547"/>
      <c r="AD60" s="547"/>
      <c r="AE60" s="547"/>
      <c r="AF60" s="547"/>
      <c r="AG60" s="547"/>
      <c r="AH60" s="547"/>
      <c r="AI60" s="547"/>
      <c r="AJ60" s="548"/>
      <c r="AQ60" s="252"/>
      <c r="AR60" s="253"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54">
        <v>6</v>
      </c>
      <c r="BC60" s="255" t="s">
        <v>245</v>
      </c>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c r="CF60" s="255"/>
      <c r="CG60" s="255"/>
      <c r="CH60" s="255"/>
      <c r="CI60" s="255"/>
      <c r="CJ60" s="255"/>
    </row>
    <row r="61" spans="1:88" ht="19.5" customHeight="1">
      <c r="B61" s="251">
        <v>7</v>
      </c>
      <c r="C61" s="549" t="s">
        <v>246</v>
      </c>
      <c r="D61" s="547"/>
      <c r="E61" s="547"/>
      <c r="F61" s="547"/>
      <c r="G61" s="547"/>
      <c r="H61" s="547"/>
      <c r="I61" s="547"/>
      <c r="J61" s="547"/>
      <c r="K61" s="547"/>
      <c r="L61" s="547"/>
      <c r="M61" s="547"/>
      <c r="N61" s="547"/>
      <c r="O61" s="547"/>
      <c r="P61" s="547"/>
      <c r="Q61" s="547"/>
      <c r="R61" s="547"/>
      <c r="S61" s="547"/>
      <c r="T61" s="547"/>
      <c r="U61" s="547"/>
      <c r="V61" s="547"/>
      <c r="W61" s="547"/>
      <c r="X61" s="547"/>
      <c r="Y61" s="547"/>
      <c r="Z61" s="547"/>
      <c r="AA61" s="547"/>
      <c r="AB61" s="547"/>
      <c r="AC61" s="547"/>
      <c r="AD61" s="547"/>
      <c r="AE61" s="547"/>
      <c r="AF61" s="547"/>
      <c r="AG61" s="547"/>
      <c r="AH61" s="547"/>
      <c r="AI61" s="547"/>
      <c r="AJ61" s="548"/>
      <c r="AQ61" s="252"/>
      <c r="AR61" s="253"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54">
        <v>7</v>
      </c>
      <c r="BC61" s="255" t="s">
        <v>247</v>
      </c>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c r="CF61" s="255"/>
      <c r="CG61" s="255"/>
      <c r="CH61" s="255"/>
      <c r="CI61" s="255"/>
      <c r="CJ61" s="255"/>
    </row>
    <row r="62" spans="1:88" ht="29.25" customHeight="1">
      <c r="B62" s="251">
        <v>8</v>
      </c>
      <c r="C62" s="547" t="s">
        <v>248</v>
      </c>
      <c r="D62" s="547"/>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7"/>
      <c r="AC62" s="547"/>
      <c r="AD62" s="547"/>
      <c r="AE62" s="547"/>
      <c r="AF62" s="547"/>
      <c r="AG62" s="547"/>
      <c r="AH62" s="547"/>
      <c r="AI62" s="547"/>
      <c r="AJ62" s="548"/>
      <c r="AQ62" s="252"/>
      <c r="AR62" s="253"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54">
        <v>8</v>
      </c>
      <c r="BC62" s="255" t="s">
        <v>249</v>
      </c>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row>
    <row r="63" spans="1:88" ht="29.25" customHeight="1">
      <c r="B63" s="251">
        <v>9</v>
      </c>
      <c r="C63" s="549" t="s">
        <v>250</v>
      </c>
      <c r="D63" s="547"/>
      <c r="E63" s="547"/>
      <c r="F63" s="547"/>
      <c r="G63" s="547"/>
      <c r="H63" s="547"/>
      <c r="I63" s="547"/>
      <c r="J63" s="547"/>
      <c r="K63" s="547"/>
      <c r="L63" s="547"/>
      <c r="M63" s="547"/>
      <c r="N63" s="547"/>
      <c r="O63" s="547"/>
      <c r="P63" s="547"/>
      <c r="Q63" s="547"/>
      <c r="R63" s="547"/>
      <c r="S63" s="547"/>
      <c r="T63" s="547"/>
      <c r="U63" s="547"/>
      <c r="V63" s="547"/>
      <c r="W63" s="547"/>
      <c r="X63" s="547"/>
      <c r="Y63" s="547"/>
      <c r="Z63" s="547"/>
      <c r="AA63" s="547"/>
      <c r="AB63" s="547"/>
      <c r="AC63" s="547"/>
      <c r="AD63" s="547"/>
      <c r="AE63" s="547"/>
      <c r="AF63" s="547"/>
      <c r="AG63" s="547"/>
      <c r="AH63" s="547"/>
      <c r="AI63" s="547"/>
      <c r="AJ63" s="548"/>
      <c r="AQ63" s="252"/>
      <c r="AR63" s="253"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54">
        <v>9</v>
      </c>
      <c r="BC63" s="255" t="s">
        <v>251</v>
      </c>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c r="CF63" s="255"/>
      <c r="CG63" s="255"/>
      <c r="CH63" s="255"/>
      <c r="CI63" s="255"/>
      <c r="CJ63" s="255"/>
    </row>
    <row r="64" spans="1:88" ht="24.75">
      <c r="B64" s="251">
        <v>10</v>
      </c>
      <c r="C64" s="547" t="s">
        <v>252</v>
      </c>
      <c r="D64" s="54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7"/>
      <c r="AC64" s="547"/>
      <c r="AD64" s="547"/>
      <c r="AE64" s="547"/>
      <c r="AF64" s="547"/>
      <c r="AG64" s="547"/>
      <c r="AH64" s="547"/>
      <c r="AI64" s="547"/>
      <c r="AJ64" s="548"/>
      <c r="AQ64" s="252"/>
      <c r="AR64" s="253"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54">
        <v>10</v>
      </c>
      <c r="BC64" s="255" t="s">
        <v>253</v>
      </c>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c r="CF64" s="255"/>
      <c r="CG64" s="255"/>
      <c r="CH64" s="255"/>
      <c r="CI64" s="255"/>
      <c r="CJ64" s="255"/>
    </row>
    <row r="65" spans="2:88" ht="27" customHeight="1">
      <c r="B65" s="251">
        <v>11</v>
      </c>
      <c r="C65" s="547" t="s">
        <v>254</v>
      </c>
      <c r="D65" s="547"/>
      <c r="E65" s="547"/>
      <c r="F65" s="547"/>
      <c r="G65" s="547"/>
      <c r="H65" s="547"/>
      <c r="I65" s="547"/>
      <c r="J65" s="547"/>
      <c r="K65" s="547"/>
      <c r="L65" s="547"/>
      <c r="M65" s="547"/>
      <c r="N65" s="547"/>
      <c r="O65" s="547"/>
      <c r="P65" s="547"/>
      <c r="Q65" s="547"/>
      <c r="R65" s="547"/>
      <c r="S65" s="547"/>
      <c r="T65" s="547"/>
      <c r="U65" s="547"/>
      <c r="V65" s="547"/>
      <c r="W65" s="547"/>
      <c r="X65" s="547"/>
      <c r="Y65" s="547"/>
      <c r="Z65" s="547"/>
      <c r="AA65" s="547"/>
      <c r="AB65" s="547"/>
      <c r="AC65" s="547"/>
      <c r="AD65" s="547"/>
      <c r="AE65" s="547"/>
      <c r="AF65" s="547"/>
      <c r="AG65" s="547"/>
      <c r="AH65" s="547"/>
      <c r="AI65" s="547"/>
      <c r="AJ65" s="548"/>
      <c r="AQ65" s="252"/>
      <c r="AR65" s="253"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54">
        <v>11</v>
      </c>
      <c r="BC65" s="255" t="s">
        <v>255</v>
      </c>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row>
    <row r="66" spans="2:88" ht="27" customHeight="1">
      <c r="B66" s="251">
        <v>12</v>
      </c>
      <c r="C66" s="547" t="s">
        <v>256</v>
      </c>
      <c r="D66" s="54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7"/>
      <c r="AC66" s="547"/>
      <c r="AD66" s="547"/>
      <c r="AE66" s="547"/>
      <c r="AF66" s="547"/>
      <c r="AG66" s="547"/>
      <c r="AH66" s="547"/>
      <c r="AI66" s="547"/>
      <c r="AJ66" s="548"/>
      <c r="AQ66" s="252"/>
      <c r="AR66" s="253"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54">
        <v>12</v>
      </c>
      <c r="BC66" s="255" t="s">
        <v>257</v>
      </c>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c r="CF66" s="255"/>
      <c r="CG66" s="255"/>
      <c r="CH66" s="255"/>
      <c r="CI66" s="255"/>
      <c r="CJ66" s="255"/>
    </row>
    <row r="67" spans="2:88" ht="11.25" customHeight="1">
      <c r="B67" s="251">
        <v>13</v>
      </c>
      <c r="C67" s="547" t="s">
        <v>258</v>
      </c>
      <c r="D67" s="547"/>
      <c r="E67" s="547"/>
      <c r="F67" s="547"/>
      <c r="G67" s="547"/>
      <c r="H67" s="547"/>
      <c r="I67" s="547"/>
      <c r="J67" s="547"/>
      <c r="K67" s="547"/>
      <c r="L67" s="547"/>
      <c r="M67" s="547"/>
      <c r="N67" s="547"/>
      <c r="O67" s="547"/>
      <c r="P67" s="547"/>
      <c r="Q67" s="547"/>
      <c r="R67" s="547"/>
      <c r="S67" s="547"/>
      <c r="T67" s="547"/>
      <c r="U67" s="547"/>
      <c r="V67" s="547"/>
      <c r="W67" s="547"/>
      <c r="X67" s="547"/>
      <c r="Y67" s="547"/>
      <c r="Z67" s="547"/>
      <c r="AA67" s="547"/>
      <c r="AB67" s="547"/>
      <c r="AC67" s="547"/>
      <c r="AD67" s="547"/>
      <c r="AE67" s="547"/>
      <c r="AF67" s="547"/>
      <c r="AG67" s="547"/>
      <c r="AH67" s="547"/>
      <c r="AI67" s="547"/>
      <c r="AJ67" s="548"/>
      <c r="AQ67" s="252"/>
      <c r="AR67" s="253" t="str">
        <f t="shared" si="0"/>
        <v xml:space="preserve">本實驗室不於報告中提供符合性聲明與量測不確定度。We do not provide a compliance statement and uncertainty in the report. </v>
      </c>
      <c r="BB67" s="254">
        <v>13</v>
      </c>
      <c r="BC67" s="255" t="s">
        <v>259</v>
      </c>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row>
    <row r="68" spans="2:88" ht="18" customHeight="1">
      <c r="B68" s="251">
        <v>14</v>
      </c>
      <c r="C68" s="549" t="s">
        <v>260</v>
      </c>
      <c r="D68" s="54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7"/>
      <c r="AC68" s="547"/>
      <c r="AD68" s="547"/>
      <c r="AE68" s="547"/>
      <c r="AF68" s="547"/>
      <c r="AG68" s="547"/>
      <c r="AH68" s="547"/>
      <c r="AI68" s="547"/>
      <c r="AJ68" s="548"/>
      <c r="AQ68" s="252"/>
      <c r="AR68" s="253"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54">
        <v>14</v>
      </c>
      <c r="BC68" s="255" t="s">
        <v>261</v>
      </c>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row>
    <row r="69" spans="2:88" ht="18" customHeight="1">
      <c r="B69" s="251">
        <v>15</v>
      </c>
      <c r="C69" s="547" t="s">
        <v>262</v>
      </c>
      <c r="D69" s="547"/>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7"/>
      <c r="AC69" s="547"/>
      <c r="AD69" s="547"/>
      <c r="AE69" s="547"/>
      <c r="AF69" s="547"/>
      <c r="AG69" s="547"/>
      <c r="AH69" s="547"/>
      <c r="AI69" s="547"/>
      <c r="AJ69" s="548"/>
      <c r="AQ69" s="252"/>
      <c r="AR69" s="253"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54">
        <v>15</v>
      </c>
      <c r="BC69" s="255" t="s">
        <v>263</v>
      </c>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row>
    <row r="70" spans="2:88" ht="29.25" customHeight="1">
      <c r="B70" s="251">
        <v>16</v>
      </c>
      <c r="C70" s="547" t="s">
        <v>264</v>
      </c>
      <c r="D70" s="54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7"/>
      <c r="AC70" s="547"/>
      <c r="AD70" s="547"/>
      <c r="AE70" s="547"/>
      <c r="AF70" s="547"/>
      <c r="AG70" s="547"/>
      <c r="AH70" s="547"/>
      <c r="AI70" s="547"/>
      <c r="AJ70" s="548"/>
      <c r="AQ70" s="252"/>
      <c r="AR70" s="253"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54">
        <v>16</v>
      </c>
      <c r="BC70" s="255" t="s">
        <v>265</v>
      </c>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c r="CF70" s="255"/>
      <c r="CG70" s="255"/>
      <c r="CH70" s="255"/>
      <c r="CI70" s="255"/>
      <c r="CJ70" s="255"/>
    </row>
    <row r="71" spans="2:88" ht="36" customHeight="1">
      <c r="B71" s="251">
        <v>17</v>
      </c>
      <c r="C71" s="547" t="s">
        <v>266</v>
      </c>
      <c r="D71" s="54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7"/>
      <c r="AC71" s="547"/>
      <c r="AD71" s="547"/>
      <c r="AE71" s="547"/>
      <c r="AF71" s="547"/>
      <c r="AG71" s="547"/>
      <c r="AH71" s="547"/>
      <c r="AI71" s="547"/>
      <c r="AJ71" s="548"/>
      <c r="AQ71" s="252"/>
      <c r="AR71" s="253"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54">
        <v>17</v>
      </c>
      <c r="BC71" s="255" t="s">
        <v>267</v>
      </c>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row>
    <row r="72" spans="2:88" ht="21" customHeight="1">
      <c r="B72" s="251">
        <v>18</v>
      </c>
      <c r="C72" s="549" t="s">
        <v>268</v>
      </c>
      <c r="D72" s="547"/>
      <c r="E72" s="547"/>
      <c r="F72" s="547"/>
      <c r="G72" s="547"/>
      <c r="H72" s="547"/>
      <c r="I72" s="547"/>
      <c r="J72" s="547"/>
      <c r="K72" s="547"/>
      <c r="L72" s="547"/>
      <c r="M72" s="547"/>
      <c r="N72" s="547"/>
      <c r="O72" s="547"/>
      <c r="P72" s="547"/>
      <c r="Q72" s="547"/>
      <c r="R72" s="547"/>
      <c r="S72" s="547"/>
      <c r="T72" s="547"/>
      <c r="U72" s="547"/>
      <c r="V72" s="547"/>
      <c r="W72" s="547"/>
      <c r="X72" s="547"/>
      <c r="Y72" s="547"/>
      <c r="Z72" s="547"/>
      <c r="AA72" s="547"/>
      <c r="AB72" s="547"/>
      <c r="AC72" s="547"/>
      <c r="AD72" s="547"/>
      <c r="AE72" s="547"/>
      <c r="AF72" s="547"/>
      <c r="AG72" s="547"/>
      <c r="AH72" s="547"/>
      <c r="AI72" s="547"/>
      <c r="AJ72" s="548"/>
      <c r="AQ72" s="252"/>
      <c r="AR72" s="253"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54">
        <v>18</v>
      </c>
      <c r="BC72" s="255" t="s">
        <v>269</v>
      </c>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c r="CF72" s="255"/>
      <c r="CG72" s="255"/>
      <c r="CH72" s="255"/>
      <c r="CI72" s="255"/>
      <c r="CJ72" s="255"/>
    </row>
    <row r="73" spans="2:88" ht="29.25" customHeight="1">
      <c r="B73" s="251">
        <v>19</v>
      </c>
      <c r="C73" s="547" t="s">
        <v>270</v>
      </c>
      <c r="D73" s="54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7"/>
      <c r="AC73" s="547"/>
      <c r="AD73" s="547"/>
      <c r="AE73" s="547"/>
      <c r="AF73" s="547"/>
      <c r="AG73" s="547"/>
      <c r="AH73" s="547"/>
      <c r="AI73" s="547"/>
      <c r="AJ73" s="548"/>
      <c r="AQ73" s="252"/>
      <c r="AR73" s="253"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54">
        <v>19</v>
      </c>
      <c r="BC73" s="255" t="s">
        <v>271</v>
      </c>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c r="CF73" s="255"/>
      <c r="CG73" s="255"/>
      <c r="CH73" s="255"/>
      <c r="CI73" s="255"/>
      <c r="CJ73" s="255"/>
    </row>
    <row r="74" spans="2:88" ht="26.25" customHeight="1">
      <c r="B74" s="251">
        <v>20</v>
      </c>
      <c r="C74" s="560" t="s">
        <v>272</v>
      </c>
      <c r="D74" s="560"/>
      <c r="E74" s="560"/>
      <c r="F74" s="560"/>
      <c r="G74" s="560"/>
      <c r="H74" s="560"/>
      <c r="I74" s="560"/>
      <c r="J74" s="560"/>
      <c r="K74" s="560"/>
      <c r="L74" s="560"/>
      <c r="M74" s="560"/>
      <c r="N74" s="560"/>
      <c r="O74" s="560"/>
      <c r="P74" s="560"/>
      <c r="Q74" s="560"/>
      <c r="R74" s="560"/>
      <c r="S74" s="560"/>
      <c r="T74" s="560"/>
      <c r="U74" s="560"/>
      <c r="V74" s="560"/>
      <c r="W74" s="560"/>
      <c r="X74" s="560"/>
      <c r="Y74" s="560"/>
      <c r="Z74" s="560"/>
      <c r="AA74" s="560"/>
      <c r="AB74" s="560"/>
      <c r="AC74" s="560"/>
      <c r="AD74" s="560"/>
      <c r="AE74" s="560"/>
      <c r="AF74" s="560"/>
      <c r="AG74" s="561"/>
      <c r="AH74" s="561"/>
      <c r="AI74" s="561"/>
      <c r="AJ74" s="562"/>
      <c r="AQ74" s="252"/>
      <c r="AR74" s="253"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54">
        <v>20</v>
      </c>
      <c r="BC74" s="256" t="s">
        <v>273</v>
      </c>
      <c r="BD74" s="256"/>
      <c r="BE74" s="256"/>
      <c r="BF74" s="256"/>
      <c r="BG74" s="256"/>
      <c r="BH74" s="256"/>
      <c r="BI74" s="256"/>
      <c r="BJ74" s="256"/>
      <c r="BK74" s="256"/>
      <c r="BL74" s="256"/>
      <c r="BM74" s="256"/>
      <c r="BN74" s="256"/>
      <c r="BO74" s="256"/>
      <c r="BP74" s="256"/>
      <c r="BQ74" s="256"/>
      <c r="BR74" s="256"/>
      <c r="BS74" s="256"/>
      <c r="BT74" s="256"/>
      <c r="BU74" s="256"/>
      <c r="BV74" s="256"/>
      <c r="BW74" s="256"/>
      <c r="BX74" s="256"/>
      <c r="BY74" s="256"/>
      <c r="BZ74" s="256"/>
      <c r="CA74" s="256"/>
      <c r="CB74" s="256"/>
      <c r="CC74" s="256"/>
      <c r="CD74" s="256"/>
      <c r="CE74" s="256"/>
      <c r="CF74" s="256"/>
      <c r="CG74" s="255"/>
      <c r="CH74" s="255"/>
      <c r="CI74" s="255"/>
      <c r="CJ74" s="255"/>
    </row>
    <row r="75" spans="2:88" ht="17.25" customHeight="1">
      <c r="B75" s="251">
        <v>21</v>
      </c>
      <c r="C75" s="549" t="s">
        <v>274</v>
      </c>
      <c r="D75" s="54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7"/>
      <c r="AC75" s="547"/>
      <c r="AD75" s="547"/>
      <c r="AE75" s="547"/>
      <c r="AF75" s="547"/>
      <c r="AG75" s="547"/>
      <c r="AH75" s="547"/>
      <c r="AI75" s="547"/>
      <c r="AJ75" s="548"/>
      <c r="AQ75" s="252"/>
      <c r="AR75" s="253"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54">
        <v>21</v>
      </c>
      <c r="BC75" s="255" t="s">
        <v>275</v>
      </c>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c r="CF75" s="255"/>
      <c r="CG75" s="255"/>
      <c r="CH75" s="255"/>
      <c r="CI75" s="255"/>
      <c r="CJ75" s="255"/>
    </row>
    <row r="76" spans="2:88" ht="19.5" customHeight="1">
      <c r="B76" s="251">
        <v>22</v>
      </c>
      <c r="C76" s="549" t="s">
        <v>276</v>
      </c>
      <c r="D76" s="547"/>
      <c r="E76" s="547"/>
      <c r="F76" s="547"/>
      <c r="G76" s="547"/>
      <c r="H76" s="547"/>
      <c r="I76" s="547"/>
      <c r="J76" s="547"/>
      <c r="K76" s="547"/>
      <c r="L76" s="547"/>
      <c r="M76" s="547"/>
      <c r="N76" s="547"/>
      <c r="O76" s="547"/>
      <c r="P76" s="547"/>
      <c r="Q76" s="547"/>
      <c r="R76" s="547"/>
      <c r="S76" s="547"/>
      <c r="T76" s="547"/>
      <c r="U76" s="547"/>
      <c r="V76" s="547"/>
      <c r="W76" s="547"/>
      <c r="X76" s="547"/>
      <c r="Y76" s="547"/>
      <c r="Z76" s="547"/>
      <c r="AA76" s="547"/>
      <c r="AB76" s="547"/>
      <c r="AC76" s="547"/>
      <c r="AD76" s="547"/>
      <c r="AE76" s="547"/>
      <c r="AF76" s="547"/>
      <c r="AG76" s="547"/>
      <c r="AH76" s="547"/>
      <c r="AI76" s="547"/>
      <c r="AJ76" s="548"/>
      <c r="AQ76" s="252"/>
      <c r="AR76" s="253"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54">
        <v>22</v>
      </c>
      <c r="BC76" s="255" t="s">
        <v>277</v>
      </c>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c r="CF76" s="255"/>
      <c r="CG76" s="255"/>
      <c r="CH76" s="255"/>
      <c r="CI76" s="255"/>
      <c r="CJ76" s="255"/>
    </row>
    <row r="77" spans="2:88" ht="19.5" customHeight="1">
      <c r="B77" s="251">
        <v>23</v>
      </c>
      <c r="C77" s="547" t="s">
        <v>278</v>
      </c>
      <c r="D77" s="54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7"/>
      <c r="AC77" s="547"/>
      <c r="AD77" s="547"/>
      <c r="AE77" s="547"/>
      <c r="AF77" s="547"/>
      <c r="AG77" s="547"/>
      <c r="AH77" s="547"/>
      <c r="AI77" s="547"/>
      <c r="AJ77" s="548"/>
      <c r="AQ77" s="252"/>
      <c r="AR77" s="253"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54">
        <v>23</v>
      </c>
      <c r="BC77" s="255" t="s">
        <v>279</v>
      </c>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c r="CF77" s="255"/>
      <c r="CG77" s="255"/>
      <c r="CH77" s="255"/>
      <c r="CI77" s="255"/>
      <c r="CJ77" s="255"/>
    </row>
    <row r="78" spans="2:88" ht="3.75" customHeight="1" thickBot="1">
      <c r="B78" s="257"/>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9"/>
    </row>
    <row r="79" spans="2:88" ht="15.75" customHeight="1">
      <c r="B79" s="563" t="s">
        <v>280</v>
      </c>
      <c r="C79" s="405" t="s">
        <v>281</v>
      </c>
      <c r="D79" s="564" t="s">
        <v>282</v>
      </c>
      <c r="E79" s="565"/>
      <c r="F79" s="565"/>
      <c r="G79" s="565"/>
      <c r="H79" s="565"/>
      <c r="I79" s="565"/>
      <c r="J79" s="565"/>
      <c r="K79" s="565"/>
      <c r="L79" s="565"/>
      <c r="M79" s="565"/>
      <c r="N79" s="565"/>
      <c r="O79" s="566"/>
      <c r="P79" s="570"/>
      <c r="Q79" s="571"/>
      <c r="R79" s="571"/>
      <c r="S79" s="571"/>
      <c r="T79" s="571"/>
      <c r="U79" s="571"/>
      <c r="V79" s="571"/>
      <c r="W79" s="571"/>
      <c r="X79" s="571"/>
      <c r="Y79" s="571"/>
      <c r="Z79" s="571"/>
      <c r="AA79" s="571"/>
      <c r="AB79" s="571"/>
      <c r="AC79" s="571"/>
      <c r="AD79" s="571"/>
      <c r="AE79" s="571"/>
      <c r="AF79" s="571"/>
      <c r="AG79" s="571"/>
      <c r="AH79" s="571"/>
      <c r="AI79" s="571"/>
      <c r="AJ79" s="572"/>
      <c r="BB79" s="261" t="s">
        <v>283</v>
      </c>
      <c r="BC79" s="262" t="s">
        <v>284</v>
      </c>
      <c r="BD79" s="263" t="s">
        <v>285</v>
      </c>
      <c r="BE79" s="264"/>
      <c r="BF79" s="264"/>
      <c r="BG79" s="264"/>
      <c r="BH79" s="264"/>
      <c r="BI79" s="264"/>
      <c r="BJ79" s="264"/>
      <c r="BK79" s="264"/>
      <c r="BL79" s="264"/>
      <c r="BM79" s="264"/>
      <c r="BN79" s="264"/>
      <c r="BO79" s="265"/>
      <c r="BP79" s="266"/>
      <c r="BQ79" s="267"/>
      <c r="BR79" s="267"/>
      <c r="BS79" s="267"/>
      <c r="BT79" s="267"/>
      <c r="BU79" s="267"/>
      <c r="BV79" s="267"/>
      <c r="BW79" s="267"/>
      <c r="BX79" s="267"/>
      <c r="BY79" s="267"/>
      <c r="BZ79" s="267"/>
      <c r="CA79" s="267"/>
      <c r="CB79" s="267"/>
      <c r="CC79" s="267"/>
      <c r="CD79" s="267"/>
      <c r="CE79" s="267"/>
      <c r="CF79" s="267"/>
      <c r="CG79" s="267"/>
      <c r="CH79" s="267"/>
      <c r="CI79" s="267"/>
      <c r="CJ79" s="267"/>
    </row>
    <row r="80" spans="2:88" ht="37.5" customHeight="1">
      <c r="B80" s="402"/>
      <c r="C80" s="372"/>
      <c r="D80" s="567"/>
      <c r="E80" s="568"/>
      <c r="F80" s="568"/>
      <c r="G80" s="568"/>
      <c r="H80" s="568"/>
      <c r="I80" s="568"/>
      <c r="J80" s="568"/>
      <c r="K80" s="568"/>
      <c r="L80" s="568"/>
      <c r="M80" s="568"/>
      <c r="N80" s="568"/>
      <c r="O80" s="569"/>
      <c r="P80" s="573"/>
      <c r="Q80" s="574"/>
      <c r="R80" s="574"/>
      <c r="S80" s="574"/>
      <c r="T80" s="574"/>
      <c r="U80" s="574"/>
      <c r="V80" s="574"/>
      <c r="W80" s="574"/>
      <c r="X80" s="574"/>
      <c r="Y80" s="574"/>
      <c r="Z80" s="574"/>
      <c r="AA80" s="574"/>
      <c r="AB80" s="574"/>
      <c r="AC80" s="574"/>
      <c r="AD80" s="574"/>
      <c r="AE80" s="574"/>
      <c r="AF80" s="574"/>
      <c r="AG80" s="574"/>
      <c r="AH80" s="574"/>
      <c r="AI80" s="574"/>
      <c r="AJ80" s="575"/>
      <c r="BB80" s="235"/>
      <c r="BC80" s="49"/>
      <c r="BD80" s="268"/>
      <c r="BE80" s="269"/>
      <c r="BF80" s="269"/>
      <c r="BG80" s="269"/>
      <c r="BH80" s="269"/>
      <c r="BI80" s="269"/>
      <c r="BJ80" s="269"/>
      <c r="BK80" s="269"/>
      <c r="BL80" s="269"/>
      <c r="BM80" s="269"/>
      <c r="BN80" s="269"/>
      <c r="BO80" s="270"/>
      <c r="BP80" s="271"/>
      <c r="BQ80" s="272"/>
      <c r="BR80" s="272"/>
      <c r="BS80" s="272"/>
      <c r="BT80" s="272"/>
      <c r="BU80" s="272"/>
      <c r="BV80" s="272"/>
      <c r="BW80" s="272"/>
      <c r="BX80" s="272"/>
      <c r="BY80" s="272"/>
      <c r="BZ80" s="272"/>
      <c r="CA80" s="272"/>
      <c r="CB80" s="272"/>
      <c r="CC80" s="272"/>
      <c r="CD80" s="272"/>
      <c r="CE80" s="272"/>
      <c r="CF80" s="272"/>
      <c r="CG80" s="272"/>
      <c r="CH80" s="272"/>
      <c r="CI80" s="272"/>
      <c r="CJ80" s="272"/>
    </row>
    <row r="81" spans="2:88" ht="16.5" thickBot="1">
      <c r="B81" s="485"/>
      <c r="C81" s="373"/>
      <c r="D81" s="576" t="s">
        <v>286</v>
      </c>
      <c r="E81" s="577"/>
      <c r="F81" s="577"/>
      <c r="G81" s="577"/>
      <c r="H81" s="577"/>
      <c r="I81" s="577"/>
      <c r="J81" s="577"/>
      <c r="K81" s="577"/>
      <c r="L81" s="577"/>
      <c r="M81" s="577"/>
      <c r="N81" s="577"/>
      <c r="O81" s="578"/>
      <c r="P81" s="579"/>
      <c r="Q81" s="580"/>
      <c r="R81" s="580"/>
      <c r="S81" s="580"/>
      <c r="T81" s="580"/>
      <c r="U81" s="580"/>
      <c r="V81" s="580"/>
      <c r="W81" s="580"/>
      <c r="X81" s="580"/>
      <c r="Y81" s="580"/>
      <c r="Z81" s="580"/>
      <c r="AA81" s="580"/>
      <c r="AB81" s="580"/>
      <c r="AC81" s="580"/>
      <c r="AD81" s="580"/>
      <c r="AE81" s="580"/>
      <c r="AF81" s="580"/>
      <c r="AG81" s="580"/>
      <c r="AH81" s="580"/>
      <c r="AI81" s="580"/>
      <c r="AJ81" s="581"/>
      <c r="BB81" s="273"/>
      <c r="BC81" s="116"/>
      <c r="BD81" s="274" t="s">
        <v>287</v>
      </c>
      <c r="BE81" s="275"/>
      <c r="BF81" s="275"/>
      <c r="BG81" s="275"/>
      <c r="BH81" s="275"/>
      <c r="BI81" s="275"/>
      <c r="BJ81" s="275"/>
      <c r="BK81" s="275"/>
      <c r="BL81" s="275"/>
      <c r="BM81" s="275"/>
      <c r="BN81" s="275"/>
      <c r="BO81" s="276"/>
      <c r="BP81" s="277"/>
      <c r="BQ81" s="278"/>
      <c r="BR81" s="278"/>
      <c r="BS81" s="278"/>
      <c r="BT81" s="278"/>
      <c r="BU81" s="278"/>
      <c r="BV81" s="278"/>
      <c r="BW81" s="278"/>
      <c r="BX81" s="278"/>
      <c r="BY81" s="278"/>
      <c r="BZ81" s="278"/>
      <c r="CA81" s="278"/>
      <c r="CB81" s="278"/>
      <c r="CC81" s="278"/>
      <c r="CD81" s="278"/>
      <c r="CE81" s="278"/>
      <c r="CF81" s="278"/>
      <c r="CG81" s="278"/>
      <c r="CH81" s="278"/>
      <c r="CI81" s="278"/>
      <c r="CJ81" s="278"/>
    </row>
    <row r="82" spans="2:88" ht="16.5" customHeight="1" thickTop="1">
      <c r="B82" s="596" t="s">
        <v>288</v>
      </c>
      <c r="C82" s="599" t="s">
        <v>289</v>
      </c>
      <c r="D82" s="602" t="s">
        <v>290</v>
      </c>
      <c r="E82" s="603"/>
      <c r="F82" s="603"/>
      <c r="G82" s="603"/>
      <c r="H82" s="603"/>
      <c r="I82" s="603"/>
      <c r="J82" s="603"/>
      <c r="K82" s="603"/>
      <c r="L82" s="603"/>
      <c r="M82" s="603"/>
      <c r="N82" s="603"/>
      <c r="O82" s="603"/>
      <c r="P82" s="603"/>
      <c r="Q82" s="603"/>
      <c r="R82" s="603"/>
      <c r="S82" s="603"/>
      <c r="T82" s="603"/>
      <c r="U82" s="603"/>
      <c r="V82" s="603"/>
      <c r="W82" s="603"/>
      <c r="X82" s="603"/>
      <c r="Y82" s="603"/>
      <c r="Z82" s="603"/>
      <c r="AA82" s="603"/>
      <c r="AB82" s="603"/>
      <c r="AC82" s="603"/>
      <c r="AD82" s="603"/>
      <c r="AE82" s="603"/>
      <c r="AF82" s="603"/>
      <c r="AG82" s="603"/>
      <c r="AH82" s="603"/>
      <c r="AI82" s="603"/>
      <c r="AJ82" s="604"/>
      <c r="BB82" s="279" t="s">
        <v>291</v>
      </c>
      <c r="BC82" s="280" t="s">
        <v>292</v>
      </c>
      <c r="BD82" s="281" t="s">
        <v>293</v>
      </c>
      <c r="BE82" s="282"/>
      <c r="BF82" s="282"/>
      <c r="BG82" s="282"/>
      <c r="BH82" s="282"/>
      <c r="BI82" s="282"/>
      <c r="BJ82" s="282"/>
      <c r="BK82" s="282"/>
      <c r="BL82" s="282"/>
      <c r="BM82" s="282"/>
      <c r="BN82" s="282"/>
      <c r="BO82" s="282"/>
      <c r="BP82" s="282"/>
      <c r="BQ82" s="282"/>
      <c r="BR82" s="282"/>
      <c r="BS82" s="282"/>
      <c r="BT82" s="282"/>
      <c r="BU82" s="282"/>
      <c r="BV82" s="282"/>
      <c r="BW82" s="282"/>
      <c r="BX82" s="282"/>
      <c r="BY82" s="282"/>
      <c r="BZ82" s="282"/>
      <c r="CA82" s="282"/>
      <c r="CB82" s="282"/>
      <c r="CC82" s="282"/>
      <c r="CD82" s="282"/>
      <c r="CE82" s="282"/>
      <c r="CF82" s="282"/>
      <c r="CG82" s="282"/>
      <c r="CH82" s="282"/>
      <c r="CI82" s="282"/>
      <c r="CJ82" s="283"/>
    </row>
    <row r="83" spans="2:88">
      <c r="B83" s="597"/>
      <c r="C83" s="600"/>
      <c r="D83" s="284"/>
      <c r="E83" s="605" t="s">
        <v>294</v>
      </c>
      <c r="F83" s="606"/>
      <c r="G83" s="284"/>
      <c r="H83" s="607" t="s">
        <v>295</v>
      </c>
      <c r="I83" s="608"/>
      <c r="J83" s="608"/>
      <c r="K83" s="608"/>
      <c r="L83" s="608"/>
      <c r="M83" s="608"/>
      <c r="N83" s="608"/>
      <c r="O83" s="608"/>
      <c r="P83" s="608"/>
      <c r="Q83" s="608"/>
      <c r="R83" s="608"/>
      <c r="S83" s="608"/>
      <c r="T83" s="608"/>
      <c r="U83" s="608"/>
      <c r="V83" s="608"/>
      <c r="W83" s="609"/>
      <c r="X83" s="610"/>
      <c r="Y83" s="610"/>
      <c r="Z83" s="610"/>
      <c r="AA83" s="610"/>
      <c r="AB83" s="610"/>
      <c r="AC83" s="610"/>
      <c r="AD83" s="610"/>
      <c r="AE83" s="610"/>
      <c r="AF83" s="610"/>
      <c r="AG83" s="610"/>
      <c r="AH83" s="610"/>
      <c r="AI83" s="610"/>
      <c r="AJ83" s="611"/>
      <c r="BB83" s="279"/>
      <c r="BC83" s="280"/>
      <c r="BD83" s="285" t="b">
        <v>0</v>
      </c>
      <c r="BE83" s="166" t="s">
        <v>296</v>
      </c>
      <c r="BF83" s="52"/>
      <c r="BG83" s="286" t="b">
        <v>0</v>
      </c>
      <c r="BH83" s="166" t="s">
        <v>297</v>
      </c>
      <c r="BI83" s="51"/>
      <c r="BJ83" s="51"/>
      <c r="BK83" s="51"/>
      <c r="BL83" s="51"/>
      <c r="BM83" s="51"/>
      <c r="BN83" s="51"/>
      <c r="BO83" s="51"/>
      <c r="BP83" s="51"/>
      <c r="BQ83" s="51"/>
      <c r="BR83" s="51"/>
      <c r="BS83" s="51"/>
      <c r="BT83" s="51"/>
      <c r="BU83" s="51"/>
      <c r="BV83" s="51"/>
      <c r="BW83" s="287"/>
      <c r="BX83" s="288"/>
      <c r="BY83" s="288"/>
      <c r="BZ83" s="288"/>
      <c r="CA83" s="288"/>
      <c r="CB83" s="288"/>
      <c r="CC83" s="288"/>
      <c r="CD83" s="288"/>
      <c r="CE83" s="288"/>
      <c r="CF83" s="288"/>
      <c r="CG83" s="288"/>
      <c r="CH83" s="288"/>
      <c r="CI83" s="288"/>
      <c r="CJ83" s="289"/>
    </row>
    <row r="84" spans="2:88">
      <c r="B84" s="597"/>
      <c r="C84" s="600"/>
      <c r="D84" s="290"/>
      <c r="E84" s="582" t="s">
        <v>298</v>
      </c>
      <c r="F84" s="583"/>
      <c r="G84" s="583"/>
      <c r="H84" s="583"/>
      <c r="I84" s="583"/>
      <c r="J84" s="583"/>
      <c r="K84" s="583"/>
      <c r="L84" s="583"/>
      <c r="M84" s="612"/>
      <c r="N84" s="291"/>
      <c r="O84" s="582" t="s">
        <v>299</v>
      </c>
      <c r="P84" s="583"/>
      <c r="Q84" s="583"/>
      <c r="R84" s="583"/>
      <c r="S84" s="583"/>
      <c r="T84" s="612"/>
      <c r="U84" s="292"/>
      <c r="V84" s="292"/>
      <c r="W84" s="292"/>
      <c r="X84" s="292"/>
      <c r="Y84" s="292"/>
      <c r="Z84" s="292"/>
      <c r="AA84" s="292"/>
      <c r="AB84" s="292"/>
      <c r="AC84" s="292"/>
      <c r="AD84" s="292"/>
      <c r="AE84" s="292"/>
      <c r="AF84" s="292"/>
      <c r="AG84" s="292"/>
      <c r="AH84" s="292"/>
      <c r="AI84" s="292"/>
      <c r="AJ84" s="293"/>
      <c r="BB84" s="279"/>
      <c r="BC84" s="280"/>
      <c r="BD84" s="294" t="b">
        <v>0</v>
      </c>
      <c r="BE84" s="295" t="s">
        <v>300</v>
      </c>
      <c r="BF84" s="90"/>
      <c r="BG84" s="90"/>
      <c r="BH84" s="90"/>
      <c r="BI84" s="90"/>
      <c r="BJ84" s="90"/>
      <c r="BK84" s="90"/>
      <c r="BL84" s="90"/>
      <c r="BM84" s="91"/>
      <c r="BN84" s="296" t="b">
        <v>0</v>
      </c>
      <c r="BO84" s="295" t="s">
        <v>301</v>
      </c>
      <c r="BP84" s="90"/>
      <c r="BQ84" s="90"/>
      <c r="BR84" s="90"/>
      <c r="BS84" s="90"/>
      <c r="BT84" s="91"/>
      <c r="BU84" s="297"/>
      <c r="BV84" s="297"/>
      <c r="BW84" s="297"/>
      <c r="BX84" s="297"/>
      <c r="BY84" s="297"/>
      <c r="BZ84" s="297"/>
      <c r="CA84" s="297"/>
      <c r="CB84" s="297"/>
      <c r="CC84" s="297"/>
      <c r="CD84" s="297"/>
      <c r="CE84" s="297"/>
      <c r="CF84" s="297"/>
      <c r="CG84" s="297"/>
      <c r="CH84" s="297"/>
      <c r="CI84" s="297"/>
      <c r="CJ84" s="298"/>
    </row>
    <row r="85" spans="2:88">
      <c r="B85" s="597"/>
      <c r="C85" s="600"/>
      <c r="D85" s="299"/>
      <c r="E85" s="582" t="s">
        <v>302</v>
      </c>
      <c r="F85" s="583"/>
      <c r="G85" s="583"/>
      <c r="H85" s="583"/>
      <c r="I85" s="583"/>
      <c r="J85" s="583"/>
      <c r="K85" s="583"/>
      <c r="L85" s="583"/>
      <c r="M85" s="583"/>
      <c r="N85" s="583"/>
      <c r="O85" s="583"/>
      <c r="P85" s="583"/>
      <c r="Q85" s="583"/>
      <c r="R85" s="583"/>
      <c r="S85" s="583"/>
      <c r="T85" s="300"/>
      <c r="U85" s="299"/>
      <c r="V85" s="582" t="s">
        <v>303</v>
      </c>
      <c r="W85" s="583"/>
      <c r="X85" s="583"/>
      <c r="Y85" s="583"/>
      <c r="Z85" s="583"/>
      <c r="AA85" s="583"/>
      <c r="AB85" s="583"/>
      <c r="AC85" s="583"/>
      <c r="AD85" s="583"/>
      <c r="AE85" s="583"/>
      <c r="AF85" s="583"/>
      <c r="AG85" s="583"/>
      <c r="AH85" s="583"/>
      <c r="AI85" s="583"/>
      <c r="AJ85" s="584"/>
      <c r="BB85" s="279"/>
      <c r="BC85" s="280"/>
      <c r="BD85" s="301" t="b">
        <v>0</v>
      </c>
      <c r="BE85" s="295" t="s">
        <v>304</v>
      </c>
      <c r="BF85" s="90"/>
      <c r="BG85" s="90"/>
      <c r="BH85" s="90"/>
      <c r="BI85" s="90"/>
      <c r="BJ85" s="90"/>
      <c r="BK85" s="90"/>
      <c r="BL85" s="90"/>
      <c r="BM85" s="90"/>
      <c r="BN85" s="90"/>
      <c r="BO85" s="90"/>
      <c r="BP85" s="90"/>
      <c r="BQ85" s="90"/>
      <c r="BR85" s="90"/>
      <c r="BS85" s="90"/>
      <c r="BT85" s="52"/>
      <c r="BU85" s="302" t="b">
        <v>0</v>
      </c>
      <c r="BV85" s="295" t="s">
        <v>305</v>
      </c>
      <c r="BW85" s="90"/>
      <c r="BX85" s="90"/>
      <c r="BY85" s="90"/>
      <c r="BZ85" s="90"/>
      <c r="CA85" s="90"/>
      <c r="CB85" s="90"/>
      <c r="CC85" s="90"/>
      <c r="CD85" s="90"/>
      <c r="CE85" s="90"/>
      <c r="CF85" s="90"/>
      <c r="CG85" s="90"/>
      <c r="CH85" s="90"/>
      <c r="CI85" s="90"/>
      <c r="CJ85" s="91"/>
    </row>
    <row r="86" spans="2:88">
      <c r="B86" s="597"/>
      <c r="C86" s="600"/>
      <c r="D86" s="299"/>
      <c r="E86" s="582" t="s">
        <v>306</v>
      </c>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4"/>
      <c r="BB86" s="279"/>
      <c r="BC86" s="280"/>
      <c r="BD86" s="301" t="b">
        <v>0</v>
      </c>
      <c r="BE86" s="303" t="s">
        <v>307</v>
      </c>
      <c r="BF86" s="304"/>
      <c r="BG86" s="304"/>
      <c r="BH86" s="304"/>
      <c r="BI86" s="304"/>
      <c r="BJ86" s="304"/>
      <c r="BK86" s="304"/>
      <c r="BL86" s="304"/>
      <c r="BM86" s="304"/>
      <c r="BN86" s="304"/>
      <c r="BO86" s="304"/>
      <c r="BP86" s="304"/>
      <c r="BQ86" s="304"/>
      <c r="BR86" s="304"/>
      <c r="BS86" s="304"/>
      <c r="BT86" s="304"/>
      <c r="BU86" s="304"/>
      <c r="BV86" s="304"/>
      <c r="BW86" s="304"/>
      <c r="BX86" s="304"/>
      <c r="BY86" s="304"/>
      <c r="BZ86" s="304"/>
      <c r="CA86" s="304"/>
      <c r="CB86" s="304"/>
      <c r="CC86" s="304"/>
      <c r="CD86" s="304"/>
      <c r="CE86" s="304"/>
      <c r="CF86" s="304"/>
      <c r="CG86" s="304"/>
      <c r="CH86" s="304"/>
      <c r="CI86" s="304"/>
      <c r="CJ86" s="305"/>
    </row>
    <row r="87" spans="2:88">
      <c r="B87" s="598"/>
      <c r="C87" s="601"/>
      <c r="D87" s="306"/>
      <c r="E87" s="585" t="s">
        <v>308</v>
      </c>
      <c r="F87" s="586"/>
      <c r="G87" s="587"/>
      <c r="H87" s="588"/>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90"/>
      <c r="BB87" s="307"/>
      <c r="BC87" s="308"/>
      <c r="BD87" s="309" t="b">
        <v>0</v>
      </c>
      <c r="BE87" s="310" t="s">
        <v>309</v>
      </c>
      <c r="BF87" s="311"/>
      <c r="BG87" s="312"/>
      <c r="BH87" s="313"/>
      <c r="BI87" s="313"/>
      <c r="BJ87" s="313"/>
      <c r="BK87" s="313"/>
      <c r="BL87" s="313"/>
      <c r="BM87" s="313"/>
      <c r="BN87" s="313"/>
      <c r="BO87" s="313"/>
      <c r="BP87" s="313"/>
      <c r="BQ87" s="313"/>
      <c r="BR87" s="313"/>
      <c r="BS87" s="313"/>
      <c r="BT87" s="313"/>
      <c r="BU87" s="313"/>
      <c r="BV87" s="313"/>
      <c r="BW87" s="313"/>
      <c r="BX87" s="313"/>
      <c r="BY87" s="313"/>
      <c r="BZ87" s="313"/>
      <c r="CA87" s="313"/>
      <c r="CB87" s="313"/>
      <c r="CC87" s="313"/>
      <c r="CD87" s="313"/>
      <c r="CE87" s="313"/>
      <c r="CF87" s="313"/>
      <c r="CG87" s="313"/>
      <c r="CH87" s="313"/>
      <c r="CI87" s="313"/>
      <c r="CJ87" s="314"/>
    </row>
    <row r="88" spans="2:88" ht="27.75" customHeight="1">
      <c r="B88" s="591" t="s">
        <v>310</v>
      </c>
      <c r="C88" s="591"/>
      <c r="D88" s="591"/>
      <c r="E88" s="591"/>
      <c r="F88" s="591"/>
      <c r="G88" s="592"/>
      <c r="H88" s="592"/>
      <c r="I88" s="592"/>
      <c r="J88" s="592"/>
      <c r="K88" s="592"/>
      <c r="L88" s="592"/>
      <c r="M88" s="592"/>
      <c r="N88" s="593" t="s">
        <v>311</v>
      </c>
      <c r="O88" s="593"/>
      <c r="P88" s="593"/>
      <c r="Q88" s="594"/>
      <c r="R88" s="594"/>
      <c r="S88" s="594"/>
      <c r="T88" s="594"/>
      <c r="U88" s="594"/>
      <c r="V88" s="594"/>
      <c r="W88" s="594"/>
      <c r="X88" s="315"/>
      <c r="Y88" s="315"/>
      <c r="Z88" s="594" t="s">
        <v>312</v>
      </c>
      <c r="AA88" s="594"/>
      <c r="AB88" s="594"/>
      <c r="AC88" s="594"/>
      <c r="AD88" s="595"/>
      <c r="AE88" s="595"/>
      <c r="AF88" s="595"/>
      <c r="AG88" s="595"/>
      <c r="AH88" s="595"/>
      <c r="AI88" s="595"/>
      <c r="AJ88" s="595"/>
      <c r="BB88" s="316" t="s">
        <v>313</v>
      </c>
      <c r="BC88" s="316"/>
      <c r="BD88" s="316"/>
      <c r="BE88" s="316"/>
      <c r="BF88" s="316"/>
      <c r="BG88" s="317" t="s">
        <v>314</v>
      </c>
      <c r="BH88" s="318"/>
      <c r="BI88" s="318"/>
      <c r="BJ88" s="318"/>
      <c r="BK88" s="318"/>
      <c r="BL88" s="318"/>
      <c r="BM88" s="318"/>
      <c r="BN88" s="317" t="s">
        <v>315</v>
      </c>
      <c r="BO88" s="318"/>
      <c r="BP88" s="319"/>
      <c r="BQ88" s="317"/>
      <c r="BR88" s="318"/>
      <c r="BS88" s="318"/>
      <c r="BT88" s="318"/>
      <c r="BU88" s="318"/>
      <c r="BV88" s="318"/>
      <c r="BW88" s="318"/>
      <c r="BX88" s="318"/>
      <c r="BY88" s="318"/>
      <c r="BZ88" s="318"/>
      <c r="CA88" s="319"/>
      <c r="CB88" s="318"/>
      <c r="CC88" s="318" t="s">
        <v>316</v>
      </c>
      <c r="CD88" s="318"/>
      <c r="CE88" s="319"/>
      <c r="CF88" s="318"/>
      <c r="CG88" s="318"/>
      <c r="CH88" s="318"/>
      <c r="CI88" s="318"/>
      <c r="CJ88" s="318"/>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270" priority="15">
      <formula>OR($BD$8=TRUE,$BN$8=TRUE)</formula>
    </cfRule>
  </conditionalFormatting>
  <conditionalFormatting sqref="D17:AJ18 D20:AJ22">
    <cfRule type="expression" dxfId="269" priority="16">
      <formula>$BD$16=TRUE</formula>
    </cfRule>
  </conditionalFormatting>
  <conditionalFormatting sqref="D48:AJ50">
    <cfRule type="cellIs" dxfId="268" priority="53" operator="equal">
      <formula>" "</formula>
    </cfRule>
  </conditionalFormatting>
  <conditionalFormatting sqref="D51:AJ53">
    <cfRule type="containsBlanks" dxfId="267" priority="54">
      <formula>LEN(TRIM(D51))=0</formula>
    </cfRule>
  </conditionalFormatting>
  <conditionalFormatting sqref="E8">
    <cfRule type="expression" dxfId="266" priority="18" stopIfTrue="1">
      <formula>BD8=TRUE</formula>
    </cfRule>
  </conditionalFormatting>
  <conditionalFormatting sqref="E16">
    <cfRule type="expression" dxfId="265" priority="42" stopIfTrue="1">
      <formula>BD16=TRUE</formula>
    </cfRule>
  </conditionalFormatting>
  <conditionalFormatting sqref="E83:E87">
    <cfRule type="expression" dxfId="264" priority="45" stopIfTrue="1">
      <formula>BD83=TRUE</formula>
    </cfRule>
  </conditionalFormatting>
  <conditionalFormatting sqref="H83">
    <cfRule type="expression" dxfId="263" priority="50" stopIfTrue="1">
      <formula>BG83=TRUE</formula>
    </cfRule>
  </conditionalFormatting>
  <conditionalFormatting sqref="H87">
    <cfRule type="expression" dxfId="262" priority="28">
      <formula>AND($D87=TRUE, $H$87&lt;&gt;"")</formula>
    </cfRule>
    <cfRule type="expression" dxfId="261" priority="27">
      <formula>AND($D87=TRUE, $H$87="")</formula>
    </cfRule>
  </conditionalFormatting>
  <conditionalFormatting sqref="I15:R15">
    <cfRule type="expression" dxfId="260" priority="1">
      <formula>IF(BD16,IF(BL19,I15="",FALSE),FALSE)</formula>
    </cfRule>
  </conditionalFormatting>
  <conditionalFormatting sqref="I22:R22">
    <cfRule type="expression" dxfId="259" priority="3">
      <formula>IF(BL19,IF(BD16,FALSE,I22=""),FALSE)</formula>
    </cfRule>
  </conditionalFormatting>
  <conditionalFormatting sqref="J23">
    <cfRule type="expression" dxfId="258" priority="30" stopIfTrue="1">
      <formula>BI23=TRUE</formula>
    </cfRule>
  </conditionalFormatting>
  <conditionalFormatting sqref="J35 J33 L3:L6 L9:L10 J39:J41">
    <cfRule type="containsBlanks" dxfId="257" priority="56">
      <formula>LEN(TRIM(J3))=0</formula>
    </cfRule>
  </conditionalFormatting>
  <conditionalFormatting sqref="J33:T34">
    <cfRule type="expression" dxfId="256" priority="21">
      <formula>IF(AND($BU$26=TRUE,L33&lt;&gt;""), IF(SUMPRODUCT(LEN(L33)-LEN(SUBSTITUTE(LOWER(L33), MID("abcdefghijklmnopqrstuvwxyz", ROW(INDIRECT("1:26")), 1), ""))) &lt;= 2, TRUE, FALSE), FALSE)</formula>
    </cfRule>
  </conditionalFormatting>
  <conditionalFormatting sqref="J35:T37">
    <cfRule type="expression" dxfId="255" priority="22">
      <formula>AND(OR($BU$26=TRUE, $BU$28=TRUE), LENB(J35)-LEN(J35)&gt;0)</formula>
    </cfRule>
  </conditionalFormatting>
  <conditionalFormatting sqref="K42:K43">
    <cfRule type="expression" dxfId="254" priority="43" stopIfTrue="1">
      <formula>BJ42=TRUE</formula>
    </cfRule>
  </conditionalFormatting>
  <conditionalFormatting sqref="L17 L20">
    <cfRule type="expression" dxfId="253" priority="6">
      <formula>IF(AND($BU$26=TRUE,$BN$8), IF(SUMPRODUCT(LEN(L17)-LEN(SUBSTITUTE(LOWER(L17), MID("abcdefghijklmnopqrstuvwxyz", ROW(INDIRECT("1:26")), 1), ""))) &lt;= 2, TRUE, FALSE), FALSE)</formula>
    </cfRule>
  </conditionalFormatting>
  <conditionalFormatting sqref="L3:AJ3">
    <cfRule type="expression" dxfId="252" priority="14">
      <formula>IF(AND($BU$26=TRUE,$L$3&lt;&gt;""), IF(SUMPRODUCT(LEN(L3)-LEN(SUBSTITUTE(LOWER(L3), MID("abcdefghijklmnopqrstuvwxyz", ROW(INDIRECT("1:26")), 1), ""))) &lt;= 2, TRUE, FALSE), FALSE)</formula>
    </cfRule>
  </conditionalFormatting>
  <conditionalFormatting sqref="L9:AJ10 L4:AJ4 L6:AJ6 J33 J35">
    <cfRule type="expression" dxfId="251" priority="17">
      <formula>IF(AND($BU$26=TRUE,J4&lt;&gt;""), IF(SUMPRODUCT(LEN(J4)-LEN(SUBSTITUTE(LOWER(J4), MID("abcdefghijklmnopqrstuvwxyz", ROW(INDIRECT("1:26")), 1), ""))) &lt;= 2, TRUE, FALSE), FALSE)</formula>
    </cfRule>
  </conditionalFormatting>
  <conditionalFormatting sqref="L20:AJ20">
    <cfRule type="expression" dxfId="250" priority="2">
      <formula>IF(BS19,IF(BD16,FALSE,L20=""),FALSE)</formula>
    </cfRule>
  </conditionalFormatting>
  <conditionalFormatting sqref="M19">
    <cfRule type="expression" dxfId="249" priority="5" stopIfTrue="1">
      <formula>BL19=TRUE</formula>
    </cfRule>
  </conditionalFormatting>
  <conditionalFormatting sqref="N31">
    <cfRule type="expression" dxfId="248" priority="26">
      <formula>AND($U$29=TRUE,$N$30&lt;&gt;TRUE,$AA$30&lt;&gt;TRUE,$N$31="")</formula>
    </cfRule>
    <cfRule type="expression" dxfId="247" priority="23">
      <formula>AND($BU$29,AND($BN$30=FALSE,$CA$30=FALSE,$N$31=""))</formula>
    </cfRule>
  </conditionalFormatting>
  <conditionalFormatting sqref="O8">
    <cfRule type="expression" dxfId="246" priority="19" stopIfTrue="1">
      <formula>BN8=TRUE</formula>
    </cfRule>
  </conditionalFormatting>
  <conditionalFormatting sqref="O23">
    <cfRule type="expression" dxfId="245" priority="29" stopIfTrue="1">
      <formula>BN23=TRUE</formula>
    </cfRule>
  </conditionalFormatting>
  <conditionalFormatting sqref="O25:O26">
    <cfRule type="expression" dxfId="244" priority="32" stopIfTrue="1">
      <formula>BN25=TRUE</formula>
    </cfRule>
  </conditionalFormatting>
  <conditionalFormatting sqref="O28">
    <cfRule type="expression" dxfId="243" priority="34" stopIfTrue="1">
      <formula>BN28=TRUE</formula>
    </cfRule>
  </conditionalFormatting>
  <conditionalFormatting sqref="O29">
    <cfRule type="expression" dxfId="242" priority="20">
      <formula>BN29=TRUE</formula>
    </cfRule>
  </conditionalFormatting>
  <conditionalFormatting sqref="O30">
    <cfRule type="expression" dxfId="241" priority="36">
      <formula>BN30=TRUE</formula>
    </cfRule>
  </conditionalFormatting>
  <conditionalFormatting sqref="O84">
    <cfRule type="expression" dxfId="240" priority="51" stopIfTrue="1">
      <formula>BN84=TRUE</formula>
    </cfRule>
  </conditionalFormatting>
  <conditionalFormatting sqref="O30:Z30">
    <cfRule type="expression" dxfId="239" priority="25">
      <formula>AND($BU$29,AND($BN$30=FALSE,$CA$30=FALSE,$N$31=""))</formula>
    </cfRule>
  </conditionalFormatting>
  <conditionalFormatting sqref="T19">
    <cfRule type="expression" dxfId="238" priority="4" stopIfTrue="1">
      <formula>BS19=TRUE</formula>
    </cfRule>
  </conditionalFormatting>
  <conditionalFormatting sqref="U28:AJ28">
    <cfRule type="expression" dxfId="237" priority="55">
      <formula>$U$28&lt;&gt;""</formula>
    </cfRule>
  </conditionalFormatting>
  <conditionalFormatting sqref="V23">
    <cfRule type="expression" dxfId="236" priority="31" stopIfTrue="1">
      <formula>BU23=TRUE</formula>
    </cfRule>
  </conditionalFormatting>
  <conditionalFormatting sqref="V25:V26">
    <cfRule type="expression" dxfId="235" priority="38" stopIfTrue="1">
      <formula>BU25=TRUE</formula>
    </cfRule>
  </conditionalFormatting>
  <conditionalFormatting sqref="V29 O29">
    <cfRule type="expression" dxfId="234" priority="37">
      <formula>AND($BN$28,AND($BN$29=FALSE,$BU$29=FALSE))</formula>
    </cfRule>
  </conditionalFormatting>
  <conditionalFormatting sqref="V29">
    <cfRule type="expression" dxfId="233" priority="35">
      <formula>BU29=TRUE</formula>
    </cfRule>
  </conditionalFormatting>
  <conditionalFormatting sqref="V85">
    <cfRule type="expression" dxfId="232" priority="52" stopIfTrue="1">
      <formula>BU85=TRUE</formula>
    </cfRule>
  </conditionalFormatting>
  <conditionalFormatting sqref="AC19">
    <cfRule type="notContainsBlanks" dxfId="231" priority="58">
      <formula>LEN(TRIM(AC19))&gt;0</formula>
    </cfRule>
  </conditionalFormatting>
  <conditionalFormatting sqref="AC30">
    <cfRule type="expression" dxfId="230" priority="41">
      <formula>CA30=TRUE</formula>
    </cfRule>
    <cfRule type="expression" dxfId="229" priority="24">
      <formula>AND($BU$29,AND($BN$30=FALSE,$CA$30=FALSE,$N$31=""))</formula>
    </cfRule>
  </conditionalFormatting>
  <conditionalFormatting sqref="AC38:AC39">
    <cfRule type="containsBlanks" dxfId="228" priority="57">
      <formula>LEN(TRIM(AC38))=0</formula>
    </cfRule>
  </conditionalFormatting>
  <conditionalFormatting sqref="AD25">
    <cfRule type="expression" dxfId="227" priority="40" stopIfTrue="1">
      <formula>CC25=TRUE</formula>
    </cfRule>
  </conditionalFormatting>
  <conditionalFormatting sqref="AD33:AD37">
    <cfRule type="expression" dxfId="226" priority="9" stopIfTrue="1">
      <formula>CC33=TRUE</formula>
    </cfRule>
  </conditionalFormatting>
  <conditionalFormatting sqref="AD33:AJ34">
    <cfRule type="expression" dxfId="225" priority="8">
      <formula>IF(OR($CC$33,$CC$34)=FALSE,TRUE,FALSE)</formula>
    </cfRule>
  </conditionalFormatting>
  <conditionalFormatting sqref="AD35:AJ37">
    <cfRule type="expression" dxfId="224"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5BD4A4D5-2A4E-49BA-804D-2DD8C28B1BF1}">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1D7F3BE5-788D-4F65-AB91-F03004541F43}">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F8EF83BB-A172-4D86-BBB6-DC3E974606A8}">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97869783-6EA1-41A8-BBEC-3917F89A58FF}">
      <formula1>IF($BU$26=TRUE, IF(SUMPRODUCT(LEN(J33)-LEN(SUBSTITUTE(LOWER(J33), MID("abcdefghijklmnopqrstuvwxyz", ROW(INDIRECT("1:26")), 1), ""))) &lt;= 2, FALSE, TRUE), TRUE)</formula1>
    </dataValidation>
    <dataValidation type="custom" allowBlank="1" showInputMessage="1" showErrorMessage="1" errorTitle="123" sqref="U26" xr:uid="{AC4F0471-4174-4D36-BA4A-EE4F04DECE30}">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3C54884A-A8C4-415F-8858-B33963960ADE}"/>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CCB3B32-893B-45A3-B97F-C28F58E6FD12}"/>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FDDD736F-34AE-43E0-B293-DB00E0D4B41F}">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971A3452-0542-480B-BB35-188062475CCC}">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88419DB9-429C-4300-856B-4713BDF0C67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DE7C8C6-9514-461C-B25E-78FD4129138C}"/>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A1F6DF95-E121-4609-A0CF-4E74FE11B65E}"/>
    <hyperlink ref="A16" location="附件一、付款切結書!Print_Area" display="付款切結書連結" xr:uid="{BC8D6D77-EC6D-4816-9530-09794B3DA7FE}"/>
    <hyperlink ref="A23:A26" location="'安心資訊平台聲明書(事後申請)'!Print_Area" display="'安心資訊平台聲明書(事後申請)'!Print_Area" xr:uid="{E5300493-BFCA-4632-98E1-5AEA0A7FCD3E}"/>
    <hyperlink ref="A9" location="附件一、付款切結書!A1" display="payment statement" xr:uid="{1D3E282E-E6CA-4FE5-886F-7F7860DFBC05}"/>
    <hyperlink ref="A33" location="附件二、委託檢測聲明書!A1" display="Statemen of authorization" xr:uid="{1C6FA30A-D034-45BA-9348-C4ADE2E86D6E}"/>
    <hyperlink ref="A37" location="附件二、委託檢測聲明書!Print_Area" display="委託檢測聲明書連結" xr:uid="{0B4018EB-A511-4682-AF75-395FC65CC632}"/>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功能性 檢測
Ultra Trace and Industrial Safety Hygiene Laboratory Application Form - Functional Test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No.:&amp;R&amp;"微軟正黑體"&amp;9版次Version：2.9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788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789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789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789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789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789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789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789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789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789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789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3790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3790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3790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3790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790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3790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790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790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790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3790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3791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3791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3791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3791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3791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3791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3791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791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791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791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792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3792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792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3792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3792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792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792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3792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792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585C-9701-47F1-A24F-CD7DC84785FD}">
  <sheetPr>
    <tabColor rgb="FFFFC000"/>
  </sheetPr>
  <dimension ref="B1:BC44"/>
  <sheetViews>
    <sheetView tabSelected="1" view="pageBreakPreview" zoomScale="98" zoomScaleNormal="100" zoomScaleSheetLayoutView="98" workbookViewId="0">
      <selection activeCell="B2" sqref="B2:AK2"/>
    </sheetView>
  </sheetViews>
  <sheetFormatPr defaultRowHeight="15.75"/>
  <cols>
    <col min="2" max="37" width="3.42578125" customWidth="1"/>
    <col min="38" max="51" width="0" hidden="1" customWidth="1"/>
    <col min="53" max="103" width="0" hidden="1" customWidth="1"/>
  </cols>
  <sheetData>
    <row r="1" spans="2:55" ht="16.5">
      <c r="B1" s="635" t="s">
        <v>15</v>
      </c>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7"/>
      <c r="AL1" s="2"/>
      <c r="AM1" s="3"/>
      <c r="AN1" s="4" t="s">
        <v>41</v>
      </c>
      <c r="AO1" s="3"/>
      <c r="AP1" s="4" t="s">
        <v>42</v>
      </c>
      <c r="AQ1" s="3"/>
      <c r="AR1" s="3"/>
      <c r="AS1" s="3"/>
      <c r="AT1" s="3"/>
      <c r="AU1" s="3"/>
      <c r="AV1" s="3"/>
      <c r="AW1" s="3"/>
      <c r="AX1" s="3"/>
      <c r="AY1" s="5" t="str" cm="1">
        <f t="array" ref="AY1">IF(SUMPRODUCT(--(LEN(TRIM(AT3:AT996))&gt;0))&gt;0,"《"&amp;B1&amp;"》","")</f>
        <v/>
      </c>
    </row>
    <row r="2" spans="2:55">
      <c r="B2" s="638" t="s">
        <v>437</v>
      </c>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40"/>
      <c r="AL2" s="6" t="s">
        <v>43</v>
      </c>
      <c r="AM2" s="6" t="s">
        <v>44</v>
      </c>
      <c r="AN2" s="6" t="s">
        <v>45</v>
      </c>
      <c r="AO2" s="7" t="s">
        <v>46</v>
      </c>
      <c r="AP2" s="6" t="s">
        <v>47</v>
      </c>
      <c r="AQ2" s="6" t="s">
        <v>48</v>
      </c>
      <c r="AR2" s="6" t="s">
        <v>49</v>
      </c>
      <c r="AS2" s="6" t="s">
        <v>50</v>
      </c>
      <c r="AT2" s="6" t="s">
        <v>44</v>
      </c>
      <c r="AU2" s="8"/>
      <c r="AV2" s="8"/>
      <c r="AW2" s="3"/>
      <c r="AX2" s="3"/>
      <c r="AY2" s="9" t="str" cm="1">
        <f t="array" ref="AY2">IF(AY1&lt;&gt;"",LOOKUP(2,1/(AT3:AT996&lt;&gt;""),AT3:AT996),"")</f>
        <v/>
      </c>
    </row>
    <row r="3" spans="2:55">
      <c r="B3" s="616" t="s">
        <v>14</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8"/>
      <c r="AL3" s="10">
        <v>1</v>
      </c>
      <c r="AM3" s="3" t="str">
        <f>B3</f>
        <v>1.異味去除率測試 (獨立試驗項目:苯類、甲醛、NH3、醋酸、乙醛、尼古丁…等)  請選擇選擇化合物因子測試</v>
      </c>
      <c r="AN3" s="3" t="b">
        <f>OR(BB4:BB10)</f>
        <v>0</v>
      </c>
      <c r="AO3" s="3" t="s">
        <v>51</v>
      </c>
      <c r="AP3" s="3" t="b">
        <f>TRUE</f>
        <v>1</v>
      </c>
      <c r="AQ3" s="11" t="b">
        <f>AND($AN3,$AP3)</f>
        <v>0</v>
      </c>
      <c r="AR3" s="11" t="b">
        <f>IF($AN3=TRUE,$AP3&lt;&gt;TRUE)</f>
        <v>0</v>
      </c>
      <c r="AS3" s="3"/>
      <c r="AT3" s="3" t="str">
        <f>IF(AQ3=TRUE,
    IF(AL3=3,
        IF(AM3="", "", "        "&amp;REPT("-", LEN(AO3) - LEN(SUBSTITUTE(AO3, "-", "")))&amp;AM3&amp;CHAR(10)),
        IF(AL3=1, "    "&amp;AM3&amp;CHAR(10),
           IF(AL3=2, "█"&amp;AM3, AM3&amp;CHAR(10))
        )
    )&amp;AS3,
    "")</f>
        <v/>
      </c>
      <c r="AU3" s="3"/>
      <c r="AV3" s="12"/>
      <c r="AW3" s="3"/>
      <c r="AX3" s="3"/>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2:55">
      <c r="B4" s="25" t="s">
        <v>7</v>
      </c>
      <c r="C4" s="619" t="s">
        <v>25</v>
      </c>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19"/>
      <c r="AI4" s="619"/>
      <c r="AJ4" s="619"/>
      <c r="AK4" s="620"/>
      <c r="AL4" s="3">
        <v>2</v>
      </c>
      <c r="AM4" s="14" t="str">
        <f>IF(BB4,C4,"")</f>
        <v/>
      </c>
      <c r="AN4" s="14" t="b">
        <f>$BB$4</f>
        <v>0</v>
      </c>
      <c r="AO4" s="14" t="s">
        <v>52</v>
      </c>
      <c r="AP4" s="14" t="b">
        <f>BB4</f>
        <v>0</v>
      </c>
      <c r="AQ4" s="11" t="b">
        <f t="shared" ref="AQ4:AQ24" si="0">AND($AN4,$AP4)</f>
        <v>0</v>
      </c>
      <c r="AR4" s="11" t="b">
        <f t="shared" ref="AR4:AR24" si="1">IF($AN4=TRUE,$AP4&lt;&gt;TRUE)</f>
        <v>0</v>
      </c>
      <c r="AS4" s="3"/>
      <c r="AT4" s="3" t="str">
        <f>AT3&amp;IF(AQ4=TRUE,
    IF(AL4=3,
        IF(AM4="", "", "        "&amp;REPT("-", LEN(AO4) - LEN(SUBSTITUTE(AO4, "-", "")))&amp;AM4&amp;CHAR(10)),
        IF(AL4=1, "    "&amp;AM4&amp;CHAR(10),
           IF(AL4=2, "█"&amp;AM4&amp;CHAR(10), AM4&amp;CHAR(10))
        )
    )&amp;AS4,
    "")</f>
        <v/>
      </c>
      <c r="AU4" s="3"/>
      <c r="AV4" s="12"/>
      <c r="AW4" s="3"/>
      <c r="AX4" s="3"/>
      <c r="AY4" s="15"/>
      <c r="BB4" t="b">
        <v>0</v>
      </c>
    </row>
    <row r="5" spans="2:55">
      <c r="B5" s="26"/>
      <c r="C5" s="614" t="s">
        <v>23</v>
      </c>
      <c r="D5" s="614"/>
      <c r="E5" s="614"/>
      <c r="F5" s="614"/>
      <c r="G5" s="614"/>
      <c r="H5" s="614"/>
      <c r="I5" s="614"/>
      <c r="J5" s="614"/>
      <c r="K5" s="614"/>
      <c r="L5" s="614"/>
      <c r="M5" s="615" t="s">
        <v>24</v>
      </c>
      <c r="N5" s="615"/>
      <c r="O5" s="615"/>
      <c r="P5" s="615"/>
      <c r="Q5" s="615"/>
      <c r="R5" s="23"/>
      <c r="S5" s="23"/>
      <c r="T5" s="22"/>
      <c r="U5" s="22"/>
      <c r="V5" s="22"/>
      <c r="W5" s="17"/>
      <c r="X5" s="17"/>
      <c r="Y5" s="17"/>
      <c r="Z5" s="17"/>
      <c r="AA5" s="17"/>
      <c r="AB5" s="18"/>
      <c r="AC5" s="16"/>
      <c r="AD5" s="16"/>
      <c r="AE5" s="16"/>
      <c r="AF5" s="16"/>
      <c r="AG5" s="16"/>
      <c r="AH5" s="16"/>
      <c r="AI5" s="16"/>
      <c r="AJ5" s="16"/>
      <c r="AK5" s="27"/>
      <c r="AL5">
        <v>3</v>
      </c>
      <c r="AM5" s="14" t="str">
        <f>C5&amp;M5</f>
        <v xml:space="preserve">基本計價方式: 初始點+試驗量測時間點(含實驗組&amp;對照組) </v>
      </c>
      <c r="AN5" s="14" t="b">
        <f>$BB$4</f>
        <v>0</v>
      </c>
      <c r="AO5" s="14" t="s">
        <v>52</v>
      </c>
      <c r="AP5" s="14" t="b">
        <f>TRUE</f>
        <v>1</v>
      </c>
      <c r="AQ5" s="11" t="b">
        <f t="shared" si="0"/>
        <v>0</v>
      </c>
      <c r="AR5" s="11" t="b">
        <f t="shared" si="1"/>
        <v>0</v>
      </c>
      <c r="AS5" s="3"/>
      <c r="AT5" s="3" t="str">
        <f t="shared" ref="AT5:AT43" si="2">AT4&amp;IF(AQ5=TRUE,
    IF(AL5=3,
        IF(AM5="", "", "        "&amp;REPT("-", LEN(AO5) - LEN(SUBSTITUTE(AO5, "-", "")))&amp;AM5&amp;CHAR(10)),
        IF(AL5=1, "    "&amp;AM5&amp;CHAR(10),
           IF(AL5=2, "█"&amp;AM5&amp;CHAR(10), AM5&amp;CHAR(10))
        )
    )&amp;AS5,
    "")</f>
        <v/>
      </c>
    </row>
    <row r="6" spans="2:55">
      <c r="B6" s="26"/>
      <c r="C6" s="641" t="s">
        <v>16</v>
      </c>
      <c r="D6" s="641"/>
      <c r="E6" s="641"/>
      <c r="F6" s="641"/>
      <c r="G6" s="641"/>
      <c r="H6" s="641"/>
      <c r="I6" s="641"/>
      <c r="J6" s="641"/>
      <c r="K6" s="628" t="s">
        <v>10</v>
      </c>
      <c r="L6" s="628"/>
      <c r="M6" s="628"/>
      <c r="N6" s="628"/>
      <c r="O6" s="628" t="s">
        <v>9</v>
      </c>
      <c r="P6" s="628"/>
      <c r="Q6" s="628"/>
      <c r="R6" s="628"/>
      <c r="S6" s="628" t="s">
        <v>17</v>
      </c>
      <c r="T6" s="628"/>
      <c r="U6" s="628"/>
      <c r="V6" s="19"/>
      <c r="W6" s="16"/>
      <c r="X6" s="16"/>
      <c r="Y6" s="16"/>
      <c r="Z6" s="16"/>
      <c r="AA6" s="16"/>
      <c r="AB6" s="16"/>
      <c r="AC6" s="16"/>
      <c r="AD6" s="16"/>
      <c r="AE6" s="16"/>
      <c r="AF6" s="16"/>
      <c r="AG6" s="16"/>
      <c r="AH6" s="16"/>
      <c r="AI6" s="16"/>
      <c r="AJ6" s="16"/>
      <c r="AK6" s="27"/>
      <c r="AL6">
        <v>3</v>
      </c>
      <c r="AM6" s="14" t="str">
        <f>C6&amp;"/"&amp;K6&amp;"/"&amp;O6&amp;"/"&amp;S6</f>
        <v>儀器測試箱(1m3 chamber )/檢測方法/儀器/LOQ(ppmv)/價格</v>
      </c>
      <c r="AN6" s="14" t="b">
        <f>$BB$4</f>
        <v>0</v>
      </c>
      <c r="AO6" s="14" t="s">
        <v>52</v>
      </c>
      <c r="AP6" s="14" t="b">
        <f>TRUE</f>
        <v>1</v>
      </c>
      <c r="AQ6" s="11" t="b">
        <f t="shared" si="0"/>
        <v>0</v>
      </c>
      <c r="AR6" s="11" t="b">
        <f t="shared" si="1"/>
        <v>0</v>
      </c>
      <c r="AS6" s="3"/>
      <c r="AT6" s="3" t="str">
        <f t="shared" si="2"/>
        <v/>
      </c>
    </row>
    <row r="7" spans="2:55">
      <c r="B7" s="26"/>
      <c r="C7" s="20"/>
      <c r="D7" s="641" t="s">
        <v>26</v>
      </c>
      <c r="E7" s="641"/>
      <c r="F7" s="641"/>
      <c r="G7" s="641"/>
      <c r="H7" s="641"/>
      <c r="I7" s="641"/>
      <c r="J7" s="641"/>
      <c r="K7" s="629" t="s">
        <v>13</v>
      </c>
      <c r="L7" s="629"/>
      <c r="M7" s="629"/>
      <c r="N7" s="629"/>
      <c r="O7" s="629">
        <v>0.1</v>
      </c>
      <c r="P7" s="629"/>
      <c r="Q7" s="629"/>
      <c r="R7" s="629"/>
      <c r="S7" s="628">
        <v>35000</v>
      </c>
      <c r="T7" s="628"/>
      <c r="U7" s="628"/>
      <c r="V7" s="21"/>
      <c r="W7" s="16"/>
      <c r="X7" s="16"/>
      <c r="Y7" s="16"/>
      <c r="Z7" s="16"/>
      <c r="AA7" s="16"/>
      <c r="AB7" s="16"/>
      <c r="AC7" s="16"/>
      <c r="AD7" s="16"/>
      <c r="AE7" s="16"/>
      <c r="AF7" s="16"/>
      <c r="AG7" s="16"/>
      <c r="AH7" s="16"/>
      <c r="AI7" s="16"/>
      <c r="AJ7" s="16"/>
      <c r="AK7" s="27"/>
      <c r="AL7" s="3">
        <v>2</v>
      </c>
      <c r="AM7" s="14" t="str">
        <f>IF(BC7,$C$6&amp;":"&amp;D7&amp;"/"&amp;$K$6&amp;":"&amp;K7&amp;"/"&amp;$O$6&amp;":"&amp;O7&amp;"/"&amp;$S$6&amp;":"&amp;S7,"")</f>
        <v/>
      </c>
      <c r="AN7" s="14" t="b">
        <f>$BB$4</f>
        <v>0</v>
      </c>
      <c r="AO7" s="14" t="s">
        <v>52</v>
      </c>
      <c r="AP7" s="14" t="b">
        <f>BC7</f>
        <v>0</v>
      </c>
      <c r="AQ7" s="11" t="b">
        <f t="shared" si="0"/>
        <v>0</v>
      </c>
      <c r="AR7" s="11" t="b">
        <f t="shared" si="1"/>
        <v>0</v>
      </c>
      <c r="AS7" s="3"/>
      <c r="AT7" s="3" t="str">
        <f t="shared" si="2"/>
        <v/>
      </c>
      <c r="BC7" t="b">
        <v>0</v>
      </c>
    </row>
    <row r="8" spans="2:55">
      <c r="B8" s="26"/>
      <c r="C8" s="20"/>
      <c r="D8" s="641" t="s">
        <v>27</v>
      </c>
      <c r="E8" s="641"/>
      <c r="F8" s="641"/>
      <c r="G8" s="641"/>
      <c r="H8" s="641"/>
      <c r="I8" s="641"/>
      <c r="J8" s="641"/>
      <c r="K8" s="629" t="s">
        <v>13</v>
      </c>
      <c r="L8" s="629"/>
      <c r="M8" s="629"/>
      <c r="N8" s="629"/>
      <c r="O8" s="629">
        <v>0.1</v>
      </c>
      <c r="P8" s="629"/>
      <c r="Q8" s="629"/>
      <c r="R8" s="629"/>
      <c r="S8" s="628">
        <v>35000</v>
      </c>
      <c r="T8" s="628"/>
      <c r="U8" s="628"/>
      <c r="V8" s="21"/>
      <c r="W8" s="16"/>
      <c r="X8" s="16"/>
      <c r="Y8" s="16"/>
      <c r="Z8" s="16"/>
      <c r="AA8" s="16"/>
      <c r="AB8" s="16"/>
      <c r="AC8" s="16"/>
      <c r="AD8" s="16"/>
      <c r="AE8" s="16"/>
      <c r="AF8" s="16"/>
      <c r="AG8" s="16"/>
      <c r="AH8" s="16"/>
      <c r="AI8" s="16"/>
      <c r="AJ8" s="16"/>
      <c r="AK8" s="27"/>
      <c r="AL8" s="3">
        <v>2</v>
      </c>
      <c r="AM8" s="14" t="str">
        <f t="shared" ref="AM8:AM12" si="3">IF(BC8,$C$6&amp;":"&amp;D8&amp;"/"&amp;$K$6&amp;":"&amp;K8&amp;"/"&amp;$O$6&amp;":"&amp;O8&amp;"/"&amp;$S$6&amp;":"&amp;S8,"")</f>
        <v/>
      </c>
      <c r="AN8" s="14" t="b">
        <f t="shared" ref="AN8:AN12" si="4">$BB$4</f>
        <v>0</v>
      </c>
      <c r="AO8" s="14" t="s">
        <v>52</v>
      </c>
      <c r="AP8" s="14" t="b">
        <f t="shared" ref="AP8:AP12" si="5">BC8</f>
        <v>0</v>
      </c>
      <c r="AQ8" s="11" t="b">
        <f t="shared" si="0"/>
        <v>0</v>
      </c>
      <c r="AR8" s="11" t="b">
        <f t="shared" si="1"/>
        <v>0</v>
      </c>
      <c r="AS8" s="3"/>
      <c r="AT8" s="3" t="str">
        <f t="shared" si="2"/>
        <v/>
      </c>
      <c r="BC8" t="b">
        <v>0</v>
      </c>
    </row>
    <row r="9" spans="2:55">
      <c r="B9" s="26"/>
      <c r="C9" s="20"/>
      <c r="D9" s="641" t="s">
        <v>28</v>
      </c>
      <c r="E9" s="641"/>
      <c r="F9" s="641"/>
      <c r="G9" s="641"/>
      <c r="H9" s="641"/>
      <c r="I9" s="641"/>
      <c r="J9" s="641"/>
      <c r="K9" s="629" t="s">
        <v>8</v>
      </c>
      <c r="L9" s="629"/>
      <c r="M9" s="629"/>
      <c r="N9" s="629"/>
      <c r="O9" s="629">
        <v>0.01</v>
      </c>
      <c r="P9" s="629"/>
      <c r="Q9" s="629"/>
      <c r="R9" s="629"/>
      <c r="S9" s="628">
        <v>35000</v>
      </c>
      <c r="T9" s="628"/>
      <c r="U9" s="628"/>
      <c r="V9" s="21"/>
      <c r="W9" s="16"/>
      <c r="X9" s="16"/>
      <c r="Y9" s="16"/>
      <c r="Z9" s="16"/>
      <c r="AA9" s="16"/>
      <c r="AB9" s="16"/>
      <c r="AC9" s="16"/>
      <c r="AD9" s="16"/>
      <c r="AE9" s="16"/>
      <c r="AF9" s="16"/>
      <c r="AG9" s="16"/>
      <c r="AH9" s="16"/>
      <c r="AI9" s="16"/>
      <c r="AJ9" s="16"/>
      <c r="AK9" s="27"/>
      <c r="AL9" s="3">
        <v>2</v>
      </c>
      <c r="AM9" s="14" t="str">
        <f t="shared" si="3"/>
        <v/>
      </c>
      <c r="AN9" s="14" t="b">
        <f t="shared" si="4"/>
        <v>0</v>
      </c>
      <c r="AO9" s="14" t="s">
        <v>52</v>
      </c>
      <c r="AP9" s="14" t="b">
        <f t="shared" si="5"/>
        <v>0</v>
      </c>
      <c r="AQ9" s="11" t="b">
        <f t="shared" si="0"/>
        <v>0</v>
      </c>
      <c r="AR9" s="11" t="b">
        <f t="shared" si="1"/>
        <v>0</v>
      </c>
      <c r="AS9" s="3"/>
      <c r="AT9" s="3" t="str">
        <f t="shared" si="2"/>
        <v/>
      </c>
      <c r="BC9" t="b">
        <v>0</v>
      </c>
    </row>
    <row r="10" spans="2:55">
      <c r="B10" s="26"/>
      <c r="C10" s="20"/>
      <c r="D10" s="641" t="s">
        <v>29</v>
      </c>
      <c r="E10" s="641"/>
      <c r="F10" s="641"/>
      <c r="G10" s="641"/>
      <c r="H10" s="641"/>
      <c r="I10" s="641"/>
      <c r="J10" s="641"/>
      <c r="K10" s="629" t="s">
        <v>13</v>
      </c>
      <c r="L10" s="629"/>
      <c r="M10" s="629"/>
      <c r="N10" s="629"/>
      <c r="O10" s="629">
        <v>5.0000000000000001E-3</v>
      </c>
      <c r="P10" s="629"/>
      <c r="Q10" s="629"/>
      <c r="R10" s="629"/>
      <c r="S10" s="628">
        <v>35000</v>
      </c>
      <c r="T10" s="628"/>
      <c r="U10" s="628"/>
      <c r="V10" s="21"/>
      <c r="W10" s="16"/>
      <c r="X10" s="16"/>
      <c r="Y10" s="16"/>
      <c r="Z10" s="16"/>
      <c r="AA10" s="16"/>
      <c r="AB10" s="16"/>
      <c r="AC10" s="16"/>
      <c r="AD10" s="16"/>
      <c r="AE10" s="16"/>
      <c r="AF10" s="16"/>
      <c r="AG10" s="16"/>
      <c r="AH10" s="16"/>
      <c r="AI10" s="16"/>
      <c r="AJ10" s="16"/>
      <c r="AK10" s="27"/>
      <c r="AL10" s="3">
        <v>2</v>
      </c>
      <c r="AM10" s="14" t="str">
        <f t="shared" si="3"/>
        <v/>
      </c>
      <c r="AN10" s="14" t="b">
        <f t="shared" si="4"/>
        <v>0</v>
      </c>
      <c r="AO10" s="14" t="s">
        <v>52</v>
      </c>
      <c r="AP10" s="14" t="b">
        <f t="shared" si="5"/>
        <v>0</v>
      </c>
      <c r="AQ10" s="11" t="b">
        <f t="shared" si="0"/>
        <v>0</v>
      </c>
      <c r="AR10" s="11" t="b">
        <f t="shared" si="1"/>
        <v>0</v>
      </c>
      <c r="AS10" s="3"/>
      <c r="AT10" s="3" t="str">
        <f t="shared" si="2"/>
        <v/>
      </c>
      <c r="BC10" t="b">
        <v>0</v>
      </c>
    </row>
    <row r="11" spans="2:55">
      <c r="B11" s="26"/>
      <c r="C11" s="20"/>
      <c r="D11" s="641" t="s">
        <v>30</v>
      </c>
      <c r="E11" s="641"/>
      <c r="F11" s="641"/>
      <c r="G11" s="641"/>
      <c r="H11" s="641"/>
      <c r="I11" s="641"/>
      <c r="J11" s="641"/>
      <c r="K11" s="629" t="s">
        <v>13</v>
      </c>
      <c r="L11" s="629"/>
      <c r="M11" s="629"/>
      <c r="N11" s="629"/>
      <c r="O11" s="629">
        <v>0.1</v>
      </c>
      <c r="P11" s="629"/>
      <c r="Q11" s="629"/>
      <c r="R11" s="629"/>
      <c r="S11" s="628">
        <v>35000</v>
      </c>
      <c r="T11" s="628"/>
      <c r="U11" s="628"/>
      <c r="V11" s="21"/>
      <c r="W11" s="16"/>
      <c r="X11" s="16"/>
      <c r="Y11" s="16"/>
      <c r="Z11" s="16"/>
      <c r="AA11" s="16"/>
      <c r="AB11" s="16"/>
      <c r="AC11" s="16"/>
      <c r="AD11" s="16"/>
      <c r="AE11" s="16"/>
      <c r="AF11" s="16"/>
      <c r="AG11" s="16"/>
      <c r="AH11" s="16"/>
      <c r="AI11" s="16"/>
      <c r="AJ11" s="16"/>
      <c r="AK11" s="27"/>
      <c r="AL11" s="3">
        <v>2</v>
      </c>
      <c r="AM11" s="14" t="str">
        <f t="shared" si="3"/>
        <v/>
      </c>
      <c r="AN11" s="14" t="b">
        <f t="shared" si="4"/>
        <v>0</v>
      </c>
      <c r="AO11" s="14" t="s">
        <v>52</v>
      </c>
      <c r="AP11" s="14" t="b">
        <f t="shared" si="5"/>
        <v>0</v>
      </c>
      <c r="AQ11" s="11" t="b">
        <f t="shared" si="0"/>
        <v>0</v>
      </c>
      <c r="AR11" s="11" t="b">
        <f t="shared" si="1"/>
        <v>0</v>
      </c>
      <c r="AS11" s="3"/>
      <c r="AT11" s="3" t="str">
        <f t="shared" si="2"/>
        <v/>
      </c>
      <c r="BC11" t="b">
        <v>0</v>
      </c>
    </row>
    <row r="12" spans="2:55">
      <c r="B12" s="26"/>
      <c r="C12" s="20"/>
      <c r="D12" s="641" t="s">
        <v>31</v>
      </c>
      <c r="E12" s="641"/>
      <c r="F12" s="641"/>
      <c r="G12" s="641"/>
      <c r="H12" s="641"/>
      <c r="I12" s="641"/>
      <c r="J12" s="641"/>
      <c r="K12" s="629" t="s">
        <v>13</v>
      </c>
      <c r="L12" s="629"/>
      <c r="M12" s="629"/>
      <c r="N12" s="629"/>
      <c r="O12" s="629">
        <v>0.5</v>
      </c>
      <c r="P12" s="629"/>
      <c r="Q12" s="629"/>
      <c r="R12" s="629"/>
      <c r="S12" s="628">
        <v>35000</v>
      </c>
      <c r="T12" s="628"/>
      <c r="U12" s="628"/>
      <c r="V12" s="21"/>
      <c r="W12" s="16"/>
      <c r="X12" s="16"/>
      <c r="Y12" s="16"/>
      <c r="Z12" s="16"/>
      <c r="AA12" s="16"/>
      <c r="AB12" s="16"/>
      <c r="AC12" s="16"/>
      <c r="AD12" s="16"/>
      <c r="AE12" s="16"/>
      <c r="AF12" s="16"/>
      <c r="AG12" s="16"/>
      <c r="AH12" s="16"/>
      <c r="AI12" s="16"/>
      <c r="AJ12" s="16"/>
      <c r="AK12" s="27"/>
      <c r="AL12" s="3">
        <v>2</v>
      </c>
      <c r="AM12" s="14" t="str">
        <f t="shared" si="3"/>
        <v/>
      </c>
      <c r="AN12" s="14" t="b">
        <f t="shared" si="4"/>
        <v>0</v>
      </c>
      <c r="AO12" s="14" t="s">
        <v>52</v>
      </c>
      <c r="AP12" s="14" t="b">
        <f t="shared" si="5"/>
        <v>0</v>
      </c>
      <c r="AQ12" s="11" t="b">
        <f t="shared" si="0"/>
        <v>0</v>
      </c>
      <c r="AR12" s="11" t="b">
        <f t="shared" si="1"/>
        <v>0</v>
      </c>
      <c r="AS12" s="3"/>
      <c r="AT12" s="3" t="str">
        <f t="shared" si="2"/>
        <v/>
      </c>
      <c r="BC12" t="b">
        <v>0</v>
      </c>
    </row>
    <row r="13" spans="2:55" ht="15.75" customHeight="1">
      <c r="B13" s="621" t="s">
        <v>12</v>
      </c>
      <c r="C13" s="622"/>
      <c r="D13" s="622"/>
      <c r="E13" s="622"/>
      <c r="F13" s="622"/>
      <c r="G13" s="622"/>
      <c r="H13" s="622"/>
      <c r="I13" s="622"/>
      <c r="J13" s="622"/>
      <c r="K13" s="622"/>
      <c r="L13" s="622"/>
      <c r="M13" s="622"/>
      <c r="N13" s="622"/>
      <c r="O13" s="622"/>
      <c r="P13" s="622"/>
      <c r="Q13" s="622"/>
      <c r="R13" s="622"/>
      <c r="S13" s="622"/>
      <c r="T13" s="622"/>
      <c r="U13" s="622"/>
      <c r="V13" s="622"/>
      <c r="W13" s="622"/>
      <c r="X13" s="622"/>
      <c r="Y13" s="622"/>
      <c r="Z13" s="622"/>
      <c r="AA13" s="622"/>
      <c r="AB13" s="622"/>
      <c r="AC13" s="622"/>
      <c r="AD13" s="622"/>
      <c r="AE13" s="622"/>
      <c r="AF13" s="622"/>
      <c r="AG13" s="622"/>
      <c r="AH13" s="622"/>
      <c r="AI13" s="622"/>
      <c r="AJ13" s="622"/>
      <c r="AK13" s="623"/>
      <c r="AL13">
        <v>3</v>
      </c>
      <c r="AM13" s="14" t="str">
        <f>B13</f>
        <v xml:space="preserve">※每增加一個時間點加收NT$10,000(含實驗組及對照組):  </v>
      </c>
      <c r="AN13" s="14" t="b">
        <f>$BB$4</f>
        <v>0</v>
      </c>
      <c r="AO13" s="14" t="s">
        <v>52</v>
      </c>
      <c r="AP13" s="14" t="b">
        <f>TRUE</f>
        <v>1</v>
      </c>
      <c r="AQ13" s="11" t="b">
        <f t="shared" si="0"/>
        <v>0</v>
      </c>
      <c r="AR13" s="11" t="b">
        <f t="shared" si="1"/>
        <v>0</v>
      </c>
      <c r="AS13" s="3"/>
      <c r="AT13" s="3" t="str">
        <f t="shared" si="2"/>
        <v/>
      </c>
    </row>
    <row r="14" spans="2:55" ht="16.5" customHeight="1">
      <c r="B14" s="28"/>
      <c r="C14" s="615" t="s">
        <v>40</v>
      </c>
      <c r="D14" s="615"/>
      <c r="E14" s="615"/>
      <c r="F14" s="615"/>
      <c r="G14" s="615"/>
      <c r="H14" s="615"/>
      <c r="I14" s="615"/>
      <c r="J14" s="615"/>
      <c r="K14" s="615" t="s">
        <v>19</v>
      </c>
      <c r="L14" s="615"/>
      <c r="M14" s="615"/>
      <c r="N14" s="615"/>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31"/>
      <c r="AL14">
        <v>3</v>
      </c>
      <c r="AM14" s="14" t="str">
        <f>C14&amp;H14&amp;"，"&amp;IF(O14&lt;&gt;"",K14&amp;":"&amp;O14,"")</f>
        <v>請提供初始濃度:，</v>
      </c>
      <c r="AN14" s="14" t="b">
        <f>$BB$4</f>
        <v>0</v>
      </c>
      <c r="AO14" s="14" t="s">
        <v>52</v>
      </c>
      <c r="AP14" s="14" t="b">
        <f>H14&lt;&gt;""</f>
        <v>0</v>
      </c>
      <c r="AQ14" s="11" t="b">
        <f t="shared" si="0"/>
        <v>0</v>
      </c>
      <c r="AR14" s="11" t="b">
        <f t="shared" si="1"/>
        <v>0</v>
      </c>
      <c r="AS14" s="3"/>
      <c r="AT14" s="3" t="str">
        <f t="shared" si="2"/>
        <v/>
      </c>
    </row>
    <row r="15" spans="2:55">
      <c r="B15" s="25" t="s">
        <v>7</v>
      </c>
      <c r="C15" s="643" t="s">
        <v>11</v>
      </c>
      <c r="D15" s="643"/>
      <c r="E15" s="643"/>
      <c r="F15" s="626"/>
      <c r="G15" s="626"/>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31"/>
      <c r="AL15" s="3">
        <v>2</v>
      </c>
      <c r="AM15" s="14" t="str">
        <f>IF(BB15,C15&amp;F15,"")</f>
        <v/>
      </c>
      <c r="AN15" s="14" t="b">
        <f>$BB$15</f>
        <v>0</v>
      </c>
      <c r="AO15" s="14" t="s">
        <v>52</v>
      </c>
      <c r="AP15" s="14" t="b">
        <f>AND(BB15,F15&lt;&gt;"")</f>
        <v>0</v>
      </c>
      <c r="AQ15" s="11" t="b">
        <f t="shared" si="0"/>
        <v>0</v>
      </c>
      <c r="AR15" s="11" t="b">
        <f t="shared" si="1"/>
        <v>0</v>
      </c>
      <c r="AS15" s="3"/>
      <c r="AT15" s="3" t="str">
        <f t="shared" si="2"/>
        <v/>
      </c>
      <c r="BB15" t="b">
        <v>0</v>
      </c>
    </row>
    <row r="16" spans="2:55">
      <c r="B16" s="26"/>
      <c r="C16" s="614" t="s">
        <v>23</v>
      </c>
      <c r="D16" s="614"/>
      <c r="E16" s="614"/>
      <c r="F16" s="614"/>
      <c r="G16" s="614"/>
      <c r="H16" s="614"/>
      <c r="I16" s="614"/>
      <c r="J16" s="614"/>
      <c r="K16" s="614"/>
      <c r="L16" s="614"/>
      <c r="M16" s="615" t="s">
        <v>24</v>
      </c>
      <c r="N16" s="615"/>
      <c r="O16" s="615"/>
      <c r="P16" s="615"/>
      <c r="Q16" s="615"/>
      <c r="R16" s="23"/>
      <c r="S16" s="23"/>
      <c r="T16" s="22"/>
      <c r="U16" s="22"/>
      <c r="V16" s="22"/>
      <c r="W16" s="17"/>
      <c r="X16" s="17"/>
      <c r="Y16" s="17"/>
      <c r="Z16" s="17"/>
      <c r="AA16" s="17"/>
      <c r="AB16" s="18"/>
      <c r="AC16" s="16"/>
      <c r="AD16" s="16"/>
      <c r="AE16" s="16"/>
      <c r="AF16" s="16"/>
      <c r="AG16" s="16"/>
      <c r="AH16" s="16"/>
      <c r="AI16" s="16"/>
      <c r="AJ16" s="16"/>
      <c r="AK16" s="27"/>
      <c r="AL16">
        <v>3</v>
      </c>
      <c r="AM16" s="14" t="str">
        <f>C16&amp;M16</f>
        <v xml:space="preserve">基本計價方式: 初始點+試驗量測時間點(含實驗組&amp;對照組) </v>
      </c>
      <c r="AN16" s="14" t="b">
        <f>$BB$15</f>
        <v>0</v>
      </c>
      <c r="AO16" s="14" t="s">
        <v>52</v>
      </c>
      <c r="AP16" s="14" t="b">
        <f>TRUE</f>
        <v>1</v>
      </c>
      <c r="AQ16" s="11" t="b">
        <f t="shared" si="0"/>
        <v>0</v>
      </c>
      <c r="AR16" s="11" t="b">
        <f t="shared" si="1"/>
        <v>0</v>
      </c>
      <c r="AS16" s="3"/>
      <c r="AT16" s="3" t="str">
        <f t="shared" si="2"/>
        <v/>
      </c>
    </row>
    <row r="17" spans="2:55">
      <c r="B17" s="26"/>
      <c r="C17" s="641" t="s">
        <v>16</v>
      </c>
      <c r="D17" s="641"/>
      <c r="E17" s="641"/>
      <c r="F17" s="641"/>
      <c r="G17" s="641"/>
      <c r="H17" s="641"/>
      <c r="I17" s="641"/>
      <c r="J17" s="641"/>
      <c r="K17" s="628" t="s">
        <v>10</v>
      </c>
      <c r="L17" s="628"/>
      <c r="M17" s="628"/>
      <c r="N17" s="628"/>
      <c r="O17" s="628" t="s">
        <v>9</v>
      </c>
      <c r="P17" s="628"/>
      <c r="Q17" s="628"/>
      <c r="R17" s="628"/>
      <c r="S17" s="628" t="s">
        <v>17</v>
      </c>
      <c r="T17" s="628"/>
      <c r="U17" s="628"/>
      <c r="V17" s="16"/>
      <c r="W17" s="16"/>
      <c r="X17" s="16"/>
      <c r="Y17" s="16"/>
      <c r="Z17" s="16"/>
      <c r="AA17" s="16"/>
      <c r="AB17" s="16"/>
      <c r="AC17" s="16"/>
      <c r="AD17" s="16"/>
      <c r="AE17" s="16"/>
      <c r="AF17" s="16"/>
      <c r="AG17" s="16"/>
      <c r="AH17" s="16"/>
      <c r="AI17" s="16"/>
      <c r="AJ17" s="16"/>
      <c r="AK17" s="27"/>
      <c r="AL17">
        <v>3</v>
      </c>
      <c r="AM17" s="14" t="str">
        <f>C17&amp;"/"&amp;K17&amp;"/"&amp;O17&amp;"/"&amp;S17</f>
        <v>儀器測試箱(1m3 chamber )/檢測方法/儀器/LOQ(ppmv)/價格</v>
      </c>
      <c r="AN17" s="14" t="b">
        <f>$BB$15</f>
        <v>0</v>
      </c>
      <c r="AO17" s="14" t="s">
        <v>52</v>
      </c>
      <c r="AP17" s="14" t="b">
        <f>TRUE</f>
        <v>1</v>
      </c>
      <c r="AQ17" s="11" t="b">
        <f t="shared" si="0"/>
        <v>0</v>
      </c>
      <c r="AR17" s="11" t="b">
        <f t="shared" si="1"/>
        <v>0</v>
      </c>
      <c r="AS17" s="3"/>
      <c r="AT17" s="3" t="str">
        <f t="shared" si="2"/>
        <v/>
      </c>
    </row>
    <row r="18" spans="2:55">
      <c r="B18" s="26"/>
      <c r="C18" s="20"/>
      <c r="D18" s="641" t="s">
        <v>32</v>
      </c>
      <c r="E18" s="641"/>
      <c r="F18" s="641"/>
      <c r="G18" s="641"/>
      <c r="H18" s="641"/>
      <c r="I18" s="641"/>
      <c r="J18" s="641"/>
      <c r="K18" s="629" t="s">
        <v>8</v>
      </c>
      <c r="L18" s="629"/>
      <c r="M18" s="629"/>
      <c r="N18" s="629"/>
      <c r="O18" s="629">
        <v>0.05</v>
      </c>
      <c r="P18" s="629"/>
      <c r="Q18" s="629"/>
      <c r="R18" s="629"/>
      <c r="S18" s="628">
        <v>36000</v>
      </c>
      <c r="T18" s="628"/>
      <c r="U18" s="628"/>
      <c r="V18" s="16"/>
      <c r="W18" s="16"/>
      <c r="X18" s="16"/>
      <c r="Y18" s="16"/>
      <c r="Z18" s="16"/>
      <c r="AA18" s="16"/>
      <c r="AB18" s="16"/>
      <c r="AC18" s="16"/>
      <c r="AD18" s="16"/>
      <c r="AE18" s="16"/>
      <c r="AF18" s="16"/>
      <c r="AG18" s="16"/>
      <c r="AH18" s="16"/>
      <c r="AI18" s="16"/>
      <c r="AJ18" s="16"/>
      <c r="AK18" s="27"/>
      <c r="AL18" s="3">
        <v>2</v>
      </c>
      <c r="AM18" s="14" t="str">
        <f>IF(BC18,$C$17&amp;":"&amp;D18&amp;"/"&amp;$K$17&amp;":"&amp;K18&amp;"/"&amp;$O$17&amp;":"&amp;O18&amp;"/"&amp;$S$17&amp;":"&amp;S18,"")</f>
        <v/>
      </c>
      <c r="AN18" s="14" t="b">
        <f>$BB$15</f>
        <v>0</v>
      </c>
      <c r="AO18" s="14" t="s">
        <v>52</v>
      </c>
      <c r="AP18" s="14" t="b">
        <f>BC18</f>
        <v>0</v>
      </c>
      <c r="AQ18" s="11" t="b">
        <f t="shared" si="0"/>
        <v>0</v>
      </c>
      <c r="AR18" s="11" t="b">
        <f t="shared" si="1"/>
        <v>0</v>
      </c>
      <c r="AS18" s="3"/>
      <c r="AT18" s="3" t="str">
        <f t="shared" si="2"/>
        <v/>
      </c>
      <c r="BC18" t="b">
        <v>0</v>
      </c>
    </row>
    <row r="19" spans="2:55">
      <c r="B19" s="26"/>
      <c r="C19" s="20"/>
      <c r="D19" s="641" t="s">
        <v>33</v>
      </c>
      <c r="E19" s="641"/>
      <c r="F19" s="641"/>
      <c r="G19" s="641"/>
      <c r="H19" s="641"/>
      <c r="I19" s="641"/>
      <c r="J19" s="641"/>
      <c r="K19" s="629" t="s">
        <v>8</v>
      </c>
      <c r="L19" s="629"/>
      <c r="M19" s="629"/>
      <c r="N19" s="629"/>
      <c r="O19" s="629">
        <v>5.0000000000000001E-3</v>
      </c>
      <c r="P19" s="629"/>
      <c r="Q19" s="629"/>
      <c r="R19" s="629"/>
      <c r="S19" s="628">
        <v>36000</v>
      </c>
      <c r="T19" s="628"/>
      <c r="U19" s="628"/>
      <c r="V19" s="16"/>
      <c r="W19" s="16"/>
      <c r="X19" s="16"/>
      <c r="Y19" s="16"/>
      <c r="Z19" s="16"/>
      <c r="AA19" s="16"/>
      <c r="AB19" s="16"/>
      <c r="AC19" s="16"/>
      <c r="AD19" s="16"/>
      <c r="AE19" s="16"/>
      <c r="AF19" s="16"/>
      <c r="AG19" s="16"/>
      <c r="AH19" s="16"/>
      <c r="AI19" s="16"/>
      <c r="AJ19" s="16"/>
      <c r="AK19" s="27"/>
      <c r="AL19" s="3">
        <v>2</v>
      </c>
      <c r="AM19" s="14" t="str">
        <f t="shared" ref="AM19:AM21" si="6">IF(BC19,$C$17&amp;":"&amp;D19&amp;"/"&amp;$K$17&amp;":"&amp;K19&amp;"/"&amp;$O$17&amp;":"&amp;O19&amp;"/"&amp;$S$17&amp;":"&amp;S19,"")</f>
        <v/>
      </c>
      <c r="AN19" s="14" t="b">
        <f t="shared" ref="AN19:AN24" si="7">$BB$15</f>
        <v>0</v>
      </c>
      <c r="AO19" s="14" t="s">
        <v>52</v>
      </c>
      <c r="AP19" s="14" t="b">
        <f t="shared" ref="AP19:AP21" si="8">BC19</f>
        <v>0</v>
      </c>
      <c r="AQ19" s="11" t="b">
        <f t="shared" si="0"/>
        <v>0</v>
      </c>
      <c r="AR19" s="11" t="b">
        <f t="shared" si="1"/>
        <v>0</v>
      </c>
      <c r="AS19" s="3"/>
      <c r="AT19" s="3" t="str">
        <f t="shared" si="2"/>
        <v/>
      </c>
      <c r="BC19" t="b">
        <v>0</v>
      </c>
    </row>
    <row r="20" spans="2:55">
      <c r="B20" s="26"/>
      <c r="C20" s="20"/>
      <c r="D20" s="641" t="s">
        <v>34</v>
      </c>
      <c r="E20" s="641"/>
      <c r="F20" s="641"/>
      <c r="G20" s="641"/>
      <c r="H20" s="641"/>
      <c r="I20" s="641"/>
      <c r="J20" s="641"/>
      <c r="K20" s="629" t="s">
        <v>8</v>
      </c>
      <c r="L20" s="629"/>
      <c r="M20" s="629"/>
      <c r="N20" s="629"/>
      <c r="O20" s="629">
        <v>5.0000000000000001E-3</v>
      </c>
      <c r="P20" s="629"/>
      <c r="Q20" s="629"/>
      <c r="R20" s="629"/>
      <c r="S20" s="628">
        <v>36000</v>
      </c>
      <c r="T20" s="628"/>
      <c r="U20" s="628"/>
      <c r="V20" s="16"/>
      <c r="W20" s="16"/>
      <c r="X20" s="16"/>
      <c r="Y20" s="16"/>
      <c r="Z20" s="16"/>
      <c r="AA20" s="16"/>
      <c r="AB20" s="16"/>
      <c r="AC20" s="16"/>
      <c r="AD20" s="16"/>
      <c r="AE20" s="16"/>
      <c r="AF20" s="16"/>
      <c r="AG20" s="16"/>
      <c r="AH20" s="16"/>
      <c r="AI20" s="16"/>
      <c r="AJ20" s="16"/>
      <c r="AK20" s="27"/>
      <c r="AL20" s="3">
        <v>2</v>
      </c>
      <c r="AM20" s="14" t="str">
        <f t="shared" si="6"/>
        <v/>
      </c>
      <c r="AN20" s="14" t="b">
        <f t="shared" si="7"/>
        <v>0</v>
      </c>
      <c r="AO20" s="14" t="s">
        <v>52</v>
      </c>
      <c r="AP20" s="14" t="b">
        <f t="shared" si="8"/>
        <v>0</v>
      </c>
      <c r="AQ20" s="11" t="b">
        <f t="shared" si="0"/>
        <v>0</v>
      </c>
      <c r="AR20" s="11" t="b">
        <f t="shared" si="1"/>
        <v>0</v>
      </c>
      <c r="AS20" s="3"/>
      <c r="AT20" s="3" t="str">
        <f t="shared" si="2"/>
        <v/>
      </c>
      <c r="BC20" t="b">
        <v>0</v>
      </c>
    </row>
    <row r="21" spans="2:55">
      <c r="B21" s="26"/>
      <c r="C21" s="20"/>
      <c r="D21" s="641" t="s">
        <v>35</v>
      </c>
      <c r="E21" s="641"/>
      <c r="F21" s="641"/>
      <c r="G21" s="641"/>
      <c r="H21" s="641"/>
      <c r="I21" s="641"/>
      <c r="J21" s="641"/>
      <c r="K21" s="629" t="s">
        <v>8</v>
      </c>
      <c r="L21" s="629"/>
      <c r="M21" s="629"/>
      <c r="N21" s="629"/>
      <c r="O21" s="629">
        <v>5.0000000000000001E-3</v>
      </c>
      <c r="P21" s="629"/>
      <c r="Q21" s="629"/>
      <c r="R21" s="629"/>
      <c r="S21" s="628">
        <v>36000</v>
      </c>
      <c r="T21" s="628"/>
      <c r="U21" s="628"/>
      <c r="V21" s="16"/>
      <c r="W21" s="16"/>
      <c r="X21" s="16"/>
      <c r="Y21" s="16"/>
      <c r="Z21" s="16"/>
      <c r="AA21" s="16"/>
      <c r="AB21" s="16"/>
      <c r="AC21" s="16"/>
      <c r="AD21" s="16"/>
      <c r="AE21" s="16"/>
      <c r="AF21" s="16"/>
      <c r="AG21" s="16"/>
      <c r="AH21" s="16"/>
      <c r="AI21" s="16"/>
      <c r="AJ21" s="16"/>
      <c r="AK21" s="27"/>
      <c r="AL21" s="3">
        <v>2</v>
      </c>
      <c r="AM21" s="14" t="str">
        <f t="shared" si="6"/>
        <v/>
      </c>
      <c r="AN21" s="14" t="b">
        <f t="shared" si="7"/>
        <v>0</v>
      </c>
      <c r="AO21" s="14" t="s">
        <v>52</v>
      </c>
      <c r="AP21" s="14" t="b">
        <f t="shared" si="8"/>
        <v>0</v>
      </c>
      <c r="AQ21" s="11" t="b">
        <f t="shared" si="0"/>
        <v>0</v>
      </c>
      <c r="AR21" s="11" t="b">
        <f t="shared" si="1"/>
        <v>0</v>
      </c>
      <c r="AS21" s="3"/>
      <c r="AT21" s="3" t="str">
        <f t="shared" si="2"/>
        <v/>
      </c>
      <c r="BC21" t="b">
        <v>0</v>
      </c>
    </row>
    <row r="22" spans="2:55" ht="16.5" customHeight="1">
      <c r="B22" s="29"/>
      <c r="C22" s="20"/>
      <c r="D22" s="644" t="s">
        <v>53</v>
      </c>
      <c r="E22" s="645"/>
      <c r="F22" s="645"/>
      <c r="G22" s="645"/>
      <c r="H22" s="645"/>
      <c r="I22" s="645"/>
      <c r="J22" s="645"/>
      <c r="K22" s="645"/>
      <c r="L22" s="645"/>
      <c r="M22" s="645"/>
      <c r="N22" s="645"/>
      <c r="O22" s="645"/>
      <c r="P22" s="645"/>
      <c r="Q22" s="645"/>
      <c r="R22" s="645"/>
      <c r="S22" s="645"/>
      <c r="T22" s="645"/>
      <c r="U22" s="645"/>
      <c r="V22" s="16"/>
      <c r="W22" s="16"/>
      <c r="X22" s="16"/>
      <c r="Y22" s="16"/>
      <c r="Z22" s="16"/>
      <c r="AA22" s="16"/>
      <c r="AB22" s="16"/>
      <c r="AC22" s="16"/>
      <c r="AD22" s="16"/>
      <c r="AE22" s="16"/>
      <c r="AF22" s="16"/>
      <c r="AG22" s="16"/>
      <c r="AH22" s="16"/>
      <c r="AI22" s="16"/>
      <c r="AJ22" s="16"/>
      <c r="AK22" s="27"/>
      <c r="AL22" s="3">
        <v>2</v>
      </c>
      <c r="AM22" s="14" t="str">
        <f>IF(BC22,D22&amp;":"&amp;F22,"")</f>
        <v/>
      </c>
      <c r="AN22" s="14" t="b">
        <f t="shared" si="7"/>
        <v>0</v>
      </c>
      <c r="AO22" s="14" t="s">
        <v>52</v>
      </c>
      <c r="AP22" s="14" t="b">
        <f>AND(BC22,F22&lt;&gt;"")</f>
        <v>0</v>
      </c>
      <c r="AQ22" s="11" t="b">
        <f t="shared" si="0"/>
        <v>0</v>
      </c>
      <c r="AR22" s="11" t="b">
        <f t="shared" si="1"/>
        <v>0</v>
      </c>
      <c r="AS22" s="3"/>
      <c r="AT22" s="3" t="str">
        <f t="shared" si="2"/>
        <v/>
      </c>
      <c r="BC22" t="b">
        <v>0</v>
      </c>
    </row>
    <row r="23" spans="2:55" ht="15.75" customHeight="1">
      <c r="B23" s="621" t="s">
        <v>12</v>
      </c>
      <c r="C23" s="622"/>
      <c r="D23" s="622"/>
      <c r="E23" s="622"/>
      <c r="F23" s="622"/>
      <c r="G23" s="622"/>
      <c r="H23" s="622"/>
      <c r="I23" s="622"/>
      <c r="J23" s="622"/>
      <c r="K23" s="622"/>
      <c r="L23" s="622"/>
      <c r="M23" s="622"/>
      <c r="N23" s="622"/>
      <c r="O23" s="622"/>
      <c r="P23" s="622"/>
      <c r="Q23" s="622"/>
      <c r="R23" s="622"/>
      <c r="S23" s="622"/>
      <c r="T23" s="622"/>
      <c r="U23" s="622"/>
      <c r="V23" s="622"/>
      <c r="W23" s="622"/>
      <c r="X23" s="622"/>
      <c r="Y23" s="622"/>
      <c r="Z23" s="622"/>
      <c r="AA23" s="622"/>
      <c r="AB23" s="622"/>
      <c r="AC23" s="622"/>
      <c r="AD23" s="622"/>
      <c r="AE23" s="622"/>
      <c r="AF23" s="622"/>
      <c r="AG23" s="622"/>
      <c r="AH23" s="622"/>
      <c r="AI23" s="622"/>
      <c r="AJ23" s="622"/>
      <c r="AK23" s="623"/>
      <c r="AL23">
        <v>3</v>
      </c>
      <c r="AM23" s="14" t="str">
        <f>B23</f>
        <v xml:space="preserve">※每增加一個時間點加收NT$10,000(含實驗組及對照組):  </v>
      </c>
      <c r="AN23" s="14" t="b">
        <f t="shared" si="7"/>
        <v>0</v>
      </c>
      <c r="AO23" s="14" t="s">
        <v>52</v>
      </c>
      <c r="AP23" s="14" t="b">
        <f>TRUE</f>
        <v>1</v>
      </c>
      <c r="AQ23" s="11" t="b">
        <f t="shared" si="0"/>
        <v>0</v>
      </c>
      <c r="AR23" s="11" t="b">
        <f t="shared" si="1"/>
        <v>0</v>
      </c>
      <c r="AS23" s="3"/>
      <c r="AT23" s="3" t="str">
        <f t="shared" si="2"/>
        <v/>
      </c>
    </row>
    <row r="24" spans="2:55" ht="16.5" customHeight="1">
      <c r="B24" s="28"/>
      <c r="C24" s="615" t="s">
        <v>40</v>
      </c>
      <c r="D24" s="615"/>
      <c r="E24" s="615"/>
      <c r="F24" s="615"/>
      <c r="G24" s="615"/>
      <c r="H24" s="615"/>
      <c r="I24" s="615"/>
      <c r="J24" s="615"/>
      <c r="K24" s="615" t="s">
        <v>19</v>
      </c>
      <c r="L24" s="615"/>
      <c r="M24" s="615"/>
      <c r="N24" s="615"/>
      <c r="O24" s="626"/>
      <c r="P24" s="626"/>
      <c r="Q24" s="626"/>
      <c r="R24" s="626"/>
      <c r="S24" s="626"/>
      <c r="T24" s="626"/>
      <c r="U24" s="16"/>
      <c r="V24" s="16"/>
      <c r="W24" s="16"/>
      <c r="X24" s="16"/>
      <c r="Y24" s="16"/>
      <c r="Z24" s="16"/>
      <c r="AA24" s="16"/>
      <c r="AB24" s="16"/>
      <c r="AC24" s="16"/>
      <c r="AD24" s="16"/>
      <c r="AE24" s="16"/>
      <c r="AF24" s="16"/>
      <c r="AG24" s="16"/>
      <c r="AH24" s="16"/>
      <c r="AI24" s="16"/>
      <c r="AJ24" s="16"/>
      <c r="AK24" s="27"/>
      <c r="AL24">
        <v>3</v>
      </c>
      <c r="AM24" s="14" t="str">
        <f>C24&amp;H24&amp;"，"&amp;IF(O24&lt;&gt;"",K24&amp;":"&amp;O24,"")</f>
        <v>請提供初始濃度:，</v>
      </c>
      <c r="AN24" s="14" t="b">
        <f t="shared" si="7"/>
        <v>0</v>
      </c>
      <c r="AO24" s="14" t="s">
        <v>52</v>
      </c>
      <c r="AP24" s="14" t="b">
        <f>H24&lt;&gt;""</f>
        <v>0</v>
      </c>
      <c r="AQ24" s="11" t="b">
        <f t="shared" si="0"/>
        <v>0</v>
      </c>
      <c r="AR24" s="11" t="b">
        <f t="shared" si="1"/>
        <v>0</v>
      </c>
      <c r="AS24" s="3"/>
      <c r="AT24" s="3" t="str">
        <f t="shared" si="2"/>
        <v/>
      </c>
    </row>
    <row r="25" spans="2:55">
      <c r="B25" s="25" t="s">
        <v>7</v>
      </c>
      <c r="C25" s="643" t="s">
        <v>11</v>
      </c>
      <c r="D25" s="643"/>
      <c r="E25" s="643"/>
      <c r="F25" s="626"/>
      <c r="G25" s="626"/>
      <c r="H25" s="626"/>
      <c r="I25" s="626"/>
      <c r="J25" s="626"/>
      <c r="K25" s="626"/>
      <c r="L25" s="626"/>
      <c r="M25" s="626"/>
      <c r="N25" s="626"/>
      <c r="O25" s="626"/>
      <c r="P25" s="626"/>
      <c r="Q25" s="626"/>
      <c r="R25" s="626"/>
      <c r="S25" s="626"/>
      <c r="T25" s="626"/>
      <c r="U25" s="626"/>
      <c r="V25" s="626"/>
      <c r="W25" s="626"/>
      <c r="X25" s="626"/>
      <c r="Y25" s="626"/>
      <c r="Z25" s="626"/>
      <c r="AA25" s="626"/>
      <c r="AB25" s="626"/>
      <c r="AC25" s="626"/>
      <c r="AD25" s="626"/>
      <c r="AE25" s="626"/>
      <c r="AF25" s="626"/>
      <c r="AG25" s="626"/>
      <c r="AH25" s="626"/>
      <c r="AI25" s="626"/>
      <c r="AJ25" s="626"/>
      <c r="AK25" s="631"/>
      <c r="AL25" s="3">
        <v>2</v>
      </c>
      <c r="AM25" s="14" t="str">
        <f>IF(BB25,C25,"")</f>
        <v/>
      </c>
      <c r="AN25" s="14" t="b">
        <f>BB25</f>
        <v>0</v>
      </c>
      <c r="AO25" s="14" t="s">
        <v>52</v>
      </c>
      <c r="AP25" s="14" t="b">
        <f>AND(BB25,C25&lt;&gt;"")</f>
        <v>0</v>
      </c>
      <c r="AQ25" s="11" t="b">
        <f t="shared" ref="AQ25:AQ43" si="9">AND($AN25,$AP25)</f>
        <v>0</v>
      </c>
      <c r="AR25" s="11" t="b">
        <f t="shared" ref="AR25:AR43" si="10">IF($AN25=TRUE,$AP25&lt;&gt;TRUE)</f>
        <v>0</v>
      </c>
      <c r="AS25" s="3"/>
      <c r="AT25" s="3" t="str">
        <f t="shared" si="2"/>
        <v/>
      </c>
      <c r="BB25" t="b">
        <v>0</v>
      </c>
    </row>
    <row r="26" spans="2:55">
      <c r="B26" s="26"/>
      <c r="C26" s="614" t="s">
        <v>23</v>
      </c>
      <c r="D26" s="614"/>
      <c r="E26" s="614"/>
      <c r="F26" s="614"/>
      <c r="G26" s="614"/>
      <c r="H26" s="614"/>
      <c r="I26" s="614"/>
      <c r="J26" s="614"/>
      <c r="K26" s="614"/>
      <c r="L26" s="614"/>
      <c r="M26" s="615" t="s">
        <v>24</v>
      </c>
      <c r="N26" s="615"/>
      <c r="O26" s="615"/>
      <c r="P26" s="615"/>
      <c r="Q26" s="615"/>
      <c r="R26" s="23"/>
      <c r="S26" s="23"/>
      <c r="T26" s="22"/>
      <c r="U26" s="22"/>
      <c r="V26" s="22"/>
      <c r="W26" s="17"/>
      <c r="X26" s="17"/>
      <c r="Y26" s="17"/>
      <c r="Z26" s="17"/>
      <c r="AA26" s="17"/>
      <c r="AB26" s="18"/>
      <c r="AC26" s="16"/>
      <c r="AD26" s="16"/>
      <c r="AE26" s="16"/>
      <c r="AF26" s="16"/>
      <c r="AG26" s="16"/>
      <c r="AH26" s="16"/>
      <c r="AI26" s="16"/>
      <c r="AJ26" s="16"/>
      <c r="AK26" s="27"/>
      <c r="AL26">
        <v>3</v>
      </c>
      <c r="AM26" s="14" t="str">
        <f>C26&amp;M26</f>
        <v xml:space="preserve">基本計價方式: 初始點+試驗量測時間點(含實驗組&amp;對照組) </v>
      </c>
      <c r="AN26" s="14" t="b">
        <f>$BB$25</f>
        <v>0</v>
      </c>
      <c r="AO26" s="14" t="s">
        <v>52</v>
      </c>
      <c r="AP26" s="14" t="b">
        <f>TRUE</f>
        <v>1</v>
      </c>
      <c r="AQ26" s="11" t="b">
        <f t="shared" si="9"/>
        <v>0</v>
      </c>
      <c r="AR26" s="11" t="b">
        <f t="shared" si="10"/>
        <v>0</v>
      </c>
      <c r="AS26" s="3"/>
      <c r="AT26" s="3" t="str">
        <f t="shared" si="2"/>
        <v/>
      </c>
    </row>
    <row r="27" spans="2:55">
      <c r="B27" s="26"/>
      <c r="C27" s="628" t="s">
        <v>54</v>
      </c>
      <c r="D27" s="628"/>
      <c r="E27" s="628"/>
      <c r="F27" s="628"/>
      <c r="G27" s="628"/>
      <c r="H27" s="628"/>
      <c r="I27" s="628"/>
      <c r="J27" s="628"/>
      <c r="K27" s="628"/>
      <c r="L27" s="628"/>
      <c r="M27" s="628"/>
      <c r="N27" s="628"/>
      <c r="O27" s="628"/>
      <c r="P27" s="628"/>
      <c r="Q27" s="628"/>
      <c r="R27" s="628"/>
      <c r="S27" s="628"/>
      <c r="T27" s="628"/>
      <c r="U27" s="628"/>
      <c r="V27" s="19"/>
      <c r="W27" s="19"/>
      <c r="X27" s="19"/>
      <c r="Y27" s="19"/>
      <c r="Z27" s="19"/>
      <c r="AA27" s="19"/>
      <c r="AB27" s="19"/>
      <c r="AC27" s="19"/>
      <c r="AD27" s="19"/>
      <c r="AE27" s="19"/>
      <c r="AF27" s="19"/>
      <c r="AG27" s="19"/>
      <c r="AH27" s="19"/>
      <c r="AI27" s="19"/>
      <c r="AJ27" s="19"/>
      <c r="AK27" s="30"/>
      <c r="AL27">
        <v>3</v>
      </c>
      <c r="AM27" s="14" t="str">
        <f>C27</f>
        <v>儀器測試箱(1m3 chamber)</v>
      </c>
      <c r="AN27" s="14" t="b">
        <f>$BB$25</f>
        <v>0</v>
      </c>
      <c r="AO27" s="14" t="s">
        <v>52</v>
      </c>
      <c r="AP27" s="14" t="b">
        <f>TRUE</f>
        <v>1</v>
      </c>
      <c r="AQ27" s="11" t="b">
        <f t="shared" si="9"/>
        <v>0</v>
      </c>
      <c r="AR27" s="11" t="b">
        <f t="shared" si="10"/>
        <v>0</v>
      </c>
      <c r="AS27" s="3"/>
      <c r="AT27" s="3" t="str">
        <f t="shared" si="2"/>
        <v/>
      </c>
    </row>
    <row r="28" spans="2:55">
      <c r="B28" s="26"/>
      <c r="C28" s="20"/>
      <c r="D28" s="627" t="s">
        <v>37</v>
      </c>
      <c r="E28" s="627"/>
      <c r="F28" s="627"/>
      <c r="G28" s="627"/>
      <c r="H28" s="627"/>
      <c r="I28" s="627"/>
      <c r="J28" s="627"/>
      <c r="K28" s="627"/>
      <c r="L28" s="627"/>
      <c r="M28" s="627"/>
      <c r="N28" s="627"/>
      <c r="O28" s="627"/>
      <c r="P28" s="627"/>
      <c r="Q28" s="627"/>
      <c r="R28" s="627"/>
      <c r="S28" s="627"/>
      <c r="T28" s="627"/>
      <c r="U28" s="627"/>
      <c r="V28" s="19"/>
      <c r="W28" s="19"/>
      <c r="X28" s="19"/>
      <c r="Y28" s="19"/>
      <c r="Z28" s="19"/>
      <c r="AA28" s="19"/>
      <c r="AB28" s="19"/>
      <c r="AC28" s="19"/>
      <c r="AD28" s="19"/>
      <c r="AE28" s="19"/>
      <c r="AF28" s="19"/>
      <c r="AG28" s="19"/>
      <c r="AH28" s="19"/>
      <c r="AI28" s="19"/>
      <c r="AJ28" s="19"/>
      <c r="AK28" s="30"/>
      <c r="AL28" s="3">
        <v>2</v>
      </c>
      <c r="AM28" s="14" t="str">
        <f>IF(BC28,$C$27&amp;":"&amp;D28,"")</f>
        <v/>
      </c>
      <c r="AN28" s="14" t="b">
        <f>$BB$25</f>
        <v>0</v>
      </c>
      <c r="AO28" s="14" t="s">
        <v>52</v>
      </c>
      <c r="AP28" s="14" t="b">
        <f>BC28</f>
        <v>0</v>
      </c>
      <c r="AQ28" s="11" t="b">
        <f t="shared" si="9"/>
        <v>0</v>
      </c>
      <c r="AR28" s="11" t="b">
        <f t="shared" si="10"/>
        <v>0</v>
      </c>
      <c r="AS28" s="3"/>
      <c r="AT28" s="3" t="str">
        <f t="shared" si="2"/>
        <v/>
      </c>
      <c r="BC28" t="b">
        <v>0</v>
      </c>
    </row>
    <row r="29" spans="2:55">
      <c r="B29" s="26"/>
      <c r="C29" s="20"/>
      <c r="D29" s="627" t="s">
        <v>38</v>
      </c>
      <c r="E29" s="627"/>
      <c r="F29" s="627"/>
      <c r="G29" s="627"/>
      <c r="H29" s="627"/>
      <c r="I29" s="627"/>
      <c r="J29" s="627"/>
      <c r="K29" s="627"/>
      <c r="L29" s="627"/>
      <c r="M29" s="627"/>
      <c r="N29" s="627"/>
      <c r="O29" s="627"/>
      <c r="P29" s="627"/>
      <c r="Q29" s="627"/>
      <c r="R29" s="627"/>
      <c r="S29" s="627"/>
      <c r="T29" s="627"/>
      <c r="U29" s="627"/>
      <c r="V29" s="19"/>
      <c r="W29" s="19"/>
      <c r="X29" s="19"/>
      <c r="Y29" s="19"/>
      <c r="Z29" s="19"/>
      <c r="AA29" s="19"/>
      <c r="AB29" s="19"/>
      <c r="AC29" s="19"/>
      <c r="AD29" s="19"/>
      <c r="AE29" s="19"/>
      <c r="AF29" s="19"/>
      <c r="AG29" s="19"/>
      <c r="AH29" s="19"/>
      <c r="AI29" s="19"/>
      <c r="AJ29" s="19"/>
      <c r="AK29" s="30"/>
      <c r="AL29" s="3">
        <v>2</v>
      </c>
      <c r="AM29" s="14" t="str">
        <f t="shared" ref="AM29:AM30" si="11">IF(BC29,$C$27&amp;":"&amp;D29,"")</f>
        <v/>
      </c>
      <c r="AN29" s="14" t="b">
        <f t="shared" ref="AN29:AN30" si="12">$BB$25</f>
        <v>0</v>
      </c>
      <c r="AO29" s="14" t="s">
        <v>52</v>
      </c>
      <c r="AP29" s="14" t="b">
        <f t="shared" ref="AP29:AP30" si="13">BC29</f>
        <v>0</v>
      </c>
      <c r="AQ29" s="11" t="b">
        <f t="shared" si="9"/>
        <v>0</v>
      </c>
      <c r="AR29" s="11" t="b">
        <f t="shared" si="10"/>
        <v>0</v>
      </c>
      <c r="AS29" s="3"/>
      <c r="AT29" s="3" t="str">
        <f t="shared" si="2"/>
        <v/>
      </c>
      <c r="BC29" t="b">
        <v>0</v>
      </c>
    </row>
    <row r="30" spans="2:55">
      <c r="B30" s="26"/>
      <c r="C30" s="20"/>
      <c r="D30" s="627" t="s">
        <v>39</v>
      </c>
      <c r="E30" s="627"/>
      <c r="F30" s="627"/>
      <c r="G30" s="627"/>
      <c r="H30" s="627"/>
      <c r="I30" s="627"/>
      <c r="J30" s="627"/>
      <c r="K30" s="627"/>
      <c r="L30" s="627"/>
      <c r="M30" s="627"/>
      <c r="N30" s="627"/>
      <c r="O30" s="627"/>
      <c r="P30" s="627"/>
      <c r="Q30" s="627"/>
      <c r="R30" s="627"/>
      <c r="S30" s="627"/>
      <c r="T30" s="627"/>
      <c r="U30" s="627"/>
      <c r="V30" s="19"/>
      <c r="W30" s="19"/>
      <c r="X30" s="19"/>
      <c r="Y30" s="19"/>
      <c r="Z30" s="19"/>
      <c r="AA30" s="19"/>
      <c r="AB30" s="19"/>
      <c r="AC30" s="19"/>
      <c r="AD30" s="19"/>
      <c r="AE30" s="19"/>
      <c r="AF30" s="19"/>
      <c r="AG30" s="19"/>
      <c r="AH30" s="19"/>
      <c r="AI30" s="19"/>
      <c r="AJ30" s="19"/>
      <c r="AK30" s="30"/>
      <c r="AL30" s="3">
        <v>2</v>
      </c>
      <c r="AM30" s="14" t="str">
        <f t="shared" si="11"/>
        <v/>
      </c>
      <c r="AN30" s="14" t="b">
        <f t="shared" si="12"/>
        <v>0</v>
      </c>
      <c r="AO30" s="14" t="s">
        <v>52</v>
      </c>
      <c r="AP30" s="14" t="b">
        <f t="shared" si="13"/>
        <v>0</v>
      </c>
      <c r="AQ30" s="11" t="b">
        <f t="shared" si="9"/>
        <v>0</v>
      </c>
      <c r="AR30" s="11" t="b">
        <f t="shared" si="10"/>
        <v>0</v>
      </c>
      <c r="AS30" s="3"/>
      <c r="AT30" s="3" t="str">
        <f t="shared" si="2"/>
        <v/>
      </c>
      <c r="BC30" t="b">
        <v>0</v>
      </c>
    </row>
    <row r="31" spans="2:55" ht="15.75" customHeight="1">
      <c r="B31" s="621" t="s">
        <v>12</v>
      </c>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2"/>
      <c r="AA31" s="622"/>
      <c r="AB31" s="622"/>
      <c r="AC31" s="622"/>
      <c r="AD31" s="622"/>
      <c r="AE31" s="622"/>
      <c r="AF31" s="622"/>
      <c r="AG31" s="622"/>
      <c r="AH31" s="622"/>
      <c r="AI31" s="622"/>
      <c r="AJ31" s="622"/>
      <c r="AK31" s="623"/>
      <c r="AL31">
        <v>3</v>
      </c>
      <c r="AM31" s="14" t="str">
        <f>B31</f>
        <v xml:space="preserve">※每增加一個時間點加收NT$10,000(含實驗組及對照組):  </v>
      </c>
      <c r="AN31" s="14" t="b">
        <f>$BB$25</f>
        <v>0</v>
      </c>
      <c r="AO31" s="14" t="s">
        <v>52</v>
      </c>
      <c r="AP31" s="14" t="b">
        <f>TRUE</f>
        <v>1</v>
      </c>
      <c r="AQ31" s="11" t="b">
        <f t="shared" si="9"/>
        <v>0</v>
      </c>
      <c r="AR31" s="11" t="b">
        <f t="shared" si="10"/>
        <v>0</v>
      </c>
      <c r="AS31" s="3"/>
      <c r="AT31" s="3" t="str">
        <f t="shared" si="2"/>
        <v/>
      </c>
    </row>
    <row r="32" spans="2:55" ht="16.5" customHeight="1">
      <c r="B32" s="28"/>
      <c r="C32" s="615" t="s">
        <v>40</v>
      </c>
      <c r="D32" s="615"/>
      <c r="E32" s="615"/>
      <c r="F32" s="615"/>
      <c r="G32" s="615"/>
      <c r="H32" s="615"/>
      <c r="I32" s="615"/>
      <c r="J32" s="615"/>
      <c r="K32" s="615" t="s">
        <v>19</v>
      </c>
      <c r="L32" s="615"/>
      <c r="M32" s="615"/>
      <c r="N32" s="615"/>
      <c r="O32" s="626"/>
      <c r="P32" s="626"/>
      <c r="Q32" s="626"/>
      <c r="R32" s="626"/>
      <c r="S32" s="626"/>
      <c r="T32" s="626"/>
      <c r="U32" s="16"/>
      <c r="V32" s="16"/>
      <c r="W32" s="16"/>
      <c r="X32" s="16"/>
      <c r="Y32" s="16"/>
      <c r="Z32" s="16"/>
      <c r="AA32" s="16"/>
      <c r="AB32" s="16"/>
      <c r="AC32" s="16"/>
      <c r="AD32" s="16"/>
      <c r="AE32" s="16"/>
      <c r="AF32" s="16"/>
      <c r="AG32" s="16"/>
      <c r="AH32" s="16"/>
      <c r="AI32" s="16"/>
      <c r="AJ32" s="16"/>
      <c r="AK32" s="27"/>
      <c r="AL32">
        <v>3</v>
      </c>
      <c r="AM32" s="14" t="str">
        <f>C32&amp;H32&amp;"，"&amp;IF(O32&lt;&gt;"",K32&amp;":"&amp;O32,"")</f>
        <v>請提供初始濃度:，</v>
      </c>
      <c r="AN32" s="14" t="b">
        <f>$BB$25</f>
        <v>0</v>
      </c>
      <c r="AO32" s="14" t="s">
        <v>52</v>
      </c>
      <c r="AP32" s="14" t="b">
        <f>H32&lt;&gt;""</f>
        <v>0</v>
      </c>
      <c r="AQ32" s="11" t="b">
        <f t="shared" si="9"/>
        <v>0</v>
      </c>
      <c r="AR32" s="11" t="b">
        <f t="shared" si="10"/>
        <v>0</v>
      </c>
      <c r="AS32" s="3"/>
      <c r="AT32" s="3" t="str">
        <f t="shared" si="2"/>
        <v/>
      </c>
    </row>
    <row r="33" spans="2:55">
      <c r="B33" s="25" t="s">
        <v>36</v>
      </c>
      <c r="C33" s="619" t="s">
        <v>6</v>
      </c>
      <c r="D33" s="619"/>
      <c r="E33" s="619"/>
      <c r="F33" s="619"/>
      <c r="G33" s="619"/>
      <c r="H33" s="619"/>
      <c r="I33" s="619"/>
      <c r="J33" s="619"/>
      <c r="K33" s="619"/>
      <c r="L33" s="619"/>
      <c r="M33" s="619"/>
      <c r="N33" s="619"/>
      <c r="O33" s="619"/>
      <c r="P33" s="619"/>
      <c r="Q33" s="619"/>
      <c r="R33" s="619"/>
      <c r="S33" s="619"/>
      <c r="T33" s="619"/>
      <c r="U33" s="619"/>
      <c r="V33" s="619"/>
      <c r="W33" s="619"/>
      <c r="X33" s="619"/>
      <c r="Y33" s="619"/>
      <c r="Z33" s="619"/>
      <c r="AA33" s="619"/>
      <c r="AB33" s="619"/>
      <c r="AC33" s="619"/>
      <c r="AD33" s="619"/>
      <c r="AE33" s="619"/>
      <c r="AF33" s="619"/>
      <c r="AG33" s="619"/>
      <c r="AH33" s="619"/>
      <c r="AI33" s="619"/>
      <c r="AJ33" s="619"/>
      <c r="AK33" s="620"/>
      <c r="AL33" s="3">
        <v>2</v>
      </c>
      <c r="AM33" s="14" t="str">
        <f>IF(BB33,C33,"")</f>
        <v/>
      </c>
      <c r="AN33" s="14" t="b">
        <f>BB33</f>
        <v>0</v>
      </c>
      <c r="AO33" s="14" t="s">
        <v>52</v>
      </c>
      <c r="AP33" s="14" t="b">
        <f>BB33</f>
        <v>0</v>
      </c>
      <c r="AQ33" s="11" t="b">
        <f t="shared" ref="AQ33" si="14">AND($AN33,$AP33)</f>
        <v>0</v>
      </c>
      <c r="AR33" s="11" t="b">
        <f t="shared" ref="AR33" si="15">IF($AN33=TRUE,$AP33&lt;&gt;TRUE)</f>
        <v>0</v>
      </c>
      <c r="AS33" s="3"/>
      <c r="AT33" s="3" t="str">
        <f t="shared" si="2"/>
        <v/>
      </c>
      <c r="BB33" t="b">
        <v>0</v>
      </c>
    </row>
    <row r="34" spans="2:55">
      <c r="B34" s="26"/>
      <c r="C34" s="624" t="s">
        <v>5</v>
      </c>
      <c r="D34" s="624"/>
      <c r="E34" s="624"/>
      <c r="F34" s="624"/>
      <c r="G34" s="624"/>
      <c r="H34" s="624"/>
      <c r="I34" s="624"/>
      <c r="J34" s="624"/>
      <c r="K34" s="624"/>
      <c r="L34" s="624"/>
      <c r="M34" s="624"/>
      <c r="N34" s="624"/>
      <c r="O34" s="624"/>
      <c r="P34" s="624"/>
      <c r="Q34" s="624"/>
      <c r="R34" s="624"/>
      <c r="S34" s="624"/>
      <c r="T34" s="624"/>
      <c r="U34" s="624"/>
      <c r="V34" s="624"/>
      <c r="W34" s="624"/>
      <c r="X34" s="624"/>
      <c r="Y34" s="624"/>
      <c r="Z34" s="624"/>
      <c r="AA34" s="624"/>
      <c r="AB34" s="624"/>
      <c r="AC34" s="624"/>
      <c r="AD34" s="624"/>
      <c r="AE34" s="624"/>
      <c r="AF34" s="624"/>
      <c r="AG34" s="624"/>
      <c r="AH34" s="624"/>
      <c r="AI34" s="624"/>
      <c r="AJ34" s="624"/>
      <c r="AK34" s="625"/>
      <c r="AL34">
        <v>3</v>
      </c>
      <c r="AM34" s="14" t="str">
        <f>C34</f>
        <v>農藥指標：達滅芬／亞滅培(無法指定)</v>
      </c>
      <c r="AN34" s="14" t="b">
        <f t="shared" ref="AN34:AN39" si="16">$BB$33</f>
        <v>0</v>
      </c>
      <c r="AO34" s="14" t="s">
        <v>52</v>
      </c>
      <c r="AP34" s="14" t="b">
        <f>TRUE</f>
        <v>1</v>
      </c>
      <c r="AQ34" s="11" t="b">
        <f t="shared" si="9"/>
        <v>0</v>
      </c>
      <c r="AR34" s="11" t="b">
        <f t="shared" si="10"/>
        <v>0</v>
      </c>
      <c r="AS34" s="3"/>
      <c r="AT34" s="3" t="str">
        <f t="shared" si="2"/>
        <v/>
      </c>
    </row>
    <row r="35" spans="2:55">
      <c r="B35" s="26"/>
      <c r="C35" s="624" t="s">
        <v>4</v>
      </c>
      <c r="D35" s="624"/>
      <c r="E35" s="624"/>
      <c r="F35" s="624"/>
      <c r="G35" s="624"/>
      <c r="H35" s="624"/>
      <c r="I35" s="624"/>
      <c r="J35" s="624"/>
      <c r="K35" s="624"/>
      <c r="L35" s="624"/>
      <c r="M35" s="624"/>
      <c r="N35" s="624"/>
      <c r="O35" s="624"/>
      <c r="P35" s="624"/>
      <c r="Q35" s="624"/>
      <c r="R35" s="624"/>
      <c r="S35" s="624"/>
      <c r="T35" s="624"/>
      <c r="U35" s="624"/>
      <c r="V35" s="624"/>
      <c r="W35" s="624"/>
      <c r="X35" s="624"/>
      <c r="Y35" s="624"/>
      <c r="Z35" s="624"/>
      <c r="AA35" s="624"/>
      <c r="AB35" s="624"/>
      <c r="AC35" s="624"/>
      <c r="AD35" s="624"/>
      <c r="AE35" s="624"/>
      <c r="AF35" s="624"/>
      <c r="AG35" s="624"/>
      <c r="AH35" s="624"/>
      <c r="AI35" s="624"/>
      <c r="AJ35" s="624"/>
      <c r="AK35" s="625"/>
      <c r="AL35">
        <v>3</v>
      </c>
      <c r="AM35" s="14" t="str">
        <f>C35</f>
        <v>測試蔬果：當季一蔬菜一水果(無法指定)</v>
      </c>
      <c r="AN35" s="14" t="b">
        <f t="shared" si="16"/>
        <v>0</v>
      </c>
      <c r="AO35" s="14" t="s">
        <v>52</v>
      </c>
      <c r="AP35" s="14" t="b">
        <f>TRUE</f>
        <v>1</v>
      </c>
      <c r="AQ35" s="11" t="b">
        <f t="shared" si="9"/>
        <v>0</v>
      </c>
      <c r="AR35" s="11" t="b">
        <f t="shared" si="10"/>
        <v>0</v>
      </c>
      <c r="AS35" s="3"/>
      <c r="AT35" s="3" t="str">
        <f t="shared" si="2"/>
        <v/>
      </c>
    </row>
    <row r="36" spans="2:55">
      <c r="B36" s="26"/>
      <c r="C36" s="24" t="s">
        <v>36</v>
      </c>
      <c r="D36" s="615" t="s">
        <v>18</v>
      </c>
      <c r="E36" s="615"/>
      <c r="F36" s="615"/>
      <c r="G36" s="615"/>
      <c r="H36" s="615"/>
      <c r="I36" s="615"/>
      <c r="J36" s="615"/>
      <c r="K36" s="615"/>
      <c r="L36" s="615"/>
      <c r="M36" s="615"/>
      <c r="N36" s="615"/>
      <c r="O36" s="615"/>
      <c r="P36" s="615"/>
      <c r="Q36" s="615"/>
      <c r="R36" s="615"/>
      <c r="S36" s="615"/>
      <c r="T36" s="615"/>
      <c r="U36" s="615"/>
      <c r="V36" s="615"/>
      <c r="W36" s="615"/>
      <c r="X36" s="615"/>
      <c r="Y36" s="615"/>
      <c r="Z36" s="615"/>
      <c r="AA36" s="615"/>
      <c r="AB36" s="615"/>
      <c r="AC36" s="615"/>
      <c r="AD36" s="615"/>
      <c r="AE36" s="615"/>
      <c r="AF36" s="615"/>
      <c r="AG36" s="615"/>
      <c r="AH36" s="615"/>
      <c r="AI36" s="615"/>
      <c r="AJ36" s="615"/>
      <c r="AK36" s="642"/>
      <c r="AL36" s="3">
        <v>2</v>
      </c>
      <c r="AM36" s="14" t="str">
        <f>IF(BC36,D36&amp;K36,"")</f>
        <v/>
      </c>
      <c r="AN36" s="14" t="b">
        <f t="shared" si="16"/>
        <v>0</v>
      </c>
      <c r="AO36" s="14" t="s">
        <v>52</v>
      </c>
      <c r="AP36" s="14" t="b">
        <f>BC36</f>
        <v>0</v>
      </c>
      <c r="AQ36" s="11" t="b">
        <f t="shared" si="9"/>
        <v>0</v>
      </c>
      <c r="AR36" s="11" t="b">
        <f t="shared" si="10"/>
        <v>0</v>
      </c>
      <c r="AS36" s="3"/>
      <c r="AT36" s="3" t="str">
        <f t="shared" si="2"/>
        <v/>
      </c>
      <c r="BC36" t="b">
        <v>0</v>
      </c>
    </row>
    <row r="37" spans="2:55">
      <c r="B37" s="26"/>
      <c r="C37" s="24" t="s">
        <v>36</v>
      </c>
      <c r="D37" s="615" t="s">
        <v>3</v>
      </c>
      <c r="E37" s="615"/>
      <c r="F37" s="615"/>
      <c r="G37" s="615"/>
      <c r="H37" s="615"/>
      <c r="I37" s="615"/>
      <c r="J37" s="615"/>
      <c r="K37" s="615"/>
      <c r="L37" s="615"/>
      <c r="M37" s="615"/>
      <c r="N37" s="615"/>
      <c r="O37" s="615"/>
      <c r="P37" s="615"/>
      <c r="Q37" s="615"/>
      <c r="R37" s="615"/>
      <c r="S37" s="615"/>
      <c r="T37" s="615"/>
      <c r="U37" s="615"/>
      <c r="V37" s="615"/>
      <c r="W37" s="615"/>
      <c r="X37" s="615"/>
      <c r="Y37" s="615"/>
      <c r="Z37" s="615"/>
      <c r="AA37" s="615"/>
      <c r="AB37" s="615"/>
      <c r="AC37" s="615"/>
      <c r="AD37" s="615"/>
      <c r="AE37" s="615"/>
      <c r="AF37" s="615"/>
      <c r="AG37" s="615"/>
      <c r="AH37" s="615"/>
      <c r="AI37" s="615"/>
      <c r="AJ37" s="615"/>
      <c r="AK37" s="642"/>
      <c r="AL37" s="3">
        <v>2</v>
      </c>
      <c r="AM37" s="14" t="str">
        <f>IF(BC37,D37,"")</f>
        <v/>
      </c>
      <c r="AN37" s="14" t="b">
        <f t="shared" si="16"/>
        <v>0</v>
      </c>
      <c r="AO37" s="14" t="s">
        <v>52</v>
      </c>
      <c r="AP37" s="14" t="b">
        <f>BC37</f>
        <v>0</v>
      </c>
      <c r="AQ37" s="11" t="b">
        <f t="shared" si="9"/>
        <v>0</v>
      </c>
      <c r="AR37" s="11" t="b">
        <f t="shared" si="10"/>
        <v>0</v>
      </c>
      <c r="AS37" s="3"/>
      <c r="AT37" s="3" t="str">
        <f t="shared" si="2"/>
        <v/>
      </c>
      <c r="BC37" t="b">
        <v>0</v>
      </c>
    </row>
    <row r="38" spans="2:55">
      <c r="B38" s="26"/>
      <c r="C38" s="624" t="s">
        <v>2</v>
      </c>
      <c r="D38" s="624"/>
      <c r="E38" s="624"/>
      <c r="F38" s="624"/>
      <c r="G38" s="624"/>
      <c r="H38" s="624"/>
      <c r="I38" s="624"/>
      <c r="J38" s="624"/>
      <c r="K38" s="624"/>
      <c r="L38" s="624"/>
      <c r="M38" s="624"/>
      <c r="N38" s="624"/>
      <c r="O38" s="624"/>
      <c r="P38" s="624"/>
      <c r="Q38" s="624"/>
      <c r="R38" s="624"/>
      <c r="S38" s="624"/>
      <c r="T38" s="624"/>
      <c r="U38" s="624"/>
      <c r="V38" s="624"/>
      <c r="W38" s="624"/>
      <c r="X38" s="624"/>
      <c r="Y38" s="624"/>
      <c r="Z38" s="624"/>
      <c r="AA38" s="624"/>
      <c r="AB38" s="624"/>
      <c r="AC38" s="624"/>
      <c r="AD38" s="624"/>
      <c r="AE38" s="624"/>
      <c r="AF38" s="624"/>
      <c r="AG38" s="624"/>
      <c r="AH38" s="624"/>
      <c r="AI38" s="624"/>
      <c r="AJ38" s="624"/>
      <c r="AK38" s="625"/>
      <c r="AL38">
        <v>3</v>
      </c>
      <c r="AM38" s="14" t="str">
        <f>C38</f>
        <v>測試金額NT$35,000</v>
      </c>
      <c r="AN38" s="14" t="b">
        <f t="shared" si="16"/>
        <v>0</v>
      </c>
      <c r="AO38" s="14" t="s">
        <v>52</v>
      </c>
      <c r="AP38" s="14" t="b">
        <f>TRUE</f>
        <v>1</v>
      </c>
      <c r="AQ38" s="11" t="b">
        <f t="shared" si="9"/>
        <v>0</v>
      </c>
      <c r="AR38" s="11" t="b">
        <f t="shared" si="10"/>
        <v>0</v>
      </c>
      <c r="AS38" s="3"/>
      <c r="AT38" s="3" t="str">
        <f t="shared" si="2"/>
        <v/>
      </c>
    </row>
    <row r="39" spans="2:55">
      <c r="B39" s="26"/>
      <c r="C39" s="624" t="s">
        <v>1</v>
      </c>
      <c r="D39" s="624"/>
      <c r="E39" s="624"/>
      <c r="F39" s="624"/>
      <c r="G39" s="624"/>
      <c r="H39" s="624"/>
      <c r="I39" s="624"/>
      <c r="J39" s="624"/>
      <c r="K39" s="624"/>
      <c r="L39" s="624"/>
      <c r="M39" s="624"/>
      <c r="N39" s="624"/>
      <c r="O39" s="624"/>
      <c r="P39" s="624"/>
      <c r="Q39" s="624"/>
      <c r="R39" s="624"/>
      <c r="S39" s="624"/>
      <c r="T39" s="624"/>
      <c r="U39" s="624"/>
      <c r="V39" s="624"/>
      <c r="W39" s="624"/>
      <c r="X39" s="624"/>
      <c r="Y39" s="624"/>
      <c r="Z39" s="624"/>
      <c r="AA39" s="624"/>
      <c r="AB39" s="624"/>
      <c r="AC39" s="624"/>
      <c r="AD39" s="624"/>
      <c r="AE39" s="624"/>
      <c r="AF39" s="624"/>
      <c r="AG39" s="624"/>
      <c r="AH39" s="624"/>
      <c r="AI39" s="624"/>
      <c r="AJ39" s="624"/>
      <c r="AK39" s="625"/>
      <c r="AL39">
        <v>3</v>
      </c>
      <c r="AM39" s="14" t="str">
        <f>C39</f>
        <v>樣品量：完整樣品一件(需有商品標貼)</v>
      </c>
      <c r="AN39" s="14" t="b">
        <f t="shared" si="16"/>
        <v>0</v>
      </c>
      <c r="AO39" s="14" t="s">
        <v>52</v>
      </c>
      <c r="AP39" s="14" t="b">
        <f>TRUE</f>
        <v>1</v>
      </c>
      <c r="AQ39" s="11" t="b">
        <f t="shared" si="9"/>
        <v>0</v>
      </c>
      <c r="AR39" s="11" t="b">
        <f t="shared" si="10"/>
        <v>0</v>
      </c>
      <c r="AS39" s="3"/>
      <c r="AT39" s="3" t="str">
        <f t="shared" si="2"/>
        <v/>
      </c>
    </row>
    <row r="40" spans="2:55">
      <c r="B40" s="25" t="s">
        <v>36</v>
      </c>
      <c r="C40" s="619" t="s">
        <v>0</v>
      </c>
      <c r="D40" s="619"/>
      <c r="E40" s="619"/>
      <c r="F40" s="619"/>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619"/>
      <c r="AE40" s="619"/>
      <c r="AF40" s="619"/>
      <c r="AG40" s="619"/>
      <c r="AH40" s="619"/>
      <c r="AI40" s="619"/>
      <c r="AJ40" s="619"/>
      <c r="AK40" s="620"/>
      <c r="AL40" s="3">
        <v>2</v>
      </c>
      <c r="AM40" s="14" t="str">
        <f>IF(BB40,C40,"")</f>
        <v/>
      </c>
      <c r="AN40" s="14" t="b">
        <f>BB40</f>
        <v>0</v>
      </c>
      <c r="AO40" s="14" t="s">
        <v>52</v>
      </c>
      <c r="AP40" s="14" t="b">
        <f>BB40</f>
        <v>0</v>
      </c>
      <c r="AQ40" s="11" t="b">
        <f t="shared" ref="AQ40" si="17">AND($AN40,$AP40)</f>
        <v>0</v>
      </c>
      <c r="AR40" s="11" t="b">
        <f t="shared" ref="AR40" si="18">IF($AN40=TRUE,$AP40&lt;&gt;TRUE)</f>
        <v>0</v>
      </c>
      <c r="AS40" s="3"/>
      <c r="AT40" s="3" t="str">
        <f t="shared" si="2"/>
        <v/>
      </c>
      <c r="BB40" t="b">
        <v>0</v>
      </c>
    </row>
    <row r="41" spans="2:55">
      <c r="B41" s="630" t="s">
        <v>20</v>
      </c>
      <c r="C41" s="619"/>
      <c r="D41" s="619"/>
      <c r="E41" s="619"/>
      <c r="F41" s="619"/>
      <c r="G41" s="619"/>
      <c r="H41" s="619"/>
      <c r="I41" s="626"/>
      <c r="J41" s="626"/>
      <c r="K41" s="626"/>
      <c r="L41" s="626"/>
      <c r="M41" s="626"/>
      <c r="N41" s="626"/>
      <c r="O41" s="626"/>
      <c r="P41" s="626"/>
      <c r="Q41" s="626"/>
      <c r="R41" s="626"/>
      <c r="S41" s="626"/>
      <c r="T41" s="626"/>
      <c r="U41" s="626"/>
      <c r="V41" s="626"/>
      <c r="W41" s="626"/>
      <c r="X41" s="626"/>
      <c r="Y41" s="626"/>
      <c r="Z41" s="626"/>
      <c r="AA41" s="626"/>
      <c r="AB41" s="626"/>
      <c r="AC41" s="626"/>
      <c r="AD41" s="626"/>
      <c r="AE41" s="626"/>
      <c r="AF41" s="626"/>
      <c r="AG41" s="626"/>
      <c r="AH41" s="626"/>
      <c r="AI41" s="626"/>
      <c r="AJ41" s="626"/>
      <c r="AK41" s="631"/>
      <c r="AL41">
        <v>3</v>
      </c>
      <c r="AM41" s="14" t="str">
        <f>B41&amp;I41</f>
        <v>※請註明商品使用特殊條件 :</v>
      </c>
      <c r="AN41" s="14" t="b">
        <f>I41&lt;&gt;""</f>
        <v>0</v>
      </c>
      <c r="AO41" s="14" t="s">
        <v>52</v>
      </c>
      <c r="AP41" s="14" t="b">
        <f>TRUE</f>
        <v>1</v>
      </c>
      <c r="AQ41" s="11" t="b">
        <f t="shared" si="9"/>
        <v>0</v>
      </c>
      <c r="AR41" s="11" t="b">
        <f t="shared" si="10"/>
        <v>0</v>
      </c>
      <c r="AS41" s="3"/>
      <c r="AT41" s="3" t="str">
        <f t="shared" si="2"/>
        <v/>
      </c>
    </row>
    <row r="42" spans="2:55">
      <c r="B42" s="630" t="s">
        <v>21</v>
      </c>
      <c r="C42" s="619"/>
      <c r="D42" s="619"/>
      <c r="E42" s="619"/>
      <c r="F42" s="619"/>
      <c r="G42" s="619"/>
      <c r="H42" s="619"/>
      <c r="I42" s="626"/>
      <c r="J42" s="626"/>
      <c r="K42" s="626"/>
      <c r="L42" s="626"/>
      <c r="M42" s="626"/>
      <c r="N42" s="626"/>
      <c r="O42" s="626"/>
      <c r="P42" s="626"/>
      <c r="Q42" s="626"/>
      <c r="R42" s="626"/>
      <c r="S42" s="626"/>
      <c r="T42" s="626"/>
      <c r="U42" s="626"/>
      <c r="V42" s="626"/>
      <c r="W42" s="626"/>
      <c r="X42" s="626"/>
      <c r="Y42" s="626"/>
      <c r="Z42" s="626"/>
      <c r="AA42" s="626"/>
      <c r="AB42" s="626"/>
      <c r="AC42" s="626"/>
      <c r="AD42" s="626"/>
      <c r="AE42" s="626"/>
      <c r="AF42" s="626"/>
      <c r="AG42" s="626"/>
      <c r="AH42" s="626"/>
      <c r="AI42" s="626"/>
      <c r="AJ42" s="626"/>
      <c r="AK42" s="631"/>
      <c r="AL42">
        <v>3</v>
      </c>
      <c r="AM42" s="14" t="str">
        <f>B42&amp;I42</f>
        <v>※請註明商品使用量測距離 :</v>
      </c>
      <c r="AN42" s="14" t="b">
        <f>I42&lt;&gt;""</f>
        <v>0</v>
      </c>
      <c r="AO42" s="14" t="s">
        <v>52</v>
      </c>
      <c r="AP42" s="14" t="b">
        <f>TRUE</f>
        <v>1</v>
      </c>
      <c r="AQ42" s="11" t="b">
        <f t="shared" si="9"/>
        <v>0</v>
      </c>
      <c r="AR42" s="11" t="b">
        <f t="shared" si="10"/>
        <v>0</v>
      </c>
      <c r="AS42" s="3"/>
      <c r="AT42" s="3" t="str">
        <f t="shared" si="2"/>
        <v/>
      </c>
    </row>
    <row r="43" spans="2:55">
      <c r="B43" s="31" t="s">
        <v>36</v>
      </c>
      <c r="C43" s="632" t="s">
        <v>22</v>
      </c>
      <c r="D43" s="632"/>
      <c r="E43" s="633"/>
      <c r="F43" s="633"/>
      <c r="G43" s="633"/>
      <c r="H43" s="633"/>
      <c r="I43" s="633"/>
      <c r="J43" s="633"/>
      <c r="K43" s="633"/>
      <c r="L43" s="633"/>
      <c r="M43" s="633"/>
      <c r="N43" s="633"/>
      <c r="O43" s="633"/>
      <c r="P43" s="633"/>
      <c r="Q43" s="633"/>
      <c r="R43" s="633"/>
      <c r="S43" s="633"/>
      <c r="T43" s="633"/>
      <c r="U43" s="633"/>
      <c r="V43" s="633"/>
      <c r="W43" s="633"/>
      <c r="X43" s="633"/>
      <c r="Y43" s="633"/>
      <c r="Z43" s="633"/>
      <c r="AA43" s="633"/>
      <c r="AB43" s="633"/>
      <c r="AC43" s="633"/>
      <c r="AD43" s="633"/>
      <c r="AE43" s="633"/>
      <c r="AF43" s="633"/>
      <c r="AG43" s="633"/>
      <c r="AH43" s="633"/>
      <c r="AI43" s="633"/>
      <c r="AJ43" s="633"/>
      <c r="AK43" s="634"/>
      <c r="AL43" s="3">
        <v>2</v>
      </c>
      <c r="AM43" s="14" t="str">
        <f>IF(BB43,C43&amp;E43,"")</f>
        <v/>
      </c>
      <c r="AN43" s="14" t="b">
        <f>BB43</f>
        <v>0</v>
      </c>
      <c r="AO43" s="14" t="s">
        <v>52</v>
      </c>
      <c r="AP43" s="14" t="b">
        <f>BB43</f>
        <v>0</v>
      </c>
      <c r="AQ43" s="11" t="b">
        <f t="shared" si="9"/>
        <v>0</v>
      </c>
      <c r="AR43" s="11" t="b">
        <f t="shared" si="10"/>
        <v>0</v>
      </c>
      <c r="AS43" s="3"/>
      <c r="AT43" s="3" t="str">
        <f t="shared" si="2"/>
        <v/>
      </c>
      <c r="BB43" t="b">
        <v>0</v>
      </c>
    </row>
    <row r="44" spans="2:55" ht="19.5">
      <c r="B44" s="613" t="s">
        <v>55</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row>
  </sheetData>
  <mergeCells count="99">
    <mergeCell ref="C4:AK4"/>
    <mergeCell ref="C25:E25"/>
    <mergeCell ref="F25:AK25"/>
    <mergeCell ref="D36:J36"/>
    <mergeCell ref="K36:AK36"/>
    <mergeCell ref="C14:G14"/>
    <mergeCell ref="H14:J14"/>
    <mergeCell ref="C24:G24"/>
    <mergeCell ref="H24:J24"/>
    <mergeCell ref="C5:L5"/>
    <mergeCell ref="C16:L16"/>
    <mergeCell ref="D21:J21"/>
    <mergeCell ref="K21:N21"/>
    <mergeCell ref="D22:E22"/>
    <mergeCell ref="F22:U22"/>
    <mergeCell ref="K24:N24"/>
    <mergeCell ref="C15:E15"/>
    <mergeCell ref="F15:AK15"/>
    <mergeCell ref="O21:R21"/>
    <mergeCell ref="S17:U17"/>
    <mergeCell ref="S18:U18"/>
    <mergeCell ref="S19:U19"/>
    <mergeCell ref="S20:U20"/>
    <mergeCell ref="S21:U21"/>
    <mergeCell ref="D20:J20"/>
    <mergeCell ref="K20:N20"/>
    <mergeCell ref="C17:J17"/>
    <mergeCell ref="D18:J18"/>
    <mergeCell ref="D19:J19"/>
    <mergeCell ref="O20:R20"/>
    <mergeCell ref="K19:N19"/>
    <mergeCell ref="O11:R11"/>
    <mergeCell ref="O12:R12"/>
    <mergeCell ref="O24:T24"/>
    <mergeCell ref="O14:AK14"/>
    <mergeCell ref="S6:U6"/>
    <mergeCell ref="S7:U7"/>
    <mergeCell ref="S8:U8"/>
    <mergeCell ref="S9:U9"/>
    <mergeCell ref="S10:U10"/>
    <mergeCell ref="O6:R6"/>
    <mergeCell ref="O7:R7"/>
    <mergeCell ref="O8:R8"/>
    <mergeCell ref="O9:R9"/>
    <mergeCell ref="O10:R10"/>
    <mergeCell ref="C35:AK35"/>
    <mergeCell ref="C39:AK39"/>
    <mergeCell ref="C38:AK38"/>
    <mergeCell ref="D37:AK37"/>
    <mergeCell ref="B41:H41"/>
    <mergeCell ref="I41:AK41"/>
    <mergeCell ref="B42:H42"/>
    <mergeCell ref="I42:AK42"/>
    <mergeCell ref="C43:D43"/>
    <mergeCell ref="E43:AK43"/>
    <mergeCell ref="B1:AK1"/>
    <mergeCell ref="B2:AK2"/>
    <mergeCell ref="K11:N11"/>
    <mergeCell ref="K12:N12"/>
    <mergeCell ref="C6:J6"/>
    <mergeCell ref="D7:J7"/>
    <mergeCell ref="D8:J8"/>
    <mergeCell ref="D9:J9"/>
    <mergeCell ref="D10:J10"/>
    <mergeCell ref="D11:J11"/>
    <mergeCell ref="D12:J12"/>
    <mergeCell ref="K6:N6"/>
    <mergeCell ref="D30:U30"/>
    <mergeCell ref="C32:G32"/>
    <mergeCell ref="H32:J32"/>
    <mergeCell ref="C27:U27"/>
    <mergeCell ref="K7:N7"/>
    <mergeCell ref="K8:N8"/>
    <mergeCell ref="K9:N9"/>
    <mergeCell ref="K10:N10"/>
    <mergeCell ref="S11:U11"/>
    <mergeCell ref="S12:U12"/>
    <mergeCell ref="O17:R17"/>
    <mergeCell ref="O18:R18"/>
    <mergeCell ref="O19:R19"/>
    <mergeCell ref="M16:Q16"/>
    <mergeCell ref="K17:N17"/>
    <mergeCell ref="K18:N18"/>
    <mergeCell ref="B44:AK44"/>
    <mergeCell ref="C26:L26"/>
    <mergeCell ref="M26:Q26"/>
    <mergeCell ref="B3:AK3"/>
    <mergeCell ref="C33:AK33"/>
    <mergeCell ref="C40:AK40"/>
    <mergeCell ref="M5:Q5"/>
    <mergeCell ref="K14:N14"/>
    <mergeCell ref="B13:AK13"/>
    <mergeCell ref="B23:AK23"/>
    <mergeCell ref="B31:AK31"/>
    <mergeCell ref="C34:AK34"/>
    <mergeCell ref="K32:N32"/>
    <mergeCell ref="O32:T32"/>
    <mergeCell ref="D28:U28"/>
    <mergeCell ref="D29:U29"/>
  </mergeCells>
  <phoneticPr fontId="1" type="noConversion"/>
  <conditionalFormatting sqref="B3">
    <cfRule type="expression" dxfId="223" priority="383" stopIfTrue="1">
      <formula>AND($AQ3=TRUE, ISNUMBER(SEARCH("*", $AT3)))</formula>
    </cfRule>
  </conditionalFormatting>
  <conditionalFormatting sqref="B13">
    <cfRule type="expression" dxfId="222" priority="403" stopIfTrue="1">
      <formula>AND($AQ13=TRUE, ISNUMBER(SEARCH("*", $AT13)))</formula>
    </cfRule>
  </conditionalFormatting>
  <conditionalFormatting sqref="B23">
    <cfRule type="expression" dxfId="221" priority="414" stopIfTrue="1">
      <formula>AND($AQ23=TRUE, ISNUMBER(SEARCH("*", $AT23)))</formula>
    </cfRule>
  </conditionalFormatting>
  <conditionalFormatting sqref="B31">
    <cfRule type="expression" dxfId="220" priority="423" stopIfTrue="1">
      <formula>AND($AQ31=TRUE, ISNUMBER(SEARCH("*", $AT31)))</formula>
    </cfRule>
  </conditionalFormatting>
  <conditionalFormatting sqref="B41:B42">
    <cfRule type="expression" dxfId="219" priority="429" stopIfTrue="1">
      <formula>AND($AQ41=TRUE, ISNUMBER(SEARCH("*", $AT41)))</formula>
    </cfRule>
  </conditionalFormatting>
  <conditionalFormatting sqref="B44">
    <cfRule type="expression" dxfId="218" priority="1">
      <formula>OR($AL44=2,$AL44=3,$AL44=1)</formula>
    </cfRule>
    <cfRule type="expression" dxfId="217" priority="2">
      <formula>OR($AL44=3)</formula>
    </cfRule>
  </conditionalFormatting>
  <conditionalFormatting sqref="B44:AK44">
    <cfRule type="expression" dxfId="216" priority="3">
      <formula>IF($AN44=TRUE,$AP44&lt;&gt;TRUE)</formula>
    </cfRule>
  </conditionalFormatting>
  <conditionalFormatting sqref="B1:AY43">
    <cfRule type="expression" dxfId="215" priority="443">
      <formula>OR($AL1=2,$AL1=3,$AL1=1)</formula>
    </cfRule>
    <cfRule type="expression" dxfId="214" priority="444">
      <formula>OR($AL1=3)</formula>
    </cfRule>
  </conditionalFormatting>
  <conditionalFormatting sqref="B44:AY100">
    <cfRule type="expression" dxfId="213" priority="4">
      <formula>OR($AL44=2,$AL44=3,$AL44=1)</formula>
    </cfRule>
    <cfRule type="expression" dxfId="212" priority="5">
      <formula>OR($AL44=3)</formula>
    </cfRule>
  </conditionalFormatting>
  <conditionalFormatting sqref="C4">
    <cfRule type="expression" dxfId="211" priority="362" stopIfTrue="1">
      <formula>BB4=TRUE</formula>
    </cfRule>
  </conditionalFormatting>
  <conditionalFormatting sqref="C5">
    <cfRule type="expression" dxfId="210" priority="352" stopIfTrue="1">
      <formula>AND($AQ5=TRUE, ISNUMBER(SEARCH("*", $AT5)))</formula>
    </cfRule>
  </conditionalFormatting>
  <conditionalFormatting sqref="C14">
    <cfRule type="expression" dxfId="209" priority="406" stopIfTrue="1">
      <formula>AND($AQ14=TRUE, ISNUMBER(SEARCH("*", $AT14)))</formula>
    </cfRule>
  </conditionalFormatting>
  <conditionalFormatting sqref="C15">
    <cfRule type="expression" dxfId="208" priority="363" stopIfTrue="1">
      <formula>BB15=TRUE</formula>
    </cfRule>
  </conditionalFormatting>
  <conditionalFormatting sqref="C16:C17">
    <cfRule type="expression" dxfId="207" priority="408" stopIfTrue="1">
      <formula>AND($AQ16=TRUE, ISNUMBER(SEARCH("*", $AT16)))</formula>
    </cfRule>
  </conditionalFormatting>
  <conditionalFormatting sqref="C24">
    <cfRule type="expression" dxfId="206" priority="415" stopIfTrue="1">
      <formula>AND($AQ24=TRUE, ISNUMBER(SEARCH("*", $AT24)))</formula>
    </cfRule>
  </conditionalFormatting>
  <conditionalFormatting sqref="C25">
    <cfRule type="expression" dxfId="205" priority="377" stopIfTrue="1">
      <formula>BB25=TRUE</formula>
    </cfRule>
  </conditionalFormatting>
  <conditionalFormatting sqref="C26:C27">
    <cfRule type="expression" dxfId="204" priority="420" stopIfTrue="1">
      <formula>AND($AQ26=TRUE, ISNUMBER(SEARCH("*", $AT26)))</formula>
    </cfRule>
  </conditionalFormatting>
  <conditionalFormatting sqref="C32">
    <cfRule type="expression" dxfId="203" priority="424" stopIfTrue="1">
      <formula>AND($AQ32=TRUE, ISNUMBER(SEARCH("*", $AT32)))</formula>
    </cfRule>
  </conditionalFormatting>
  <conditionalFormatting sqref="C33">
    <cfRule type="expression" dxfId="202" priority="378" stopIfTrue="1">
      <formula>BB33=TRUE</formula>
    </cfRule>
  </conditionalFormatting>
  <conditionalFormatting sqref="C34:C35">
    <cfRule type="expression" dxfId="201" priority="425" stopIfTrue="1">
      <formula>AND($AQ34=TRUE, ISNUMBER(SEARCH("*", $AT34)))</formula>
    </cfRule>
  </conditionalFormatting>
  <conditionalFormatting sqref="C38:C39">
    <cfRule type="expression" dxfId="200" priority="427" stopIfTrue="1">
      <formula>AND($AQ38=TRUE, ISNUMBER(SEARCH("*", $AT38)))</formula>
    </cfRule>
  </conditionalFormatting>
  <conditionalFormatting sqref="C40">
    <cfRule type="expression" dxfId="199" priority="381" stopIfTrue="1">
      <formula>BB40=TRUE</formula>
    </cfRule>
  </conditionalFormatting>
  <conditionalFormatting sqref="C43">
    <cfRule type="expression" dxfId="198" priority="382" stopIfTrue="1">
      <formula>BB43=TRUE</formula>
    </cfRule>
  </conditionalFormatting>
  <conditionalFormatting sqref="C6:L6">
    <cfRule type="expression" dxfId="197" priority="369" stopIfTrue="1">
      <formula>AND($AQ6=TRUE, ISNUMBER(SEARCH("*", $AT6)))</formula>
    </cfRule>
  </conditionalFormatting>
  <conditionalFormatting sqref="D22">
    <cfRule type="expression" dxfId="196" priority="404" stopIfTrue="1">
      <formula>BC22=TRUE</formula>
    </cfRule>
  </conditionalFormatting>
  <conditionalFormatting sqref="D28:D30">
    <cfRule type="expression" dxfId="195" priority="374" stopIfTrue="1">
      <formula>BC28=TRUE</formula>
    </cfRule>
  </conditionalFormatting>
  <conditionalFormatting sqref="D36:D37">
    <cfRule type="expression" dxfId="194" priority="379" stopIfTrue="1">
      <formula>BC36=TRUE</formula>
    </cfRule>
  </conditionalFormatting>
  <conditionalFormatting sqref="D7:U7">
    <cfRule type="expression" dxfId="193" priority="353" stopIfTrue="1">
      <formula>$BC$7=TRUE</formula>
    </cfRule>
  </conditionalFormatting>
  <conditionalFormatting sqref="D8:U8">
    <cfRule type="expression" dxfId="192" priority="364" stopIfTrue="1">
      <formula>$BC$8=TRUE</formula>
    </cfRule>
  </conditionalFormatting>
  <conditionalFormatting sqref="D9:U9">
    <cfRule type="expression" dxfId="191" priority="365" stopIfTrue="1">
      <formula>$BC$9=TRUE</formula>
    </cfRule>
  </conditionalFormatting>
  <conditionalFormatting sqref="D10:U10">
    <cfRule type="expression" dxfId="190" priority="366" stopIfTrue="1">
      <formula>$BC$10=TRUE</formula>
    </cfRule>
  </conditionalFormatting>
  <conditionalFormatting sqref="D11:U11">
    <cfRule type="expression" dxfId="189" priority="367" stopIfTrue="1">
      <formula>$BC$11=TRUE</formula>
    </cfRule>
  </conditionalFormatting>
  <conditionalFormatting sqref="D12:U12">
    <cfRule type="expression" dxfId="188" priority="368" stopIfTrue="1">
      <formula>$BC$12=TRUE</formula>
    </cfRule>
  </conditionalFormatting>
  <conditionalFormatting sqref="D18:U18">
    <cfRule type="expression" dxfId="187" priority="370" stopIfTrue="1">
      <formula>$BC$18=TRUE</formula>
    </cfRule>
  </conditionalFormatting>
  <conditionalFormatting sqref="D19:U19">
    <cfRule type="expression" dxfId="186" priority="371" stopIfTrue="1">
      <formula>$BC$19=TRUE</formula>
    </cfRule>
  </conditionalFormatting>
  <conditionalFormatting sqref="D20:U20">
    <cfRule type="expression" dxfId="185" priority="372" stopIfTrue="1">
      <formula>$BC$20=TRUE</formula>
    </cfRule>
  </conditionalFormatting>
  <conditionalFormatting sqref="D21:U21">
    <cfRule type="expression" dxfId="184" priority="373" stopIfTrue="1">
      <formula>$BC$21=TRUE</formula>
    </cfRule>
  </conditionalFormatting>
  <conditionalFormatting sqref="E43">
    <cfRule type="expression" dxfId="183" priority="452">
      <formula>AND(BB43, NOT(ISBLANK(E43)))</formula>
    </cfRule>
    <cfRule type="expression" dxfId="182" priority="451">
      <formula>AND(BB43, ISBLANK(E43))</formula>
    </cfRule>
  </conditionalFormatting>
  <conditionalFormatting sqref="F22">
    <cfRule type="expression" dxfId="181" priority="407">
      <formula>AND(BC22, NOT(ISBLANK(F22)))</formula>
    </cfRule>
    <cfRule type="expression" dxfId="180" priority="405">
      <formula>AND(BC22, ISBLANK(F22))</formula>
    </cfRule>
  </conditionalFormatting>
  <conditionalFormatting sqref="F25">
    <cfRule type="expression" dxfId="179" priority="419">
      <formula>AND(BB25, NOT(ISBLANK(F25)))</formula>
    </cfRule>
    <cfRule type="expression" dxfId="178" priority="418">
      <formula>AND(BB25, ISBLANK(F25))</formula>
    </cfRule>
  </conditionalFormatting>
  <conditionalFormatting sqref="H14">
    <cfRule type="expression" dxfId="177" priority="448">
      <formula>AND(BB4, NOT(ISBLANK(H14)))</formula>
    </cfRule>
    <cfRule type="expression" dxfId="176" priority="447">
      <formula>AND(BB4, ISBLANK(H14))</formula>
    </cfRule>
  </conditionalFormatting>
  <conditionalFormatting sqref="H24">
    <cfRule type="expression" dxfId="175" priority="440">
      <formula>AND(BB15, NOT(ISBLANK(H24)))</formula>
    </cfRule>
    <cfRule type="expression" dxfId="174" priority="417">
      <formula>AND(BB15, ISBLANK(H24))</formula>
    </cfRule>
  </conditionalFormatting>
  <conditionalFormatting sqref="H32">
    <cfRule type="expression" dxfId="173" priority="436">
      <formula>AND(BB25, ISBLANK(H32))</formula>
    </cfRule>
    <cfRule type="expression" dxfId="172" priority="437">
      <formula>AND(BB25, NOT(ISBLANK(H32)))</formula>
    </cfRule>
  </conditionalFormatting>
  <conditionalFormatting sqref="I41">
    <cfRule type="expression" dxfId="171" priority="6">
      <formula>NOT(ISBLANK(I41))</formula>
    </cfRule>
  </conditionalFormatting>
  <conditionalFormatting sqref="I42">
    <cfRule type="expression" dxfId="170" priority="434">
      <formula>AND(BB42, NOT(ISBLANK(I42)))</formula>
    </cfRule>
  </conditionalFormatting>
  <conditionalFormatting sqref="K17">
    <cfRule type="expression" dxfId="169" priority="411" stopIfTrue="1">
      <formula>AND($AQ17=TRUE, ISNUMBER(SEARCH("*", $AT17)))</formula>
    </cfRule>
  </conditionalFormatting>
  <conditionalFormatting sqref="K24">
    <cfRule type="expression" dxfId="168" priority="416" stopIfTrue="1">
      <formula>AND($AQ24=TRUE, ISNUMBER(SEARCH("*", $AT24)))</formula>
    </cfRule>
  </conditionalFormatting>
  <conditionalFormatting sqref="K32">
    <cfRule type="expression" dxfId="167" priority="435" stopIfTrue="1">
      <formula>AND($AQ32=TRUE, ISNUMBER(SEARCH("*", $AT32)))</formula>
    </cfRule>
  </conditionalFormatting>
  <conditionalFormatting sqref="K36">
    <cfRule type="expression" dxfId="166" priority="450">
      <formula>AND(BC36, NOT(ISBLANK(K36)))</formula>
    </cfRule>
    <cfRule type="expression" dxfId="165" priority="449">
      <formula>AND(BC36, ISBLANK(K36))</formula>
    </cfRule>
  </conditionalFormatting>
  <conditionalFormatting sqref="M5:M6">
    <cfRule type="expression" dxfId="164" priority="385" stopIfTrue="1">
      <formula>AND($AQ5=TRUE, ISNUMBER(SEARCH("*", $AT5)))</formula>
    </cfRule>
  </conditionalFormatting>
  <conditionalFormatting sqref="M16">
    <cfRule type="expression" dxfId="163" priority="409" stopIfTrue="1">
      <formula>AND($AQ16=TRUE, ISNUMBER(SEARCH("*", $AT16)))</formula>
    </cfRule>
  </conditionalFormatting>
  <conditionalFormatting sqref="M26">
    <cfRule type="expression" dxfId="162" priority="421" stopIfTrue="1">
      <formula>AND($AQ26=TRUE, ISNUMBER(SEARCH("*", $AT26)))</formula>
    </cfRule>
  </conditionalFormatting>
  <conditionalFormatting sqref="N6:U6">
    <cfRule type="expression" dxfId="161" priority="395" stopIfTrue="1">
      <formula>AND($AQ6=TRUE, ISNUMBER(SEARCH("*", $AT6)))</formula>
    </cfRule>
  </conditionalFormatting>
  <conditionalFormatting sqref="O14">
    <cfRule type="expression" dxfId="160" priority="445">
      <formula>AND(BB4, ISBLANK(O14))</formula>
    </cfRule>
    <cfRule type="expression" dxfId="159" priority="446">
      <formula>AND(BB4, NOT(ISBLANK(O14)))</formula>
    </cfRule>
  </conditionalFormatting>
  <conditionalFormatting sqref="O17">
    <cfRule type="expression" dxfId="158" priority="412" stopIfTrue="1">
      <formula>AND($AQ17=TRUE, ISNUMBER(SEARCH("*", $AT17)))</formula>
    </cfRule>
  </conditionalFormatting>
  <conditionalFormatting sqref="O24">
    <cfRule type="expression" dxfId="157" priority="442">
      <formula>AND(BB15, NOT(ISBLANK(O24)))</formula>
    </cfRule>
    <cfRule type="expression" dxfId="156" priority="441">
      <formula>AND(BB15, ISBLANK(O24))</formula>
    </cfRule>
  </conditionalFormatting>
  <conditionalFormatting sqref="O32">
    <cfRule type="expression" dxfId="155" priority="439">
      <formula>AND(BB25, NOT(ISBLANK(O32)))</formula>
    </cfRule>
    <cfRule type="expression" dxfId="154" priority="438">
      <formula>AND(BB25, ISBLANK(O32))</formula>
    </cfRule>
  </conditionalFormatting>
  <conditionalFormatting sqref="S17">
    <cfRule type="expression" dxfId="153" priority="413" stopIfTrue="1">
      <formula>AND($AQ17=TRUE, ISNUMBER(SEARCH("*", $AT17)))</formula>
    </cfRule>
  </conditionalFormatting>
  <conditionalFormatting sqref="AL3">
    <cfRule type="expression" dxfId="152" priority="351">
      <formula>$AK3</formula>
    </cfRule>
  </conditionalFormatting>
  <conditionalFormatting sqref="AL7:AM7 AO7:AS7">
    <cfRule type="expression" dxfId="151" priority="275">
      <formula>OR($AL7=2,$AL7=3,$AL7=1)</formula>
    </cfRule>
    <cfRule type="expression" dxfId="150" priority="276">
      <formula>OR($AL7=3)</formula>
    </cfRule>
  </conditionalFormatting>
  <conditionalFormatting sqref="AL8:AM12">
    <cfRule type="expression" dxfId="149" priority="256">
      <formula>OR($AL8=3)</formula>
    </cfRule>
    <cfRule type="expression" dxfId="148" priority="255">
      <formula>OR($AL8=2,$AL8=3,$AL8=1)</formula>
    </cfRule>
  </conditionalFormatting>
  <conditionalFormatting sqref="AL15:AM15">
    <cfRule type="expression" dxfId="147" priority="232">
      <formula>OR($AL15=3)</formula>
    </cfRule>
    <cfRule type="expression" dxfId="146" priority="231">
      <formula>OR($AL15=2,$AL15=3,$AL15=1)</formula>
    </cfRule>
  </conditionalFormatting>
  <conditionalFormatting sqref="AL18:AM18 AO18:AS18">
    <cfRule type="expression" dxfId="145" priority="205">
      <formula>OR($AL18=2,$AL18=3,$AL18=1)</formula>
    </cfRule>
    <cfRule type="expression" dxfId="144" priority="206">
      <formula>OR($AL18=3)</formula>
    </cfRule>
  </conditionalFormatting>
  <conditionalFormatting sqref="AL18:AM22 AO18:AS22">
    <cfRule type="expression" dxfId="143" priority="195">
      <formula>OR($AL18=2,$AL18=3,$AL18=1)</formula>
    </cfRule>
    <cfRule type="expression" dxfId="142" priority="196">
      <formula>OR($AL18=3)</formula>
    </cfRule>
  </conditionalFormatting>
  <conditionalFormatting sqref="AL19:AM22">
    <cfRule type="expression" dxfId="141" priority="193">
      <formula>OR($AL19=2,$AL19=3,$AL19=1)</formula>
    </cfRule>
    <cfRule type="expression" dxfId="140" priority="194">
      <formula>OR($AL19=3)</formula>
    </cfRule>
  </conditionalFormatting>
  <conditionalFormatting sqref="AL28:AM28 AO28:AS28">
    <cfRule type="expression" dxfId="139" priority="168">
      <formula>OR($AL28=3)</formula>
    </cfRule>
    <cfRule type="expression" dxfId="138" priority="167">
      <formula>OR($AL28=2,$AL28=3,$AL28=1)</formula>
    </cfRule>
  </conditionalFormatting>
  <conditionalFormatting sqref="AL29:AM30">
    <cfRule type="expression" dxfId="137" priority="155">
      <formula>OR($AL29=2,$AL29=3,$AL29=1)</formula>
    </cfRule>
    <cfRule type="expression" dxfId="136" priority="156">
      <formula>OR($AL29=3)</formula>
    </cfRule>
  </conditionalFormatting>
  <conditionalFormatting sqref="AL36:AM37 AO35:AS37">
    <cfRule type="expression" dxfId="135" priority="73">
      <formula>OR($AL35=2,$AL35=3,$AL35=1)</formula>
    </cfRule>
  </conditionalFormatting>
  <conditionalFormatting sqref="AL36:AM37">
    <cfRule type="expression" dxfId="134" priority="70">
      <formula>OR($AL36=3)</formula>
    </cfRule>
    <cfRule type="expression" dxfId="133" priority="69">
      <formula>OR($AL36=2,$AL36=3,$AL36=1)</formula>
    </cfRule>
  </conditionalFormatting>
  <conditionalFormatting sqref="AL4:AN4">
    <cfRule type="expression" dxfId="132" priority="260">
      <formula>OR($AL4=3)</formula>
    </cfRule>
    <cfRule type="expression" dxfId="131" priority="259">
      <formula>OR($AL4=2,$AL4=3,$AL4=1)</formula>
    </cfRule>
  </conditionalFormatting>
  <conditionalFormatting sqref="AL7:AS12">
    <cfRule type="expression" dxfId="130" priority="258">
      <formula>OR($AL7=3)</formula>
    </cfRule>
    <cfRule type="expression" dxfId="129" priority="257">
      <formula>OR($AL7=2,$AL7=3,$AL7=1)</formula>
    </cfRule>
  </conditionalFormatting>
  <conditionalFormatting sqref="AL15:AS15">
    <cfRule type="expression" dxfId="128" priority="223">
      <formula>OR($AL15=2,$AL15=3,$AL15=1)</formula>
    </cfRule>
    <cfRule type="expression" dxfId="127" priority="224">
      <formula>OR($AL15=3)</formula>
    </cfRule>
  </conditionalFormatting>
  <conditionalFormatting sqref="AL25:AS25">
    <cfRule type="expression" dxfId="126" priority="323">
      <formula>OR($AL25=2,$AL25=3,$AL25=1)</formula>
    </cfRule>
    <cfRule type="expression" dxfId="125" priority="319">
      <formula>OR($AL25=2,$AL25=3,$AL25=1)</formula>
    </cfRule>
    <cfRule type="expression" dxfId="124" priority="320">
      <formula>OR($AL25=3)</formula>
    </cfRule>
    <cfRule type="expression" dxfId="123" priority="324">
      <formula>OR($AL25=3)</formula>
    </cfRule>
  </conditionalFormatting>
  <conditionalFormatting sqref="AL28:AS30">
    <cfRule type="expression" dxfId="122" priority="157">
      <formula>OR($AL28=2,$AL28=3,$AL28=1)</formula>
    </cfRule>
    <cfRule type="expression" dxfId="121" priority="158">
      <formula>OR($AL28=3)</formula>
    </cfRule>
  </conditionalFormatting>
  <conditionalFormatting sqref="AL33:AS33">
    <cfRule type="expression" dxfId="120" priority="311">
      <formula>OR($AL33=2,$AL33=3,$AL33=1)</formula>
    </cfRule>
    <cfRule type="expression" dxfId="119" priority="308">
      <formula>OR($AL33=3)</formula>
    </cfRule>
    <cfRule type="expression" dxfId="118" priority="307">
      <formula>OR($AL33=2,$AL33=3,$AL33=1)</formula>
    </cfRule>
    <cfRule type="expression" dxfId="117" priority="312">
      <formula>OR($AL33=3)</formula>
    </cfRule>
  </conditionalFormatting>
  <conditionalFormatting sqref="AL40:AS40">
    <cfRule type="expression" dxfId="116" priority="300">
      <formula>OR($AL40=3)</formula>
    </cfRule>
    <cfRule type="expression" dxfId="115" priority="295">
      <formula>OR($AL40=2,$AL40=3,$AL40=1)</formula>
    </cfRule>
    <cfRule type="expression" dxfId="114" priority="299">
      <formula>OR($AL40=2,$AL40=3,$AL40=1)</formula>
    </cfRule>
    <cfRule type="expression" dxfId="113" priority="296">
      <formula>OR($AL40=3)</formula>
    </cfRule>
  </conditionalFormatting>
  <conditionalFormatting sqref="AL43:AS43">
    <cfRule type="expression" dxfId="112" priority="17">
      <formula>OR($AL43=2,$AL43=3,$AL43=1)</formula>
    </cfRule>
    <cfRule type="expression" dxfId="111" priority="22">
      <formula>OR($AL43=3)</formula>
    </cfRule>
    <cfRule type="expression" dxfId="110" priority="21">
      <formula>OR($AL43=2,$AL43=3,$AL43=1)</formula>
    </cfRule>
    <cfRule type="expression" dxfId="109" priority="18">
      <formula>OR($AL43=3)</formula>
    </cfRule>
  </conditionalFormatting>
  <conditionalFormatting sqref="AL1:AT2">
    <cfRule type="expression" dxfId="108" priority="354">
      <formula>OR($AL1=2,$AL1=3,$AL1=1)</formula>
    </cfRule>
    <cfRule type="expression" dxfId="107" priority="355">
      <formula>OR($AL1=3)</formula>
    </cfRule>
    <cfRule type="expression" dxfId="106" priority="361">
      <formula>OR($AL1=3)</formula>
    </cfRule>
    <cfRule type="expression" dxfId="105" priority="360">
      <formula>OR($AL1=2,$AL1=3,$AL1=1)</formula>
    </cfRule>
  </conditionalFormatting>
  <conditionalFormatting sqref="AL2:AT2">
    <cfRule type="expression" dxfId="104" priority="358">
      <formula>OR($AL2=2,$AL2=3,$AL2=1)</formula>
    </cfRule>
    <cfRule type="expression" dxfId="103" priority="359">
      <formula>OR($AL2=3)</formula>
    </cfRule>
  </conditionalFormatting>
  <conditionalFormatting sqref="AM5 AO5:AS5">
    <cfRule type="expression" dxfId="102" priority="287">
      <formula>OR($AL5=2,$AL5=3,$AL5=1)</formula>
    </cfRule>
    <cfRule type="expression" dxfId="101" priority="288">
      <formula>OR($AL5=3)</formula>
    </cfRule>
  </conditionalFormatting>
  <conditionalFormatting sqref="AM14">
    <cfRule type="expression" dxfId="100" priority="129">
      <formula>OR($AL14=2,$AL14=3,$AL14=1)</formula>
    </cfRule>
    <cfRule type="expression" dxfId="99" priority="132">
      <formula>OR($AL14=3)</formula>
    </cfRule>
    <cfRule type="expression" dxfId="98" priority="131">
      <formula>OR($AL14=2,$AL14=3,$AL14=1)</formula>
    </cfRule>
    <cfRule type="expression" dxfId="97" priority="130">
      <formula>OR($AL14=3)</formula>
    </cfRule>
  </conditionalFormatting>
  <conditionalFormatting sqref="AM16 AO16:AS16">
    <cfRule type="expression" dxfId="96" priority="222">
      <formula>OR($AL16=3)</formula>
    </cfRule>
    <cfRule type="expression" dxfId="95" priority="221">
      <formula>OR($AL16=2,$AL16=3,$AL16=1)</formula>
    </cfRule>
  </conditionalFormatting>
  <conditionalFormatting sqref="AM23:AM24 AO23:AS24">
    <cfRule type="expression" dxfId="94" priority="141">
      <formula>OR($AL23=2,$AL23=3,$AL23=1)</formula>
    </cfRule>
    <cfRule type="expression" dxfId="93" priority="142">
      <formula>OR($AL23=3)</formula>
    </cfRule>
  </conditionalFormatting>
  <conditionalFormatting sqref="AM24 AO24:AS24">
    <cfRule type="expression" dxfId="92" priority="140">
      <formula>OR($AL24=3)</formula>
    </cfRule>
  </conditionalFormatting>
  <conditionalFormatting sqref="AM26 AO26:AS26">
    <cfRule type="expression" dxfId="91" priority="184">
      <formula>OR($AL26=3)</formula>
    </cfRule>
    <cfRule type="expression" dxfId="90" priority="183">
      <formula>OR($AL26=2,$AL26=3,$AL26=1)</formula>
    </cfRule>
  </conditionalFormatting>
  <conditionalFormatting sqref="AM32 AO32:AS32">
    <cfRule type="expression" dxfId="89" priority="110">
      <formula>OR($AL32=3)</formula>
    </cfRule>
  </conditionalFormatting>
  <conditionalFormatting sqref="AM34 AO34:AS34">
    <cfRule type="expression" dxfId="88" priority="100">
      <formula>OR($AL34=3)</formula>
    </cfRule>
    <cfRule type="expression" dxfId="87" priority="99">
      <formula>OR($AL34=2,$AL34=3,$AL34=1)</formula>
    </cfRule>
  </conditionalFormatting>
  <conditionalFormatting sqref="AM34:AM35 AO34:AS35">
    <cfRule type="expression" dxfId="86" priority="84">
      <formula>OR($AL34=3)</formula>
    </cfRule>
    <cfRule type="expression" dxfId="85" priority="83">
      <formula>OR($AL34=2,$AL34=3,$AL34=1)</formula>
    </cfRule>
  </conditionalFormatting>
  <conditionalFormatting sqref="AM35">
    <cfRule type="expression" dxfId="84" priority="81">
      <formula>OR($AL35=2,$AL35=3,$AL35=1)</formula>
    </cfRule>
    <cfRule type="expression" dxfId="83" priority="82">
      <formula>OR($AL35=3)</formula>
    </cfRule>
  </conditionalFormatting>
  <conditionalFormatting sqref="AM38:AM39 AO38:AS39">
    <cfRule type="expression" dxfId="82" priority="44">
      <formula>OR($AL38=3)</formula>
    </cfRule>
    <cfRule type="expression" dxfId="81" priority="43">
      <formula>OR($AL38=2,$AL38=3,$AL38=1)</formula>
    </cfRule>
  </conditionalFormatting>
  <conditionalFormatting sqref="AM39 AO39:AS39">
    <cfRule type="expression" dxfId="80" priority="42">
      <formula>OR($AL39=3)</formula>
    </cfRule>
  </conditionalFormatting>
  <conditionalFormatting sqref="AM41:AM42 AO41:AS42">
    <cfRule type="expression" dxfId="79" priority="26">
      <formula>OR($AL41=3)</formula>
    </cfRule>
  </conditionalFormatting>
  <conditionalFormatting sqref="AM1:AS1">
    <cfRule type="expression" dxfId="78" priority="356">
      <formula>OR($AL1=2,$AL1=3,$AL1=1)</formula>
    </cfRule>
    <cfRule type="expression" dxfId="77" priority="357">
      <formula>OR($AL1=3)</formula>
    </cfRule>
  </conditionalFormatting>
  <conditionalFormatting sqref="AM5:AS6">
    <cfRule type="expression" dxfId="76" priority="266">
      <formula>OR($AL5=3)</formula>
    </cfRule>
    <cfRule type="expression" dxfId="75" priority="265">
      <formula>OR($AL5=2,$AL5=3,$AL5=1)</formula>
    </cfRule>
  </conditionalFormatting>
  <conditionalFormatting sqref="AM6:AS6">
    <cfRule type="expression" dxfId="74" priority="281">
      <formula>OR($AL6=2,$AL6=3,$AL6=1)</formula>
    </cfRule>
    <cfRule type="expression" dxfId="73" priority="282">
      <formula>OR($AL6=3)</formula>
    </cfRule>
  </conditionalFormatting>
  <conditionalFormatting sqref="AM13:AS13">
    <cfRule type="expression" dxfId="72" priority="246">
      <formula>OR($AL13=3)</formula>
    </cfRule>
    <cfRule type="expression" dxfId="71" priority="245">
      <formula>OR($AL13=2,$AL13=3,$AL13=1)</formula>
    </cfRule>
  </conditionalFormatting>
  <conditionalFormatting sqref="AM16:AS16">
    <cfRule type="expression" dxfId="70" priority="216">
      <formula>OR($AL16=3)</formula>
    </cfRule>
    <cfRule type="expression" dxfId="69" priority="215">
      <formula>OR($AL16=2,$AL16=3,$AL16=1)</formula>
    </cfRule>
  </conditionalFormatting>
  <conditionalFormatting sqref="AM17:AS17">
    <cfRule type="expression" dxfId="68" priority="211">
      <formula>OR($AL17=2,$AL17=3,$AL17=1)</formula>
    </cfRule>
    <cfRule type="expression" dxfId="67" priority="212">
      <formula>OR($AL17=3)</formula>
    </cfRule>
    <cfRule type="expression" dxfId="66" priority="210">
      <formula>OR($AL17=3)</formula>
    </cfRule>
    <cfRule type="expression" dxfId="65" priority="209">
      <formula>OR($AL17=2,$AL17=3,$AL17=1)</formula>
    </cfRule>
  </conditionalFormatting>
  <conditionalFormatting sqref="AM26:AS26">
    <cfRule type="expression" dxfId="64" priority="177">
      <formula>OR($AL26=2,$AL26=3,$AL26=1)</formula>
    </cfRule>
    <cfRule type="expression" dxfId="63" priority="178">
      <formula>OR($AL26=3)</formula>
    </cfRule>
  </conditionalFormatting>
  <conditionalFormatting sqref="AM27:AS27">
    <cfRule type="expression" dxfId="62" priority="174">
      <formula>OR($AL27=3)</formula>
    </cfRule>
    <cfRule type="expression" dxfId="61" priority="171">
      <formula>OR($AL27=2,$AL27=3,$AL27=1)</formula>
    </cfRule>
    <cfRule type="expression" dxfId="60" priority="173">
      <formula>OR($AL27=2,$AL27=3,$AL27=1)</formula>
    </cfRule>
    <cfRule type="expression" dxfId="59" priority="172">
      <formula>OR($AL27=3)</formula>
    </cfRule>
  </conditionalFormatting>
  <conditionalFormatting sqref="AM31:AS32">
    <cfRule type="expression" dxfId="58" priority="112">
      <formula>OR($AL31=3)</formula>
    </cfRule>
    <cfRule type="expression" dxfId="57" priority="111">
      <formula>OR($AL31=2,$AL31=3,$AL31=1)</formula>
    </cfRule>
  </conditionalFormatting>
  <conditionalFormatting sqref="AM41:AS42">
    <cfRule type="expression" dxfId="56" priority="27">
      <formula>OR($AL41=2,$AL41=3,$AL41=1)</formula>
    </cfRule>
    <cfRule type="expression" dxfId="55" priority="28">
      <formula>OR($AL41=3)</formula>
    </cfRule>
  </conditionalFormatting>
  <conditionalFormatting sqref="AN4:AN5">
    <cfRule type="expression" dxfId="54" priority="261">
      <formula>OR($AL4=2,$AL4=3,$AL4=1)</formula>
    </cfRule>
    <cfRule type="expression" dxfId="53" priority="262">
      <formula>OR($AL4=3)</formula>
    </cfRule>
  </conditionalFormatting>
  <conditionalFormatting sqref="AN7:AN12">
    <cfRule type="expression" dxfId="52" priority="269">
      <formula>OR($AL7=2,$AL7=3,$AL7=1)</formula>
    </cfRule>
    <cfRule type="expression" dxfId="51" priority="270">
      <formula>OR($AL7=3)</formula>
    </cfRule>
  </conditionalFormatting>
  <conditionalFormatting sqref="AN13:AN14">
    <cfRule type="expression" dxfId="50" priority="235">
      <formula>OR($AL13=2,$AL13=3,$AL13=1)</formula>
    </cfRule>
    <cfRule type="expression" dxfId="49" priority="236">
      <formula>OR($AL13=3)</formula>
    </cfRule>
  </conditionalFormatting>
  <conditionalFormatting sqref="AN16">
    <cfRule type="expression" dxfId="48" priority="213">
      <formula>OR($AL16=2,$AL16=3,$AL16=1)</formula>
    </cfRule>
    <cfRule type="expression" dxfId="47" priority="214">
      <formula>OR($AL16=3)</formula>
    </cfRule>
  </conditionalFormatting>
  <conditionalFormatting sqref="AN18:AN24">
    <cfRule type="expression" dxfId="46" priority="200">
      <formula>OR($AL18=3)</formula>
    </cfRule>
    <cfRule type="expression" dxfId="45" priority="198">
      <formula>OR($AL18=3)</formula>
    </cfRule>
    <cfRule type="expression" dxfId="44" priority="197">
      <formula>OR($AL18=2,$AL18=3,$AL18=1)</formula>
    </cfRule>
    <cfRule type="expression" dxfId="43" priority="199">
      <formula>OR($AL18=2,$AL18=3,$AL18=1)</formula>
    </cfRule>
  </conditionalFormatting>
  <conditionalFormatting sqref="AN26">
    <cfRule type="expression" dxfId="42" priority="176">
      <formula>OR($AL26=3)</formula>
    </cfRule>
    <cfRule type="expression" dxfId="41" priority="175">
      <formula>OR($AL26=2,$AL26=3,$AL26=1)</formula>
    </cfRule>
  </conditionalFormatting>
  <conditionalFormatting sqref="AN28:AN30">
    <cfRule type="expression" dxfId="40" priority="162">
      <formula>OR($AL28=3)</formula>
    </cfRule>
    <cfRule type="expression" dxfId="39" priority="161">
      <formula>OR($AL28=2,$AL28=3,$AL28=1)</formula>
    </cfRule>
  </conditionalFormatting>
  <conditionalFormatting sqref="AN31:AN32">
    <cfRule type="expression" dxfId="38" priority="122">
      <formula>OR($AL31=3)</formula>
    </cfRule>
    <cfRule type="expression" dxfId="37" priority="121">
      <formula>OR($AL31=2,$AL31=3,$AL31=1)</formula>
    </cfRule>
  </conditionalFormatting>
  <conditionalFormatting sqref="AN34:AN39">
    <cfRule type="expression" dxfId="36" priority="78">
      <formula>OR($AL34=3)</formula>
    </cfRule>
    <cfRule type="expression" dxfId="35" priority="77">
      <formula>OR($AL34=2,$AL34=3,$AL34=1)</formula>
    </cfRule>
    <cfRule type="expression" dxfId="34" priority="76">
      <formula>OR($AL34=3)</formula>
    </cfRule>
    <cfRule type="expression" dxfId="33" priority="75">
      <formula>OR($AL34=2,$AL34=3,$AL34=1)</formula>
    </cfRule>
  </conditionalFormatting>
  <conditionalFormatting sqref="AN41:AN42">
    <cfRule type="expression" dxfId="32" priority="38">
      <formula>OR($AL41=3)</formula>
    </cfRule>
    <cfRule type="expression" dxfId="31" priority="37">
      <formula>OR($AL41=2,$AL41=3,$AL41=1)</formula>
    </cfRule>
  </conditionalFormatting>
  <conditionalFormatting sqref="AN14:AS15">
    <cfRule type="expression" dxfId="30" priority="226">
      <formula>OR($AL14=3)</formula>
    </cfRule>
    <cfRule type="expression" dxfId="29" priority="225">
      <formula>OR($AL14=2,$AL14=3,$AL14=1)</formula>
    </cfRule>
  </conditionalFormatting>
  <conditionalFormatting sqref="AO8:AS13 AM13">
    <cfRule type="expression" dxfId="28" priority="251">
      <formula>OR($AL8=2,$AL8=3,$AL8=1)</formula>
    </cfRule>
    <cfRule type="expression" dxfId="27" priority="252">
      <formula>OR($AL8=3)</formula>
    </cfRule>
  </conditionalFormatting>
  <conditionalFormatting sqref="AO14:AS14">
    <cfRule type="expression" dxfId="26" priority="242">
      <formula>OR($AL14=3)</formula>
    </cfRule>
    <cfRule type="expression" dxfId="25" priority="241">
      <formula>OR($AL14=2,$AL14=3,$AL14=1)</formula>
    </cfRule>
  </conditionalFormatting>
  <conditionalFormatting sqref="AO19:AS23 AM23">
    <cfRule type="expression" dxfId="24" priority="152">
      <formula>OR($AL19=3)</formula>
    </cfRule>
    <cfRule type="expression" dxfId="23" priority="151">
      <formula>OR($AL19=2,$AL19=3,$AL19=1)</formula>
    </cfRule>
  </conditionalFormatting>
  <conditionalFormatting sqref="AO24:AS24 AM24">
    <cfRule type="expression" dxfId="22" priority="139">
      <formula>OR($AL24=2,$AL24=3,$AL24=1)</formula>
    </cfRule>
  </conditionalFormatting>
  <conditionalFormatting sqref="AO29:AS31 AM31">
    <cfRule type="expression" dxfId="21" priority="117">
      <formula>OR($AL29=2,$AL29=3,$AL29=1)</formula>
    </cfRule>
    <cfRule type="expression" dxfId="20" priority="118">
      <formula>OR($AL29=3)</formula>
    </cfRule>
  </conditionalFormatting>
  <conditionalFormatting sqref="AO32:AS32 AM32">
    <cfRule type="expression" dxfId="19" priority="109">
      <formula>OR($AL32=2,$AL32=3,$AL32=1)</formula>
    </cfRule>
  </conditionalFormatting>
  <conditionalFormatting sqref="AO35:AS37 AL36:AM37">
    <cfRule type="expression" dxfId="18" priority="74">
      <formula>OR($AL35=3)</formula>
    </cfRule>
  </conditionalFormatting>
  <conditionalFormatting sqref="AO36:AS38 AM38">
    <cfRule type="expression" dxfId="17" priority="56">
      <formula>OR($AL36=3)</formula>
    </cfRule>
    <cfRule type="expression" dxfId="16" priority="55">
      <formula>OR($AL36=2,$AL36=3,$AL36=1)</formula>
    </cfRule>
  </conditionalFormatting>
  <conditionalFormatting sqref="AO39:AS39 AM39">
    <cfRule type="expression" dxfId="15" priority="41">
      <formula>OR($AL39=2,$AL39=3,$AL39=1)</formula>
    </cfRule>
  </conditionalFormatting>
  <conditionalFormatting sqref="AO41:AS42 AM41:AM42">
    <cfRule type="expression" dxfId="14" priority="25">
      <formula>OR($AL41=2,$AL41=3,$AL41=1)</formula>
    </cfRule>
  </conditionalFormatting>
  <conditionalFormatting sqref="AO4:AT4">
    <cfRule type="expression" dxfId="13" priority="348">
      <formula>OR($AL4=3)</formula>
    </cfRule>
    <cfRule type="expression" dxfId="12" priority="347">
      <formula>OR($AL4=2,$AL4=3,$AL4=1)</formula>
    </cfRule>
  </conditionalFormatting>
  <conditionalFormatting sqref="AQ4:AR43">
    <cfRule type="expression" dxfId="11" priority="14">
      <formula>OR($AL4=3)</formula>
    </cfRule>
    <cfRule type="expression" dxfId="10" priority="13">
      <formula>OR($AL4=2,$AL4=3,$AL4=1)</formula>
    </cfRule>
  </conditionalFormatting>
  <conditionalFormatting sqref="AT3:AT43">
    <cfRule type="expression" dxfId="9" priority="350">
      <formula>OR($AL3=3)</formula>
    </cfRule>
    <cfRule type="expression" dxfId="8" priority="349">
      <formula>OR($AL3=2,$AL3=3,$AL3=1)</formula>
    </cfRule>
  </conditionalFormatting>
  <conditionalFormatting sqref="AT4:AT43">
    <cfRule type="expression" dxfId="7" priority="346">
      <formula>OR($AL4=3)</formula>
    </cfRule>
    <cfRule type="expression" dxfId="6" priority="345">
      <formula>OR($AL4=2,$AL4=3,$AL4=1)</formula>
    </cfRule>
    <cfRule type="expression" dxfId="5" priority="342">
      <formula>OR($AL4=3)</formula>
    </cfRule>
    <cfRule type="expression" dxfId="4" priority="341">
      <formula>OR($AL4=2,$AL4=3,$AL4=1)</formula>
    </cfRule>
  </conditionalFormatting>
  <conditionalFormatting sqref="AT5:AT43">
    <cfRule type="expression" dxfId="3" priority="10">
      <formula>OR($AL5=3)</formula>
    </cfRule>
    <cfRule type="expression" dxfId="2" priority="9">
      <formula>OR($AL5=2,$AL5=3,$AL5=1)</formula>
    </cfRule>
    <cfRule type="expression" dxfId="1" priority="8">
      <formula>OR($AL5=3)</formula>
    </cfRule>
    <cfRule type="expression" dxfId="0" priority="7">
      <formula>OR($AL5=2,$AL5=3,$AL5=1)</formula>
    </cfRule>
  </conditionalFormatting>
  <hyperlinks>
    <hyperlink ref="B44" location="'主頁 Main Page'!A1" display="回主頁 Back to Main Page" xr:uid="{420AADA2-AB23-487A-A742-C24C1334A609}"/>
    <hyperlink ref="B44:AK44" location="'主頁 Main Page'!D50" display="回主頁 Back to Main Page" xr:uid="{9442C291-11B7-44EC-A679-715FCED91C36}"/>
  </hyperlinks>
  <pageMargins left="0.7" right="0.7" top="0.75" bottom="0.75" header="0.3" footer="0.3"/>
  <pageSetup paperSize="9" scale="77" orientation="portrait" r:id="rId1"/>
  <headerFooter>
    <oddHeader>&amp;C&amp;"微軟正黑體,Bold"&amp;11台灣檢驗科技股份有限公司-健康產業服務
SGS Taiwan Ltd. - Health Industry Services
超微量工業安全實驗室委託試驗申請書- 功能性 檢測
Ultra Trace and Industrial Safety Hygiene Laboratory Application Form - Functional Test</oddHeader>
    <oddFooter>&amp;C&amp;"微軟正黑體"&amp;9Page &amp;P of &amp;N&amp;L&amp;"微軟正黑體"&amp;9超微量工業安全實驗室委託試驗申請書- 功能性 檢測 Ultra Trace and Industrial Safety Hygiene Laboratory Application Form - Functional Test
報告號碼Report No.:&amp;R&amp;"微軟正黑體"&amp;9版次Version：2.9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0</xdr:colOff>
                    <xdr:row>3</xdr:row>
                    <xdr:rowOff>0</xdr:rowOff>
                  </from>
                  <to>
                    <xdr:col>2</xdr:col>
                    <xdr:colOff>66675</xdr:colOff>
                    <xdr:row>4</xdr:row>
                    <xdr:rowOff>28575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0</xdr:colOff>
                    <xdr:row>6</xdr:row>
                    <xdr:rowOff>0</xdr:rowOff>
                  </from>
                  <to>
                    <xdr:col>3</xdr:col>
                    <xdr:colOff>66675</xdr:colOff>
                    <xdr:row>7</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xdr:col>
                    <xdr:colOff>0</xdr:colOff>
                    <xdr:row>7</xdr:row>
                    <xdr:rowOff>0</xdr:rowOff>
                  </from>
                  <to>
                    <xdr:col>3</xdr:col>
                    <xdr:colOff>66675</xdr:colOff>
                    <xdr:row>8</xdr:row>
                    <xdr:rowOff>28575</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0</xdr:colOff>
                    <xdr:row>8</xdr:row>
                    <xdr:rowOff>0</xdr:rowOff>
                  </from>
                  <to>
                    <xdr:col>3</xdr:col>
                    <xdr:colOff>66675</xdr:colOff>
                    <xdr:row>9</xdr:row>
                    <xdr:rowOff>28575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2</xdr:col>
                    <xdr:colOff>0</xdr:colOff>
                    <xdr:row>9</xdr:row>
                    <xdr:rowOff>0</xdr:rowOff>
                  </from>
                  <to>
                    <xdr:col>3</xdr:col>
                    <xdr:colOff>66675</xdr:colOff>
                    <xdr:row>10</xdr:row>
                    <xdr:rowOff>28575</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xdr:col>
                    <xdr:colOff>0</xdr:colOff>
                    <xdr:row>10</xdr:row>
                    <xdr:rowOff>0</xdr:rowOff>
                  </from>
                  <to>
                    <xdr:col>3</xdr:col>
                    <xdr:colOff>66675</xdr:colOff>
                    <xdr:row>11</xdr:row>
                    <xdr:rowOff>28575</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2</xdr:col>
                    <xdr:colOff>0</xdr:colOff>
                    <xdr:row>11</xdr:row>
                    <xdr:rowOff>0</xdr:rowOff>
                  </from>
                  <to>
                    <xdr:col>3</xdr:col>
                    <xdr:colOff>66675</xdr:colOff>
                    <xdr:row>12</xdr:row>
                    <xdr:rowOff>28575</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1</xdr:col>
                    <xdr:colOff>0</xdr:colOff>
                    <xdr:row>14</xdr:row>
                    <xdr:rowOff>0</xdr:rowOff>
                  </from>
                  <to>
                    <xdr:col>2</xdr:col>
                    <xdr:colOff>66675</xdr:colOff>
                    <xdr:row>15</xdr:row>
                    <xdr:rowOff>28575</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2</xdr:col>
                    <xdr:colOff>0</xdr:colOff>
                    <xdr:row>17</xdr:row>
                    <xdr:rowOff>0</xdr:rowOff>
                  </from>
                  <to>
                    <xdr:col>3</xdr:col>
                    <xdr:colOff>66675</xdr:colOff>
                    <xdr:row>18</xdr:row>
                    <xdr:rowOff>28575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2</xdr:col>
                    <xdr:colOff>0</xdr:colOff>
                    <xdr:row>18</xdr:row>
                    <xdr:rowOff>0</xdr:rowOff>
                  </from>
                  <to>
                    <xdr:col>3</xdr:col>
                    <xdr:colOff>66675</xdr:colOff>
                    <xdr:row>19</xdr:row>
                    <xdr:rowOff>28575</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xdr:col>
                    <xdr:colOff>0</xdr:colOff>
                    <xdr:row>19</xdr:row>
                    <xdr:rowOff>0</xdr:rowOff>
                  </from>
                  <to>
                    <xdr:col>3</xdr:col>
                    <xdr:colOff>66675</xdr:colOff>
                    <xdr:row>20</xdr:row>
                    <xdr:rowOff>28575</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2</xdr:col>
                    <xdr:colOff>0</xdr:colOff>
                    <xdr:row>20</xdr:row>
                    <xdr:rowOff>0</xdr:rowOff>
                  </from>
                  <to>
                    <xdr:col>3</xdr:col>
                    <xdr:colOff>66675</xdr:colOff>
                    <xdr:row>21</xdr:row>
                    <xdr:rowOff>28575</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2</xdr:col>
                    <xdr:colOff>0</xdr:colOff>
                    <xdr:row>21</xdr:row>
                    <xdr:rowOff>0</xdr:rowOff>
                  </from>
                  <to>
                    <xdr:col>3</xdr:col>
                    <xdr:colOff>66675</xdr:colOff>
                    <xdr:row>22</xdr:row>
                    <xdr:rowOff>19050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1</xdr:col>
                    <xdr:colOff>0</xdr:colOff>
                    <xdr:row>24</xdr:row>
                    <xdr:rowOff>0</xdr:rowOff>
                  </from>
                  <to>
                    <xdr:col>2</xdr:col>
                    <xdr:colOff>66675</xdr:colOff>
                    <xdr:row>25</xdr:row>
                    <xdr:rowOff>28575</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2</xdr:col>
                    <xdr:colOff>0</xdr:colOff>
                    <xdr:row>27</xdr:row>
                    <xdr:rowOff>0</xdr:rowOff>
                  </from>
                  <to>
                    <xdr:col>3</xdr:col>
                    <xdr:colOff>66675</xdr:colOff>
                    <xdr:row>28</xdr:row>
                    <xdr:rowOff>28575</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2</xdr:col>
                    <xdr:colOff>0</xdr:colOff>
                    <xdr:row>28</xdr:row>
                    <xdr:rowOff>0</xdr:rowOff>
                  </from>
                  <to>
                    <xdr:col>3</xdr:col>
                    <xdr:colOff>66675</xdr:colOff>
                    <xdr:row>29</xdr:row>
                    <xdr:rowOff>28575</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2</xdr:col>
                    <xdr:colOff>0</xdr:colOff>
                    <xdr:row>29</xdr:row>
                    <xdr:rowOff>0</xdr:rowOff>
                  </from>
                  <to>
                    <xdr:col>3</xdr:col>
                    <xdr:colOff>66675</xdr:colOff>
                    <xdr:row>30</xdr:row>
                    <xdr:rowOff>28575</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1</xdr:col>
                    <xdr:colOff>0</xdr:colOff>
                    <xdr:row>32</xdr:row>
                    <xdr:rowOff>0</xdr:rowOff>
                  </from>
                  <to>
                    <xdr:col>2</xdr:col>
                    <xdr:colOff>66675</xdr:colOff>
                    <xdr:row>33</xdr:row>
                    <xdr:rowOff>28575</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2</xdr:col>
                    <xdr:colOff>0</xdr:colOff>
                    <xdr:row>35</xdr:row>
                    <xdr:rowOff>0</xdr:rowOff>
                  </from>
                  <to>
                    <xdr:col>3</xdr:col>
                    <xdr:colOff>66675</xdr:colOff>
                    <xdr:row>36</xdr:row>
                    <xdr:rowOff>28575</xdr:rowOff>
                  </to>
                </anchor>
              </controlPr>
            </control>
          </mc:Choice>
        </mc:AlternateContent>
        <mc:AlternateContent xmlns:mc="http://schemas.openxmlformats.org/markup-compatibility/2006">
          <mc:Choice Requires="x14">
            <control shapeId="1045" r:id="rId23" name="Check Box 21">
              <controlPr defaultSize="0" autoFill="0" autoLine="0" autoPict="0">
                <anchor moveWithCells="1">
                  <from>
                    <xdr:col>2</xdr:col>
                    <xdr:colOff>0</xdr:colOff>
                    <xdr:row>36</xdr:row>
                    <xdr:rowOff>0</xdr:rowOff>
                  </from>
                  <to>
                    <xdr:col>3</xdr:col>
                    <xdr:colOff>66675</xdr:colOff>
                    <xdr:row>37</xdr:row>
                    <xdr:rowOff>28575</xdr:rowOff>
                  </to>
                </anchor>
              </controlPr>
            </control>
          </mc:Choice>
        </mc:AlternateContent>
        <mc:AlternateContent xmlns:mc="http://schemas.openxmlformats.org/markup-compatibility/2006">
          <mc:Choice Requires="x14">
            <control shapeId="1046" r:id="rId24" name="Check Box 22">
              <controlPr defaultSize="0" autoFill="0" autoLine="0" autoPict="0">
                <anchor moveWithCells="1">
                  <from>
                    <xdr:col>1</xdr:col>
                    <xdr:colOff>0</xdr:colOff>
                    <xdr:row>39</xdr:row>
                    <xdr:rowOff>0</xdr:rowOff>
                  </from>
                  <to>
                    <xdr:col>2</xdr:col>
                    <xdr:colOff>66675</xdr:colOff>
                    <xdr:row>40</xdr:row>
                    <xdr:rowOff>28575</xdr:rowOff>
                  </to>
                </anchor>
              </controlPr>
            </control>
          </mc:Choice>
        </mc:AlternateContent>
        <mc:AlternateContent xmlns:mc="http://schemas.openxmlformats.org/markup-compatibility/2006">
          <mc:Choice Requires="x14">
            <control shapeId="1048" r:id="rId25" name="Check Box 24">
              <controlPr defaultSize="0" autoFill="0" autoLine="0" autoPict="0">
                <anchor moveWithCells="1">
                  <from>
                    <xdr:col>1</xdr:col>
                    <xdr:colOff>0</xdr:colOff>
                    <xdr:row>42</xdr:row>
                    <xdr:rowOff>0</xdr:rowOff>
                  </from>
                  <to>
                    <xdr:col>2</xdr:col>
                    <xdr:colOff>66675</xdr:colOff>
                    <xdr:row>43</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222FA-E5DD-4000-B02E-161F18B442C7}">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46" t="s">
        <v>327</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row>
    <row r="2" spans="2:30" ht="20.25" customHeight="1">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row>
    <row r="3" spans="2:30" ht="20.25" customHeight="1">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row>
    <row r="4" spans="2:30" ht="18.75">
      <c r="B4" s="325" t="s">
        <v>328</v>
      </c>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row>
    <row r="5" spans="2:30" ht="16.5" thickBot="1">
      <c r="B5" s="647" t="s">
        <v>329</v>
      </c>
      <c r="C5" s="647"/>
      <c r="D5" s="647"/>
      <c r="E5" s="648"/>
      <c r="F5" s="648"/>
      <c r="G5" s="648"/>
      <c r="H5" s="648"/>
      <c r="I5" s="648"/>
      <c r="J5" s="648"/>
      <c r="K5" s="648"/>
      <c r="L5" s="648"/>
      <c r="M5" s="648"/>
      <c r="N5" s="648"/>
      <c r="O5" s="647" t="s">
        <v>330</v>
      </c>
      <c r="P5" s="647"/>
      <c r="Q5" s="647"/>
      <c r="R5" s="647"/>
      <c r="S5" s="647"/>
      <c r="T5" s="647"/>
      <c r="U5" s="649"/>
      <c r="V5" s="649"/>
      <c r="W5" s="326" t="s">
        <v>331</v>
      </c>
      <c r="X5" s="649"/>
      <c r="Y5" s="649"/>
      <c r="Z5" s="326" t="s">
        <v>332</v>
      </c>
      <c r="AA5" s="649"/>
      <c r="AB5" s="649"/>
      <c r="AC5" s="326" t="s">
        <v>333</v>
      </c>
      <c r="AD5" s="326"/>
    </row>
    <row r="6" spans="2:30" ht="16.5" thickBot="1">
      <c r="B6" s="326" t="s">
        <v>334</v>
      </c>
      <c r="C6" s="326"/>
      <c r="D6" s="652"/>
      <c r="E6" s="652"/>
      <c r="F6" s="652"/>
      <c r="G6" s="652"/>
      <c r="H6" s="652"/>
      <c r="I6" s="652"/>
      <c r="J6" s="652"/>
      <c r="K6" s="652"/>
      <c r="L6" s="652"/>
      <c r="M6" s="652"/>
      <c r="N6" s="652"/>
      <c r="O6" s="653" t="s">
        <v>335</v>
      </c>
      <c r="P6" s="653"/>
      <c r="Q6" s="653"/>
      <c r="R6" s="653"/>
      <c r="S6" s="653"/>
      <c r="T6" s="653"/>
      <c r="U6" s="653"/>
      <c r="V6" s="653"/>
      <c r="W6" s="653"/>
      <c r="X6" s="653"/>
      <c r="Y6" s="653"/>
      <c r="Z6" s="653"/>
      <c r="AA6" s="653"/>
      <c r="AB6" s="653"/>
      <c r="AC6" s="653"/>
      <c r="AD6" s="653"/>
    </row>
    <row r="7" spans="2:30" ht="16.5" thickBot="1">
      <c r="B7" s="654" t="s">
        <v>336</v>
      </c>
      <c r="C7" s="654"/>
      <c r="D7" s="654"/>
      <c r="E7" s="654"/>
      <c r="F7" s="654"/>
      <c r="G7" s="654"/>
      <c r="H7" s="654"/>
      <c r="I7" s="654"/>
      <c r="J7" s="654"/>
      <c r="K7" s="655"/>
      <c r="L7" s="655"/>
      <c r="M7" s="655"/>
      <c r="N7" s="655"/>
      <c r="O7" s="655"/>
      <c r="P7" s="655"/>
      <c r="Q7" s="655"/>
      <c r="R7" s="655"/>
      <c r="S7" s="655"/>
      <c r="T7" s="653" t="s">
        <v>337</v>
      </c>
      <c r="U7" s="653"/>
      <c r="V7" s="653"/>
      <c r="W7" s="653"/>
      <c r="X7" s="653"/>
      <c r="Y7" s="653"/>
      <c r="Z7" s="653"/>
      <c r="AA7" s="653"/>
      <c r="AB7" s="653"/>
      <c r="AC7" s="653"/>
      <c r="AD7" s="653"/>
    </row>
    <row r="8" spans="2:30" ht="16.5">
      <c r="B8" s="653" t="s">
        <v>338</v>
      </c>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row>
    <row r="9" spans="2:30" ht="16.5" thickBot="1">
      <c r="B9" s="656" t="s">
        <v>339</v>
      </c>
      <c r="C9" s="656"/>
      <c r="D9" s="656"/>
      <c r="E9" s="656"/>
      <c r="F9" s="656"/>
      <c r="G9" s="656"/>
      <c r="H9" s="656" t="s">
        <v>340</v>
      </c>
      <c r="I9" s="656"/>
      <c r="J9" s="656"/>
      <c r="K9" s="656"/>
      <c r="L9" s="657"/>
      <c r="M9" s="657"/>
      <c r="N9" s="657"/>
      <c r="O9" s="657"/>
      <c r="P9" s="657"/>
      <c r="Q9" s="657"/>
      <c r="R9" s="657"/>
      <c r="S9" s="657"/>
      <c r="T9" s="657"/>
      <c r="U9" s="657"/>
      <c r="V9" s="653" t="s">
        <v>341</v>
      </c>
      <c r="W9" s="653"/>
      <c r="X9" s="653"/>
      <c r="Y9" s="653"/>
      <c r="Z9" s="653"/>
      <c r="AA9" s="653"/>
      <c r="AB9" s="653"/>
      <c r="AC9" s="653"/>
      <c r="AD9" s="653"/>
    </row>
    <row r="10" spans="2:30" ht="18.75">
      <c r="B10" s="327"/>
      <c r="C10" s="327"/>
      <c r="D10" s="327"/>
      <c r="E10" s="327"/>
      <c r="F10" s="327"/>
      <c r="G10" s="327"/>
      <c r="H10" s="327"/>
      <c r="I10" s="327"/>
      <c r="J10" s="327"/>
      <c r="K10" s="327"/>
      <c r="L10" s="327"/>
      <c r="M10" s="327"/>
      <c r="N10" s="327"/>
      <c r="O10" s="327"/>
      <c r="P10" s="327"/>
      <c r="Q10" s="327"/>
      <c r="R10" s="327"/>
      <c r="S10" s="327"/>
      <c r="T10" s="327"/>
      <c r="U10" s="16"/>
      <c r="V10" s="16"/>
      <c r="W10" s="16"/>
      <c r="X10" s="16"/>
      <c r="Y10" s="16"/>
      <c r="Z10" s="16"/>
      <c r="AA10" s="16"/>
      <c r="AB10" s="16"/>
      <c r="AC10" s="16"/>
      <c r="AD10" s="16"/>
    </row>
    <row r="11" spans="2:30" ht="18.75">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c r="AD11" s="16"/>
    </row>
    <row r="12" spans="2:30" ht="18.75">
      <c r="B12" s="328"/>
      <c r="C12" s="328"/>
      <c r="D12" s="328"/>
      <c r="E12" s="328"/>
      <c r="F12" s="328"/>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c r="AD12" s="16"/>
    </row>
    <row r="13" spans="2:30" ht="18.75">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16"/>
    </row>
    <row r="14" spans="2:30" ht="18.75">
      <c r="B14" s="650" t="s">
        <v>342</v>
      </c>
      <c r="C14" s="650"/>
      <c r="D14" s="650"/>
      <c r="E14" s="650"/>
      <c r="F14" s="650"/>
      <c r="G14" s="650"/>
      <c r="H14" s="650"/>
      <c r="I14" s="650"/>
      <c r="J14" s="328"/>
      <c r="K14" s="328"/>
      <c r="L14" s="328"/>
      <c r="M14" s="328"/>
      <c r="N14" s="328"/>
      <c r="O14" s="328"/>
      <c r="P14" s="328"/>
      <c r="Q14" s="328"/>
      <c r="R14" s="328"/>
      <c r="S14" s="328"/>
      <c r="T14" s="328"/>
      <c r="U14" s="328"/>
      <c r="V14" s="328"/>
      <c r="W14" s="328"/>
      <c r="X14" s="328"/>
      <c r="Y14" s="328"/>
      <c r="Z14" s="328"/>
      <c r="AA14" s="328"/>
      <c r="AB14" s="328"/>
      <c r="AC14" s="328"/>
      <c r="AD14" s="16"/>
    </row>
    <row r="15" spans="2:30" ht="18.75">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c r="AA15" s="328"/>
      <c r="AB15" s="328"/>
      <c r="AC15" s="328"/>
      <c r="AD15" s="16"/>
    </row>
    <row r="16" spans="2:30" ht="18.75">
      <c r="B16" s="650" t="s">
        <v>343</v>
      </c>
      <c r="C16" s="650"/>
      <c r="D16" s="650"/>
      <c r="E16" s="650"/>
      <c r="F16" s="650"/>
      <c r="G16" s="651"/>
      <c r="H16" s="651"/>
      <c r="I16" s="651"/>
      <c r="J16" s="651"/>
      <c r="K16" s="651"/>
      <c r="L16" s="651"/>
      <c r="M16" s="651"/>
      <c r="N16" s="651"/>
      <c r="O16" s="651"/>
      <c r="P16" s="651"/>
      <c r="Q16" s="650" t="s">
        <v>344</v>
      </c>
      <c r="R16" s="650"/>
      <c r="S16" s="650"/>
      <c r="T16" s="328"/>
      <c r="U16" s="328"/>
      <c r="V16" s="328"/>
      <c r="W16" s="328"/>
      <c r="X16" s="328"/>
      <c r="Y16" s="328"/>
      <c r="Z16" s="328"/>
      <c r="AA16" s="328"/>
      <c r="AB16" s="328"/>
      <c r="AC16" s="328"/>
      <c r="AD16" s="16"/>
    </row>
    <row r="17" spans="2:30" ht="19.5" thickBot="1">
      <c r="B17" s="659"/>
      <c r="C17" s="659"/>
      <c r="D17" s="659"/>
      <c r="E17" s="659"/>
      <c r="F17" s="659"/>
      <c r="G17" s="659"/>
      <c r="H17" s="659"/>
      <c r="I17" s="659"/>
      <c r="J17" s="659"/>
      <c r="K17" s="659"/>
      <c r="L17" s="659"/>
      <c r="M17" s="659"/>
      <c r="N17" s="659"/>
      <c r="O17" s="659"/>
      <c r="P17" s="659"/>
      <c r="Q17" s="659"/>
      <c r="R17" s="659"/>
      <c r="S17" s="659"/>
      <c r="T17" s="328"/>
      <c r="U17" s="328"/>
      <c r="V17" s="328"/>
      <c r="W17" s="328"/>
      <c r="X17" s="328"/>
      <c r="Y17" s="328"/>
      <c r="Z17" s="328"/>
      <c r="AA17" s="328"/>
      <c r="AB17" s="328"/>
      <c r="AC17" s="328"/>
      <c r="AD17" s="16"/>
    </row>
    <row r="18" spans="2:30" ht="18.75">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c r="AD18" s="16"/>
    </row>
    <row r="19" spans="2:30" ht="18.75">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16"/>
    </row>
    <row r="20" spans="2:30" ht="18.75">
      <c r="B20" s="650" t="s">
        <v>345</v>
      </c>
      <c r="C20" s="650"/>
      <c r="D20" s="650"/>
      <c r="E20" s="650"/>
      <c r="F20" s="650"/>
      <c r="G20" s="650"/>
      <c r="H20" s="650"/>
      <c r="I20" s="650"/>
      <c r="J20" s="328"/>
      <c r="K20" s="328"/>
      <c r="L20" s="328"/>
      <c r="M20" s="328"/>
      <c r="N20" s="328"/>
      <c r="O20" s="328"/>
      <c r="P20" s="328"/>
      <c r="Q20" s="328"/>
      <c r="R20" s="328"/>
      <c r="S20" s="328"/>
      <c r="T20" s="328"/>
      <c r="U20" s="328"/>
      <c r="V20" s="328"/>
      <c r="W20" s="328"/>
      <c r="X20" s="328"/>
      <c r="Y20" s="328"/>
      <c r="Z20" s="328"/>
      <c r="AA20" s="328"/>
      <c r="AB20" s="328"/>
      <c r="AC20" s="328"/>
      <c r="AD20" s="16"/>
    </row>
    <row r="21" spans="2:30" ht="18.75">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c r="AD21" s="16"/>
    </row>
    <row r="22" spans="2:30" ht="18.75">
      <c r="B22" s="650" t="s">
        <v>343</v>
      </c>
      <c r="C22" s="650"/>
      <c r="D22" s="650"/>
      <c r="E22" s="650"/>
      <c r="F22" s="650"/>
      <c r="G22" s="651"/>
      <c r="H22" s="651"/>
      <c r="I22" s="651"/>
      <c r="J22" s="651"/>
      <c r="K22" s="651"/>
      <c r="L22" s="651"/>
      <c r="M22" s="651"/>
      <c r="N22" s="651"/>
      <c r="O22" s="651"/>
      <c r="P22" s="651"/>
      <c r="Q22" s="650" t="s">
        <v>346</v>
      </c>
      <c r="R22" s="650"/>
      <c r="S22" s="650"/>
      <c r="T22" s="328"/>
      <c r="U22" s="328"/>
      <c r="V22" s="328"/>
      <c r="W22" s="328"/>
      <c r="X22" s="328"/>
      <c r="Y22" s="328"/>
      <c r="Z22" s="328"/>
      <c r="AA22" s="328"/>
      <c r="AB22" s="328"/>
      <c r="AC22" s="328"/>
      <c r="AD22" s="16"/>
    </row>
    <row r="23" spans="2:30" ht="19.5" thickBot="1">
      <c r="B23" s="660"/>
      <c r="C23" s="660"/>
      <c r="D23" s="660"/>
      <c r="E23" s="660"/>
      <c r="F23" s="660"/>
      <c r="G23" s="660"/>
      <c r="H23" s="660"/>
      <c r="I23" s="660"/>
      <c r="J23" s="660"/>
      <c r="K23" s="660"/>
      <c r="L23" s="660"/>
      <c r="M23" s="660"/>
      <c r="N23" s="660"/>
      <c r="O23" s="660"/>
      <c r="P23" s="660"/>
      <c r="Q23" s="660"/>
      <c r="R23" s="660"/>
      <c r="S23" s="660"/>
      <c r="T23" s="328"/>
      <c r="U23" s="328"/>
      <c r="V23" s="328"/>
      <c r="W23" s="328"/>
      <c r="X23" s="328"/>
      <c r="Y23" s="328"/>
      <c r="Z23" s="328"/>
      <c r="AA23" s="328"/>
      <c r="AB23" s="328"/>
      <c r="AC23" s="328"/>
      <c r="AD23" s="16"/>
    </row>
    <row r="24" spans="2:30" ht="18.75">
      <c r="B24" s="328"/>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16"/>
    </row>
    <row r="25" spans="2:30" ht="18.75">
      <c r="B25" s="328"/>
      <c r="C25" s="328"/>
      <c r="D25" s="328"/>
      <c r="E25" s="328"/>
      <c r="F25" s="328"/>
      <c r="G25" s="328"/>
      <c r="H25" s="328"/>
      <c r="I25" s="328"/>
      <c r="J25" s="328"/>
      <c r="K25" s="328"/>
      <c r="L25" s="328"/>
      <c r="M25" s="328"/>
      <c r="N25" s="328"/>
      <c r="O25" s="328"/>
      <c r="P25" s="328"/>
      <c r="Q25" s="328"/>
      <c r="R25" s="328"/>
      <c r="S25" s="328"/>
      <c r="T25" s="328"/>
      <c r="U25" s="328"/>
      <c r="V25" s="328"/>
      <c r="W25" s="328"/>
      <c r="X25" s="328"/>
      <c r="Y25" s="328"/>
      <c r="Z25" s="328"/>
      <c r="AA25" s="328"/>
      <c r="AB25" s="328"/>
      <c r="AC25" s="328"/>
      <c r="AD25" s="16"/>
    </row>
    <row r="26" spans="2:30" ht="19.5" thickBot="1">
      <c r="B26" s="650" t="s">
        <v>347</v>
      </c>
      <c r="C26" s="650"/>
      <c r="D26" s="660"/>
      <c r="E26" s="660"/>
      <c r="F26" s="328" t="s">
        <v>331</v>
      </c>
      <c r="G26" s="660"/>
      <c r="H26" s="660"/>
      <c r="I26" s="328" t="s">
        <v>332</v>
      </c>
      <c r="J26" s="660"/>
      <c r="K26" s="660"/>
      <c r="L26" s="328" t="s">
        <v>348</v>
      </c>
      <c r="M26" s="328"/>
      <c r="N26" s="650"/>
      <c r="O26" s="650"/>
      <c r="P26" s="16"/>
      <c r="Q26" s="328"/>
      <c r="R26" s="328"/>
      <c r="S26" s="328"/>
      <c r="T26" s="328"/>
      <c r="U26" s="328"/>
      <c r="V26" s="328"/>
      <c r="W26" s="328"/>
      <c r="X26" s="328"/>
      <c r="Y26" s="328"/>
      <c r="Z26" s="328"/>
      <c r="AA26" s="328"/>
      <c r="AB26" s="328"/>
      <c r="AC26" s="328"/>
      <c r="AD26" s="16"/>
    </row>
    <row r="27" spans="2:30" ht="18.75">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16"/>
    </row>
    <row r="28" spans="2:30" ht="18.75">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c r="AD28" s="16"/>
    </row>
    <row r="29" spans="2:30" ht="18.75">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c r="AD29" s="16"/>
    </row>
    <row r="30" spans="2:30" ht="18.75">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16"/>
    </row>
    <row r="31" spans="2:30" ht="18.75">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16"/>
    </row>
    <row r="32" spans="2:30" ht="18.75">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16"/>
    </row>
    <row r="33" spans="2:34" ht="18.75">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c r="AA33" s="328"/>
      <c r="AB33" s="328"/>
      <c r="AC33" s="328"/>
      <c r="AD33" s="16"/>
    </row>
    <row r="34" spans="2:34" ht="18.75">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16"/>
    </row>
    <row r="35" spans="2:34" ht="16.5">
      <c r="B35" s="658" t="s">
        <v>349</v>
      </c>
      <c r="C35" s="658"/>
      <c r="D35" s="658"/>
      <c r="E35" s="658"/>
      <c r="F35" s="658"/>
      <c r="G35" s="658"/>
      <c r="H35" s="658"/>
      <c r="I35" s="658"/>
      <c r="J35" s="658"/>
      <c r="K35" s="658"/>
      <c r="L35" s="658"/>
      <c r="M35" s="658"/>
      <c r="N35" s="658"/>
      <c r="O35" s="658"/>
      <c r="P35" s="658"/>
      <c r="Q35" s="658"/>
      <c r="R35" s="658"/>
      <c r="S35" s="658"/>
      <c r="T35" s="658"/>
      <c r="U35" s="658"/>
      <c r="V35" s="658"/>
      <c r="W35" s="658"/>
      <c r="X35" s="658"/>
      <c r="Y35" s="658"/>
      <c r="Z35" s="658"/>
      <c r="AA35" s="658"/>
      <c r="AB35" s="658"/>
      <c r="AC35" s="658"/>
      <c r="AD35" s="658"/>
      <c r="AE35" s="329"/>
      <c r="AF35" s="329"/>
      <c r="AG35" s="329"/>
      <c r="AH35" s="329"/>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FEC27-2636-441F-B91A-4A5D2E03E540}">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62" t="s">
        <v>350</v>
      </c>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row>
    <row r="2" spans="2:30" ht="20.25" customHeight="1">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row>
    <row r="3" spans="2:30" ht="20.25" customHeight="1">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row>
    <row r="4" spans="2:30" ht="18.75">
      <c r="B4" s="663" t="s">
        <v>351</v>
      </c>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row>
    <row r="5" spans="2:30" ht="16.5" thickBot="1">
      <c r="B5" s="654" t="s">
        <v>329</v>
      </c>
      <c r="C5" s="654"/>
      <c r="D5" s="654"/>
      <c r="E5" s="648"/>
      <c r="F5" s="648"/>
      <c r="G5" s="648"/>
      <c r="H5" s="648"/>
      <c r="I5" s="648"/>
      <c r="J5" s="648"/>
      <c r="K5" s="648"/>
      <c r="L5" s="648"/>
      <c r="M5" s="648"/>
      <c r="N5" s="648"/>
      <c r="O5" s="647" t="s">
        <v>330</v>
      </c>
      <c r="P5" s="647"/>
      <c r="Q5" s="647"/>
      <c r="R5" s="647"/>
      <c r="S5" s="647"/>
      <c r="T5" s="647"/>
      <c r="U5" s="648"/>
      <c r="V5" s="648"/>
      <c r="W5" s="326" t="s">
        <v>331</v>
      </c>
      <c r="X5" s="664"/>
      <c r="Y5" s="664"/>
      <c r="Z5" s="326" t="s">
        <v>332</v>
      </c>
      <c r="AA5" s="648"/>
      <c r="AB5" s="648"/>
      <c r="AC5" s="326" t="s">
        <v>333</v>
      </c>
      <c r="AD5" s="326"/>
    </row>
    <row r="6" spans="2:30" ht="16.5" thickBot="1">
      <c r="B6" s="326" t="s">
        <v>352</v>
      </c>
      <c r="C6" s="648"/>
      <c r="D6" s="648"/>
      <c r="E6" s="648"/>
      <c r="F6" s="648"/>
      <c r="G6" s="648"/>
      <c r="H6" s="648"/>
      <c r="I6" s="648"/>
      <c r="J6" s="648"/>
      <c r="K6" s="648"/>
      <c r="L6" s="648"/>
      <c r="M6" s="654" t="s">
        <v>353</v>
      </c>
      <c r="N6" s="654"/>
      <c r="O6" s="654"/>
      <c r="P6" s="654"/>
      <c r="Q6" s="654"/>
      <c r="R6" s="648"/>
      <c r="S6" s="648"/>
      <c r="T6" s="648"/>
      <c r="U6" s="648"/>
      <c r="V6" s="648"/>
      <c r="W6" s="648"/>
      <c r="X6" s="648"/>
      <c r="Y6" s="648"/>
      <c r="Z6" s="648"/>
      <c r="AA6" s="326" t="s">
        <v>354</v>
      </c>
      <c r="AB6" s="326"/>
      <c r="AC6" s="326"/>
      <c r="AD6" s="326"/>
    </row>
    <row r="7" spans="2:30" ht="16.5">
      <c r="B7" s="330" t="s">
        <v>355</v>
      </c>
      <c r="C7" s="331"/>
      <c r="D7" s="331"/>
      <c r="E7" s="331"/>
      <c r="F7" s="331"/>
      <c r="G7" s="331"/>
      <c r="H7" s="331"/>
      <c r="I7" s="332"/>
      <c r="J7" s="332"/>
      <c r="K7" s="332"/>
      <c r="L7" s="332"/>
      <c r="M7" s="332"/>
      <c r="N7" s="332"/>
      <c r="O7" s="332"/>
      <c r="P7" s="332"/>
      <c r="Q7" s="332"/>
      <c r="R7" s="332"/>
      <c r="S7" s="332"/>
      <c r="T7" s="332"/>
      <c r="U7" s="332"/>
      <c r="V7" s="332"/>
      <c r="W7" s="332"/>
      <c r="X7" s="330"/>
      <c r="Y7" s="330"/>
      <c r="Z7" s="330"/>
      <c r="AA7" s="330"/>
      <c r="AB7" s="330"/>
      <c r="AC7" s="330"/>
      <c r="AD7" s="330"/>
    </row>
    <row r="8" spans="2:30">
      <c r="B8" s="647" t="s">
        <v>356</v>
      </c>
      <c r="C8" s="647"/>
      <c r="D8" s="647"/>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row>
    <row r="9" spans="2:30" ht="17.25" thickBot="1">
      <c r="B9" s="653" t="s">
        <v>357</v>
      </c>
      <c r="C9" s="653"/>
      <c r="D9" s="653"/>
      <c r="E9" s="653"/>
      <c r="F9" s="653"/>
      <c r="G9" s="653"/>
      <c r="H9" s="653"/>
      <c r="I9" s="649"/>
      <c r="J9" s="649"/>
      <c r="K9" s="649"/>
      <c r="L9" s="649"/>
      <c r="M9" s="649"/>
      <c r="N9" s="649"/>
      <c r="O9" s="649"/>
      <c r="P9" s="649"/>
      <c r="Q9" s="649"/>
      <c r="R9" s="649"/>
      <c r="S9" s="649"/>
      <c r="T9" s="330"/>
      <c r="U9" s="330"/>
      <c r="V9" s="330"/>
      <c r="W9" s="330"/>
      <c r="X9" s="330"/>
      <c r="Y9" s="330"/>
      <c r="Z9" s="332"/>
      <c r="AA9" s="330"/>
      <c r="AB9" s="330"/>
      <c r="AC9" s="330"/>
      <c r="AD9" s="330"/>
    </row>
    <row r="10" spans="2:30" ht="17.25" thickBot="1">
      <c r="B10" s="653" t="s">
        <v>358</v>
      </c>
      <c r="C10" s="653"/>
      <c r="D10" s="653"/>
      <c r="E10" s="653"/>
      <c r="F10" s="653"/>
      <c r="G10" s="653"/>
      <c r="H10" s="653"/>
      <c r="I10" s="649"/>
      <c r="J10" s="649"/>
      <c r="K10" s="649"/>
      <c r="L10" s="649"/>
      <c r="M10" s="649"/>
      <c r="N10" s="649"/>
      <c r="O10" s="649"/>
      <c r="P10" s="649"/>
      <c r="Q10" s="649"/>
      <c r="R10" s="649"/>
      <c r="S10" s="649"/>
      <c r="T10" s="330"/>
      <c r="U10" s="330"/>
      <c r="V10" s="330"/>
      <c r="W10" s="330"/>
      <c r="X10" s="330"/>
      <c r="Y10" s="330"/>
      <c r="Z10" s="332"/>
      <c r="AA10" s="330"/>
      <c r="AB10" s="330"/>
      <c r="AC10" s="330"/>
      <c r="AD10" s="330"/>
    </row>
    <row r="11" spans="2:30" ht="17.25" thickBot="1">
      <c r="B11" s="647" t="s">
        <v>359</v>
      </c>
      <c r="C11" s="647"/>
      <c r="D11" s="647"/>
      <c r="E11" s="647"/>
      <c r="F11" s="647"/>
      <c r="G11" s="647"/>
      <c r="H11" s="647"/>
      <c r="I11" s="649"/>
      <c r="J11" s="649"/>
      <c r="K11" s="649"/>
      <c r="L11" s="649"/>
      <c r="M11" s="649"/>
      <c r="N11" s="649"/>
      <c r="O11" s="649"/>
      <c r="P11" s="649"/>
      <c r="Q11" s="649"/>
      <c r="R11" s="649"/>
      <c r="S11" s="649"/>
      <c r="T11" s="326"/>
      <c r="U11" s="326"/>
      <c r="V11" s="326"/>
      <c r="W11" s="326"/>
      <c r="X11" s="326"/>
      <c r="Y11" s="326"/>
      <c r="Z11" s="332"/>
      <c r="AA11" s="330"/>
      <c r="AB11" s="330"/>
      <c r="AC11" s="330"/>
      <c r="AD11" s="332"/>
    </row>
    <row r="12" spans="2:30">
      <c r="B12" s="647" t="s">
        <v>360</v>
      </c>
      <c r="C12" s="647"/>
      <c r="D12" s="647"/>
      <c r="E12" s="647"/>
      <c r="F12" s="647"/>
      <c r="G12" s="647"/>
      <c r="H12" s="647"/>
      <c r="I12" s="647"/>
      <c r="J12" s="647"/>
      <c r="K12" s="647"/>
      <c r="L12" s="647"/>
      <c r="M12" s="647"/>
      <c r="N12" s="647"/>
      <c r="O12" s="647"/>
      <c r="P12" s="647"/>
      <c r="Q12" s="647"/>
      <c r="R12" s="647"/>
      <c r="S12" s="647"/>
      <c r="T12" s="647"/>
      <c r="U12" s="647"/>
      <c r="V12" s="647"/>
      <c r="W12" s="647"/>
      <c r="X12" s="647"/>
      <c r="Y12" s="647"/>
      <c r="Z12" s="647"/>
      <c r="AA12" s="647"/>
      <c r="AB12" s="647"/>
      <c r="AC12" s="647"/>
      <c r="AD12" s="647"/>
    </row>
    <row r="13" spans="2:30" ht="16.5">
      <c r="B13" s="326" t="s">
        <v>361</v>
      </c>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32"/>
      <c r="AA13" s="326"/>
      <c r="AB13" s="326"/>
      <c r="AC13" s="326"/>
      <c r="AD13" s="332"/>
    </row>
    <row r="14" spans="2:30" ht="17.25" thickBot="1">
      <c r="B14" s="647" t="s">
        <v>362</v>
      </c>
      <c r="C14" s="647"/>
      <c r="D14" s="647"/>
      <c r="E14" s="647"/>
      <c r="F14" s="647"/>
      <c r="G14" s="648"/>
      <c r="H14" s="648"/>
      <c r="I14" s="648"/>
      <c r="J14" s="648"/>
      <c r="K14" s="648"/>
      <c r="L14" s="648"/>
      <c r="M14" s="648"/>
      <c r="N14" s="648"/>
      <c r="O14" s="647" t="s">
        <v>341</v>
      </c>
      <c r="P14" s="647"/>
      <c r="Q14" s="647"/>
      <c r="R14" s="647"/>
      <c r="S14" s="647"/>
      <c r="T14" s="647"/>
      <c r="U14" s="647"/>
      <c r="V14" s="647"/>
      <c r="W14" s="647"/>
      <c r="X14" s="326"/>
      <c r="Y14" s="326"/>
      <c r="Z14" s="332"/>
      <c r="AA14" s="326"/>
      <c r="AB14" s="326"/>
      <c r="AC14" s="326"/>
      <c r="AD14" s="332"/>
    </row>
    <row r="15" spans="2:30" ht="18.75">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16"/>
      <c r="AA15" s="328"/>
      <c r="AB15" s="328"/>
      <c r="AC15" s="328"/>
      <c r="AD15" s="16"/>
    </row>
    <row r="16" spans="2:30" ht="18.75">
      <c r="B16" s="22"/>
      <c r="C16" s="327"/>
      <c r="D16" s="327"/>
      <c r="E16" s="327"/>
      <c r="F16" s="327"/>
      <c r="G16" s="327"/>
      <c r="H16" s="327"/>
      <c r="I16" s="327"/>
      <c r="J16" s="328"/>
      <c r="K16" s="328"/>
      <c r="L16" s="328"/>
      <c r="M16" s="328"/>
      <c r="N16" s="328"/>
      <c r="O16" s="328"/>
      <c r="P16" s="328"/>
      <c r="Q16" s="328"/>
      <c r="R16" s="328"/>
      <c r="S16" s="328"/>
      <c r="T16" s="328"/>
      <c r="U16" s="328"/>
      <c r="V16" s="328"/>
      <c r="W16" s="328"/>
      <c r="X16" s="328"/>
      <c r="Y16" s="328"/>
      <c r="Z16" s="16"/>
      <c r="AA16" s="328"/>
      <c r="AB16" s="328"/>
      <c r="AC16" s="328"/>
      <c r="AD16" s="16"/>
    </row>
    <row r="17" spans="2:30" ht="19.5" thickBot="1">
      <c r="B17" s="650" t="s">
        <v>363</v>
      </c>
      <c r="C17" s="650"/>
      <c r="D17" s="650"/>
      <c r="E17" s="650"/>
      <c r="F17" s="650"/>
      <c r="G17" s="650"/>
      <c r="H17" s="660"/>
      <c r="I17" s="660"/>
      <c r="J17" s="660"/>
      <c r="K17" s="660"/>
      <c r="L17" s="660"/>
      <c r="M17" s="660"/>
      <c r="N17" s="660"/>
      <c r="O17" s="660"/>
      <c r="P17" s="660"/>
      <c r="Q17" s="660"/>
      <c r="R17" s="327"/>
      <c r="S17" s="327"/>
      <c r="T17" s="328"/>
      <c r="U17" s="328"/>
      <c r="V17" s="328"/>
      <c r="W17" s="328"/>
      <c r="X17" s="328"/>
      <c r="Y17" s="328"/>
      <c r="Z17" s="16"/>
      <c r="AA17" s="328"/>
      <c r="AB17" s="328"/>
      <c r="AC17" s="328"/>
      <c r="AD17" s="16"/>
    </row>
    <row r="18" spans="2:30" ht="18.75">
      <c r="B18" s="328" t="s">
        <v>364</v>
      </c>
      <c r="C18" s="327"/>
      <c r="D18" s="327"/>
      <c r="E18" s="327"/>
      <c r="F18" s="327"/>
      <c r="G18" s="327"/>
      <c r="H18" s="327"/>
      <c r="I18" s="327"/>
      <c r="J18" s="327"/>
      <c r="K18" s="327"/>
      <c r="L18" s="327"/>
      <c r="M18" s="16"/>
      <c r="N18" s="327"/>
      <c r="O18" s="327"/>
      <c r="P18" s="661" t="s">
        <v>344</v>
      </c>
      <c r="Q18" s="661"/>
      <c r="R18" s="650"/>
      <c r="S18" s="650"/>
      <c r="T18" s="328"/>
      <c r="U18" s="328"/>
      <c r="V18" s="328"/>
      <c r="W18" s="328"/>
      <c r="X18" s="328"/>
      <c r="Y18" s="328"/>
      <c r="Z18" s="16"/>
      <c r="AA18" s="328"/>
      <c r="AB18" s="328"/>
      <c r="AC18" s="328"/>
      <c r="AD18" s="16"/>
    </row>
    <row r="19" spans="2:30" ht="19.5" thickBot="1">
      <c r="B19" s="650" t="s">
        <v>365</v>
      </c>
      <c r="C19" s="650"/>
      <c r="D19" s="650"/>
      <c r="E19" s="650"/>
      <c r="F19" s="650"/>
      <c r="G19" s="650"/>
      <c r="H19" s="650"/>
      <c r="I19" s="650"/>
      <c r="J19" s="660"/>
      <c r="K19" s="660"/>
      <c r="L19" s="660"/>
      <c r="M19" s="660"/>
      <c r="N19" s="660"/>
      <c r="O19" s="660"/>
      <c r="P19" s="660"/>
      <c r="Q19" s="660"/>
      <c r="R19" s="660"/>
      <c r="S19" s="660"/>
      <c r="T19" s="328"/>
      <c r="U19" s="328"/>
      <c r="V19" s="328"/>
      <c r="W19" s="328"/>
      <c r="X19" s="328"/>
      <c r="Y19" s="328"/>
      <c r="Z19" s="16"/>
      <c r="AA19" s="328"/>
      <c r="AB19" s="328"/>
      <c r="AC19" s="328"/>
      <c r="AD19" s="16"/>
    </row>
    <row r="20" spans="2:30" ht="18.75">
      <c r="B20" s="328"/>
      <c r="C20" s="328"/>
      <c r="D20" s="328"/>
      <c r="E20" s="328"/>
      <c r="F20" s="328"/>
      <c r="G20" s="328"/>
      <c r="H20" s="328"/>
      <c r="I20" s="328"/>
      <c r="J20" s="328"/>
      <c r="K20" s="328"/>
      <c r="L20" s="328"/>
      <c r="M20" s="328"/>
      <c r="N20" s="328"/>
      <c r="O20" s="328"/>
      <c r="P20" s="328"/>
      <c r="Q20" s="328"/>
      <c r="R20" s="328"/>
      <c r="S20" s="328"/>
      <c r="T20" s="328"/>
      <c r="U20" s="328"/>
      <c r="V20" s="328"/>
      <c r="W20" s="328"/>
      <c r="X20" s="328"/>
      <c r="Y20" s="328"/>
      <c r="Z20" s="16"/>
      <c r="AA20" s="328"/>
      <c r="AB20" s="328"/>
      <c r="AC20" s="328"/>
      <c r="AD20" s="16"/>
    </row>
    <row r="21" spans="2:30" ht="18.75">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16"/>
      <c r="AA21" s="328"/>
      <c r="AB21" s="328"/>
      <c r="AC21" s="328"/>
      <c r="AD21" s="16"/>
    </row>
    <row r="22" spans="2:30" ht="18.75">
      <c r="B22" s="22"/>
      <c r="C22" s="327"/>
      <c r="D22" s="327"/>
      <c r="E22" s="327"/>
      <c r="F22" s="327"/>
      <c r="G22" s="327"/>
      <c r="H22" s="327"/>
      <c r="I22" s="327"/>
      <c r="J22" s="328"/>
      <c r="K22" s="328"/>
      <c r="L22" s="328"/>
      <c r="M22" s="328"/>
      <c r="N22" s="328"/>
      <c r="O22" s="328"/>
      <c r="P22" s="328"/>
      <c r="Q22" s="328"/>
      <c r="R22" s="328"/>
      <c r="S22" s="328"/>
      <c r="T22" s="328"/>
      <c r="U22" s="328"/>
      <c r="V22" s="328"/>
      <c r="W22" s="328"/>
      <c r="X22" s="328"/>
      <c r="Y22" s="328"/>
      <c r="Z22" s="16"/>
      <c r="AA22" s="328"/>
      <c r="AB22" s="328"/>
      <c r="AC22" s="328"/>
      <c r="AD22" s="16"/>
    </row>
    <row r="23" spans="2:30" ht="19.5" thickBot="1">
      <c r="B23" s="650" t="s">
        <v>366</v>
      </c>
      <c r="C23" s="650"/>
      <c r="D23" s="650"/>
      <c r="E23" s="650"/>
      <c r="F23" s="650"/>
      <c r="G23" s="650"/>
      <c r="H23" s="660"/>
      <c r="I23" s="660"/>
      <c r="J23" s="660"/>
      <c r="K23" s="660"/>
      <c r="L23" s="660"/>
      <c r="M23" s="660"/>
      <c r="N23" s="660"/>
      <c r="O23" s="660"/>
      <c r="P23" s="660"/>
      <c r="Q23" s="660"/>
      <c r="R23" s="327"/>
      <c r="S23" s="327"/>
      <c r="T23" s="328"/>
      <c r="U23" s="328"/>
      <c r="V23" s="328"/>
      <c r="W23" s="328"/>
      <c r="X23" s="328"/>
      <c r="Y23" s="328"/>
      <c r="Z23" s="16"/>
      <c r="AA23" s="328"/>
      <c r="AB23" s="328"/>
      <c r="AC23" s="328"/>
      <c r="AD23" s="16"/>
    </row>
    <row r="24" spans="2:30" ht="18.75">
      <c r="B24" s="328"/>
      <c r="C24" s="327"/>
      <c r="D24" s="327"/>
      <c r="E24" s="327"/>
      <c r="F24" s="327"/>
      <c r="G24" s="328"/>
      <c r="H24" s="328"/>
      <c r="I24" s="328"/>
      <c r="J24" s="328"/>
      <c r="K24" s="328"/>
      <c r="L24" s="328"/>
      <c r="M24" s="16"/>
      <c r="N24" s="327"/>
      <c r="O24" s="327"/>
      <c r="P24" s="650" t="s">
        <v>346</v>
      </c>
      <c r="Q24" s="650"/>
      <c r="R24" s="650"/>
      <c r="S24" s="650"/>
      <c r="T24" s="328"/>
      <c r="U24" s="328"/>
      <c r="V24" s="328"/>
      <c r="W24" s="328"/>
      <c r="X24" s="328"/>
      <c r="Y24" s="328"/>
      <c r="Z24" s="16"/>
      <c r="AA24" s="328"/>
      <c r="AB24" s="328"/>
      <c r="AC24" s="328"/>
      <c r="AD24" s="16"/>
    </row>
    <row r="25" spans="2:30" ht="19.5" thickBot="1">
      <c r="B25" s="650" t="s">
        <v>367</v>
      </c>
      <c r="C25" s="650"/>
      <c r="D25" s="650"/>
      <c r="E25" s="650"/>
      <c r="F25" s="650"/>
      <c r="G25" s="650"/>
      <c r="H25" s="650"/>
      <c r="I25" s="650"/>
      <c r="J25" s="660"/>
      <c r="K25" s="660"/>
      <c r="L25" s="660"/>
      <c r="M25" s="660"/>
      <c r="N25" s="660"/>
      <c r="O25" s="660"/>
      <c r="P25" s="660"/>
      <c r="Q25" s="660"/>
      <c r="R25" s="660"/>
      <c r="S25" s="660"/>
      <c r="T25" s="328"/>
      <c r="U25" s="328"/>
      <c r="V25" s="328"/>
      <c r="W25" s="328"/>
      <c r="X25" s="328"/>
      <c r="Y25" s="328"/>
      <c r="Z25" s="16"/>
      <c r="AA25" s="328"/>
      <c r="AB25" s="328"/>
      <c r="AC25" s="328"/>
      <c r="AD25" s="16"/>
    </row>
    <row r="26" spans="2:30" ht="18.75">
      <c r="B26" s="333"/>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16"/>
      <c r="AA26" s="328"/>
      <c r="AB26" s="328"/>
      <c r="AC26" s="328"/>
      <c r="AD26" s="16"/>
    </row>
    <row r="27" spans="2:30" ht="19.5" thickBot="1">
      <c r="B27" s="650" t="s">
        <v>347</v>
      </c>
      <c r="C27" s="650"/>
      <c r="D27" s="660"/>
      <c r="E27" s="660"/>
      <c r="F27" s="328" t="s">
        <v>331</v>
      </c>
      <c r="G27" s="660"/>
      <c r="H27" s="660"/>
      <c r="I27" s="328" t="s">
        <v>332</v>
      </c>
      <c r="J27" s="660"/>
      <c r="K27" s="660"/>
      <c r="L27" s="328" t="s">
        <v>348</v>
      </c>
      <c r="M27" s="328"/>
      <c r="N27" s="650"/>
      <c r="O27" s="650"/>
      <c r="P27" s="16"/>
      <c r="Q27" s="328"/>
      <c r="R27" s="328"/>
      <c r="S27" s="328"/>
      <c r="T27" s="328"/>
      <c r="U27" s="328"/>
      <c r="V27" s="328"/>
      <c r="W27" s="328"/>
      <c r="X27" s="328"/>
      <c r="Y27" s="328"/>
      <c r="Z27" s="328"/>
      <c r="AA27" s="328"/>
      <c r="AB27" s="328"/>
      <c r="AC27" s="328"/>
      <c r="AD27" s="16"/>
    </row>
    <row r="28" spans="2:30" ht="18.75">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16"/>
      <c r="AA28" s="328"/>
      <c r="AB28" s="328"/>
      <c r="AC28" s="328"/>
      <c r="AD28" s="16"/>
    </row>
    <row r="29" spans="2:30" ht="18.75">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16"/>
      <c r="AA29" s="328"/>
      <c r="AB29" s="328"/>
      <c r="AC29" s="328"/>
      <c r="AD29" s="16"/>
    </row>
    <row r="30" spans="2:30" ht="18.75">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16"/>
      <c r="AA30" s="328"/>
      <c r="AB30" s="328"/>
      <c r="AC30" s="328"/>
      <c r="AD30" s="16"/>
    </row>
    <row r="31" spans="2:30" ht="18.75">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16"/>
      <c r="AA31" s="328"/>
      <c r="AB31" s="328"/>
      <c r="AC31" s="328"/>
      <c r="AD31" s="16"/>
    </row>
    <row r="32" spans="2:30" ht="18.75">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16"/>
      <c r="AA32" s="328"/>
      <c r="AB32" s="328"/>
      <c r="AC32" s="328"/>
      <c r="AD32" s="16"/>
    </row>
    <row r="33" spans="2:34" ht="18.75">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16"/>
      <c r="AA33" s="328"/>
      <c r="AB33" s="328"/>
      <c r="AC33" s="328"/>
      <c r="AD33" s="16"/>
    </row>
    <row r="34" spans="2:34" ht="18.75">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16"/>
      <c r="AA34" s="328"/>
      <c r="AB34" s="328"/>
      <c r="AC34" s="328"/>
      <c r="AD34" s="16"/>
    </row>
    <row r="35" spans="2:34" ht="18.75">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16"/>
      <c r="AA35" s="328"/>
      <c r="AB35" s="328"/>
      <c r="AC35" s="328"/>
      <c r="AD35" s="16"/>
    </row>
    <row r="36" spans="2:34" ht="16.5">
      <c r="B36" s="658" t="s">
        <v>349</v>
      </c>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329"/>
      <c r="AF36" s="329"/>
      <c r="AG36" s="329"/>
      <c r="AH36" s="329"/>
    </row>
    <row r="37" spans="2:34" ht="16.5" customHeight="1">
      <c r="B37" s="334"/>
      <c r="C37" s="334"/>
      <c r="D37" s="334"/>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29"/>
      <c r="AF37" s="329"/>
      <c r="AG37" s="329"/>
      <c r="AH37" s="329"/>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7967-436B-4B51-8953-D46AF7A6DF27}">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68" t="s">
        <v>368</v>
      </c>
      <c r="C1" s="669"/>
      <c r="D1" s="669"/>
      <c r="E1" s="669"/>
      <c r="F1" s="669"/>
      <c r="G1" s="669"/>
      <c r="H1" s="669"/>
      <c r="I1" s="669"/>
      <c r="J1" s="669"/>
      <c r="K1" s="669"/>
      <c r="L1" s="669"/>
      <c r="M1" s="669"/>
      <c r="N1" s="669"/>
      <c r="O1" s="669"/>
      <c r="P1" s="669"/>
      <c r="Q1" s="669"/>
      <c r="R1" s="669"/>
      <c r="S1" s="669"/>
      <c r="T1" s="669"/>
      <c r="U1" s="669"/>
      <c r="V1" s="669"/>
      <c r="W1" s="669"/>
      <c r="X1" s="669"/>
      <c r="Y1" s="669"/>
      <c r="Z1" s="670"/>
      <c r="AA1" s="335"/>
      <c r="AB1" s="335"/>
      <c r="AC1" s="335"/>
      <c r="AD1" s="335"/>
    </row>
    <row r="2" spans="2:30">
      <c r="B2" s="671" t="s">
        <v>369</v>
      </c>
      <c r="C2" s="672"/>
      <c r="D2" s="672"/>
      <c r="E2" s="672"/>
      <c r="F2" s="672"/>
      <c r="G2" s="672"/>
      <c r="H2" s="672"/>
      <c r="I2" s="672"/>
      <c r="J2" s="672"/>
      <c r="K2" s="672"/>
      <c r="L2" s="672"/>
      <c r="M2" s="672"/>
      <c r="N2" s="672"/>
      <c r="O2" s="672"/>
      <c r="P2" s="672"/>
      <c r="Q2" s="672"/>
      <c r="R2" s="672"/>
      <c r="S2" s="672"/>
      <c r="T2" s="672"/>
      <c r="U2" s="672"/>
      <c r="V2" s="672"/>
      <c r="W2" s="672"/>
      <c r="X2" s="672"/>
      <c r="Y2" s="672"/>
      <c r="Z2" s="673"/>
      <c r="AA2" s="336"/>
      <c r="AB2" s="336"/>
      <c r="AC2" s="336"/>
      <c r="AD2" s="336"/>
    </row>
    <row r="3" spans="2:30">
      <c r="B3" s="674" t="s">
        <v>370</v>
      </c>
      <c r="C3" s="675"/>
      <c r="D3" s="675"/>
      <c r="E3" s="675"/>
      <c r="F3" s="675"/>
      <c r="G3" s="675"/>
      <c r="H3" s="675"/>
      <c r="I3" s="675"/>
      <c r="J3" s="675"/>
      <c r="K3" s="675"/>
      <c r="L3" s="675"/>
      <c r="M3" s="675"/>
      <c r="N3" s="675"/>
      <c r="O3" s="675"/>
      <c r="P3" s="675"/>
      <c r="Q3" s="675"/>
      <c r="R3" s="675"/>
      <c r="S3" s="675"/>
      <c r="T3" s="675"/>
      <c r="U3" s="675"/>
      <c r="V3" s="675"/>
      <c r="W3" s="675"/>
      <c r="X3" s="675"/>
      <c r="Y3" s="675"/>
      <c r="Z3" s="676"/>
      <c r="AA3" s="337"/>
      <c r="AB3" s="337"/>
      <c r="AC3" s="337"/>
      <c r="AD3" s="337"/>
    </row>
    <row r="4" spans="2:30">
      <c r="B4" s="677" t="s">
        <v>371</v>
      </c>
      <c r="C4" s="678"/>
      <c r="D4" s="678"/>
      <c r="E4" s="678"/>
      <c r="F4" s="678"/>
      <c r="G4" s="678"/>
      <c r="H4" s="678"/>
      <c r="I4" s="678"/>
      <c r="J4" s="678"/>
      <c r="K4" s="678"/>
      <c r="L4" s="678"/>
      <c r="M4" s="678"/>
      <c r="N4" s="678"/>
      <c r="O4" s="678"/>
      <c r="P4" s="678"/>
      <c r="Q4" s="678"/>
      <c r="R4" s="678"/>
      <c r="S4" s="678"/>
      <c r="T4" s="678"/>
      <c r="U4" s="678"/>
      <c r="V4" s="678"/>
      <c r="W4" s="678"/>
      <c r="X4" s="678"/>
      <c r="Y4" s="678"/>
      <c r="Z4" s="679"/>
      <c r="AA4" s="336"/>
      <c r="AB4" s="336"/>
      <c r="AC4" s="336"/>
      <c r="AD4" s="336"/>
    </row>
    <row r="5" spans="2:30">
      <c r="B5" s="677" t="s">
        <v>372</v>
      </c>
      <c r="C5" s="678"/>
      <c r="D5" s="678"/>
      <c r="E5" s="678"/>
      <c r="F5" s="678"/>
      <c r="G5" s="678"/>
      <c r="H5" s="678"/>
      <c r="I5" s="678"/>
      <c r="J5" s="678"/>
      <c r="K5" s="678"/>
      <c r="L5" s="678"/>
      <c r="M5" s="678"/>
      <c r="N5" s="678"/>
      <c r="O5" s="678"/>
      <c r="P5" s="678"/>
      <c r="Q5" s="678"/>
      <c r="R5" s="678"/>
      <c r="S5" s="678"/>
      <c r="T5" s="678"/>
      <c r="U5" s="678"/>
      <c r="V5" s="678"/>
      <c r="W5" s="678"/>
      <c r="X5" s="678"/>
      <c r="Y5" s="678"/>
      <c r="Z5" s="679"/>
      <c r="AA5" s="336"/>
      <c r="AB5" s="336"/>
      <c r="AC5" s="336"/>
      <c r="AD5" s="336"/>
    </row>
    <row r="6" spans="2:30" ht="16.5" thickBot="1">
      <c r="B6" s="665" t="s">
        <v>373</v>
      </c>
      <c r="C6" s="666"/>
      <c r="D6" s="666"/>
      <c r="E6" s="666"/>
      <c r="F6" s="666"/>
      <c r="G6" s="666"/>
      <c r="H6" s="666"/>
      <c r="I6" s="666"/>
      <c r="J6" s="666"/>
      <c r="K6" s="666"/>
      <c r="L6" s="666"/>
      <c r="M6" s="666"/>
      <c r="N6" s="666"/>
      <c r="O6" s="666"/>
      <c r="P6" s="666"/>
      <c r="Q6" s="666"/>
      <c r="R6" s="666"/>
      <c r="S6" s="666"/>
      <c r="T6" s="666"/>
      <c r="U6" s="666"/>
      <c r="V6" s="666"/>
      <c r="W6" s="666"/>
      <c r="X6" s="666"/>
      <c r="Y6" s="666"/>
      <c r="Z6" s="667"/>
      <c r="AA6" s="336"/>
      <c r="AB6" s="336"/>
      <c r="AC6" s="336"/>
      <c r="AD6" s="336"/>
    </row>
    <row r="7" spans="2:30">
      <c r="B7" s="680" t="s">
        <v>374</v>
      </c>
      <c r="C7" s="681"/>
      <c r="D7" s="681"/>
      <c r="E7" s="681"/>
      <c r="F7" s="681"/>
      <c r="G7" s="681"/>
      <c r="H7" s="681"/>
      <c r="I7" s="681"/>
      <c r="J7" s="681"/>
      <c r="K7" s="681"/>
      <c r="L7" s="681"/>
      <c r="M7" s="681"/>
      <c r="N7" s="681"/>
      <c r="O7" s="681"/>
      <c r="P7" s="681"/>
      <c r="Q7" s="681"/>
      <c r="R7" s="681"/>
      <c r="S7" s="681"/>
      <c r="T7" s="681"/>
      <c r="U7" s="681"/>
      <c r="V7" s="681"/>
      <c r="W7" s="681"/>
      <c r="X7" s="681"/>
      <c r="Y7" s="681"/>
      <c r="Z7" s="682"/>
      <c r="AA7" s="338"/>
      <c r="AB7" s="338"/>
      <c r="AC7" s="338"/>
      <c r="AD7" s="338"/>
    </row>
    <row r="8" spans="2:30">
      <c r="B8" s="683" t="s">
        <v>375</v>
      </c>
      <c r="C8" s="684"/>
      <c r="D8" s="684"/>
      <c r="E8" s="684"/>
      <c r="F8" s="684"/>
      <c r="G8" s="684"/>
      <c r="H8" s="684"/>
      <c r="I8" s="684"/>
      <c r="J8" s="684"/>
      <c r="K8" s="684"/>
      <c r="L8" s="684"/>
      <c r="M8" s="684"/>
      <c r="N8" s="684"/>
      <c r="O8" s="684"/>
      <c r="P8" s="684"/>
      <c r="Q8" s="684"/>
      <c r="R8" s="684"/>
      <c r="S8" s="684"/>
      <c r="T8" s="684"/>
      <c r="U8" s="684"/>
      <c r="V8" s="684"/>
      <c r="W8" s="684"/>
      <c r="X8" s="684"/>
      <c r="Y8" s="684"/>
      <c r="Z8" s="685"/>
      <c r="AA8" s="339"/>
      <c r="AB8" s="339"/>
      <c r="AC8" s="339"/>
      <c r="AD8" s="339"/>
    </row>
    <row r="9" spans="2:30">
      <c r="B9" s="677" t="s">
        <v>376</v>
      </c>
      <c r="C9" s="678"/>
      <c r="D9" s="678"/>
      <c r="E9" s="678"/>
      <c r="F9" s="678"/>
      <c r="G9" s="678"/>
      <c r="H9" s="678"/>
      <c r="I9" s="678"/>
      <c r="J9" s="678"/>
      <c r="K9" s="678"/>
      <c r="L9" s="678"/>
      <c r="M9" s="678"/>
      <c r="N9" s="678"/>
      <c r="O9" s="678"/>
      <c r="P9" s="678"/>
      <c r="Q9" s="678"/>
      <c r="R9" s="678"/>
      <c r="S9" s="678"/>
      <c r="T9" s="678"/>
      <c r="U9" s="678"/>
      <c r="V9" s="678"/>
      <c r="W9" s="678"/>
      <c r="X9" s="678"/>
      <c r="Y9" s="678"/>
      <c r="Z9" s="679"/>
      <c r="AA9" s="336"/>
      <c r="AB9" s="336"/>
      <c r="AC9" s="336"/>
      <c r="AD9" s="336"/>
    </row>
    <row r="10" spans="2:30">
      <c r="B10" s="677" t="s">
        <v>377</v>
      </c>
      <c r="C10" s="678"/>
      <c r="D10" s="678"/>
      <c r="E10" s="678"/>
      <c r="F10" s="678"/>
      <c r="G10" s="678"/>
      <c r="H10" s="678"/>
      <c r="I10" s="678"/>
      <c r="J10" s="678"/>
      <c r="K10" s="678"/>
      <c r="L10" s="678"/>
      <c r="M10" s="678"/>
      <c r="N10" s="678"/>
      <c r="O10" s="678"/>
      <c r="P10" s="678"/>
      <c r="Q10" s="678"/>
      <c r="R10" s="678"/>
      <c r="S10" s="678"/>
      <c r="T10" s="678"/>
      <c r="U10" s="678"/>
      <c r="V10" s="678"/>
      <c r="W10" s="678"/>
      <c r="X10" s="678"/>
      <c r="Y10" s="678"/>
      <c r="Z10" s="679"/>
      <c r="AA10" s="336"/>
      <c r="AB10" s="336"/>
      <c r="AC10" s="336"/>
      <c r="AD10" s="336"/>
    </row>
    <row r="11" spans="2:30">
      <c r="B11" s="677" t="s">
        <v>378</v>
      </c>
      <c r="C11" s="678"/>
      <c r="D11" s="678"/>
      <c r="E11" s="678"/>
      <c r="F11" s="678"/>
      <c r="G11" s="678"/>
      <c r="H11" s="678"/>
      <c r="I11" s="678"/>
      <c r="J11" s="678"/>
      <c r="K11" s="678"/>
      <c r="L11" s="678"/>
      <c r="M11" s="678"/>
      <c r="N11" s="678"/>
      <c r="O11" s="678"/>
      <c r="P11" s="678"/>
      <c r="Q11" s="678"/>
      <c r="R11" s="678"/>
      <c r="S11" s="678"/>
      <c r="T11" s="678"/>
      <c r="U11" s="678"/>
      <c r="V11" s="678"/>
      <c r="W11" s="678"/>
      <c r="X11" s="678"/>
      <c r="Y11" s="678"/>
      <c r="Z11" s="679"/>
      <c r="AA11" s="336"/>
      <c r="AB11" s="336"/>
      <c r="AC11" s="336"/>
      <c r="AD11" s="336"/>
    </row>
    <row r="12" spans="2:30" ht="16.5" thickBot="1">
      <c r="B12" s="665" t="s">
        <v>379</v>
      </c>
      <c r="C12" s="666"/>
      <c r="D12" s="666"/>
      <c r="E12" s="666"/>
      <c r="F12" s="666"/>
      <c r="G12" s="666"/>
      <c r="H12" s="666"/>
      <c r="I12" s="666"/>
      <c r="J12" s="666"/>
      <c r="K12" s="666"/>
      <c r="L12" s="666"/>
      <c r="M12" s="666"/>
      <c r="N12" s="666"/>
      <c r="O12" s="666"/>
      <c r="P12" s="666"/>
      <c r="Q12" s="666"/>
      <c r="R12" s="666"/>
      <c r="S12" s="666"/>
      <c r="T12" s="666"/>
      <c r="U12" s="666"/>
      <c r="V12" s="666"/>
      <c r="W12" s="666"/>
      <c r="X12" s="666"/>
      <c r="Y12" s="666"/>
      <c r="Z12" s="667"/>
      <c r="AA12" s="336"/>
      <c r="AB12" s="336"/>
      <c r="AC12" s="336"/>
      <c r="AD12" s="336"/>
    </row>
    <row r="13" spans="2:30">
      <c r="B13" s="680" t="s">
        <v>380</v>
      </c>
      <c r="C13" s="681"/>
      <c r="D13" s="681"/>
      <c r="E13" s="681"/>
      <c r="F13" s="681"/>
      <c r="G13" s="681"/>
      <c r="H13" s="681"/>
      <c r="I13" s="681"/>
      <c r="J13" s="681"/>
      <c r="K13" s="681"/>
      <c r="L13" s="681"/>
      <c r="M13" s="681"/>
      <c r="N13" s="681"/>
      <c r="O13" s="681"/>
      <c r="P13" s="681"/>
      <c r="Q13" s="681"/>
      <c r="R13" s="681"/>
      <c r="S13" s="681"/>
      <c r="T13" s="681"/>
      <c r="U13" s="681"/>
      <c r="V13" s="681"/>
      <c r="W13" s="681"/>
      <c r="X13" s="681"/>
      <c r="Y13" s="681"/>
      <c r="Z13" s="682"/>
      <c r="AA13" s="338"/>
      <c r="AB13" s="338"/>
      <c r="AC13" s="338"/>
      <c r="AD13" s="338"/>
    </row>
    <row r="14" spans="2:30">
      <c r="B14" s="677" t="s">
        <v>381</v>
      </c>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9"/>
      <c r="AA14" s="336"/>
      <c r="AB14" s="336"/>
      <c r="AC14" s="336"/>
      <c r="AD14" s="336"/>
    </row>
    <row r="15" spans="2:30">
      <c r="B15" s="677" t="s">
        <v>382</v>
      </c>
      <c r="C15" s="678"/>
      <c r="D15" s="678"/>
      <c r="E15" s="678"/>
      <c r="F15" s="678"/>
      <c r="G15" s="678"/>
      <c r="H15" s="678"/>
      <c r="I15" s="678"/>
      <c r="J15" s="678"/>
      <c r="K15" s="678"/>
      <c r="L15" s="678"/>
      <c r="M15" s="678"/>
      <c r="N15" s="678"/>
      <c r="O15" s="678"/>
      <c r="P15" s="678"/>
      <c r="Q15" s="678"/>
      <c r="R15" s="678"/>
      <c r="S15" s="678"/>
      <c r="T15" s="678"/>
      <c r="U15" s="678"/>
      <c r="V15" s="678"/>
      <c r="W15" s="678"/>
      <c r="X15" s="678"/>
      <c r="Y15" s="678"/>
      <c r="Z15" s="679"/>
      <c r="AA15" s="336"/>
      <c r="AB15" s="336"/>
      <c r="AC15" s="336"/>
      <c r="AD15" s="336"/>
    </row>
    <row r="16" spans="2:30">
      <c r="B16" s="677" t="s">
        <v>383</v>
      </c>
      <c r="C16" s="678"/>
      <c r="D16" s="678"/>
      <c r="E16" s="678"/>
      <c r="F16" s="678"/>
      <c r="G16" s="678"/>
      <c r="H16" s="678"/>
      <c r="I16" s="678"/>
      <c r="J16" s="678"/>
      <c r="K16" s="678"/>
      <c r="L16" s="678"/>
      <c r="M16" s="678"/>
      <c r="N16" s="678"/>
      <c r="O16" s="678"/>
      <c r="P16" s="678"/>
      <c r="Q16" s="678"/>
      <c r="R16" s="678"/>
      <c r="S16" s="678"/>
      <c r="T16" s="678"/>
      <c r="U16" s="678"/>
      <c r="V16" s="678"/>
      <c r="W16" s="678"/>
      <c r="X16" s="678"/>
      <c r="Y16" s="678"/>
      <c r="Z16" s="679"/>
      <c r="AA16" s="336"/>
      <c r="AB16" s="336"/>
      <c r="AC16" s="336"/>
      <c r="AD16" s="336"/>
    </row>
    <row r="17" spans="2:30" ht="24.75" customHeight="1">
      <c r="B17" s="677" t="s">
        <v>384</v>
      </c>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79"/>
      <c r="AA17" s="336"/>
      <c r="AB17" s="336"/>
      <c r="AC17" s="336"/>
      <c r="AD17" s="336"/>
    </row>
    <row r="18" spans="2:30">
      <c r="B18" s="677" t="s">
        <v>385</v>
      </c>
      <c r="C18" s="678"/>
      <c r="D18" s="678"/>
      <c r="E18" s="678"/>
      <c r="F18" s="678"/>
      <c r="G18" s="678"/>
      <c r="H18" s="678"/>
      <c r="I18" s="678"/>
      <c r="J18" s="678"/>
      <c r="K18" s="678"/>
      <c r="L18" s="678"/>
      <c r="M18" s="678"/>
      <c r="N18" s="678"/>
      <c r="O18" s="678"/>
      <c r="P18" s="678"/>
      <c r="Q18" s="678"/>
      <c r="R18" s="678"/>
      <c r="S18" s="678"/>
      <c r="T18" s="678"/>
      <c r="U18" s="678"/>
      <c r="V18" s="678"/>
      <c r="W18" s="678"/>
      <c r="X18" s="678"/>
      <c r="Y18" s="678"/>
      <c r="Z18" s="679"/>
      <c r="AA18" s="336"/>
      <c r="AB18" s="336"/>
      <c r="AC18" s="336"/>
      <c r="AD18" s="336"/>
    </row>
    <row r="19" spans="2:30">
      <c r="B19" s="677" t="s">
        <v>386</v>
      </c>
      <c r="C19" s="678"/>
      <c r="D19" s="678"/>
      <c r="E19" s="678"/>
      <c r="F19" s="678"/>
      <c r="G19" s="678"/>
      <c r="H19" s="678"/>
      <c r="I19" s="678"/>
      <c r="J19" s="678"/>
      <c r="K19" s="678"/>
      <c r="L19" s="678"/>
      <c r="M19" s="678"/>
      <c r="N19" s="678"/>
      <c r="O19" s="678"/>
      <c r="P19" s="678"/>
      <c r="Q19" s="678"/>
      <c r="R19" s="678"/>
      <c r="S19" s="678"/>
      <c r="T19" s="678"/>
      <c r="U19" s="678"/>
      <c r="V19" s="678"/>
      <c r="W19" s="678"/>
      <c r="X19" s="678"/>
      <c r="Y19" s="678"/>
      <c r="Z19" s="679"/>
      <c r="AA19" s="336"/>
      <c r="AB19" s="336"/>
      <c r="AC19" s="336"/>
      <c r="AD19" s="336"/>
    </row>
    <row r="20" spans="2:30">
      <c r="B20" s="686" t="s">
        <v>387</v>
      </c>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8"/>
      <c r="AA20" s="340"/>
      <c r="AB20" s="340"/>
      <c r="AC20" s="340"/>
      <c r="AD20" s="340"/>
    </row>
    <row r="21" spans="2:30">
      <c r="B21" s="677" t="s">
        <v>388</v>
      </c>
      <c r="C21" s="678"/>
      <c r="D21" s="678"/>
      <c r="E21" s="678"/>
      <c r="F21" s="678"/>
      <c r="G21" s="678"/>
      <c r="H21" s="678"/>
      <c r="I21" s="678"/>
      <c r="J21" s="678"/>
      <c r="K21" s="678"/>
      <c r="L21" s="678"/>
      <c r="M21" s="678"/>
      <c r="N21" s="678"/>
      <c r="O21" s="678"/>
      <c r="P21" s="678"/>
      <c r="Q21" s="678"/>
      <c r="R21" s="678"/>
      <c r="S21" s="678"/>
      <c r="T21" s="678"/>
      <c r="U21" s="678"/>
      <c r="V21" s="678"/>
      <c r="W21" s="678"/>
      <c r="X21" s="678"/>
      <c r="Y21" s="678"/>
      <c r="Z21" s="679"/>
      <c r="AA21" s="336"/>
      <c r="AB21" s="336"/>
      <c r="AC21" s="336"/>
      <c r="AD21" s="336"/>
    </row>
    <row r="22" spans="2:30" ht="16.5" thickBot="1">
      <c r="B22" s="665" t="s">
        <v>389</v>
      </c>
      <c r="C22" s="666"/>
      <c r="D22" s="666"/>
      <c r="E22" s="666"/>
      <c r="F22" s="666"/>
      <c r="G22" s="666"/>
      <c r="H22" s="666"/>
      <c r="I22" s="666"/>
      <c r="J22" s="666"/>
      <c r="K22" s="666"/>
      <c r="L22" s="666"/>
      <c r="M22" s="666"/>
      <c r="N22" s="666"/>
      <c r="O22" s="666"/>
      <c r="P22" s="666"/>
      <c r="Q22" s="666"/>
      <c r="R22" s="666"/>
      <c r="S22" s="666"/>
      <c r="T22" s="666"/>
      <c r="U22" s="666"/>
      <c r="V22" s="666"/>
      <c r="W22" s="666"/>
      <c r="X22" s="666"/>
      <c r="Y22" s="666"/>
      <c r="Z22" s="667"/>
      <c r="AA22" s="336"/>
      <c r="AB22" s="336"/>
      <c r="AC22" s="336"/>
      <c r="AD22" s="336"/>
    </row>
    <row r="23" spans="2:30">
      <c r="B23" s="689" t="s">
        <v>390</v>
      </c>
      <c r="C23" s="690"/>
      <c r="D23" s="690"/>
      <c r="E23" s="690"/>
      <c r="F23" s="690"/>
      <c r="G23" s="690"/>
      <c r="H23" s="690"/>
      <c r="I23" s="690"/>
      <c r="J23" s="690"/>
      <c r="K23" s="690"/>
      <c r="L23" s="690"/>
      <c r="M23" s="690"/>
      <c r="N23" s="690"/>
      <c r="O23" s="690"/>
      <c r="P23" s="690"/>
      <c r="Q23" s="690"/>
      <c r="R23" s="690"/>
      <c r="S23" s="690"/>
      <c r="T23" s="690"/>
      <c r="U23" s="690"/>
      <c r="V23" s="690"/>
      <c r="W23" s="690"/>
      <c r="X23" s="690"/>
      <c r="Y23" s="690"/>
      <c r="Z23" s="691"/>
      <c r="AA23" s="337"/>
      <c r="AB23" s="337"/>
      <c r="AC23" s="337"/>
      <c r="AD23" s="337"/>
    </row>
    <row r="24" spans="2:30">
      <c r="B24" s="674" t="s">
        <v>391</v>
      </c>
      <c r="C24" s="675"/>
      <c r="D24" s="675"/>
      <c r="E24" s="675"/>
      <c r="F24" s="675"/>
      <c r="G24" s="675"/>
      <c r="H24" s="675"/>
      <c r="I24" s="675"/>
      <c r="J24" s="675"/>
      <c r="K24" s="675"/>
      <c r="L24" s="675"/>
      <c r="M24" s="675"/>
      <c r="N24" s="675"/>
      <c r="O24" s="675"/>
      <c r="P24" s="675"/>
      <c r="Q24" s="675"/>
      <c r="R24" s="675"/>
      <c r="S24" s="675"/>
      <c r="T24" s="675"/>
      <c r="U24" s="675"/>
      <c r="V24" s="675"/>
      <c r="W24" s="675"/>
      <c r="X24" s="675"/>
      <c r="Y24" s="675"/>
      <c r="Z24" s="676"/>
      <c r="AA24" s="337"/>
      <c r="AB24" s="337"/>
      <c r="AC24" s="337"/>
      <c r="AD24" s="337"/>
    </row>
    <row r="25" spans="2:30">
      <c r="B25" s="674" t="s">
        <v>392</v>
      </c>
      <c r="C25" s="675"/>
      <c r="D25" s="675"/>
      <c r="E25" s="675"/>
      <c r="F25" s="675"/>
      <c r="G25" s="675"/>
      <c r="H25" s="675"/>
      <c r="I25" s="675"/>
      <c r="J25" s="675"/>
      <c r="K25" s="675"/>
      <c r="L25" s="675"/>
      <c r="M25" s="675"/>
      <c r="N25" s="675"/>
      <c r="O25" s="675"/>
      <c r="P25" s="675"/>
      <c r="Q25" s="675"/>
      <c r="R25" s="675"/>
      <c r="S25" s="675"/>
      <c r="T25" s="675"/>
      <c r="U25" s="675"/>
      <c r="V25" s="675"/>
      <c r="W25" s="675"/>
      <c r="X25" s="675"/>
      <c r="Y25" s="675"/>
      <c r="Z25" s="676"/>
      <c r="AA25" s="337"/>
      <c r="AB25" s="337"/>
      <c r="AC25" s="337"/>
      <c r="AD25" s="337"/>
    </row>
    <row r="26" spans="2:30" ht="16.5" thickBot="1">
      <c r="B26" s="694" t="s">
        <v>393</v>
      </c>
      <c r="C26" s="695"/>
      <c r="D26" s="695"/>
      <c r="E26" s="695"/>
      <c r="F26" s="695"/>
      <c r="G26" s="695"/>
      <c r="H26" s="695"/>
      <c r="I26" s="695"/>
      <c r="J26" s="695"/>
      <c r="K26" s="695"/>
      <c r="L26" s="695"/>
      <c r="M26" s="695"/>
      <c r="N26" s="695"/>
      <c r="O26" s="695"/>
      <c r="P26" s="695"/>
      <c r="Q26" s="695"/>
      <c r="R26" s="695"/>
      <c r="S26" s="695"/>
      <c r="T26" s="695"/>
      <c r="U26" s="695"/>
      <c r="V26" s="695"/>
      <c r="W26" s="695"/>
      <c r="X26" s="695"/>
      <c r="Y26" s="695"/>
      <c r="Z26" s="696"/>
      <c r="AA26" s="337"/>
      <c r="AB26" s="337"/>
      <c r="AC26" s="337"/>
      <c r="AD26" s="337"/>
    </row>
    <row r="27" spans="2:30">
      <c r="B27" s="697" t="s">
        <v>394</v>
      </c>
      <c r="C27" s="698"/>
      <c r="D27" s="698"/>
      <c r="E27" s="698"/>
      <c r="F27" s="698"/>
      <c r="G27" s="698"/>
      <c r="H27" s="698"/>
      <c r="I27" s="698"/>
      <c r="J27" s="698"/>
      <c r="K27" s="698"/>
      <c r="L27" s="698"/>
      <c r="M27" s="698"/>
      <c r="N27" s="698"/>
      <c r="O27" s="698"/>
      <c r="P27" s="698"/>
      <c r="Q27" s="698"/>
      <c r="R27" s="698"/>
      <c r="S27" s="698"/>
      <c r="T27" s="698"/>
      <c r="U27" s="698"/>
      <c r="V27" s="698"/>
      <c r="W27" s="698"/>
      <c r="X27" s="698"/>
      <c r="Y27" s="698"/>
      <c r="Z27" s="699"/>
      <c r="AA27" s="341"/>
      <c r="AB27" s="341"/>
      <c r="AC27" s="341"/>
      <c r="AD27" s="341"/>
    </row>
    <row r="28" spans="2:30" ht="15.75" customHeight="1">
      <c r="B28" s="700" t="s">
        <v>395</v>
      </c>
      <c r="C28" s="701"/>
      <c r="D28" s="702"/>
      <c r="E28" s="702"/>
      <c r="F28" s="702"/>
      <c r="G28" s="702"/>
      <c r="H28" s="702"/>
      <c r="I28" s="701" t="s">
        <v>396</v>
      </c>
      <c r="J28" s="701"/>
      <c r="K28" s="702"/>
      <c r="L28" s="702"/>
      <c r="M28" s="702"/>
      <c r="N28" s="702"/>
      <c r="O28" s="702"/>
      <c r="P28" s="702"/>
      <c r="Q28" s="702"/>
      <c r="R28" s="702"/>
      <c r="S28" s="702"/>
      <c r="T28" s="702"/>
      <c r="U28" s="702"/>
      <c r="V28" s="702"/>
      <c r="W28" s="702"/>
      <c r="X28" s="702"/>
      <c r="Y28" s="702"/>
      <c r="Z28" s="703"/>
      <c r="AA28" s="339"/>
      <c r="AB28" s="339"/>
      <c r="AC28" s="339"/>
      <c r="AD28" s="339"/>
    </row>
    <row r="29" spans="2:30" ht="16.5" customHeight="1" thickBot="1">
      <c r="B29" s="704" t="s">
        <v>397</v>
      </c>
      <c r="C29" s="705"/>
      <c r="D29" s="692"/>
      <c r="E29" s="692"/>
      <c r="F29" s="692"/>
      <c r="G29" s="692"/>
      <c r="H29" s="705" t="s">
        <v>398</v>
      </c>
      <c r="I29" s="705"/>
      <c r="J29" s="692"/>
      <c r="K29" s="692"/>
      <c r="L29" s="692"/>
      <c r="M29" s="692"/>
      <c r="N29" s="705" t="s">
        <v>399</v>
      </c>
      <c r="O29" s="705"/>
      <c r="P29" s="692"/>
      <c r="Q29" s="692"/>
      <c r="R29" s="692"/>
      <c r="S29" s="692"/>
      <c r="T29" s="692"/>
      <c r="U29" s="692"/>
      <c r="V29" s="692"/>
      <c r="W29" s="692"/>
      <c r="X29" s="692"/>
      <c r="Y29" s="692"/>
      <c r="Z29" s="693"/>
      <c r="AA29" s="339"/>
      <c r="AB29" s="339"/>
      <c r="AC29" s="339"/>
      <c r="AD29" s="339"/>
    </row>
    <row r="30" spans="2:30">
      <c r="B30" s="708" t="s">
        <v>400</v>
      </c>
      <c r="C30" s="709"/>
      <c r="D30" s="709"/>
      <c r="E30" s="709"/>
      <c r="F30" s="709"/>
      <c r="G30" s="709"/>
      <c r="H30" s="710" t="s">
        <v>401</v>
      </c>
      <c r="I30" s="710"/>
      <c r="J30" s="710"/>
      <c r="K30" s="710"/>
      <c r="L30" s="710"/>
      <c r="M30" s="710"/>
      <c r="N30" s="710"/>
      <c r="O30" s="710"/>
      <c r="P30" s="710"/>
      <c r="Q30" s="710"/>
      <c r="R30" s="710"/>
      <c r="S30" s="710"/>
      <c r="T30" s="710"/>
      <c r="U30" s="710"/>
      <c r="V30" s="710"/>
      <c r="W30" s="710"/>
      <c r="X30" s="710"/>
      <c r="Y30" s="710"/>
      <c r="Z30" s="711"/>
      <c r="AA30" s="342"/>
      <c r="AB30" s="342"/>
      <c r="AC30" s="342"/>
      <c r="AD30" s="342"/>
    </row>
    <row r="31" spans="2:30">
      <c r="B31" s="712" t="s">
        <v>402</v>
      </c>
      <c r="C31" s="713"/>
      <c r="D31" s="713"/>
      <c r="E31" s="713"/>
      <c r="F31" s="713"/>
      <c r="G31" s="713"/>
      <c r="H31" s="713"/>
      <c r="I31" s="713"/>
      <c r="J31" s="713"/>
      <c r="K31" s="713"/>
      <c r="L31" s="713"/>
      <c r="M31" s="713"/>
      <c r="N31" s="713"/>
      <c r="O31" s="713"/>
      <c r="P31" s="713"/>
      <c r="Q31" s="713"/>
      <c r="R31" s="713"/>
      <c r="S31" s="713"/>
      <c r="T31" s="713"/>
      <c r="U31" s="713"/>
      <c r="V31" s="713"/>
      <c r="W31" s="713"/>
      <c r="X31" s="713"/>
      <c r="Y31" s="713"/>
      <c r="Z31" s="714"/>
      <c r="AA31" s="342"/>
      <c r="AB31" s="342"/>
      <c r="AC31" s="342"/>
      <c r="AD31" s="342"/>
    </row>
    <row r="32" spans="2:30" ht="15.75" customHeight="1">
      <c r="B32" s="715" t="s">
        <v>403</v>
      </c>
      <c r="C32" s="716"/>
      <c r="D32" s="716"/>
      <c r="E32" s="716"/>
      <c r="F32" s="717"/>
      <c r="G32" s="717"/>
      <c r="H32" s="717"/>
      <c r="I32" s="717"/>
      <c r="J32" s="717"/>
      <c r="K32" s="717"/>
      <c r="L32" s="717"/>
      <c r="M32" s="717"/>
      <c r="N32" s="717"/>
      <c r="O32" s="717"/>
      <c r="P32" s="717"/>
      <c r="Q32" s="717"/>
      <c r="R32" s="717"/>
      <c r="S32" s="717"/>
      <c r="T32" s="717"/>
      <c r="U32" s="717"/>
      <c r="V32" s="717"/>
      <c r="W32" s="717"/>
      <c r="X32" s="717"/>
      <c r="Y32" s="717"/>
      <c r="Z32" s="718"/>
      <c r="AA32" s="343"/>
      <c r="AB32" s="343"/>
      <c r="AC32" s="343"/>
      <c r="AD32" s="343"/>
    </row>
    <row r="33" spans="2:30" ht="47.25" customHeight="1" thickBot="1">
      <c r="B33" s="719" t="s">
        <v>404</v>
      </c>
      <c r="C33" s="720"/>
      <c r="D33" s="720"/>
      <c r="E33" s="720"/>
      <c r="F33" s="720"/>
      <c r="G33" s="721"/>
      <c r="H33" s="722"/>
      <c r="I33" s="722"/>
      <c r="J33" s="722"/>
      <c r="K33" s="722"/>
      <c r="L33" s="722"/>
      <c r="M33" s="722"/>
      <c r="N33" s="722"/>
      <c r="O33" s="723" t="s">
        <v>405</v>
      </c>
      <c r="P33" s="724"/>
      <c r="Q33" s="724"/>
      <c r="R33" s="724"/>
      <c r="S33" s="724"/>
      <c r="T33" s="721"/>
      <c r="U33" s="722"/>
      <c r="V33" s="722"/>
      <c r="W33" s="722"/>
      <c r="X33" s="722"/>
      <c r="Y33" s="722"/>
      <c r="Z33" s="344"/>
      <c r="AA33" s="345"/>
      <c r="AB33" s="345"/>
      <c r="AC33" s="345"/>
      <c r="AD33" s="345"/>
    </row>
    <row r="34" spans="2:30">
      <c r="B34" s="706" t="s">
        <v>406</v>
      </c>
      <c r="C34" s="707"/>
      <c r="D34" s="707"/>
      <c r="E34" s="707"/>
      <c r="F34" s="707"/>
      <c r="G34" s="707"/>
      <c r="H34" s="707"/>
      <c r="I34" s="707"/>
      <c r="J34" s="707"/>
      <c r="K34" s="707"/>
      <c r="L34" s="707"/>
      <c r="M34" s="707"/>
      <c r="N34" s="707"/>
      <c r="O34" s="707"/>
      <c r="P34" s="707"/>
      <c r="Q34" s="707"/>
      <c r="R34" s="707"/>
      <c r="S34" s="707"/>
      <c r="T34" s="707"/>
      <c r="U34" s="707"/>
      <c r="V34" s="707"/>
      <c r="W34" s="707"/>
      <c r="X34" s="707"/>
      <c r="Y34" s="707"/>
      <c r="Z34" s="707"/>
      <c r="AA34" s="341"/>
      <c r="AB34" s="341"/>
      <c r="AC34" s="341"/>
      <c r="AD34" s="341"/>
    </row>
    <row r="35" spans="2:30" ht="16.5">
      <c r="B35" s="346"/>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346"/>
      <c r="AA35" s="329"/>
      <c r="AB35" s="329"/>
      <c r="AC35" s="329"/>
      <c r="AD35" s="329"/>
    </row>
    <row r="36" spans="2:30">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2:30">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2:30">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2:30" ht="16.5">
      <c r="B39" s="658" t="s">
        <v>349</v>
      </c>
      <c r="C39" s="658"/>
      <c r="D39" s="658"/>
      <c r="E39" s="658"/>
      <c r="F39" s="658"/>
      <c r="G39" s="658"/>
      <c r="H39" s="658"/>
      <c r="I39" s="658"/>
      <c r="J39" s="658"/>
      <c r="K39" s="658"/>
      <c r="L39" s="658"/>
      <c r="M39" s="658"/>
      <c r="N39" s="658"/>
      <c r="O39" s="658"/>
      <c r="P39" s="658"/>
      <c r="Q39" s="658"/>
      <c r="R39" s="658"/>
      <c r="S39" s="658"/>
      <c r="T39" s="658"/>
      <c r="U39" s="658"/>
      <c r="V39" s="658"/>
      <c r="W39" s="658"/>
      <c r="X39" s="658"/>
      <c r="Y39" s="658"/>
      <c r="Z39" s="658"/>
      <c r="AA39" s="329"/>
      <c r="AB39" s="329"/>
      <c r="AC39" s="329"/>
      <c r="AD39" s="329"/>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04290-F1F1-4919-835A-77538E3758AE}">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40" t="s">
        <v>407</v>
      </c>
      <c r="C1" s="740"/>
      <c r="D1" s="740"/>
      <c r="E1" s="740"/>
      <c r="F1" s="740"/>
      <c r="G1" s="740"/>
      <c r="H1" s="740"/>
      <c r="I1" s="740"/>
      <c r="J1" s="740"/>
      <c r="K1" s="740"/>
      <c r="L1" s="740"/>
      <c r="M1" s="740"/>
      <c r="N1" s="740"/>
      <c r="O1" s="740"/>
      <c r="P1" s="740"/>
      <c r="Q1" s="740"/>
      <c r="R1" s="740"/>
      <c r="S1" s="740"/>
      <c r="T1" s="740"/>
      <c r="U1" s="740"/>
      <c r="V1" s="740"/>
      <c r="W1" s="740"/>
      <c r="X1" s="740"/>
      <c r="Y1" s="740"/>
      <c r="Z1" s="740"/>
    </row>
    <row r="2" spans="2:30" ht="27.75">
      <c r="B2" s="727" t="s">
        <v>408</v>
      </c>
      <c r="C2" s="728"/>
      <c r="D2" s="728"/>
      <c r="E2" s="728"/>
      <c r="F2" s="728"/>
      <c r="G2" s="728"/>
      <c r="H2" s="728"/>
      <c r="I2" s="728"/>
      <c r="J2" s="728"/>
      <c r="K2" s="728"/>
      <c r="L2" s="728"/>
      <c r="M2" s="728"/>
      <c r="N2" s="728"/>
      <c r="O2" s="728"/>
      <c r="P2" s="728"/>
      <c r="Q2" s="728"/>
      <c r="R2" s="728"/>
      <c r="S2" s="728"/>
      <c r="T2" s="728"/>
      <c r="U2" s="728"/>
      <c r="V2" s="728"/>
      <c r="W2" s="728"/>
      <c r="X2" s="728"/>
      <c r="Y2" s="728"/>
      <c r="Z2" s="729"/>
      <c r="AA2" s="335"/>
      <c r="AB2" s="335"/>
      <c r="AC2" s="335"/>
      <c r="AD2" s="335"/>
    </row>
    <row r="3" spans="2:30" ht="27.75">
      <c r="B3" s="730" t="s">
        <v>409</v>
      </c>
      <c r="C3" s="731"/>
      <c r="D3" s="731"/>
      <c r="E3" s="731"/>
      <c r="F3" s="731"/>
      <c r="G3" s="731"/>
      <c r="H3" s="731"/>
      <c r="I3" s="731"/>
      <c r="J3" s="731"/>
      <c r="K3" s="731"/>
      <c r="L3" s="731"/>
      <c r="M3" s="731"/>
      <c r="N3" s="731"/>
      <c r="O3" s="731"/>
      <c r="P3" s="731"/>
      <c r="Q3" s="731"/>
      <c r="R3" s="731"/>
      <c r="S3" s="731"/>
      <c r="T3" s="731"/>
      <c r="U3" s="731"/>
      <c r="V3" s="731"/>
      <c r="W3" s="731"/>
      <c r="X3" s="731"/>
      <c r="Y3" s="731"/>
      <c r="Z3" s="732"/>
      <c r="AA3" s="336"/>
      <c r="AB3" s="336"/>
      <c r="AC3" s="336"/>
      <c r="AD3" s="336"/>
    </row>
    <row r="4" spans="2:30" ht="27.75">
      <c r="B4" s="730" t="s">
        <v>410</v>
      </c>
      <c r="C4" s="731"/>
      <c r="D4" s="731"/>
      <c r="E4" s="731"/>
      <c r="F4" s="731"/>
      <c r="G4" s="731"/>
      <c r="H4" s="731"/>
      <c r="I4" s="731"/>
      <c r="J4" s="731"/>
      <c r="K4" s="731"/>
      <c r="L4" s="731"/>
      <c r="M4" s="731"/>
      <c r="N4" s="731"/>
      <c r="O4" s="731"/>
      <c r="P4" s="731"/>
      <c r="Q4" s="731"/>
      <c r="R4" s="731"/>
      <c r="S4" s="731"/>
      <c r="T4" s="731"/>
      <c r="U4" s="731"/>
      <c r="V4" s="731"/>
      <c r="W4" s="731"/>
      <c r="X4" s="731"/>
      <c r="Y4" s="731"/>
      <c r="Z4" s="732"/>
      <c r="AA4" s="337"/>
      <c r="AB4" s="337"/>
      <c r="AC4" s="337"/>
      <c r="AD4" s="337"/>
    </row>
    <row r="5" spans="2:30" ht="25.5">
      <c r="B5" s="733" t="s">
        <v>411</v>
      </c>
      <c r="C5" s="734"/>
      <c r="D5" s="734"/>
      <c r="E5" s="734"/>
      <c r="F5" s="734"/>
      <c r="G5" s="734"/>
      <c r="H5" s="734"/>
      <c r="I5" s="734"/>
      <c r="J5" s="734"/>
      <c r="K5" s="734"/>
      <c r="L5" s="734"/>
      <c r="M5" s="734"/>
      <c r="N5" s="734"/>
      <c r="O5" s="734"/>
      <c r="P5" s="734"/>
      <c r="Q5" s="734"/>
      <c r="R5" s="734"/>
      <c r="S5" s="734"/>
      <c r="T5" s="734"/>
      <c r="U5" s="734"/>
      <c r="V5" s="734"/>
      <c r="W5" s="734"/>
      <c r="X5" s="734"/>
      <c r="Y5" s="734"/>
      <c r="Z5" s="735"/>
      <c r="AA5" s="336"/>
      <c r="AB5" s="336"/>
      <c r="AC5" s="336"/>
      <c r="AD5" s="336"/>
    </row>
    <row r="6" spans="2:30" ht="26.25" thickBot="1">
      <c r="B6" s="736" t="s">
        <v>412</v>
      </c>
      <c r="C6" s="737"/>
      <c r="D6" s="737"/>
      <c r="E6" s="737"/>
      <c r="F6" s="737"/>
      <c r="G6" s="737"/>
      <c r="H6" s="737"/>
      <c r="I6" s="737"/>
      <c r="J6" s="737"/>
      <c r="K6" s="737"/>
      <c r="L6" s="737"/>
      <c r="M6" s="737"/>
      <c r="N6" s="737"/>
      <c r="O6" s="737"/>
      <c r="P6" s="737"/>
      <c r="Q6" s="737"/>
      <c r="R6" s="737"/>
      <c r="S6" s="737"/>
      <c r="T6" s="737"/>
      <c r="U6" s="737"/>
      <c r="V6" s="737"/>
      <c r="W6" s="737"/>
      <c r="X6" s="737"/>
      <c r="Y6" s="737"/>
      <c r="Z6" s="738"/>
      <c r="AA6" s="336"/>
      <c r="AB6" s="336"/>
      <c r="AC6" s="336"/>
      <c r="AD6" s="336"/>
    </row>
    <row r="7" spans="2:30" ht="27.75">
      <c r="B7" s="727" t="s">
        <v>413</v>
      </c>
      <c r="C7" s="728"/>
      <c r="D7" s="728"/>
      <c r="E7" s="728"/>
      <c r="F7" s="728"/>
      <c r="G7" s="728"/>
      <c r="H7" s="728"/>
      <c r="I7" s="728"/>
      <c r="J7" s="728"/>
      <c r="K7" s="728"/>
      <c r="L7" s="728"/>
      <c r="M7" s="728"/>
      <c r="N7" s="728"/>
      <c r="O7" s="728"/>
      <c r="P7" s="728"/>
      <c r="Q7" s="728"/>
      <c r="R7" s="728"/>
      <c r="S7" s="728"/>
      <c r="T7" s="728"/>
      <c r="U7" s="728"/>
      <c r="V7" s="728"/>
      <c r="W7" s="728"/>
      <c r="X7" s="728"/>
      <c r="Y7" s="728"/>
      <c r="Z7" s="729"/>
      <c r="AA7" s="336"/>
      <c r="AB7" s="336"/>
      <c r="AC7" s="336"/>
      <c r="AD7" s="336"/>
    </row>
    <row r="8" spans="2:30" ht="27.75">
      <c r="B8" s="730" t="s">
        <v>409</v>
      </c>
      <c r="C8" s="731"/>
      <c r="D8" s="731"/>
      <c r="E8" s="731"/>
      <c r="F8" s="731"/>
      <c r="G8" s="731"/>
      <c r="H8" s="731"/>
      <c r="I8" s="731"/>
      <c r="J8" s="731"/>
      <c r="K8" s="731"/>
      <c r="L8" s="731"/>
      <c r="M8" s="731"/>
      <c r="N8" s="731"/>
      <c r="O8" s="731"/>
      <c r="P8" s="731"/>
      <c r="Q8" s="731"/>
      <c r="R8" s="731"/>
      <c r="S8" s="731"/>
      <c r="T8" s="731"/>
      <c r="U8" s="731"/>
      <c r="V8" s="731"/>
      <c r="W8" s="731"/>
      <c r="X8" s="731"/>
      <c r="Y8" s="731"/>
      <c r="Z8" s="732"/>
      <c r="AA8" s="338"/>
      <c r="AB8" s="338"/>
      <c r="AC8" s="338"/>
      <c r="AD8" s="338"/>
    </row>
    <row r="9" spans="2:30" ht="27.75">
      <c r="B9" s="730" t="s">
        <v>414</v>
      </c>
      <c r="C9" s="731"/>
      <c r="D9" s="731"/>
      <c r="E9" s="731"/>
      <c r="F9" s="731"/>
      <c r="G9" s="731"/>
      <c r="H9" s="731"/>
      <c r="I9" s="731"/>
      <c r="J9" s="731"/>
      <c r="K9" s="731"/>
      <c r="L9" s="731"/>
      <c r="M9" s="731"/>
      <c r="N9" s="731"/>
      <c r="O9" s="731"/>
      <c r="P9" s="731"/>
      <c r="Q9" s="731"/>
      <c r="R9" s="731"/>
      <c r="S9" s="731"/>
      <c r="T9" s="731"/>
      <c r="U9" s="731"/>
      <c r="V9" s="731"/>
      <c r="W9" s="731"/>
      <c r="X9" s="731"/>
      <c r="Y9" s="731"/>
      <c r="Z9" s="732"/>
      <c r="AA9" s="339"/>
      <c r="AB9" s="339"/>
      <c r="AC9" s="339"/>
      <c r="AD9" s="339"/>
    </row>
    <row r="10" spans="2:30" ht="25.5">
      <c r="B10" s="733" t="s">
        <v>415</v>
      </c>
      <c r="C10" s="734"/>
      <c r="D10" s="734"/>
      <c r="E10" s="734"/>
      <c r="F10" s="734"/>
      <c r="G10" s="734"/>
      <c r="H10" s="734"/>
      <c r="I10" s="734"/>
      <c r="J10" s="734"/>
      <c r="K10" s="734"/>
      <c r="L10" s="734"/>
      <c r="M10" s="734"/>
      <c r="N10" s="734"/>
      <c r="O10" s="734"/>
      <c r="P10" s="734"/>
      <c r="Q10" s="734"/>
      <c r="R10" s="734"/>
      <c r="S10" s="734"/>
      <c r="T10" s="734"/>
      <c r="U10" s="734"/>
      <c r="V10" s="734"/>
      <c r="W10" s="734"/>
      <c r="X10" s="734"/>
      <c r="Y10" s="734"/>
      <c r="Z10" s="735"/>
      <c r="AA10" s="336"/>
      <c r="AB10" s="336"/>
      <c r="AC10" s="336"/>
      <c r="AD10" s="336"/>
    </row>
    <row r="11" spans="2:30" ht="26.25" thickBot="1">
      <c r="B11" s="736" t="s">
        <v>416</v>
      </c>
      <c r="C11" s="737"/>
      <c r="D11" s="737"/>
      <c r="E11" s="737"/>
      <c r="F11" s="737"/>
      <c r="G11" s="737"/>
      <c r="H11" s="737"/>
      <c r="I11" s="737"/>
      <c r="J11" s="737"/>
      <c r="K11" s="737"/>
      <c r="L11" s="737"/>
      <c r="M11" s="737"/>
      <c r="N11" s="737"/>
      <c r="O11" s="737"/>
      <c r="P11" s="737"/>
      <c r="Q11" s="737"/>
      <c r="R11" s="737"/>
      <c r="S11" s="737"/>
      <c r="T11" s="737"/>
      <c r="U11" s="737"/>
      <c r="V11" s="737"/>
      <c r="W11" s="737"/>
      <c r="X11" s="737"/>
      <c r="Y11" s="737"/>
      <c r="Z11" s="738"/>
      <c r="AA11" s="336"/>
      <c r="AB11" s="336"/>
      <c r="AC11" s="336"/>
      <c r="AD11" s="336"/>
    </row>
    <row r="12" spans="2:30" ht="27.75">
      <c r="B12" s="727" t="s">
        <v>417</v>
      </c>
      <c r="C12" s="728"/>
      <c r="D12" s="728"/>
      <c r="E12" s="728"/>
      <c r="F12" s="728"/>
      <c r="G12" s="728"/>
      <c r="H12" s="728"/>
      <c r="I12" s="728"/>
      <c r="J12" s="728"/>
      <c r="K12" s="728"/>
      <c r="L12" s="728"/>
      <c r="M12" s="728"/>
      <c r="N12" s="728"/>
      <c r="O12" s="728"/>
      <c r="P12" s="728"/>
      <c r="Q12" s="728"/>
      <c r="R12" s="728"/>
      <c r="S12" s="728"/>
      <c r="T12" s="728"/>
      <c r="U12" s="728"/>
      <c r="V12" s="728"/>
      <c r="W12" s="728"/>
      <c r="X12" s="728"/>
      <c r="Y12" s="728"/>
      <c r="Z12" s="729"/>
      <c r="AA12" s="336"/>
      <c r="AB12" s="336"/>
      <c r="AC12" s="336"/>
      <c r="AD12" s="336"/>
    </row>
    <row r="13" spans="2:30" ht="27.75">
      <c r="B13" s="730" t="s">
        <v>409</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2"/>
      <c r="AA13" s="336"/>
      <c r="AB13" s="336"/>
      <c r="AC13" s="336"/>
      <c r="AD13" s="336"/>
    </row>
    <row r="14" spans="2:30" ht="27.75">
      <c r="B14" s="730" t="s">
        <v>414</v>
      </c>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2"/>
      <c r="AA14" s="338"/>
      <c r="AB14" s="338"/>
      <c r="AC14" s="338"/>
      <c r="AD14" s="338"/>
    </row>
    <row r="15" spans="2:30" ht="25.5">
      <c r="B15" s="733" t="s">
        <v>418</v>
      </c>
      <c r="C15" s="734"/>
      <c r="D15" s="734"/>
      <c r="E15" s="734"/>
      <c r="F15" s="734"/>
      <c r="G15" s="734"/>
      <c r="H15" s="734"/>
      <c r="I15" s="734"/>
      <c r="J15" s="734"/>
      <c r="K15" s="734"/>
      <c r="L15" s="734"/>
      <c r="M15" s="734"/>
      <c r="N15" s="734"/>
      <c r="O15" s="734"/>
      <c r="P15" s="734"/>
      <c r="Q15" s="734"/>
      <c r="R15" s="734"/>
      <c r="S15" s="734"/>
      <c r="T15" s="734"/>
      <c r="U15" s="734"/>
      <c r="V15" s="734"/>
      <c r="W15" s="734"/>
      <c r="X15" s="734"/>
      <c r="Y15" s="734"/>
      <c r="Z15" s="735"/>
      <c r="AA15" s="336"/>
      <c r="AB15" s="336"/>
      <c r="AC15" s="336"/>
      <c r="AD15" s="336"/>
    </row>
    <row r="16" spans="2:30" ht="26.25" thickBot="1">
      <c r="B16" s="736" t="s">
        <v>419</v>
      </c>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38"/>
      <c r="AA16" s="336"/>
      <c r="AB16" s="336"/>
      <c r="AC16" s="336"/>
      <c r="AD16" s="336"/>
    </row>
    <row r="17" spans="2:30">
      <c r="B17" s="347"/>
      <c r="C17" s="348"/>
      <c r="D17" s="348"/>
      <c r="E17" s="348"/>
      <c r="F17" s="348"/>
      <c r="G17" s="348"/>
      <c r="H17" s="348"/>
      <c r="I17" s="348"/>
      <c r="J17" s="348"/>
      <c r="K17" s="348"/>
      <c r="L17" s="348"/>
      <c r="M17" s="348"/>
      <c r="N17" s="348"/>
      <c r="O17" s="348"/>
      <c r="P17" s="348"/>
      <c r="Q17" s="348"/>
      <c r="R17" s="348"/>
      <c r="S17" s="348"/>
      <c r="T17" s="348"/>
      <c r="U17" s="348"/>
      <c r="V17" s="348"/>
      <c r="W17" s="348"/>
      <c r="X17" s="348"/>
      <c r="Y17" s="348"/>
      <c r="Z17" s="349"/>
      <c r="AA17" s="336"/>
      <c r="AB17" s="336"/>
      <c r="AC17" s="336"/>
      <c r="AD17" s="336"/>
    </row>
    <row r="18" spans="2:30">
      <c r="B18" s="739" t="s">
        <v>420</v>
      </c>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336"/>
      <c r="AB18" s="336"/>
      <c r="AC18" s="336"/>
      <c r="AD18" s="336"/>
    </row>
    <row r="19" spans="2:30">
      <c r="B19" s="725" t="s">
        <v>421</v>
      </c>
      <c r="C19" s="725"/>
      <c r="D19" s="725"/>
      <c r="E19" s="725"/>
      <c r="F19" s="725"/>
      <c r="G19" s="725"/>
      <c r="H19" s="725"/>
      <c r="I19" s="725"/>
      <c r="J19" s="725"/>
      <c r="K19" s="725"/>
      <c r="L19" s="725"/>
      <c r="M19" s="725"/>
      <c r="N19" s="725"/>
      <c r="O19" s="725"/>
      <c r="P19" s="725"/>
      <c r="Q19" s="725"/>
      <c r="R19" s="725"/>
      <c r="S19" s="725"/>
      <c r="T19" s="725"/>
      <c r="U19" s="725"/>
      <c r="V19" s="725"/>
      <c r="W19" s="725"/>
      <c r="X19" s="725"/>
      <c r="Y19" s="725"/>
      <c r="Z19" s="725"/>
      <c r="AA19" s="336"/>
      <c r="AB19" s="336"/>
      <c r="AC19" s="336"/>
      <c r="AD19" s="336"/>
    </row>
    <row r="20" spans="2:30">
      <c r="B20" s="725" t="s">
        <v>422</v>
      </c>
      <c r="C20" s="725"/>
      <c r="D20" s="725"/>
      <c r="E20" s="725"/>
      <c r="F20" s="725"/>
      <c r="G20" s="725"/>
      <c r="H20" s="725"/>
      <c r="I20" s="725"/>
      <c r="J20" s="725"/>
      <c r="K20" s="725"/>
      <c r="L20" s="725"/>
      <c r="M20" s="725"/>
      <c r="N20" s="725"/>
      <c r="O20" s="725"/>
      <c r="P20" s="725"/>
      <c r="Q20" s="725"/>
      <c r="R20" s="725"/>
      <c r="S20" s="725"/>
      <c r="T20" s="725"/>
      <c r="U20" s="725"/>
      <c r="V20" s="725"/>
      <c r="W20" s="725"/>
      <c r="X20" s="725"/>
      <c r="Y20" s="725"/>
      <c r="Z20" s="725"/>
      <c r="AA20" s="336"/>
      <c r="AB20" s="336"/>
      <c r="AC20" s="336"/>
      <c r="AD20" s="336"/>
    </row>
    <row r="21" spans="2:30">
      <c r="B21" s="725" t="s">
        <v>423</v>
      </c>
      <c r="C21" s="725"/>
      <c r="D21" s="725"/>
      <c r="E21" s="725"/>
      <c r="F21" s="725"/>
      <c r="G21" s="725"/>
      <c r="H21" s="725"/>
      <c r="I21" s="725"/>
      <c r="J21" s="725"/>
      <c r="K21" s="725"/>
      <c r="L21" s="725"/>
      <c r="M21" s="725"/>
      <c r="N21" s="725"/>
      <c r="O21" s="725"/>
      <c r="P21" s="725"/>
      <c r="Q21" s="725"/>
      <c r="R21" s="725"/>
      <c r="S21" s="725"/>
      <c r="T21" s="725"/>
      <c r="U21" s="725"/>
      <c r="V21" s="725"/>
      <c r="W21" s="725"/>
      <c r="X21" s="725"/>
      <c r="Y21" s="725"/>
      <c r="Z21" s="725"/>
      <c r="AA21" s="340"/>
      <c r="AB21" s="340"/>
      <c r="AC21" s="340"/>
      <c r="AD21" s="340"/>
    </row>
    <row r="22" spans="2:30">
      <c r="B22" s="725" t="s">
        <v>424</v>
      </c>
      <c r="C22" s="725"/>
      <c r="D22" s="725"/>
      <c r="E22" s="725"/>
      <c r="F22" s="725"/>
      <c r="G22" s="725"/>
      <c r="H22" s="725"/>
      <c r="I22" s="725"/>
      <c r="J22" s="725"/>
      <c r="K22" s="725"/>
      <c r="L22" s="725"/>
      <c r="M22" s="725"/>
      <c r="N22" s="725"/>
      <c r="O22" s="725"/>
      <c r="P22" s="725"/>
      <c r="Q22" s="725"/>
      <c r="R22" s="725"/>
      <c r="S22" s="725"/>
      <c r="T22" s="725"/>
      <c r="U22" s="725"/>
      <c r="V22" s="725"/>
      <c r="W22" s="725"/>
      <c r="X22" s="725"/>
      <c r="Y22" s="725"/>
      <c r="Z22" s="725"/>
      <c r="AA22" s="336"/>
      <c r="AB22" s="336"/>
      <c r="AC22" s="336"/>
      <c r="AD22" s="336"/>
    </row>
    <row r="23" spans="2:30">
      <c r="B23" s="725" t="s">
        <v>425</v>
      </c>
      <c r="C23" s="725"/>
      <c r="D23" s="725"/>
      <c r="E23" s="725"/>
      <c r="F23" s="725"/>
      <c r="G23" s="725"/>
      <c r="H23" s="725"/>
      <c r="I23" s="725"/>
      <c r="J23" s="725"/>
      <c r="K23" s="725"/>
      <c r="L23" s="725"/>
      <c r="M23" s="725"/>
      <c r="N23" s="725"/>
      <c r="O23" s="725"/>
      <c r="P23" s="725"/>
      <c r="Q23" s="725"/>
      <c r="R23" s="725"/>
      <c r="S23" s="725"/>
      <c r="T23" s="725"/>
      <c r="U23" s="725"/>
      <c r="V23" s="725"/>
      <c r="W23" s="725"/>
      <c r="X23" s="725"/>
      <c r="Y23" s="725"/>
      <c r="Z23" s="725"/>
      <c r="AA23" s="336"/>
      <c r="AB23" s="336"/>
      <c r="AC23" s="336"/>
      <c r="AD23" s="336"/>
    </row>
    <row r="24" spans="2:30">
      <c r="B24" s="725" t="s">
        <v>426</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337"/>
      <c r="AB24" s="337"/>
      <c r="AC24" s="337"/>
      <c r="AD24" s="337"/>
    </row>
    <row r="25" spans="2:30">
      <c r="B25" s="725" t="s">
        <v>427</v>
      </c>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337"/>
      <c r="AB25" s="337"/>
      <c r="AC25" s="337"/>
      <c r="AD25" s="337"/>
    </row>
    <row r="26" spans="2:30">
      <c r="B26" s="725" t="s">
        <v>428</v>
      </c>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337"/>
      <c r="AB26" s="337"/>
      <c r="AC26" s="337"/>
      <c r="AD26" s="337"/>
    </row>
    <row r="27" spans="2:30">
      <c r="B27" s="725" t="s">
        <v>429</v>
      </c>
      <c r="C27" s="725"/>
      <c r="D27" s="725"/>
      <c r="E27" s="725"/>
      <c r="F27" s="725"/>
      <c r="G27" s="725"/>
      <c r="H27" s="725"/>
      <c r="I27" s="725"/>
      <c r="J27" s="725"/>
      <c r="K27" s="725"/>
      <c r="L27" s="725"/>
      <c r="M27" s="725"/>
      <c r="N27" s="725"/>
      <c r="O27" s="725"/>
      <c r="P27" s="725"/>
      <c r="Q27" s="725"/>
      <c r="R27" s="725"/>
      <c r="S27" s="725"/>
      <c r="T27" s="725"/>
      <c r="U27" s="725"/>
      <c r="V27" s="725"/>
      <c r="W27" s="725"/>
      <c r="X27" s="725"/>
      <c r="Y27" s="725"/>
      <c r="Z27" s="725"/>
      <c r="AA27" s="337"/>
      <c r="AB27" s="337"/>
      <c r="AC27" s="337"/>
      <c r="AD27" s="337"/>
    </row>
    <row r="28" spans="2:30">
      <c r="B28" s="726" t="s">
        <v>430</v>
      </c>
      <c r="C28" s="726"/>
      <c r="D28" s="726"/>
      <c r="E28" s="726"/>
      <c r="F28" s="726"/>
      <c r="G28" s="726"/>
      <c r="H28" s="726"/>
      <c r="I28" s="726"/>
      <c r="J28" s="726"/>
      <c r="K28" s="726"/>
      <c r="L28" s="726"/>
      <c r="M28" s="726"/>
      <c r="N28" s="726"/>
      <c r="O28" s="726"/>
      <c r="P28" s="726"/>
      <c r="Q28" s="726"/>
      <c r="R28" s="726"/>
      <c r="S28" s="726"/>
      <c r="T28" s="726"/>
      <c r="U28" s="726"/>
      <c r="V28" s="726"/>
      <c r="W28" s="726"/>
      <c r="X28" s="726"/>
      <c r="Y28" s="726"/>
      <c r="Z28" s="726"/>
      <c r="AA28" s="341"/>
      <c r="AB28" s="341"/>
      <c r="AC28" s="341"/>
      <c r="AD28" s="341"/>
    </row>
    <row r="29" spans="2:30">
      <c r="B29" s="726" t="s">
        <v>431</v>
      </c>
      <c r="C29" s="726"/>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339"/>
      <c r="AB29" s="339"/>
      <c r="AC29" s="339"/>
      <c r="AD29" s="339"/>
    </row>
    <row r="30" spans="2:30">
      <c r="B30" s="726" t="s">
        <v>432</v>
      </c>
      <c r="C30" s="726"/>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339"/>
      <c r="AB30" s="339"/>
      <c r="AC30" s="339"/>
      <c r="AD30" s="339"/>
    </row>
    <row r="31" spans="2:30">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2:30">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2:30">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2:30">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2:30" ht="16.5">
      <c r="B35" s="658" t="s">
        <v>349</v>
      </c>
      <c r="C35" s="658"/>
      <c r="D35" s="658"/>
      <c r="E35" s="658"/>
      <c r="F35" s="658"/>
      <c r="G35" s="658"/>
      <c r="H35" s="658"/>
      <c r="I35" s="658"/>
      <c r="J35" s="658"/>
      <c r="K35" s="658"/>
      <c r="L35" s="658"/>
      <c r="M35" s="658"/>
      <c r="N35" s="658"/>
      <c r="O35" s="658"/>
      <c r="P35" s="658"/>
      <c r="Q35" s="658"/>
      <c r="R35" s="658"/>
      <c r="S35" s="658"/>
      <c r="T35" s="658"/>
      <c r="U35" s="658"/>
      <c r="V35" s="658"/>
      <c r="W35" s="658"/>
      <c r="X35" s="658"/>
      <c r="Y35" s="658"/>
      <c r="Z35" s="658"/>
      <c r="AA35" s="329"/>
      <c r="AB35" s="329"/>
      <c r="AC35" s="329"/>
      <c r="AD35" s="329"/>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A5B67-394A-4188-991E-F451E136458C}">
  <sheetPr codeName="Sheet10"/>
  <dimension ref="B1:F6"/>
  <sheetViews>
    <sheetView workbookViewId="0">
      <selection activeCell="D13" sqref="D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33" t="s">
        <v>317</v>
      </c>
      <c r="F1" s="33" t="s">
        <v>433</v>
      </c>
    </row>
    <row r="2" spans="2:6">
      <c r="B2" s="321"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318</v>
      </c>
      <c r="D2" s="322" t="str">
        <f>'[1]台檢測試項目 Test(s) Required'!AY3</f>
        <v/>
      </c>
      <c r="E2" s="33" t="s">
        <v>319</v>
      </c>
      <c r="F2" s="33" t="s">
        <v>434</v>
      </c>
    </row>
    <row r="3" spans="2:6">
      <c r="B3" s="321"/>
      <c r="C3" t="s">
        <v>320</v>
      </c>
      <c r="D3" t="str">
        <f>'[1]台工測試項目 Test(s) Required'!AY3</f>
        <v/>
      </c>
      <c r="E3" s="33" t="s">
        <v>321</v>
      </c>
      <c r="F3" s="33">
        <v>2.9</v>
      </c>
    </row>
    <row r="4" spans="2:6">
      <c r="B4" s="321"/>
      <c r="E4" s="33" t="s">
        <v>322</v>
      </c>
      <c r="F4" s="323" t="s">
        <v>435</v>
      </c>
    </row>
    <row r="5" spans="2:6">
      <c r="D5" s="322"/>
      <c r="E5" s="33" t="s">
        <v>323</v>
      </c>
      <c r="F5" s="33" t="s">
        <v>324</v>
      </c>
    </row>
    <row r="6" spans="2:6">
      <c r="E6" s="33" t="s">
        <v>325</v>
      </c>
      <c r="F6" s="33" t="s">
        <v>326</v>
      </c>
    </row>
  </sheetData>
  <sheetProtection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功能性檢測 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'功能性檢測 測試項目'!Print_Area</vt:lpstr>
      <vt:lpstr>'安心資訊平台聲明書(事後申請)'!Print_Area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2024-09-12T05:44:26Z</dcterms:created>
  <dcterms:modified xsi:type="dcterms:W3CDTF">2026-01-26T05:32:41Z</dcterms:modified>
</cp:coreProperties>
</file>