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C66BD42E-0B4A-4A46-B33F-9AE6F52D96F5}" xr6:coauthVersionLast="47" xr6:coauthVersionMax="47" xr10:uidLastSave="{00000000-0000-0000-0000-000000000000}"/>
  <bookViews>
    <workbookView xWindow="-120" yWindow="-120" windowWidth="29040" windowHeight="15720" activeTab="1" xr2:uid="{3818C3EC-B495-4E84-B4DB-87254147F9B8}"/>
  </bookViews>
  <sheets>
    <sheet name="主頁 Main Page" sheetId="81" r:id="rId1"/>
    <sheet name="保健食品 健康食品 測試項目" sheetId="28" r:id="rId2"/>
    <sheet name="附件一、付款切結書" sheetId="74" r:id="rId3"/>
    <sheet name="附件二、委託檢測聲明書" sheetId="75" r:id="rId4"/>
    <sheet name="安心資訊平台聲明書(事後申請)" sheetId="76" r:id="rId5"/>
    <sheet name="郵寄地址-中文" sheetId="77" r:id="rId6"/>
    <sheet name="彙整資料" sheetId="19" state="hidden" r:id="rId7"/>
  </sheets>
  <externalReferences>
    <externalReference r:id="rId8"/>
  </externalReferences>
  <definedNames>
    <definedName name="_Hlk116475822" localSheetId="1">'保健食品 健康食品 測試項目'!$B$128</definedName>
    <definedName name="_Hlk116475832" localSheetId="1">'保健食品 健康食品 測試項目'!$D$122</definedName>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1">'保健食品 健康食品 測試項目'!$B$1:$AK$92</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81" l="1"/>
  <c r="D51" i="81" s="1"/>
  <c r="AR77" i="81"/>
  <c r="AR76" i="81"/>
  <c r="AR75" i="81"/>
  <c r="AR74" i="81"/>
  <c r="AR73" i="81"/>
  <c r="AR72" i="81"/>
  <c r="AR71" i="81"/>
  <c r="AR70" i="81"/>
  <c r="AR69" i="81"/>
  <c r="AR68" i="81"/>
  <c r="AR67" i="81"/>
  <c r="AR66" i="81"/>
  <c r="AR65" i="81"/>
  <c r="AR64" i="81"/>
  <c r="AR63" i="81"/>
  <c r="AR62" i="81"/>
  <c r="AR61" i="81"/>
  <c r="AR60" i="81"/>
  <c r="AR59" i="81"/>
  <c r="AR58" i="81"/>
  <c r="AR57" i="81"/>
  <c r="AR56" i="81"/>
  <c r="AR55" i="81"/>
  <c r="A37" i="81"/>
  <c r="AK36" i="81" a="1"/>
  <c r="AK36" i="81" s="1"/>
  <c r="AK35" i="81" a="1"/>
  <c r="AK35" i="81" s="1"/>
  <c r="AK34" i="81" a="1"/>
  <c r="AK34" i="81" s="1"/>
  <c r="AK33" i="81" a="1"/>
  <c r="AK33" i="81" s="1"/>
  <c r="A33" i="81"/>
  <c r="U28" i="81"/>
  <c r="AK20" i="81" a="1"/>
  <c r="AK20" i="81" s="1"/>
  <c r="AC19" i="81"/>
  <c r="AK17" i="81" a="1"/>
  <c r="AK17" i="81" s="1"/>
  <c r="D16" i="81"/>
  <c r="A16" i="81"/>
  <c r="AK10" i="81" a="1"/>
  <c r="AK10" i="81" s="1"/>
  <c r="AK9" i="81" a="1"/>
  <c r="AK9" i="81" s="1"/>
  <c r="A9" i="81"/>
  <c r="AK6" i="81" a="1"/>
  <c r="AK6" i="81" s="1"/>
  <c r="AK4" i="81" a="1"/>
  <c r="AK4" i="81" s="1"/>
  <c r="AK3" i="81" a="1"/>
  <c r="AK3" i="81" s="1"/>
  <c r="AK44" i="28"/>
  <c r="AP76" i="28"/>
  <c r="AQ76" i="28" s="1"/>
  <c r="AN76" i="28"/>
  <c r="AM76" i="28"/>
  <c r="AK26" i="81" l="1"/>
  <c r="AK28" i="81"/>
  <c r="AR76" i="28"/>
  <c r="AM67" i="28"/>
  <c r="AM31" i="28"/>
  <c r="AM30" i="28"/>
  <c r="AY1" i="28" l="1"/>
  <c r="AN9" i="28" l="1"/>
  <c r="AK9" i="28"/>
  <c r="AN14" i="28"/>
  <c r="AN13" i="28"/>
  <c r="AN11" i="28"/>
  <c r="AN10" i="28"/>
  <c r="C15" i="28"/>
  <c r="G15" i="28"/>
  <c r="K15" i="28"/>
  <c r="O15" i="28"/>
  <c r="S15" i="28"/>
  <c r="S12" i="28"/>
  <c r="O12" i="28"/>
  <c r="K12" i="28"/>
  <c r="G12" i="28"/>
  <c r="C12" i="28"/>
  <c r="AM12" i="28" l="1"/>
  <c r="AN12" i="28"/>
  <c r="AP12" i="28"/>
  <c r="AP14" i="28"/>
  <c r="AP13" i="28"/>
  <c r="AP11" i="28"/>
  <c r="AP10" i="28"/>
  <c r="AP16" i="28"/>
  <c r="AN16" i="28"/>
  <c r="AR16" i="28" s="1"/>
  <c r="AM16" i="28"/>
  <c r="AM15" i="28"/>
  <c r="AR14" i="28"/>
  <c r="AM14" i="28"/>
  <c r="AM13" i="28"/>
  <c r="AM11" i="28"/>
  <c r="AM10" i="28"/>
  <c r="AP15" i="28"/>
  <c r="AN15" i="28"/>
  <c r="AR13" i="28"/>
  <c r="AR11" i="28"/>
  <c r="AR10" i="28"/>
  <c r="AQ10" i="28"/>
  <c r="AK17" i="28"/>
  <c r="AM17" i="28"/>
  <c r="AN17" i="28"/>
  <c r="AR17" i="28" s="1"/>
  <c r="AP17" i="28"/>
  <c r="AR15" i="28" l="1"/>
  <c r="AR12" i="28"/>
  <c r="AQ15" i="28"/>
  <c r="AQ16" i="28"/>
  <c r="AQ13" i="28"/>
  <c r="AQ11" i="28"/>
  <c r="AQ14" i="28"/>
  <c r="AQ12" i="28"/>
  <c r="AQ17" i="28"/>
  <c r="AP30" i="28" l="1"/>
  <c r="AP61" i="28"/>
  <c r="AN61" i="28"/>
  <c r="AR61" i="28" s="1"/>
  <c r="AM61" i="28"/>
  <c r="AQ61" i="28" l="1"/>
  <c r="AP67" i="28" l="1"/>
  <c r="AP90" i="28" l="1"/>
  <c r="AP89" i="28"/>
  <c r="AP88" i="28"/>
  <c r="AP87" i="28"/>
  <c r="AP86" i="28"/>
  <c r="AP85" i="28"/>
  <c r="AP84" i="28"/>
  <c r="AP83" i="28"/>
  <c r="AP82" i="28"/>
  <c r="AP81" i="28"/>
  <c r="AP80" i="28"/>
  <c r="AP79" i="28"/>
  <c r="AP78" i="28"/>
  <c r="AP75" i="28"/>
  <c r="AP74" i="28"/>
  <c r="AP73" i="28"/>
  <c r="AP72" i="28"/>
  <c r="AP71" i="28"/>
  <c r="AP70" i="28"/>
  <c r="AP69" i="28"/>
  <c r="AP68" i="28"/>
  <c r="AP66" i="28"/>
  <c r="AP65" i="28"/>
  <c r="AP64" i="28"/>
  <c r="AP63" i="28"/>
  <c r="AP62" i="28"/>
  <c r="AP60" i="28"/>
  <c r="AP59" i="28"/>
  <c r="AP58" i="28"/>
  <c r="AP57" i="28"/>
  <c r="AP56" i="28"/>
  <c r="AP55" i="28"/>
  <c r="AP54" i="28"/>
  <c r="AP53" i="28"/>
  <c r="AP52" i="28"/>
  <c r="AP51" i="28"/>
  <c r="AP50" i="28"/>
  <c r="AP49" i="28"/>
  <c r="AP48" i="28"/>
  <c r="AP47" i="28"/>
  <c r="AP46" i="28"/>
  <c r="AP45" i="28"/>
  <c r="AP43" i="28"/>
  <c r="AP42" i="28"/>
  <c r="AP41" i="28"/>
  <c r="AP40" i="28"/>
  <c r="AP39" i="28"/>
  <c r="AP38" i="28"/>
  <c r="AP37" i="28"/>
  <c r="AP35" i="28"/>
  <c r="AP34" i="28"/>
  <c r="AP33" i="28"/>
  <c r="AP32" i="28"/>
  <c r="AP31" i="28"/>
  <c r="AP29" i="28"/>
  <c r="AP28" i="28"/>
  <c r="AP27" i="28"/>
  <c r="AP26" i="28"/>
  <c r="AP25" i="28"/>
  <c r="AP24" i="28"/>
  <c r="AP23" i="28"/>
  <c r="AP22" i="28"/>
  <c r="AP21" i="28"/>
  <c r="AP20" i="28"/>
  <c r="AP19" i="28"/>
  <c r="AP18" i="28"/>
  <c r="AP8" i="28"/>
  <c r="AP7" i="28"/>
  <c r="AP6" i="28"/>
  <c r="AP4" i="28"/>
  <c r="AN36" i="28"/>
  <c r="AN44" i="28"/>
  <c r="AN91" i="28"/>
  <c r="AR91" i="28" s="1"/>
  <c r="AN77" i="28"/>
  <c r="AM92" i="28"/>
  <c r="AM90" i="28"/>
  <c r="AM89" i="28"/>
  <c r="AM88" i="28"/>
  <c r="AM87" i="28"/>
  <c r="AM86" i="28"/>
  <c r="AM85" i="28"/>
  <c r="AM84" i="28"/>
  <c r="AM83" i="28"/>
  <c r="AM82" i="28"/>
  <c r="AM81" i="28"/>
  <c r="AM80" i="28"/>
  <c r="AM79" i="28"/>
  <c r="AM78" i="28"/>
  <c r="AM75" i="28"/>
  <c r="AM74" i="28"/>
  <c r="AM73" i="28"/>
  <c r="AM72" i="28"/>
  <c r="AM71" i="28"/>
  <c r="AM70" i="28"/>
  <c r="AM69" i="28"/>
  <c r="AM68" i="28"/>
  <c r="AM66" i="28"/>
  <c r="AM65" i="28"/>
  <c r="AM64" i="28"/>
  <c r="AM63" i="28"/>
  <c r="AM62" i="28"/>
  <c r="AM60" i="28"/>
  <c r="AM59" i="28"/>
  <c r="AM58" i="28"/>
  <c r="AM57" i="28"/>
  <c r="AM56" i="28"/>
  <c r="AM55" i="28"/>
  <c r="AM54" i="28"/>
  <c r="AM53" i="28"/>
  <c r="AM52" i="28"/>
  <c r="AM51" i="28"/>
  <c r="AM50" i="28"/>
  <c r="AM49" i="28"/>
  <c r="AM48" i="28"/>
  <c r="AM47" i="28"/>
  <c r="AM46" i="28"/>
  <c r="AM45" i="28"/>
  <c r="AM43" i="28"/>
  <c r="AM42" i="28"/>
  <c r="AM41" i="28"/>
  <c r="AM40" i="28"/>
  <c r="AM39" i="28"/>
  <c r="AM38" i="28"/>
  <c r="AM37" i="28"/>
  <c r="AM35" i="28"/>
  <c r="AM34" i="28"/>
  <c r="AM33" i="28"/>
  <c r="AM32" i="28"/>
  <c r="AM29" i="28"/>
  <c r="AM28" i="28"/>
  <c r="AM27" i="28"/>
  <c r="AM26" i="28"/>
  <c r="AM25" i="28"/>
  <c r="AM24" i="28"/>
  <c r="AM23" i="28"/>
  <c r="AM22" i="28"/>
  <c r="AM21" i="28"/>
  <c r="AM20" i="28"/>
  <c r="AM19" i="28"/>
  <c r="AM4" i="28"/>
  <c r="AM8" i="28"/>
  <c r="AM7" i="28"/>
  <c r="AM6" i="28"/>
  <c r="AM18" i="28"/>
  <c r="AN3" i="28"/>
  <c r="AN92" i="28"/>
  <c r="AN90" i="28"/>
  <c r="AR90" i="28" s="1"/>
  <c r="AN89" i="28"/>
  <c r="AN88" i="28"/>
  <c r="AN87" i="28"/>
  <c r="AN86" i="28"/>
  <c r="AR86" i="28" s="1"/>
  <c r="AN85" i="28"/>
  <c r="AN84" i="28"/>
  <c r="AN83" i="28"/>
  <c r="AN82" i="28"/>
  <c r="AN81" i="28"/>
  <c r="AN80" i="28"/>
  <c r="AN79" i="28"/>
  <c r="AN78" i="28"/>
  <c r="AN75" i="28"/>
  <c r="AN74" i="28"/>
  <c r="AN73" i="28"/>
  <c r="AR73" i="28" s="1"/>
  <c r="AN72" i="28"/>
  <c r="AN71" i="28"/>
  <c r="AN70" i="28"/>
  <c r="AN69" i="28"/>
  <c r="AQ69" i="28" s="1"/>
  <c r="AN68" i="28"/>
  <c r="AN67" i="28"/>
  <c r="AR67" i="28" s="1"/>
  <c r="AN66" i="28"/>
  <c r="AN65" i="28"/>
  <c r="AR65" i="28" s="1"/>
  <c r="AN64" i="28"/>
  <c r="AN63" i="28"/>
  <c r="AN62" i="28"/>
  <c r="AN60" i="28"/>
  <c r="AR60" i="28" s="1"/>
  <c r="AN59" i="28"/>
  <c r="AN58" i="28"/>
  <c r="AN57" i="28"/>
  <c r="AN56" i="28"/>
  <c r="AR56" i="28" s="1"/>
  <c r="AN55" i="28"/>
  <c r="AN54" i="28"/>
  <c r="AN53" i="28"/>
  <c r="AR53" i="28" s="1"/>
  <c r="AN52" i="28"/>
  <c r="AR52" i="28" s="1"/>
  <c r="AN51" i="28"/>
  <c r="AN50" i="28"/>
  <c r="AN49" i="28"/>
  <c r="AN48" i="28"/>
  <c r="AN47" i="28"/>
  <c r="AN46" i="28"/>
  <c r="AN45" i="28"/>
  <c r="AN43" i="28"/>
  <c r="AN42" i="28"/>
  <c r="AN41" i="28"/>
  <c r="AR41" i="28" s="1"/>
  <c r="AN40" i="28"/>
  <c r="AN39" i="28"/>
  <c r="AN38" i="28"/>
  <c r="AN37" i="28"/>
  <c r="AN35" i="28"/>
  <c r="AN34" i="28"/>
  <c r="AN33" i="28"/>
  <c r="AN32" i="28"/>
  <c r="AN31" i="28"/>
  <c r="AN30" i="28"/>
  <c r="AN29" i="28"/>
  <c r="AN28" i="28"/>
  <c r="AR28" i="28" s="1"/>
  <c r="AN27" i="28"/>
  <c r="AN26" i="28"/>
  <c r="AN25" i="28"/>
  <c r="AN24" i="28"/>
  <c r="AR24" i="28" s="1"/>
  <c r="AN23" i="28"/>
  <c r="AR23" i="28" s="1"/>
  <c r="AN22" i="28"/>
  <c r="AN21" i="28"/>
  <c r="AN20" i="28"/>
  <c r="AR20" i="28" s="1"/>
  <c r="AN19" i="28"/>
  <c r="AN18" i="28"/>
  <c r="AN8" i="28"/>
  <c r="AN7" i="28"/>
  <c r="AN6" i="28"/>
  <c r="AN5" i="28"/>
  <c r="AN4" i="28"/>
  <c r="AK91" i="28"/>
  <c r="AK77" i="28"/>
  <c r="AK36" i="28"/>
  <c r="AK5" i="28"/>
  <c r="AK3" i="28"/>
  <c r="AP92" i="28"/>
  <c r="CK91" i="28"/>
  <c r="AP91" i="28"/>
  <c r="AM91" i="28"/>
  <c r="AP77" i="28"/>
  <c r="AM77" i="28"/>
  <c r="AP44" i="28"/>
  <c r="AM44" i="28"/>
  <c r="AR40" i="28"/>
  <c r="CK36" i="28"/>
  <c r="AP36" i="28"/>
  <c r="AM36" i="28"/>
  <c r="AP9" i="28"/>
  <c r="AM9" i="28"/>
  <c r="AP5" i="28"/>
  <c r="AM5" i="28"/>
  <c r="AP3" i="28"/>
  <c r="AM3" i="28"/>
  <c r="AR48" i="28" l="1"/>
  <c r="AR66" i="28"/>
  <c r="AQ27" i="28"/>
  <c r="AR27" i="28"/>
  <c r="AR31" i="28"/>
  <c r="AR45" i="28"/>
  <c r="AQ45" i="28"/>
  <c r="AR89" i="28"/>
  <c r="AQ89" i="28"/>
  <c r="AQ74" i="28"/>
  <c r="AR74" i="28"/>
  <c r="AR70" i="28"/>
  <c r="AR69" i="28"/>
  <c r="AR64" i="28"/>
  <c r="AQ60" i="28"/>
  <c r="AQ58" i="28"/>
  <c r="AR57" i="28"/>
  <c r="AQ56" i="28"/>
  <c r="AQ44" i="28"/>
  <c r="AR36" i="28"/>
  <c r="AR35" i="28"/>
  <c r="AQ34" i="28"/>
  <c r="AQ31" i="28"/>
  <c r="AQ20" i="28"/>
  <c r="AR7" i="28"/>
  <c r="AR6" i="28"/>
  <c r="AR5" i="28"/>
  <c r="AR83" i="28"/>
  <c r="AQ77" i="28"/>
  <c r="AR78" i="28"/>
  <c r="AR19" i="28"/>
  <c r="AR71" i="28"/>
  <c r="AQ71" i="28"/>
  <c r="AQ39" i="28"/>
  <c r="AR39" i="28"/>
  <c r="AQ64" i="28"/>
  <c r="AQ22" i="28"/>
  <c r="AR22" i="28"/>
  <c r="AQ29" i="28"/>
  <c r="AR29" i="28"/>
  <c r="AR49" i="28"/>
  <c r="AQ49" i="28"/>
  <c r="AR87" i="28"/>
  <c r="AQ87" i="28"/>
  <c r="AQ51" i="28"/>
  <c r="AR51" i="28"/>
  <c r="AQ46" i="28"/>
  <c r="AR46" i="28"/>
  <c r="AR32" i="28"/>
  <c r="AQ32" i="28"/>
  <c r="AR84" i="28"/>
  <c r="AQ84" i="28"/>
  <c r="AR92" i="28"/>
  <c r="AQ92" i="28"/>
  <c r="AR62" i="28"/>
  <c r="AQ62" i="28"/>
  <c r="C2" i="19"/>
  <c r="AQ24" i="28"/>
  <c r="AQ41" i="28"/>
  <c r="AQ53" i="28"/>
  <c r="AQ66" i="28"/>
  <c r="AQ91" i="28"/>
  <c r="AQ48" i="28"/>
  <c r="AQ73" i="28"/>
  <c r="AQ86" i="28"/>
  <c r="AQ57" i="28"/>
  <c r="AQ28" i="28"/>
  <c r="AQ3" i="28"/>
  <c r="AT3" i="28" s="1"/>
  <c r="AQ23" i="28"/>
  <c r="AQ40" i="28"/>
  <c r="AQ52" i="28"/>
  <c r="AQ65" i="28"/>
  <c r="AQ90" i="28"/>
  <c r="AQ79" i="28" l="1"/>
  <c r="AR58" i="28"/>
  <c r="AQ35" i="28"/>
  <c r="AR34" i="28"/>
  <c r="AQ6" i="28"/>
  <c r="AQ83" i="28"/>
  <c r="AQ82" i="28"/>
  <c r="AR82" i="28"/>
  <c r="AQ70" i="28"/>
  <c r="AR44" i="28"/>
  <c r="AQ36" i="28"/>
  <c r="AQ19" i="28"/>
  <c r="AQ7" i="28"/>
  <c r="AQ5" i="28"/>
  <c r="AR79" i="28"/>
  <c r="AQ78" i="28"/>
  <c r="AR77" i="28"/>
  <c r="AR42" i="28"/>
  <c r="AQ42" i="28"/>
  <c r="AR47" i="28"/>
  <c r="AQ47" i="28"/>
  <c r="AR63" i="28"/>
  <c r="AQ63" i="28"/>
  <c r="AR75" i="28"/>
  <c r="AQ75" i="28"/>
  <c r="AR9" i="28"/>
  <c r="AQ9" i="28"/>
  <c r="AR4" i="28"/>
  <c r="AQ4" i="28"/>
  <c r="AT4" i="28" s="1"/>
  <c r="AR80" i="28"/>
  <c r="AQ80" i="28"/>
  <c r="AR85" i="28"/>
  <c r="AQ85" i="28"/>
  <c r="AR30" i="28"/>
  <c r="AQ30" i="28"/>
  <c r="AR18" i="28"/>
  <c r="AQ18" i="28"/>
  <c r="AR81" i="28"/>
  <c r="AQ81" i="28"/>
  <c r="AR43" i="28"/>
  <c r="AQ43" i="28"/>
  <c r="AR50" i="28"/>
  <c r="AQ50" i="28"/>
  <c r="AQ67" i="28"/>
  <c r="AR25" i="28"/>
  <c r="AQ25" i="28"/>
  <c r="AR38" i="28"/>
  <c r="AQ38" i="28"/>
  <c r="AR26" i="28"/>
  <c r="AQ26" i="28"/>
  <c r="AR72" i="28"/>
  <c r="AQ72" i="28"/>
  <c r="AQ33" i="28"/>
  <c r="AR33" i="28"/>
  <c r="AR8" i="28"/>
  <c r="AQ8" i="28"/>
  <c r="AR68" i="28"/>
  <c r="AQ68" i="28"/>
  <c r="AR55" i="28"/>
  <c r="AQ55" i="28"/>
  <c r="AR37" i="28"/>
  <c r="AQ37" i="28"/>
  <c r="AR54" i="28"/>
  <c r="AQ54" i="28"/>
  <c r="AR88" i="28"/>
  <c r="AQ88" i="28"/>
  <c r="AR3" i="28"/>
  <c r="AR59" i="28"/>
  <c r="AQ59" i="28"/>
  <c r="AR21" i="28"/>
  <c r="AQ21" i="28"/>
  <c r="AT5" i="28" l="1"/>
  <c r="AT6" i="28" s="1"/>
  <c r="AT7" i="28"/>
  <c r="AT8" i="28" s="1"/>
  <c r="AT9" i="28" s="1"/>
  <c r="AT10" i="28" s="1"/>
  <c r="AT11" i="28" s="1"/>
  <c r="AT12" i="28" s="1"/>
  <c r="AT13" i="28" s="1"/>
  <c r="AT14" i="28" s="1"/>
  <c r="AT15" i="28" s="1"/>
  <c r="AT16" i="28" s="1"/>
  <c r="AT17" i="28" s="1"/>
  <c r="AT18" i="28" s="1"/>
  <c r="AT19" i="28" s="1"/>
  <c r="AT20" i="28" s="1"/>
  <c r="AT21" i="28" s="1"/>
  <c r="AT22" i="28" s="1"/>
  <c r="AT23" i="28" s="1"/>
  <c r="AT24" i="28" s="1"/>
  <c r="AT25" i="28" s="1"/>
  <c r="AT26" i="28" s="1"/>
  <c r="AT27" i="28" s="1"/>
  <c r="AT28" i="28" s="1"/>
  <c r="AT29" i="28" s="1"/>
  <c r="AT30" i="28" s="1"/>
  <c r="AT31" i="28" s="1"/>
  <c r="AT32" i="28" s="1"/>
  <c r="AT33" i="28" s="1"/>
  <c r="AT34" i="28" s="1"/>
  <c r="AT35" i="28" s="1"/>
  <c r="AT36" i="28" s="1"/>
  <c r="AT37" i="28" s="1"/>
  <c r="AT38" i="28" s="1"/>
  <c r="AT39" i="28" s="1"/>
  <c r="AT40" i="28" s="1"/>
  <c r="AT41" i="28" s="1"/>
  <c r="AT42" i="28" s="1"/>
  <c r="AT43" i="28" s="1"/>
  <c r="AT44" i="28" s="1"/>
  <c r="AT45" i="28" s="1"/>
  <c r="AT46" i="28" s="1"/>
  <c r="AT47" i="28" s="1"/>
  <c r="AT48" i="28" s="1"/>
  <c r="AT49" i="28" s="1"/>
  <c r="AT50" i="28" s="1"/>
  <c r="AT51" i="28" s="1"/>
  <c r="AT52" i="28" s="1"/>
  <c r="AT53" i="28" s="1"/>
  <c r="AT54" i="28" s="1"/>
  <c r="AT55" i="28" s="1"/>
  <c r="AT56" i="28" s="1"/>
  <c r="AT57" i="28" s="1"/>
  <c r="AT58" i="28" s="1"/>
  <c r="AT59" i="28" s="1"/>
  <c r="AT60" i="28" s="1"/>
  <c r="AT61" i="28" s="1"/>
  <c r="AT62" i="28" s="1"/>
  <c r="AT63" i="28" s="1"/>
  <c r="AT64" i="28" s="1"/>
  <c r="AT65" i="28" s="1"/>
  <c r="AT66" i="28" s="1"/>
  <c r="AT67" i="28" s="1"/>
  <c r="AT68" i="28" s="1"/>
  <c r="AT69" i="28" s="1"/>
  <c r="AT70" i="28" s="1"/>
  <c r="AT71" i="28" s="1"/>
  <c r="AT72" i="28" s="1"/>
  <c r="AT73" i="28" s="1"/>
  <c r="AT74" i="28" s="1"/>
  <c r="AT75" i="28" s="1"/>
  <c r="AT76" i="28" l="1"/>
  <c r="AT77" i="28" s="1"/>
  <c r="AT78" i="28" s="1"/>
  <c r="AT79" i="28" s="1"/>
  <c r="AT80" i="28" l="1"/>
  <c r="AT81" i="28" s="1"/>
  <c r="AT82" i="28" s="1"/>
  <c r="AT83" i="28" s="1"/>
  <c r="AT84" i="28" s="1"/>
  <c r="AT85" i="28" s="1"/>
  <c r="AT86" i="28" s="1"/>
  <c r="AT87" i="28" s="1"/>
  <c r="AT88" i="28" s="1"/>
  <c r="AT89" i="28" s="1"/>
  <c r="AT90" i="28" s="1"/>
  <c r="AT91" i="28" s="1"/>
  <c r="AT92" i="28" s="1"/>
  <c r="AY2" i="28" l="1" a="1"/>
  <c r="AY2" i="28" s="1"/>
  <c r="AY3" i="28" s="1"/>
  <c r="D2" i="19" s="1"/>
  <c r="B2"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03987641-643F-4948-BC97-47845357D86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<sst xmlns="http://schemas.openxmlformats.org/spreadsheetml/2006/main" count="622" uniqueCount="572">
  <si>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</si>
  <si>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</si>
  <si>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</si>
  <si>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</si>
  <si>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</si>
  <si>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</si>
  <si>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</si>
  <si>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</si>
  <si>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</si>
  <si>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</si>
  <si>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</si>
  <si>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</si>
  <si>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</si>
  <si>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</si>
  <si>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</si>
  <si>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</si>
  <si>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</si>
  <si>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</si>
  <si>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</si>
  <si>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</si>
  <si>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</si>
  <si>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</si>
  <si>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</si>
  <si>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</si>
  <si>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</si>
  <si>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</si>
  <si>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</si>
  <si>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</si>
  <si>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</si>
  <si>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</si>
  <si>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</si>
  <si>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</si>
  <si>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</si>
  <si>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</si>
  <si>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</si>
  <si>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</si>
  <si>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</si>
  <si>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</si>
  <si>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</si>
  <si>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</si>
  <si>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</si>
  <si>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</si>
  <si>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</si>
  <si>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</si>
  <si>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</si>
  <si>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</si>
  <si>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</si>
  <si>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</si>
  <si>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</si>
  <si>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</si>
  <si>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</si>
  <si>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</si>
  <si>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</si>
  <si>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</si>
  <si>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</si>
  <si>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</si>
  <si>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</si>
  <si>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</si>
  <si>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</si>
  <si>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</si>
  <si>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</si>
  <si>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</si>
  <si>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</si>
  <si>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</si>
  <si>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</si>
  <si>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</si>
  <si>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</si>
  <si>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</si>
  <si>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</si>
  <si>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</si>
  <si>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</si>
  <si>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</si>
  <si>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</si>
  <si>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</si>
  <si>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</si>
  <si>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</si>
  <si>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</si>
  <si>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</si>
  <si>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</si>
  <si>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</si>
  <si>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</si>
  <si>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</si>
  <si>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</si>
  <si>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</si>
  <si>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</si>
  <si>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</si>
  <si>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</si>
  <si>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</si>
  <si>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</si>
  <si>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</si>
  <si>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</si>
  <si>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</si>
  <si>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</si>
  <si>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</si>
  <si>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</si>
  <si>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</si>
  <si>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</si>
  <si>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</si>
  <si>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</si>
  <si>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</si>
  <si>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</si>
  <si>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</si>
  <si>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</si>
  <si>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</si>
  <si>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</si>
  <si>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</si>
  <si>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</si>
  <si>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</si>
  <si>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</si>
  <si>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</si>
  <si>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</si>
  <si>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</si>
  <si>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</si>
  <si>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</si>
  <si>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</si>
  <si>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</si>
  <si>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</si>
  <si>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</si>
  <si>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</si>
  <si>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</si>
  <si>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</si>
  <si>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</si>
  <si>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</si>
  <si>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</si>
  <si>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</si>
  <si>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</si>
  <si>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</si>
  <si>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</si>
  <si>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</si>
  <si>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</si>
  <si>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</si>
  <si>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</si>
  <si>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</si>
  <si>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</si>
  <si>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群組6-1</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</si>
  <si>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</si>
  <si>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</si>
  <si>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</si>
  <si>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</si>
  <si>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</si>
  <si>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</si>
  <si>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</si>
  <si>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</si>
  <si>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</si>
  <si>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</si>
  <si>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</si>
  <si>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</si>
  <si>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</si>
  <si>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</si>
  <si>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</si>
  <si>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</si>
  <si>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</si>
  <si>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</si>
  <si>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</si>
  <si>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</si>
  <si>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</si>
  <si>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</si>
  <si>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</si>
  <si>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</si>
  <si>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</si>
  <si>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</si>
  <si>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</si>
  <si>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</si>
  <si>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</si>
  <si>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</si>
  <si>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</si>
  <si>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</si>
  <si>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</si>
  <si>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</si>
  <si>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</si>
  <si>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</si>
  <si>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</si>
  <si>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</si>
  <si>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</si>
  <si>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</si>
  <si>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</si>
  <si>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</si>
  <si>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</si>
  <si>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</si>
  <si>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</si>
  <si>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</si>
  <si>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</si>
  <si>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</si>
  <si>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</si>
  <si>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</si>
  <si>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</si>
  <si>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</si>
  <si>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</si>
  <si>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</si>
  <si>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</si>
  <si>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</si>
  <si>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</si>
  <si>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</si>
  <si>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</si>
  <si>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</si>
  <si>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</si>
  <si>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</si>
  <si>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</si>
  <si>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</si>
  <si>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</si>
  <si>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</si>
  <si>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</si>
  <si>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</si>
  <si>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</si>
  <si>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</si>
  <si>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</si>
  <si>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</si>
  <si>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</si>
  <si>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</si>
  <si>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</si>
  <si>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</si>
  <si>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</si>
  <si>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</si>
  <si>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</si>
  <si>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</si>
  <si>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</si>
  <si>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</si>
  <si>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</si>
  <si>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</si>
  <si>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</si>
  <si>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</si>
  <si>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</si>
  <si>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</si>
  <si>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</si>
  <si>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</si>
  <si>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</si>
  <si>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</si>
  <si>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</si>
  <si>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</si>
  <si>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</si>
  <si>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</si>
  <si>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</si>
  <si>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</si>
  <si>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</si>
  <si>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</si>
  <si>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</si>
  <si>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</si>
  <si>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</si>
  <si>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</si>
  <si>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</si>
  <si>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</si>
  <si>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</si>
  <si>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</si>
  <si>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</si>
  <si>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</si>
  <si>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</si>
  <si>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</si>
  <si>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</si>
  <si>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</si>
  <si>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</si>
  <si>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</si>
  <si>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</si>
  <si>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</si>
  <si>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</si>
  <si>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</si>
  <si>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</si>
  <si>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</si>
  <si>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</si>
  <si>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</si>
  <si>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</si>
  <si>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</si>
  <si>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</si>
  <si>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</si>
  <si>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</si>
  <si>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</si>
  <si>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</si>
  <si>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</si>
  <si>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</si>
  <si>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</si>
  <si>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</si>
  <si>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</si>
  <si>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</si>
  <si>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</si>
  <si>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</si>
  <si>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</si>
  <si>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</si>
  <si>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</si>
  <si>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</si>
  <si>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</si>
  <si>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</si>
  <si>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</si>
  <si>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</si>
  <si>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</si>
  <si>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</si>
  <si>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</si>
  <si>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</si>
  <si>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</si>
  <si>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</si>
  <si>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</si>
  <si>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</si>
  <si>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</si>
  <si>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</si>
  <si>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</si>
  <si>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</si>
  <si>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</si>
  <si>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</si>
  <si>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</si>
  <si>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</si>
  <si>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</si>
  <si>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Test Required</t>
    <phoneticPr fontId="10" type="noConversion"/>
  </si>
  <si>
    <t>保健食品 健康食品 (Health Food)：</t>
    <phoneticPr fontId="10" type="noConversion"/>
  </si>
  <si>
    <r>
      <t xml:space="preserve">1. 營養標示 </t>
    </r>
    <r>
      <rPr>
        <b/>
        <sz val="8"/>
        <color rgb="FF000000"/>
        <rFont val="微軟正黑體"/>
        <family val="2"/>
        <charset val="136"/>
      </rPr>
      <t>(Nutrition Labels)</t>
    </r>
    <r>
      <rPr>
        <sz val="9"/>
        <color rgb="FF000000"/>
        <rFont val="微軟正黑體"/>
        <family val="2"/>
        <charset val="136"/>
      </rPr>
      <t xml:space="preserve"> </t>
    </r>
    <r>
      <rPr>
        <b/>
        <sz val="9"/>
        <color rgb="FF000000"/>
        <rFont val="微軟正黑體"/>
        <family val="2"/>
        <charset val="136"/>
      </rPr>
      <t>:</t>
    </r>
    <phoneticPr fontId="10" type="noConversion"/>
  </si>
  <si>
    <t>#八大營養標示(Taiwan Nutrition 8 items) NT 7143</t>
    <phoneticPr fontId="10" type="noConversion"/>
  </si>
  <si>
    <t>群組1-1</t>
    <phoneticPr fontId="10" type="noConversion"/>
  </si>
  <si>
    <r>
      <t>2. 多重農藥殘留</t>
    </r>
    <r>
      <rPr>
        <b/>
        <sz val="8"/>
        <color rgb="FF000000"/>
        <rFont val="微軟正黑體"/>
        <family val="2"/>
        <charset val="136"/>
      </rPr>
      <t>(Determination pesticide residues)</t>
    </r>
    <r>
      <rPr>
        <b/>
        <sz val="9"/>
        <color rgb="FF000000"/>
        <rFont val="微軟正黑體"/>
        <family val="2"/>
        <charset val="136"/>
      </rPr>
      <t xml:space="preserve"> :</t>
    </r>
    <phoneticPr fontId="10" type="noConversion"/>
  </si>
  <si>
    <t>群組2</t>
    <phoneticPr fontId="10" type="noConversion"/>
  </si>
  <si>
    <t>#多重農殘檢測410項-TFDA方法五(Determination of 410 pesticide residues-Multiresidue Analysis (5)) NT 7200</t>
    <phoneticPr fontId="10" type="noConversion"/>
  </si>
  <si>
    <t>群組2-1</t>
    <phoneticPr fontId="10" type="noConversion"/>
  </si>
  <si>
    <t>#多重農殘檢測411項-TFDA方法五+二硫代(Determination of 411 pesticide residues-Multiresidue Analysis (5)+ Dithiocarbamates) NT 8500</t>
    <phoneticPr fontId="10" type="noConversion"/>
  </si>
  <si>
    <t>群組2-2</t>
  </si>
  <si>
    <t>群組2-3</t>
  </si>
  <si>
    <r>
      <t xml:space="preserve">3. 重金屬 </t>
    </r>
    <r>
      <rPr>
        <b/>
        <sz val="8"/>
        <color rgb="FF000000"/>
        <rFont val="微軟正黑體"/>
        <family val="2"/>
        <charset val="136"/>
      </rPr>
      <t>(Heavy Metals)</t>
    </r>
    <r>
      <rPr>
        <b/>
        <sz val="9"/>
        <color rgb="FF000000"/>
        <rFont val="微軟正黑體"/>
        <family val="2"/>
        <charset val="136"/>
      </rPr>
      <t xml:space="preserve"> :</t>
    </r>
    <r>
      <rPr>
        <b/>
        <sz val="9"/>
        <color rgb="FFFF0000"/>
        <rFont val="微軟正黑體"/>
        <family val="2"/>
        <charset val="136"/>
      </rPr>
      <t xml:space="preserve">   </t>
    </r>
    <r>
      <rPr>
        <b/>
        <sz val="8"/>
        <color rgb="FFFF0000"/>
        <rFont val="微軟正黑體"/>
        <family val="2"/>
        <charset val="136"/>
      </rPr>
      <t>※ 加測『汞鎘鉛砷銅』以外重金屬元素，每一金屬元素加收 NT500。</t>
    </r>
    <phoneticPr fontId="10" type="noConversion"/>
  </si>
  <si>
    <t>群組3</t>
    <phoneticPr fontId="10" type="noConversion"/>
  </si>
  <si>
    <t>群組3-1</t>
    <phoneticPr fontId="10" type="noConversion"/>
  </si>
  <si>
    <t>群組3-3</t>
    <phoneticPr fontId="10" type="noConversion"/>
  </si>
  <si>
    <r>
      <t xml:space="preserve">4. 微生物 </t>
    </r>
    <r>
      <rPr>
        <b/>
        <sz val="8"/>
        <color rgb="FF000000"/>
        <rFont val="微軟正黑體"/>
        <family val="2"/>
        <charset val="136"/>
      </rPr>
      <t>(Microorganism)</t>
    </r>
    <r>
      <rPr>
        <b/>
        <sz val="9"/>
        <color rgb="FF000000"/>
        <rFont val="微軟正黑體"/>
        <family val="2"/>
        <charset val="136"/>
      </rPr>
      <t>:</t>
    </r>
    <phoneticPr fontId="10" type="noConversion"/>
  </si>
  <si>
    <t>群組4</t>
    <phoneticPr fontId="10" type="noConversion"/>
  </si>
  <si>
    <t>群組4-1</t>
    <phoneticPr fontId="10" type="noConversion"/>
  </si>
  <si>
    <t>群組4-2</t>
  </si>
  <si>
    <t>群組4-3</t>
  </si>
  <si>
    <t>群組4-4</t>
  </si>
  <si>
    <t>群組4-5</t>
  </si>
  <si>
    <t>群組4-6</t>
  </si>
  <si>
    <t>群組4-7</t>
  </si>
  <si>
    <t>群組4-8</t>
  </si>
  <si>
    <t>群組4-9</t>
  </si>
  <si>
    <t>群組4-10</t>
  </si>
  <si>
    <t>群組4-11</t>
  </si>
  <si>
    <t>群組4-12</t>
  </si>
  <si>
    <t>群組4-13</t>
  </si>
  <si>
    <t>群組4-14</t>
  </si>
  <si>
    <t>群組4-15</t>
  </si>
  <si>
    <t>群組4-16</t>
  </si>
  <si>
    <t>群組4-17</t>
  </si>
  <si>
    <t>5. 摻西藥方法檢測 Adulterated Drug :</t>
    <phoneticPr fontId="10" type="noConversion"/>
  </si>
  <si>
    <t>群組7</t>
    <phoneticPr fontId="10" type="noConversion"/>
  </si>
  <si>
    <t>西藥365項定性分析(分析儀器TLC+ LC/MS/MS or GC/MS) NT 7500</t>
    <phoneticPr fontId="10" type="noConversion"/>
  </si>
  <si>
    <t>群組7-1</t>
    <phoneticPr fontId="10" type="noConversion"/>
  </si>
  <si>
    <t>★西藥232項定性分析認證方法(分析儀器TLC+ LC/MS/MS or GC/MS) NT 25000</t>
    <phoneticPr fontId="10" type="noConversion"/>
  </si>
  <si>
    <t>群組7-2</t>
  </si>
  <si>
    <t>壯陽藥55項定性分析 (分析儀器TLC+LC/MS/MS) NT 18300</t>
    <phoneticPr fontId="10" type="noConversion"/>
  </si>
  <si>
    <t>群組7-3</t>
  </si>
  <si>
    <t>壯陽藥類緣物18項定性分析(分析儀器TLC+LC/MS/MS) NT 8200</t>
    <phoneticPr fontId="10" type="noConversion"/>
  </si>
  <si>
    <t>群組7-4</t>
  </si>
  <si>
    <t>群組7-5</t>
  </si>
  <si>
    <t>群組7-6</t>
  </si>
  <si>
    <t>群組7-7</t>
  </si>
  <si>
    <r>
      <t xml:space="preserve">6.功效成分 </t>
    </r>
    <r>
      <rPr>
        <b/>
        <sz val="8"/>
        <color rgb="FF000000"/>
        <rFont val="微軟正黑體"/>
        <family val="2"/>
        <charset val="136"/>
      </rPr>
      <t>(Functional ingredients)</t>
    </r>
    <r>
      <rPr>
        <b/>
        <sz val="9"/>
        <color rgb="FF000000"/>
        <rFont val="微軟正黑體"/>
        <family val="2"/>
        <charset val="136"/>
      </rPr>
      <t>：</t>
    </r>
    <r>
      <rPr>
        <b/>
        <sz val="8"/>
        <color rgb="FFFF0000"/>
        <rFont val="微軟正黑體"/>
        <family val="2"/>
        <charset val="136"/>
      </rPr>
      <t>(請提供規格值Please provide the estimated content or specification content.)</t>
    </r>
    <phoneticPr fontId="10" type="noConversion"/>
  </si>
  <si>
    <t>群組6</t>
    <phoneticPr fontId="10" type="noConversion"/>
  </si>
  <si>
    <t>群組6-2</t>
  </si>
  <si>
    <t>群組6-3</t>
  </si>
  <si>
    <t>群組6-4</t>
  </si>
  <si>
    <t>群組6-5</t>
  </si>
  <si>
    <t>群組6-6</t>
  </si>
  <si>
    <t>群組6-7</t>
  </si>
  <si>
    <t>群組6-8</t>
  </si>
  <si>
    <t>群組6-9</t>
  </si>
  <si>
    <t>群組6-10</t>
  </si>
  <si>
    <t>群組6-11</t>
  </si>
  <si>
    <t>群組6-12</t>
  </si>
  <si>
    <t>群組6-13</t>
  </si>
  <si>
    <t>群組6-14</t>
  </si>
  <si>
    <t>群組6-15</t>
  </si>
  <si>
    <t>群組6-16</t>
  </si>
  <si>
    <t>群組6-17</t>
  </si>
  <si>
    <t>群組6-18</t>
  </si>
  <si>
    <t>群組6-19</t>
  </si>
  <si>
    <t>群組6-20</t>
  </si>
  <si>
    <t>群組6-21</t>
  </si>
  <si>
    <t>群組6-22</t>
  </si>
  <si>
    <t>群組6-23</t>
  </si>
  <si>
    <t>群組6-24</t>
  </si>
  <si>
    <t>群組6-25</t>
  </si>
  <si>
    <t>群組6-26</t>
  </si>
  <si>
    <t>群組6-27</t>
  </si>
  <si>
    <t>群組6-28</t>
  </si>
  <si>
    <t>群組6-29</t>
  </si>
  <si>
    <t>群組6-30</t>
  </si>
  <si>
    <r>
      <t xml:space="preserve">7. 常見測項 </t>
    </r>
    <r>
      <rPr>
        <b/>
        <sz val="8"/>
        <color rgb="FF000000"/>
        <rFont val="微軟正黑體"/>
        <family val="2"/>
        <charset val="136"/>
      </rPr>
      <t>(Common items)</t>
    </r>
    <r>
      <rPr>
        <b/>
        <sz val="9"/>
        <color rgb="FF000000"/>
        <rFont val="微軟正黑體"/>
        <family val="2"/>
        <charset val="136"/>
      </rPr>
      <t>：</t>
    </r>
    <phoneticPr fontId="10" type="noConversion"/>
  </si>
  <si>
    <t>群組5</t>
    <phoneticPr fontId="10" type="noConversion"/>
  </si>
  <si>
    <t>群組5-1</t>
    <phoneticPr fontId="10" type="noConversion"/>
  </si>
  <si>
    <t>群組5-2</t>
  </si>
  <si>
    <t>群組5-3</t>
  </si>
  <si>
    <t>群組5-4</t>
  </si>
  <si>
    <t>群組5-5</t>
  </si>
  <si>
    <t>群組5-6</t>
  </si>
  <si>
    <t>群組5-7</t>
  </si>
  <si>
    <t>群組5-8</t>
  </si>
  <si>
    <t>群組5-9</t>
  </si>
  <si>
    <t>群組5-10</t>
  </si>
  <si>
    <t>群組5-11</t>
  </si>
  <si>
    <t>群組5-12</t>
  </si>
  <si>
    <t>群組5-13</t>
  </si>
  <si>
    <t>群組8</t>
    <phoneticPr fontId="10" type="noConversion"/>
  </si>
  <si>
    <t>群組8-1</t>
    <phoneticPr fontId="10" type="noConversion"/>
  </si>
  <si>
    <t>超微量工業安全實驗室委託試驗申請書- 保健食品 健康食品</t>
    <phoneticPr fontId="10" type="noConversion"/>
  </si>
  <si>
    <t>Ultra Trace and Industrial Safety Hygiene Laboratory Application Form - Health Food</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</si>
  <si>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</si>
  <si>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Tel: 02-2299-3279 #7122~7124/7129/7131</t>
    <phoneticPr fontId="10" type="noConversion"/>
  </si>
  <si>
    <t>Tel : 04- 2359-1515  #1500~1502/1505</t>
    <phoneticPr fontId="10" type="noConversion"/>
  </si>
  <si>
    <t>Tel : 07-3012121#4804/4805/4809</t>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</si>
  <si>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</si>
  <si>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超微量工業安全實驗室</t>
    </r>
    <r>
      <rPr>
        <u/>
        <sz val="20"/>
        <color theme="1"/>
        <rFont val="Arial"/>
        <family val="2"/>
      </rPr>
      <t xml:space="preserve">               </t>
    </r>
    <r>
      <rPr>
        <sz val="20"/>
        <color theme="1"/>
        <rFont val="標楷體"/>
        <family val="4"/>
        <charset val="136"/>
      </rPr>
      <t>收</t>
    </r>
  </si>
  <si>
    <t>台灣檢驗科技股份有限公司-健康產業服務</t>
    <phoneticPr fontId="10" type="noConversion"/>
  </si>
  <si>
    <t>SGS Taiwan Ltd. - Health Industry Services</t>
    <phoneticPr fontId="10" type="noConversion"/>
  </si>
  <si>
    <t>#砷 (As),</t>
    <phoneticPr fontId="10" type="noConversion"/>
  </si>
  <si>
    <t>#鉛 (Pb),</t>
    <phoneticPr fontId="10" type="noConversion"/>
  </si>
  <si>
    <t>#鎘 (Cd),</t>
    <phoneticPr fontId="10" type="noConversion"/>
  </si>
  <si>
    <t xml:space="preserve"> #汞 (Hg),</t>
    <phoneticPr fontId="10" type="noConversion"/>
  </si>
  <si>
    <t>#銅 (Cu),</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</si>
  <si>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</si>
  <si>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</si>
  <si>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</si>
  <si>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</si>
  <si>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</si>
  <si>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</si>
  <si>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</si>
  <si>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</si>
  <si>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</si>
  <si>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</si>
  <si>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</si>
  <si>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</si>
  <si>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</si>
  <si>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</si>
  <si>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</si>
  <si>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</si>
  <si>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</si>
  <si>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</si>
  <si>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</si>
  <si>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</si>
  <si>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</si>
  <si>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</si>
  <si>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</si>
  <si>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</si>
  <si>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</si>
  <si>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</si>
  <si>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t>回主頁 Back to Main Page</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</si>
  <si>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</si>
  <si>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t>減肥藥15項定性分析(分析儀器LC/MS/MS) NT 7200</t>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</si>
  <si>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</si>
  <si>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</si>
  <si>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</si>
  <si>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</si>
  <si>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</si>
  <si>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葉黃素 (Lutein) NT 10000</t>
  </si>
  <si>
    <t>納豆激酶 (Nattokinase activity) NT 7200</t>
  </si>
  <si>
    <t>原花青素 (Oligo Proanthocyanidin; OPC) NT 5200</t>
  </si>
  <si>
    <t>腺核苷 (Adenosine) NT 5200</t>
  </si>
  <si>
    <t>#總多酚 (Total polyphenols) NT 3200</t>
  </si>
  <si>
    <t>人蔘皂苷Rg1 (Ginsenoside Rg1) NT 5200</t>
  </si>
  <si>
    <t>人蔘皂苷Rb1 (Ginsenoside Rb1) NT 5200</t>
  </si>
  <si>
    <t>人蔘皂苷Rc (Ginsenoside Rc) NT 5200</t>
  </si>
  <si>
    <t>人蔘皂苷Re (Ginsenoside Re) NT 5200</t>
  </si>
  <si>
    <t>人蔘皂苷Rb2 (Ginsenoside Rb2) NT 5200</t>
  </si>
  <si>
    <t>人蔘皂苷Rd (Ginsenoside Rd) NT 5200</t>
  </si>
  <si>
    <t>大豆異黃酮6項 (Isoflavones) NT 8200</t>
  </si>
  <si>
    <t>大豆異黃酮12項(多乙、丙醯化6項) (Isoflavones) NT 15200</t>
  </si>
  <si>
    <t>玉米黃素 (Zeaxanthin) NT 10000</t>
  </si>
  <si>
    <t>綠原酸 (3-O-Caffeoylquinic Acid) NT 5000</t>
  </si>
  <si>
    <t>總支鏈胺基酸(以Leucine, Isoleucine, Valine計) (Branched-Chain Amino Acid(BCAA)) NT 8000</t>
  </si>
  <si>
    <t>總膳食纖維(AOAC 985.29) (Total Dietary Fiber) NT 4200</t>
  </si>
  <si>
    <t>★膳食纖維(含難消化性麥芽糊精)(AOAC 2001.03) (Dietary Fiber Containing Supplemented Resistant Maltodextrin) NT 21000</t>
  </si>
  <si>
    <t>葡萄糖胺定量分析 (Glucosamine HCL) NT 6300</t>
  </si>
  <si>
    <t>蟲草素 (Cordycepin) NT 5200</t>
  </si>
  <si>
    <t>★紅麴有效成分 (Monacolin K) NT 4200</t>
  </si>
  <si>
    <t>水溶性總多醣(Polysaccharides) NT 5200</t>
  </si>
  <si>
    <t>牛磺酸 (Taurine) NT 7200</t>
  </si>
  <si>
    <t>總三萜 (Total Triterpenoids) NT 6200</t>
  </si>
  <si>
    <t>，請另洽客服人員Please contact the customer service staff for more details)</t>
    <phoneticPr fontId="10" type="noConversion"/>
  </si>
  <si>
    <t>#總黃麴毒素 (Aflatoxin B1.B2.G1.G2) NT 3200</t>
  </si>
  <si>
    <t>#黃麴毒素M1 (Aflatoxins M1 ) NT 4200</t>
  </si>
  <si>
    <t>#橘黴素 (Citrinin) NT 3700</t>
  </si>
  <si>
    <t>#三聚氰胺 (Melamine) NT 2800</t>
  </si>
  <si>
    <t>#防腐劑5項(酸類) (Acid Preservatives) NT 2100</t>
  </si>
  <si>
    <t>#防腐劑12項 (Preservatives) NT 3800</t>
  </si>
  <si>
    <t>#防腐劑7項(酯類) (Ester Preservatives) NT 3700</t>
  </si>
  <si>
    <t>★食品中磷酸鹽 (Phosphate) NT 3500</t>
  </si>
  <si>
    <t>★包裝飲用水及盛裝飲用水中溴酸鹽 (Bromate) NT 3500</t>
  </si>
  <si>
    <t>#順丁烯二酸 (Total Amounts of Maleic Acid and Maleic Anhydride Calculated by Maleic Acid) NT 2200</t>
  </si>
  <si>
    <t>#二氧化硫 (Sulfur dioxide) NT 1100</t>
  </si>
  <si>
    <t>★正己烷 (n-Hexane) NT 4000</t>
  </si>
  <si>
    <t>#塑化劑九項(鄰苯二甲酸酯類) (Phthalate Plasticizers) NT 3600</t>
  </si>
  <si>
    <t>#生菌數 (Aerobic Plate Count) NT 1000</t>
  </si>
  <si>
    <t>#病原性大腸桿菌 (Pathogenic Escherichia coli) NT 3200</t>
  </si>
  <si>
    <t>#大腸桿菌 (Escherichia coli ) NT 1600</t>
  </si>
  <si>
    <t>#大腸桿菌群 (Coliform) NT 1300</t>
  </si>
  <si>
    <t>#腸桿菌科 (Enterobacteriaceae) NT 2100</t>
  </si>
  <si>
    <t>#綠膿桿菌 (Pseudomonas aeruginosa) NT 1600</t>
  </si>
  <si>
    <t>#沙門氏菌 (Salmonella) NT 1600</t>
  </si>
  <si>
    <t>#仙人掌桿菌(Bacillus cereus) NT 2100</t>
  </si>
  <si>
    <t>#腸炎弧菌 (Vibrio parahaemolyticus) NT 2100</t>
  </si>
  <si>
    <t>#黴菌及酵母菌 (Mold and Yeast) NT 1100</t>
  </si>
  <si>
    <t>#阪崎腸桿菌 (Enterobacter sakazakii) NT 3200</t>
  </si>
  <si>
    <t>乳酸菌(包埋) (Lactobacillus spp.) NT 2800</t>
  </si>
  <si>
    <t>#乳酸菌(非包埋) (lactic acid bacteria) NT 1800</t>
  </si>
  <si>
    <t>#金黃色葡萄球菌(定性) (Staphylococcus aureus (Qualitative)) NT 1600</t>
  </si>
  <si>
    <t>#金黃色葡萄球菌(定量) (Staphylococcus aureus (Quantitative)) NT 1600</t>
  </si>
  <si>
    <t>#單核球增多性李斯特菌(定量) (Listeria monocytogenes (Quantitative)) NT 4000</t>
  </si>
  <si>
    <t>#單核球增多性李斯特菌(定性) (Listeria monocytogenes (Qualitative)) NT 3000</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</si>
  <si>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</si>
  <si>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t>薑黃素 (Curcumin) NT 5000</t>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</si>
  <si>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</si>
  <si>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(乳酸菌數 (Please provide the estimated content or specification content.):</t>
    <phoneticPr fontId="10" type="noConversion"/>
  </si>
  <si>
    <t>)</t>
    <phoneticPr fontId="10" type="noConversion"/>
  </si>
  <si>
    <t>群組3-1</t>
    <phoneticPr fontId="10" type="noConversion"/>
  </si>
  <si>
    <t>群組3-2</t>
    <phoneticPr fontId="10" type="noConversion"/>
  </si>
  <si>
    <t>#膳食纖維 (Dietary Fiber)</t>
    <phoneticPr fontId="10" type="noConversion"/>
  </si>
  <si>
    <t>(指定方法:</t>
    <phoneticPr fontId="10" type="noConversion"/>
  </si>
  <si>
    <t>(Limit Of Quantitation 2 ppm (ICP): NT 700 the first metal, NT 250 for each additional metal)</t>
    <phoneticPr fontId="10" type="noConversion"/>
  </si>
  <si>
    <t>(Limit Of Quantitation 0.01 ppm (ICP/MS): NT 1,000 for the first metal, NT 250 for each additional metal)</t>
    <phoneticPr fontId="10" type="noConversion"/>
  </si>
  <si>
    <t>3.1.定量極限 2 ppm(ICP) 第一個金屬 NT 700，每多加一個金屬加 NT 250</t>
    <phoneticPr fontId="10" type="noConversion"/>
  </si>
  <si>
    <t>3.2.定量極限 0.01 ppm(ICP/MS) 第一個金屬 NT 1,000，每多加一個金屬加 NT 250</t>
    <phoneticPr fontId="10" type="noConversion"/>
  </si>
  <si>
    <t>8. 其他測項Others item (未在列表請自行填寫) :</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</si>
  <si>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</si>
  <si>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</si>
  <si>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</si>
  <si>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</si>
  <si>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</si>
  <si>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</si>
  <si>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</si>
  <si>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</si>
  <si>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</si>
  <si>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</si>
  <si>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</si>
  <si>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</si>
  <si>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</si>
  <si>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</si>
  <si>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</si>
  <si>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</si>
  <si>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</si>
  <si>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</si>
  <si>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</si>
  <si>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</si>
  <si>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</si>
  <si>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</si>
  <si>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</si>
  <si>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</si>
  <si>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</si>
  <si>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</si>
  <si>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</si>
  <si>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</si>
  <si>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</si>
  <si>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</si>
  <si>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t>定量極限:待測物可被定量測出的最低量，且測定結果具有適當的準確度與精密度。Limit of Quantitation (LOQ): The smallest measured amount of analyte in a sample that can be reliably quantified with a specified degree of precision.</t>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</si>
  <si>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</si>
  <si>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t>｢即</t>
    </r>
    <r>
      <rPr>
        <sz val="10"/>
        <color theme="1"/>
        <rFont val="Microsoft JhengHei UI"/>
        <family val="2"/>
        <charset val="136"/>
      </rPr>
      <t>食</t>
    </r>
    <r>
      <rPr>
        <sz val="10"/>
        <color theme="1"/>
        <rFont val="微軟正黑體"/>
        <family val="2"/>
        <charset val="136"/>
      </rPr>
      <t>食品類」金黃色葡萄球菌 (定量)+沙門氏菌+單核球增多性李斯特菌 (定量)，套裝價格 NT 5800</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</si>
  <si>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</si>
  <si>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</si>
  <si>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</si>
  <si>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t>套裝價A: 西藥365+減肥藥定性分析 NT 12200</t>
    <phoneticPr fontId="10" type="noConversion"/>
  </si>
  <si>
    <t>套裝價B: 西藥365+壯陽藥定性分析 NT 22400</t>
    <phoneticPr fontId="10" type="noConversion"/>
  </si>
  <si>
    <t>#多重農殘檢測502項 (Determination of 502 pesticide residues-Multiresidue Analysis Method ) NT 9660</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</si>
  <si>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</si>
  <si>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</si>
  <si>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</si>
  <si>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t>芝麻素 (sesamin) NT 6500</t>
    <phoneticPr fontId="10" type="noConversion"/>
  </si>
  <si>
    <t>隱綠原酸 (4-O-Caffeoylquinic Acid) ，請另洽客服人員Please contact the customer service staff for more details)</t>
    <phoneticPr fontId="10" type="noConversion"/>
  </si>
  <si>
    <t>新綠原酸 (5-O-Caffeoylquinic Acid) ，請另洽客服人員Please contact the customer service staff for more details)</t>
    <phoneticPr fontId="10" type="noConversion"/>
  </si>
  <si>
    <t>去甲氧基薑黃素 (Demethoxycurcumin) ，請另洽客服人員Please contact the customer service staff for more details)</t>
    <phoneticPr fontId="10" type="noConversion"/>
  </si>
  <si>
    <t>雙去甲氧基薑黃 (Bisdemethoxycurcumin) ，請另洽客服人員Please contact the customer service staff for more details)</t>
    <phoneticPr fontId="10" type="noConversion"/>
  </si>
  <si>
    <t>膠原蛋白(Collagen) NT 8000</t>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</si>
  <si>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</si>
  <si>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</si>
  <si>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</si>
  <si>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</si>
  <si>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</si>
  <si>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</si>
  <si>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</si>
  <si>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</si>
  <si>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t>2026.03.02</t>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</si>
  <si>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</si>
  <si>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 項目前有標示#表示為外部服務項目★符號表示為TFDA認證項目，◎符號表示為TAF認證項目，# Indicated as subcontract.★ Indicated as TFDA Accreditation Testing Field. ◎ Indicated as TAF Accreditation Testing Field.   </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</si>
</sst>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8">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b/>
      <sz val="9"/>
      <color rgb="FFFF0000"/>
      <name val="微軟正黑體"/>
      <family val="2"/>
      <charset val="136"/>
    </font>
    <font>
      <sz val="11"/>
      <name val="新細明體"/>
      <family val="2"/>
      <charset val="136"/>
      <scheme val="minor"/>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sz val="9"/>
      <color rgb="FFFF0000"/>
      <name val="微軟正黑體"/>
      <family val="2"/>
      <charset val="136"/>
    </font>
    <font>
      <sz val="10"/>
      <color theme="1"/>
      <name val="Microsoft JhengHei UI"/>
      <family val="2"/>
      <charset val="136"/>
    </font>
    <font>
      <b/>
      <sz val="9"/>
      <color rgb="FF000000"/>
      <name val="Arial"/>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8" fillId="0" borderId="0" applyNumberFormat="0" applyFill="0" applyBorder="0" applyAlignment="0" applyProtection="0">
      <alignment vertical="center"/>
    </xf>
    <xf numFmtId="0" fontId="26" fillId="0" borderId="0">
      <alignment vertical="center"/>
    </xf>
    <xf numFmtId="0" fontId="57" fillId="0" borderId="0" applyNumberFormat="0" applyFill="0" applyBorder="0" applyAlignment="0" applyProtection="0">
      <alignment vertical="center"/>
    </xf>
  </cellStyleXfs>
  <cellXfs count="741">
    <xf numFmtId="0" fontId="0" fillId="0" borderId="0" xfId="0">
      <alignment vertical="center"/>
    </xf>
    <xf numFmtId="49" fontId="95" fillId="3" borderId="54" xfId="0" applyNumberFormat="1" applyFont="1" applyFill="1" applyBorder="1" applyAlignment="1" applyProtection="1">
      <alignment horizontal="left" vertical="center" wrapText="1" shrinkToFit="1"/>
      <protection locked="0"/>
    </xf>
    <xf numFmtId="0" fontId="0" fillId="0" borderId="0" xfId="0" applyAlignment="1">
      <alignment horizontal="center" vertical="center"/>
    </xf>
    <xf numFmtId="0" fontId="11" fillId="0" borderId="0" xfId="0" applyFont="1">
      <alignment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6" fillId="0" borderId="0" xfId="0" applyFont="1">
      <alignment vertical="center"/>
    </xf>
    <xf numFmtId="0" fontId="11" fillId="0" borderId="0" xfId="0" applyFont="1" applyAlignment="1">
      <alignment vertical="center" wrapText="1"/>
    </xf>
    <xf numFmtId="0" fontId="0" fillId="0" borderId="0" xfId="0" applyAlignment="1">
      <alignment vertical="center" wrapText="1"/>
    </xf>
    <xf numFmtId="0" fontId="74" fillId="2" borderId="0" xfId="0" applyFont="1" applyFill="1" applyProtection="1">
      <alignment vertical="center"/>
      <protection locked="0"/>
    </xf>
    <xf numFmtId="0" fontId="47"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11" fillId="0" borderId="0" xfId="0" applyFont="1" applyProtection="1">
      <alignment vertical="center"/>
      <protection locked="0"/>
    </xf>
    <xf numFmtId="0" fontId="0" fillId="0" borderId="0" xfId="0"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wrapText="1"/>
      <protection locked="0"/>
    </xf>
    <xf numFmtId="0" fontId="70"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14" fontId="32" fillId="0" borderId="0" xfId="0" applyNumberFormat="1" applyFont="1">
      <alignment vertical="center"/>
    </xf>
    <xf numFmtId="0" fontId="0" fillId="3" borderId="0" xfId="0" applyFill="1">
      <alignment vertical="center"/>
    </xf>
    <xf numFmtId="0" fontId="51"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5"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8" fillId="5" borderId="8" xfId="0" applyFont="1" applyFill="1" applyBorder="1" applyAlignment="1" applyProtection="1">
      <alignment vertical="center" textRotation="255"/>
      <protection locked="0"/>
    </xf>
    <xf numFmtId="0" fontId="87" fillId="3" borderId="46" xfId="0" applyFont="1" applyFill="1" applyBorder="1" applyAlignment="1" applyProtection="1">
      <alignment vertical="top"/>
      <protection locked="0"/>
    </xf>
    <xf numFmtId="0" fontId="87"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6" fillId="0" borderId="8" xfId="0" applyNumberFormat="1" applyFont="1" applyBorder="1" applyAlignment="1" applyProtection="1">
      <alignment vertical="top"/>
      <protection locked="0"/>
    </xf>
    <xf numFmtId="176" fontId="76" fillId="0" borderId="0" xfId="0" applyNumberFormat="1" applyFont="1" applyAlignment="1" applyProtection="1">
      <alignment vertical="top"/>
      <protection locked="0"/>
    </xf>
    <xf numFmtId="176" fontId="76" fillId="0" borderId="24" xfId="0" applyNumberFormat="1" applyFont="1" applyBorder="1" applyAlignment="1" applyProtection="1">
      <alignment vertical="top"/>
      <protection locked="0"/>
    </xf>
    <xf numFmtId="49" fontId="81" fillId="0" borderId="8" xfId="0" applyNumberFormat="1" applyFont="1" applyBorder="1" applyAlignment="1" applyProtection="1">
      <alignment vertical="top"/>
      <protection locked="0"/>
    </xf>
    <xf numFmtId="49" fontId="81" fillId="0" borderId="0" xfId="0" applyNumberFormat="1" applyFont="1" applyAlignment="1" applyProtection="1">
      <alignment vertical="top"/>
      <protection locked="0"/>
    </xf>
    <xf numFmtId="49" fontId="81"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1" fillId="0" borderId="12" xfId="0" applyNumberFormat="1" applyFont="1" applyBorder="1" applyAlignment="1" applyProtection="1">
      <alignment vertical="top"/>
      <protection locked="0"/>
    </xf>
    <xf numFmtId="49" fontId="81" fillId="0" borderId="10" xfId="0" applyNumberFormat="1" applyFont="1" applyBorder="1" applyAlignment="1" applyProtection="1">
      <alignment vertical="top"/>
      <protection locked="0"/>
    </xf>
    <xf numFmtId="49" fontId="81"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1" fillId="3" borderId="0" xfId="0" applyFont="1" applyFill="1" applyAlignment="1" applyProtection="1">
      <alignment vertical="top"/>
      <protection locked="0"/>
    </xf>
    <xf numFmtId="0" fontId="72"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75" fillId="0" borderId="0" xfId="0" applyFont="1">
      <alignment vertical="center"/>
    </xf>
    <xf numFmtId="0" fontId="98" fillId="0" borderId="0" xfId="0" applyFont="1">
      <alignment vertical="center"/>
    </xf>
    <xf numFmtId="0" fontId="91"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79"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37" fillId="0" borderId="0" xfId="0" applyFont="1" applyAlignment="1" applyProtection="1">
      <alignment horizontal="center" vertical="center"/>
      <protection locked="0"/>
    </xf>
    <xf numFmtId="0" fontId="53" fillId="0" borderId="0" xfId="0" applyFont="1" applyAlignment="1">
      <alignment horizontal="center" vertical="center"/>
    </xf>
    <xf numFmtId="0" fontId="83" fillId="0" borderId="0" xfId="0" applyFont="1">
      <alignment vertical="center"/>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4" fillId="2" borderId="0" xfId="0" applyFont="1" applyFill="1">
      <alignment vertical="center"/>
    </xf>
    <xf numFmtId="0" fontId="69" fillId="0" borderId="0" xfId="0" applyFont="1" applyAlignment="1">
      <alignment vertical="top"/>
    </xf>
    <xf numFmtId="0" fontId="68" fillId="0" borderId="0" xfId="1">
      <alignment vertical="center"/>
    </xf>
    <xf numFmtId="0" fontId="69" fillId="0" borderId="0" xfId="1" applyFont="1" applyAlignment="1">
      <alignment vertical="top"/>
    </xf>
    <xf numFmtId="0" fontId="69" fillId="0" borderId="0" xfId="1" applyFont="1" applyAlignment="1">
      <alignment vertical="top" wrapText="1"/>
    </xf>
    <xf numFmtId="0" fontId="109" fillId="0" borderId="0" xfId="0" applyFont="1">
      <alignment vertical="center"/>
    </xf>
    <xf numFmtId="0" fontId="91"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1" fillId="3" borderId="29" xfId="0" applyNumberFormat="1" applyFont="1" applyFill="1" applyBorder="1" applyProtection="1">
      <alignment vertical="center"/>
      <protection locked="0"/>
    </xf>
    <xf numFmtId="49" fontId="81" fillId="3" borderId="54" xfId="0" applyNumberFormat="1" applyFont="1" applyFill="1" applyBorder="1" applyProtection="1">
      <alignment vertical="center"/>
      <protection locked="0"/>
    </xf>
    <xf numFmtId="49" fontId="81"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1" fillId="3" borderId="60"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51" xfId="0" applyNumberFormat="1" applyFont="1" applyFill="1" applyBorder="1" applyProtection="1">
      <alignment vertical="center"/>
      <protection locked="0"/>
    </xf>
    <xf numFmtId="49" fontId="62" fillId="3" borderId="56" xfId="0" applyNumberFormat="1" applyFont="1" applyFill="1" applyBorder="1" applyProtection="1">
      <alignment vertical="center"/>
      <protection locked="0"/>
    </xf>
    <xf numFmtId="49" fontId="81" fillId="3" borderId="66" xfId="0" applyNumberFormat="1" applyFont="1" applyFill="1" applyBorder="1" applyProtection="1">
      <alignment vertical="center"/>
      <protection locked="0"/>
    </xf>
    <xf numFmtId="49" fontId="81" fillId="3" borderId="51" xfId="0" applyNumberFormat="1" applyFont="1" applyFill="1" applyBorder="1" applyProtection="1">
      <alignment vertical="center"/>
      <protection locked="0"/>
    </xf>
    <xf numFmtId="49" fontId="81" fillId="3" borderId="52" xfId="0" applyNumberFormat="1" applyFont="1" applyFill="1" applyBorder="1" applyProtection="1">
      <alignment vertical="center"/>
      <protection locked="0"/>
    </xf>
    <xf numFmtId="49" fontId="62" fillId="3" borderId="53" xfId="0" applyNumberFormat="1" applyFont="1" applyFill="1" applyBorder="1" applyProtection="1">
      <alignment vertical="center"/>
      <protection locked="0"/>
    </xf>
    <xf numFmtId="49" fontId="62" fillId="3" borderId="54"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81" fillId="3" borderId="55" xfId="0" applyNumberFormat="1" applyFont="1" applyFill="1" applyBorder="1" applyProtection="1">
      <alignment vertical="center"/>
      <protection locked="0"/>
    </xf>
    <xf numFmtId="49" fontId="62" fillId="3" borderId="15"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2"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6" fillId="3" borderId="45" xfId="0" applyNumberFormat="1" applyFont="1" applyFill="1" applyBorder="1" applyProtection="1">
      <alignment vertical="center"/>
      <protection locked="0"/>
    </xf>
    <xf numFmtId="49" fontId="62" fillId="3" borderId="46" xfId="0" applyNumberFormat="1" applyFont="1" applyFill="1" applyBorder="1" applyProtection="1">
      <alignment vertical="center"/>
      <protection locked="0"/>
    </xf>
    <xf numFmtId="49" fontId="62" fillId="3" borderId="47" xfId="0" applyNumberFormat="1" applyFont="1" applyFill="1" applyBorder="1" applyProtection="1">
      <alignment vertical="center"/>
      <protection locked="0"/>
    </xf>
    <xf numFmtId="0" fontId="52" fillId="3" borderId="93" xfId="0" applyFont="1" applyFill="1" applyBorder="1" applyAlignment="1">
      <alignment vertical="center" shrinkToFit="1"/>
    </xf>
    <xf numFmtId="0" fontId="52" fillId="3" borderId="34" xfId="0" applyFont="1" applyFill="1" applyBorder="1" applyAlignment="1">
      <alignment vertical="center" shrinkToFit="1"/>
    </xf>
    <xf numFmtId="0" fontId="52"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2"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1" fillId="3" borderId="44" xfId="0" applyNumberFormat="1" applyFont="1" applyFill="1" applyBorder="1" applyProtection="1">
      <alignment vertical="center"/>
      <protection locked="0"/>
    </xf>
    <xf numFmtId="49" fontId="81" fillId="3" borderId="43"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49" fontId="63" fillId="4" borderId="68" xfId="0" applyNumberFormat="1" applyFont="1" applyFill="1" applyBorder="1" applyProtection="1">
      <alignment vertical="center"/>
      <protection locked="0"/>
    </xf>
    <xf numFmtId="49" fontId="63" fillId="4" borderId="69" xfId="0" applyNumberFormat="1" applyFont="1" applyFill="1" applyBorder="1" applyProtection="1">
      <alignment vertical="center"/>
      <protection locked="0"/>
    </xf>
    <xf numFmtId="49" fontId="63"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1"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1"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1" fillId="3" borderId="63" xfId="0" applyNumberFormat="1" applyFont="1" applyFill="1" applyBorder="1" applyProtection="1">
      <alignment vertical="center"/>
      <protection locked="0"/>
    </xf>
    <xf numFmtId="49" fontId="81" fillId="3" borderId="64" xfId="0" applyNumberFormat="1" applyFont="1" applyFill="1" applyBorder="1" applyProtection="1">
      <alignment vertical="center"/>
      <protection locked="0"/>
    </xf>
    <xf numFmtId="49" fontId="81"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1" fillId="3" borderId="65" xfId="0" applyNumberFormat="1" applyFont="1" applyFill="1" applyBorder="1" applyProtection="1">
      <alignment vertical="center"/>
      <protection locked="0"/>
    </xf>
    <xf numFmtId="0" fontId="52" fillId="3" borderId="11" xfId="0" applyFont="1" applyFill="1" applyBorder="1" applyProtection="1">
      <alignment vertical="center"/>
      <protection locked="0"/>
    </xf>
    <xf numFmtId="0" fontId="67"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89"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1"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4"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0" fillId="3" borderId="72" xfId="0" applyFont="1" applyFill="1" applyBorder="1" applyProtection="1">
      <alignment vertical="center"/>
      <protection locked="0"/>
    </xf>
    <xf numFmtId="0" fontId="63" fillId="3" borderId="34" xfId="0" applyFont="1" applyFill="1" applyBorder="1" applyProtection="1">
      <alignment vertical="center"/>
      <protection locked="0"/>
    </xf>
    <xf numFmtId="0" fontId="63"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2" fillId="3" borderId="29" xfId="0" applyFont="1" applyFill="1" applyBorder="1" applyProtection="1">
      <alignment vertical="center"/>
      <protection locked="0"/>
    </xf>
    <xf numFmtId="0" fontId="63" fillId="3" borderId="54" xfId="0" applyFont="1" applyFill="1" applyBorder="1" applyProtection="1">
      <alignment vertical="center"/>
      <protection locked="0"/>
    </xf>
    <xf numFmtId="0" fontId="63"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2"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1"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1" fillId="3" borderId="37" xfId="0" applyNumberFormat="1" applyFont="1" applyFill="1" applyBorder="1" applyProtection="1">
      <alignment vertical="center"/>
      <protection locked="0"/>
    </xf>
    <xf numFmtId="0" fontId="89"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0"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1"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0"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0"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0"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4"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5" fillId="3" borderId="34" xfId="0" applyFont="1" applyFill="1" applyBorder="1">
      <alignment vertical="center"/>
    </xf>
    <xf numFmtId="0" fontId="65"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1" fillId="3" borderId="94" xfId="0" applyNumberFormat="1" applyFont="1" applyFill="1" applyBorder="1" applyProtection="1">
      <alignment vertical="center"/>
      <protection locked="0"/>
    </xf>
    <xf numFmtId="0" fontId="84" fillId="3" borderId="45" xfId="0" applyFont="1" applyFill="1" applyBorder="1" applyProtection="1">
      <alignment vertical="center"/>
      <protection locked="0"/>
    </xf>
    <xf numFmtId="0" fontId="84" fillId="3" borderId="46" xfId="0" applyFont="1" applyFill="1" applyBorder="1" applyProtection="1">
      <alignment vertical="center"/>
      <protection locked="0"/>
    </xf>
    <xf numFmtId="0" fontId="84" fillId="4" borderId="25" xfId="0" applyFont="1" applyFill="1" applyBorder="1" applyProtection="1">
      <alignment vertical="center"/>
      <protection locked="0"/>
    </xf>
    <xf numFmtId="0" fontId="84" fillId="4" borderId="10" xfId="0" applyFont="1" applyFill="1" applyBorder="1" applyProtection="1">
      <alignment vertical="center"/>
      <protection locked="0"/>
    </xf>
    <xf numFmtId="0" fontId="84"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2" fillId="3" borderId="83" xfId="0" applyFont="1" applyFill="1" applyBorder="1" applyProtection="1">
      <alignment vertical="center"/>
      <protection locked="0"/>
    </xf>
    <xf numFmtId="0" fontId="82" fillId="3" borderId="64" xfId="0" applyFont="1" applyFill="1" applyBorder="1" applyProtection="1">
      <alignment vertical="center"/>
      <protection locked="0"/>
    </xf>
    <xf numFmtId="0" fontId="82" fillId="3" borderId="67" xfId="0" applyFont="1" applyFill="1" applyBorder="1" applyProtection="1">
      <alignment vertical="center"/>
      <protection locked="0"/>
    </xf>
    <xf numFmtId="0" fontId="78" fillId="3" borderId="63" xfId="0" applyFont="1" applyFill="1" applyBorder="1" applyProtection="1">
      <alignment vertical="center"/>
      <protection locked="0"/>
    </xf>
    <xf numFmtId="0" fontId="78"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2" fillId="3" borderId="54" xfId="0" applyFont="1" applyFill="1" applyBorder="1" applyProtection="1">
      <alignment vertical="center"/>
      <protection locked="0"/>
    </xf>
    <xf numFmtId="0" fontId="80"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2"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2"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2" fillId="3" borderId="76" xfId="0" applyFont="1" applyFill="1" applyBorder="1" applyProtection="1">
      <alignment vertical="center"/>
      <protection locked="0"/>
    </xf>
    <xf numFmtId="0" fontId="65"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2"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5" fillId="3" borderId="0" xfId="0" applyFont="1" applyFill="1" applyAlignment="1">
      <alignment vertical="center" wrapText="1"/>
    </xf>
    <xf numFmtId="0" fontId="5" fillId="3" borderId="24" xfId="0" applyFont="1" applyFill="1" applyBorder="1" applyAlignment="1">
      <alignment vertical="center" wrapText="1"/>
    </xf>
    <xf numFmtId="0" fontId="79" fillId="3" borderId="104"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1" fillId="3" borderId="0" xfId="0" applyFont="1" applyFill="1" applyAlignment="1" applyProtection="1">
      <alignment vertical="center" shrinkToFit="1"/>
      <protection locked="0"/>
    </xf>
    <xf numFmtId="0" fontId="22" fillId="3" borderId="0" xfId="0" applyFont="1" applyFill="1">
      <alignment vertical="center"/>
    </xf>
    <xf numFmtId="0" fontId="81" fillId="3" borderId="3" xfId="0" applyFont="1" applyFill="1" applyBorder="1" applyAlignment="1" applyProtection="1">
      <alignment vertical="center" shrinkToFit="1"/>
      <protection locked="0"/>
    </xf>
    <xf numFmtId="0" fontId="116" fillId="0" borderId="0" xfId="0" applyFont="1" applyAlignment="1" applyProtection="1">
      <alignment horizontal="right" vertical="center" wrapText="1"/>
      <protection locked="0"/>
    </xf>
    <xf numFmtId="0" fontId="117"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2" fillId="3" borderId="17" xfId="0" applyFont="1" applyFill="1" applyBorder="1">
      <alignment vertical="center"/>
    </xf>
    <xf numFmtId="0" fontId="64" fillId="3" borderId="118" xfId="0" applyFont="1" applyFill="1" applyBorder="1">
      <alignment vertical="center"/>
    </xf>
    <xf numFmtId="0" fontId="15" fillId="0" borderId="0" xfId="0" applyFont="1" applyAlignment="1" applyProtection="1">
      <alignment vertical="center" wrapText="1" shrinkToFit="1"/>
      <protection locked="0"/>
    </xf>
    <xf numFmtId="0" fontId="79"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79"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31"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6" fillId="0" borderId="0" xfId="0" applyFont="1" applyAlignment="1" applyProtection="1">
      <alignment vertical="center" wrapText="1"/>
      <protection locked="0"/>
    </xf>
    <xf numFmtId="0" fontId="139" fillId="0" borderId="0" xfId="3" applyFont="1" applyAlignment="1" applyProtection="1">
      <alignment vertical="center" wrapText="1"/>
    </xf>
    <xf numFmtId="0" fontId="99" fillId="0" borderId="15" xfId="0" applyFont="1" applyBorder="1">
      <alignment vertical="center"/>
    </xf>
    <xf numFmtId="0" fontId="140" fillId="0" borderId="0" xfId="3" applyFont="1" applyAlignment="1" applyProtection="1">
      <alignment horizontal="right" vertical="center"/>
      <protection locked="0"/>
    </xf>
    <xf numFmtId="0" fontId="143" fillId="3" borderId="0" xfId="0" applyFont="1" applyFill="1">
      <alignment vertical="center"/>
    </xf>
    <xf numFmtId="0" fontId="144" fillId="3" borderId="0" xfId="0" applyFont="1" applyFill="1" applyProtection="1">
      <alignment vertical="center"/>
      <protection locked="0"/>
    </xf>
    <xf numFmtId="0" fontId="145" fillId="3" borderId="0" xfId="0" applyFont="1" applyFill="1">
      <alignment vertical="center"/>
    </xf>
    <xf numFmtId="49" fontId="32" fillId="0" borderId="0" xfId="0" applyNumberFormat="1" applyFont="1">
      <alignment vertical="center"/>
    </xf>
    <xf numFmtId="0" fontId="25" fillId="3" borderId="0" xfId="0" applyFont="1" applyFill="1" applyAlignment="1" applyProtection="1">
      <alignment vertical="top" shrinkToFit="1"/>
      <protection locked="0"/>
    </xf>
    <xf numFmtId="0" fontId="56"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47" fillId="0" borderId="0" xfId="0" applyFont="1" applyProtection="1">
      <alignment vertical="center"/>
      <protection locked="0"/>
    </xf>
    <xf numFmtId="0" fontId="32" fillId="3" borderId="0" xfId="0" applyFont="1" applyFill="1" applyProtection="1">
      <alignment vertical="center"/>
      <protection locked="0"/>
    </xf>
    <xf numFmtId="0" fontId="47" fillId="0" borderId="125" xfId="0" applyFont="1" applyBorder="1" applyProtection="1">
      <alignment vertical="center"/>
      <protection locked="0"/>
    </xf>
    <xf numFmtId="0" fontId="47" fillId="0" borderId="128" xfId="0" applyFont="1" applyBorder="1" applyProtection="1">
      <alignment vertical="center"/>
      <protection locked="0"/>
    </xf>
    <xf numFmtId="0" fontId="35" fillId="0" borderId="129" xfId="0" applyFont="1" applyBorder="1" applyAlignment="1" applyProtection="1">
      <alignment horizontal="left" vertical="center"/>
      <protection locked="0"/>
    </xf>
    <xf numFmtId="0" fontId="74" fillId="2" borderId="131" xfId="0" applyFont="1" applyFill="1" applyBorder="1" applyProtection="1">
      <alignment vertical="center"/>
      <protection locked="0"/>
    </xf>
    <xf numFmtId="0" fontId="32" fillId="3" borderId="131" xfId="0" applyFont="1" applyFill="1" applyBorder="1" applyProtection="1">
      <alignment vertical="center"/>
      <protection locked="0"/>
    </xf>
    <xf numFmtId="0" fontId="11" fillId="0" borderId="131" xfId="0" applyFont="1" applyBorder="1" applyProtection="1">
      <alignment vertical="center"/>
      <protection locked="0"/>
    </xf>
    <xf numFmtId="0" fontId="35" fillId="0" borderId="132" xfId="0" applyFont="1" applyBorder="1" applyAlignment="1" applyProtection="1">
      <alignment horizontal="left" vertical="center"/>
      <protection locked="0"/>
    </xf>
    <xf numFmtId="0" fontId="51" fillId="3" borderId="0" xfId="0" applyFont="1" applyFill="1" applyAlignment="1">
      <alignment horizontal="left" vertical="center"/>
    </xf>
    <xf numFmtId="0" fontId="48" fillId="3" borderId="0" xfId="0" applyFont="1" applyFill="1" applyAlignment="1">
      <alignment horizontal="center" vertical="center"/>
    </xf>
    <xf numFmtId="0" fontId="143" fillId="3" borderId="0" xfId="0" applyFont="1" applyFill="1" applyAlignment="1">
      <alignment horizontal="left" vertical="center"/>
    </xf>
    <xf numFmtId="0" fontId="49" fillId="3" borderId="0" xfId="0" applyFont="1" applyFill="1" applyAlignment="1">
      <alignment horizontal="left" vertical="center"/>
    </xf>
    <xf numFmtId="0" fontId="42" fillId="3" borderId="0" xfId="0" applyFont="1" applyFill="1">
      <alignment vertical="center"/>
    </xf>
    <xf numFmtId="0" fontId="166" fillId="0" borderId="34" xfId="0" applyFont="1" applyBorder="1" applyAlignment="1">
      <alignment vertical="center" shrinkToFit="1"/>
    </xf>
    <xf numFmtId="0" fontId="166"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4"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49" fontId="95"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6" fillId="8" borderId="54" xfId="0" applyFont="1" applyFill="1" applyBorder="1" applyAlignment="1">
      <alignment horizontal="left" vertical="center" shrinkToFit="1"/>
    </xf>
    <xf numFmtId="0" fontId="56" fillId="8" borderId="30" xfId="0" applyFont="1" applyFill="1" applyBorder="1" applyAlignment="1">
      <alignment horizontal="left" vertical="center" shrinkToFit="1"/>
    </xf>
    <xf numFmtId="49" fontId="95" fillId="3" borderId="55" xfId="0" applyNumberFormat="1" applyFont="1" applyFill="1" applyBorder="1" applyAlignment="1" applyProtection="1">
      <alignment horizontal="left" vertical="center" wrapText="1" shrinkToFit="1"/>
      <protection locked="0"/>
    </xf>
    <xf numFmtId="0" fontId="66" fillId="8" borderId="53" xfId="0" applyFont="1" applyFill="1" applyBorder="1" applyAlignment="1">
      <alignment vertical="center" shrinkToFit="1"/>
    </xf>
    <xf numFmtId="0" fontId="62" fillId="8" borderId="54" xfId="0" applyFont="1" applyFill="1" applyBorder="1" applyAlignment="1">
      <alignment vertical="center" shrinkToFit="1"/>
    </xf>
    <xf numFmtId="49" fontId="95" fillId="3" borderId="29" xfId="0" applyNumberFormat="1" applyFont="1" applyFill="1" applyBorder="1" applyAlignment="1" applyProtection="1">
      <alignment horizontal="left" vertical="center" wrapText="1" shrinkToFit="1"/>
      <protection locked="0"/>
    </xf>
    <xf numFmtId="0" fontId="66" fillId="8" borderId="45" xfId="0" applyFont="1" applyFill="1" applyBorder="1" applyAlignment="1">
      <alignment horizontal="left" vertical="center" shrinkToFit="1"/>
    </xf>
    <xf numFmtId="0" fontId="62" fillId="8" borderId="46" xfId="0" applyFont="1" applyFill="1" applyBorder="1" applyAlignment="1">
      <alignment horizontal="left" vertical="center" shrinkToFit="1"/>
    </xf>
    <xf numFmtId="0" fontId="62" fillId="8" borderId="47" xfId="0" applyFont="1" applyFill="1" applyBorder="1" applyAlignment="1">
      <alignment horizontal="left" vertical="center" shrinkToFit="1"/>
    </xf>
    <xf numFmtId="0" fontId="111" fillId="3" borderId="105" xfId="0" applyFont="1" applyFill="1" applyBorder="1" applyAlignment="1" applyProtection="1">
      <alignment horizontal="center" vertical="center" shrinkToFit="1"/>
      <protection locked="0"/>
    </xf>
    <xf numFmtId="0" fontId="111" fillId="3" borderId="104" xfId="0" applyFont="1" applyFill="1" applyBorder="1" applyAlignment="1" applyProtection="1">
      <alignment horizontal="center" vertical="center" shrinkToFit="1"/>
      <protection locked="0"/>
    </xf>
    <xf numFmtId="0" fontId="111"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66" fillId="7" borderId="50" xfId="0" applyFont="1" applyFill="1" applyBorder="1" applyAlignment="1">
      <alignment vertical="center" shrinkToFit="1"/>
    </xf>
    <xf numFmtId="0" fontId="62" fillId="7" borderId="51" xfId="0" applyFont="1" applyFill="1" applyBorder="1" applyAlignment="1">
      <alignment vertical="center" shrinkToFit="1"/>
    </xf>
    <xf numFmtId="0" fontId="62" fillId="7" borderId="56" xfId="0" applyFont="1" applyFill="1" applyBorder="1" applyAlignment="1">
      <alignment vertical="center" shrinkToFit="1"/>
    </xf>
    <xf numFmtId="49" fontId="95" fillId="3" borderId="51" xfId="0" applyNumberFormat="1" applyFont="1" applyFill="1" applyBorder="1" applyAlignment="1" applyProtection="1">
      <alignment horizontal="left" vertical="center" wrapText="1" shrinkToFit="1"/>
      <protection locked="0"/>
    </xf>
    <xf numFmtId="49" fontId="95" fillId="3" borderId="52" xfId="0" applyNumberFormat="1" applyFont="1" applyFill="1" applyBorder="1" applyAlignment="1" applyProtection="1">
      <alignment horizontal="left" vertical="center" wrapText="1" shrinkToFit="1"/>
      <protection locked="0"/>
    </xf>
    <xf numFmtId="0" fontId="62"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7"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165" fillId="0" borderId="108" xfId="3" applyFont="1" applyBorder="1" applyAlignment="1" applyProtection="1">
      <alignment horizontal="center" vertical="center" textRotation="180" wrapText="1"/>
      <protection locked="0"/>
    </xf>
    <xf numFmtId="0" fontId="82"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95" fillId="3" borderId="44" xfId="0" applyNumberFormat="1" applyFont="1" applyFill="1" applyBorder="1" applyAlignment="1" applyProtection="1">
      <alignment horizontal="left" vertical="center" wrapText="1" shrinkToFit="1"/>
      <protection locked="0"/>
    </xf>
    <xf numFmtId="49" fontId="95" fillId="3" borderId="43"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06" fillId="0" borderId="108" xfId="3" applyFont="1" applyBorder="1" applyAlignment="1" applyProtection="1">
      <alignment horizontal="center" vertical="center" textRotation="255"/>
      <protection locked="0"/>
    </xf>
    <xf numFmtId="0" fontId="20"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67"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89" fillId="3" borderId="114" xfId="0" applyFont="1" applyFill="1" applyBorder="1" applyAlignment="1">
      <alignment horizontal="left" vertical="center" shrinkToFit="1"/>
    </xf>
    <xf numFmtId="0" fontId="89" fillId="3" borderId="115" xfId="0" applyFont="1" applyFill="1" applyBorder="1" applyAlignment="1">
      <alignment horizontal="left" vertical="center" shrinkToFit="1"/>
    </xf>
    <xf numFmtId="0" fontId="89" fillId="3" borderId="117" xfId="0" applyFont="1" applyFill="1" applyBorder="1" applyAlignment="1">
      <alignment horizontal="left" vertical="center" shrinkToFit="1"/>
    </xf>
    <xf numFmtId="49" fontId="95" fillId="3" borderId="79" xfId="0" applyNumberFormat="1" applyFont="1" applyFill="1" applyBorder="1" applyAlignment="1" applyProtection="1">
      <alignment horizontal="left" vertical="center" wrapText="1" shrinkToFit="1"/>
      <protection locked="0"/>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95" fillId="3" borderId="77"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6" fillId="8" borderId="76" xfId="0" applyFont="1" applyFill="1" applyBorder="1" applyAlignment="1">
      <alignment horizontal="left" vertical="center" shrinkToFit="1"/>
    </xf>
    <xf numFmtId="49" fontId="95" fillId="3" borderId="76" xfId="0" applyNumberFormat="1" applyFont="1" applyFill="1" applyBorder="1" applyAlignment="1" applyProtection="1">
      <alignment horizontal="left" vertical="center" wrapText="1" shrinkToFit="1"/>
      <protection locked="0"/>
    </xf>
    <xf numFmtId="0" fontId="56" fillId="8" borderId="77" xfId="0" applyFont="1" applyFill="1" applyBorder="1" applyAlignment="1">
      <alignment horizontal="left" vertical="center" shrinkToFit="1"/>
    </xf>
    <xf numFmtId="0" fontId="56" fillId="8" borderId="44" xfId="0" applyFont="1" applyFill="1" applyBorder="1" applyAlignment="1">
      <alignment horizontal="left" vertical="center" shrinkToFit="1"/>
    </xf>
    <xf numFmtId="49" fontId="95"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95" fillId="3" borderId="109" xfId="3" applyNumberFormat="1" applyFont="1" applyFill="1" applyBorder="1" applyAlignment="1" applyProtection="1">
      <alignment horizontal="left" vertical="center" wrapText="1" shrinkToFit="1"/>
      <protection locked="0"/>
    </xf>
    <xf numFmtId="49" fontId="95" fillId="3" borderId="110" xfId="3" applyNumberFormat="1" applyFont="1" applyFill="1" applyBorder="1" applyAlignment="1" applyProtection="1">
      <alignment horizontal="left" vertical="center" wrapText="1" shrinkToFit="1"/>
      <protection locked="0"/>
    </xf>
    <xf numFmtId="49" fontId="95" fillId="3" borderId="111" xfId="3" applyNumberFormat="1" applyFont="1" applyFill="1" applyBorder="1" applyAlignment="1" applyProtection="1">
      <alignment horizontal="left" vertical="center" wrapText="1" shrinkToFit="1"/>
      <protection locked="0"/>
    </xf>
    <xf numFmtId="0" fontId="96" fillId="8" borderId="109" xfId="0" applyFont="1" applyFill="1" applyBorder="1" applyAlignment="1">
      <alignment horizontal="left" vertical="center" shrinkToFit="1"/>
    </xf>
    <xf numFmtId="0" fontId="56" fillId="8" borderId="110" xfId="0" applyFont="1" applyFill="1" applyBorder="1" applyAlignment="1">
      <alignment horizontal="left" vertical="center" shrinkToFit="1"/>
    </xf>
    <xf numFmtId="49" fontId="95" fillId="3" borderId="109" xfId="0" applyNumberFormat="1" applyFont="1" applyFill="1" applyBorder="1" applyAlignment="1" applyProtection="1">
      <alignment horizontal="left" vertical="center" wrapText="1" shrinkToFit="1"/>
      <protection locked="0"/>
    </xf>
    <xf numFmtId="49" fontId="95" fillId="3" borderId="110" xfId="0" applyNumberFormat="1" applyFont="1" applyFill="1" applyBorder="1" applyAlignment="1" applyProtection="1">
      <alignment horizontal="left" vertical="center" wrapText="1" shrinkToFit="1"/>
      <protection locked="0"/>
    </xf>
    <xf numFmtId="49" fontId="95" fillId="3" borderId="112" xfId="0" applyNumberFormat="1" applyFont="1" applyFill="1" applyBorder="1" applyAlignment="1" applyProtection="1">
      <alignment horizontal="left" vertical="center" wrapText="1" shrinkToFit="1"/>
      <protection locked="0"/>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2"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56" fillId="8" borderId="109" xfId="0" applyFont="1" applyFill="1" applyBorder="1" applyAlignment="1">
      <alignment horizontal="left" vertical="center" shrinkToFit="1"/>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0" fontId="23" fillId="3" borderId="34" xfId="0" applyFont="1" applyFill="1" applyBorder="1" applyAlignment="1">
      <alignment vertical="center" shrinkToFit="1"/>
    </xf>
    <xf numFmtId="0" fontId="92" fillId="3" borderId="29" xfId="0" applyFont="1" applyFill="1" applyBorder="1" applyAlignment="1">
      <alignment horizontal="left" vertical="center" shrinkToFit="1"/>
    </xf>
    <xf numFmtId="0" fontId="63" fillId="3" borderId="54" xfId="0" applyFont="1" applyFill="1" applyBorder="1" applyAlignment="1">
      <alignment horizontal="left" vertical="center" shrinkToFit="1"/>
    </xf>
    <xf numFmtId="0" fontId="63"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5" fillId="0" borderId="29" xfId="0" applyFont="1" applyBorder="1" applyAlignment="1">
      <alignment horizontal="center" vertical="center" wrapText="1" shrinkToFit="1"/>
    </xf>
    <xf numFmtId="0" fontId="95" fillId="0" borderId="54" xfId="0" applyFont="1" applyBorder="1" applyAlignment="1">
      <alignment horizontal="center" vertical="center" wrapText="1" shrinkToFit="1"/>
    </xf>
    <xf numFmtId="0" fontId="95" fillId="0" borderId="79" xfId="0" applyFont="1" applyBorder="1" applyAlignment="1">
      <alignment horizontal="center" vertical="center" wrapText="1" shrinkToFit="1"/>
    </xf>
    <xf numFmtId="0" fontId="132"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40" fillId="0" borderId="108" xfId="3" applyFont="1" applyBorder="1" applyAlignment="1" applyProtection="1">
      <alignment horizontal="center" vertical="center" textRotation="180" wrapText="1"/>
      <protection locked="0"/>
    </xf>
    <xf numFmtId="0" fontId="88" fillId="6" borderId="107"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18" fillId="8" borderId="90" xfId="0" applyFont="1" applyFill="1" applyBorder="1" applyAlignment="1">
      <alignment horizontal="right" vertical="center"/>
    </xf>
    <xf numFmtId="0" fontId="18" fillId="8" borderId="93"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0" fontId="18" fillId="8" borderId="34" xfId="0" applyFont="1" applyFill="1" applyBorder="1" applyAlignment="1">
      <alignment horizontal="left" vertical="center" wrapText="1"/>
    </xf>
    <xf numFmtId="49" fontId="95" fillId="3" borderId="91" xfId="0" applyNumberFormat="1" applyFont="1" applyFill="1" applyBorder="1" applyAlignment="1" applyProtection="1">
      <alignment horizontal="left" vertical="center" wrapText="1"/>
      <protection locked="0"/>
    </xf>
    <xf numFmtId="49" fontId="95" fillId="3" borderId="133" xfId="0" applyNumberFormat="1" applyFont="1" applyFill="1" applyBorder="1" applyAlignment="1" applyProtection="1">
      <alignment horizontal="left" vertical="center" wrapText="1"/>
      <protection locked="0"/>
    </xf>
    <xf numFmtId="49" fontId="95" fillId="3" borderId="34" xfId="0" applyNumberFormat="1" applyFont="1" applyFill="1" applyBorder="1" applyAlignment="1" applyProtection="1">
      <alignment horizontal="left" vertical="center" wrapText="1"/>
      <protection locked="0"/>
    </xf>
    <xf numFmtId="49" fontId="95" fillId="3" borderId="94"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18" fillId="0" borderId="108" xfId="3" applyFont="1" applyBorder="1" applyAlignment="1" applyProtection="1">
      <alignment horizontal="center" vertical="center" textRotation="255" wrapText="1"/>
      <protection locked="0"/>
    </xf>
    <xf numFmtId="0" fontId="6" fillId="3" borderId="34" xfId="0" applyFont="1" applyFill="1" applyBorder="1">
      <alignment vertical="center"/>
    </xf>
    <xf numFmtId="0" fontId="6" fillId="3" borderId="94" xfId="0" applyFont="1" applyFill="1" applyBorder="1">
      <alignment vertical="center"/>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95" fillId="3" borderId="34" xfId="0" applyNumberFormat="1" applyFont="1" applyFill="1" applyBorder="1" applyAlignment="1" applyProtection="1">
      <alignment horizontal="left" vertical="center" wrapText="1" shrinkToFit="1"/>
      <protection locked="0"/>
    </xf>
    <xf numFmtId="49" fontId="95" fillId="3" borderId="94" xfId="0" applyNumberFormat="1" applyFont="1" applyFill="1" applyBorder="1" applyAlignment="1" applyProtection="1">
      <alignment horizontal="left" vertical="center" wrapText="1" shrinkToFit="1"/>
      <protection locked="0"/>
    </xf>
    <xf numFmtId="0" fontId="163" fillId="3" borderId="34" xfId="0" applyFont="1" applyFill="1" applyBorder="1" applyAlignment="1">
      <alignment horizontal="left" vertical="center" wrapText="1"/>
    </xf>
    <xf numFmtId="0" fontId="163" fillId="3" borderId="94" xfId="0" applyFont="1" applyFill="1" applyBorder="1" applyAlignment="1">
      <alignment horizontal="left" vertical="center" wrapText="1"/>
    </xf>
    <xf numFmtId="0" fontId="163" fillId="3" borderId="102" xfId="0" applyFont="1" applyFill="1" applyBorder="1" applyAlignment="1">
      <alignment horizontal="left" vertical="center" wrapText="1"/>
    </xf>
    <xf numFmtId="0" fontId="163"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95" fillId="3" borderId="98" xfId="0" applyNumberFormat="1" applyFont="1" applyFill="1" applyBorder="1" applyAlignment="1" applyProtection="1">
      <alignment horizontal="left" vertical="center" wrapText="1" shrinkToFit="1"/>
      <protection locked="0"/>
    </xf>
    <xf numFmtId="49" fontId="95" fillId="3" borderId="69" xfId="0" applyNumberFormat="1" applyFont="1" applyFill="1" applyBorder="1" applyAlignment="1" applyProtection="1">
      <alignment horizontal="left" vertical="center" wrapText="1" shrinkToFit="1"/>
      <protection locked="0"/>
    </xf>
    <xf numFmtId="49" fontId="95" fillId="3" borderId="70" xfId="0" applyNumberFormat="1" applyFont="1" applyFill="1" applyBorder="1" applyAlignment="1" applyProtection="1">
      <alignment horizontal="left" vertical="center" wrapText="1" shrinkToFit="1"/>
      <protection locked="0"/>
    </xf>
    <xf numFmtId="0" fontId="167" fillId="0" borderId="108" xfId="3" applyFont="1" applyBorder="1" applyAlignment="1" applyProtection="1">
      <alignment horizontal="center" vertical="center" textRotation="255" wrapText="1"/>
      <protection locked="0"/>
    </xf>
    <xf numFmtId="0" fontId="17" fillId="8" borderId="93" xfId="0" applyFont="1" applyFill="1" applyBorder="1" applyAlignment="1">
      <alignment horizontal="left" vertical="center" wrapText="1"/>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4" xfId="0" applyFont="1" applyFill="1" applyBorder="1" applyAlignment="1">
      <alignment horizontal="left" vertical="center" wrapText="1"/>
    </xf>
    <xf numFmtId="0" fontId="159" fillId="3" borderId="34" xfId="0" applyFont="1" applyFill="1" applyBorder="1" applyAlignment="1">
      <alignment vertical="center" wrapText="1"/>
    </xf>
    <xf numFmtId="0" fontId="141" fillId="3" borderId="46" xfId="0" applyFont="1" applyFill="1" applyBorder="1" applyAlignment="1">
      <alignment horizontal="left" vertical="center" wrapText="1"/>
    </xf>
    <xf numFmtId="0" fontId="84" fillId="3" borderId="46" xfId="0" applyFont="1" applyFill="1" applyBorder="1" applyAlignment="1">
      <alignment horizontal="left" vertical="center" wrapText="1"/>
    </xf>
    <xf numFmtId="0" fontId="84" fillId="3" borderId="122" xfId="0" applyFont="1" applyFill="1" applyBorder="1" applyAlignment="1">
      <alignment horizontal="left" vertical="center" wrapText="1"/>
    </xf>
    <xf numFmtId="0" fontId="141" fillId="4" borderId="18" xfId="0" applyFont="1" applyFill="1" applyBorder="1" applyAlignment="1">
      <alignment vertical="center" wrapText="1"/>
    </xf>
    <xf numFmtId="0" fontId="84" fillId="4" borderId="18" xfId="0" applyFont="1" applyFill="1" applyBorder="1" applyAlignment="1">
      <alignment vertical="center" wrapText="1"/>
    </xf>
    <xf numFmtId="0" fontId="84" fillId="4" borderId="19" xfId="0" applyFont="1" applyFill="1" applyBorder="1" applyAlignment="1">
      <alignment vertical="center" wrapTex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8" fillId="3" borderId="34" xfId="0" applyFont="1" applyFill="1" applyBorder="1" applyAlignment="1">
      <alignment vertical="center" wrapText="1"/>
    </xf>
    <xf numFmtId="0" fontId="6" fillId="3" borderId="34" xfId="0" applyFont="1" applyFill="1" applyBorder="1" applyAlignment="1">
      <alignment vertical="center" wrapText="1"/>
    </xf>
    <xf numFmtId="49" fontId="95" fillId="3" borderId="119" xfId="0" applyNumberFormat="1" applyFont="1" applyFill="1" applyBorder="1" applyAlignment="1" applyProtection="1">
      <alignment horizontal="left" vertical="center" wrapText="1" shrinkToFit="1"/>
      <protection locked="0"/>
    </xf>
    <xf numFmtId="0" fontId="71" fillId="3" borderId="0" xfId="0" applyFont="1" applyFill="1" applyAlignment="1">
      <alignment horizontal="left" vertical="top" wrapText="1"/>
    </xf>
    <xf numFmtId="0" fontId="71" fillId="3" borderId="108" xfId="0" applyFont="1" applyFill="1" applyBorder="1" applyAlignment="1">
      <alignment horizontal="left" vertical="top" wrapText="1"/>
    </xf>
    <xf numFmtId="0" fontId="94" fillId="3" borderId="0" xfId="0" applyFont="1" applyFill="1" applyAlignment="1">
      <alignment horizontal="left" vertical="top" wrapText="1"/>
    </xf>
    <xf numFmtId="0" fontId="101" fillId="0" borderId="0" xfId="0" applyFont="1" applyAlignment="1" applyProtection="1">
      <alignment horizontal="left" vertical="center" wrapText="1" shrinkToFit="1"/>
      <protection locked="0"/>
    </xf>
    <xf numFmtId="49" fontId="95" fillId="0" borderId="0" xfId="0" applyNumberFormat="1" applyFont="1" applyAlignment="1" applyProtection="1">
      <alignment horizontal="left" vertical="center" wrapText="1"/>
      <protection locked="0"/>
    </xf>
    <xf numFmtId="49" fontId="95" fillId="0" borderId="108" xfId="0" applyNumberFormat="1" applyFont="1" applyBorder="1" applyAlignment="1" applyProtection="1">
      <alignment horizontal="left" vertical="center" wrapText="1"/>
      <protection locked="0"/>
    </xf>
    <xf numFmtId="0" fontId="95" fillId="0" borderId="0" xfId="0" applyFont="1" applyAlignment="1">
      <alignment horizontal="left" vertical="top" wrapText="1"/>
    </xf>
    <xf numFmtId="0" fontId="95" fillId="0" borderId="108" xfId="0" applyFont="1" applyBorder="1" applyAlignment="1">
      <alignment horizontal="left" vertical="top" wrapText="1"/>
    </xf>
    <xf numFmtId="0" fontId="95" fillId="0" borderId="18" xfId="0" applyFont="1" applyBorder="1" applyAlignment="1">
      <alignment horizontal="left" vertical="top" wrapText="1"/>
    </xf>
    <xf numFmtId="0" fontId="95" fillId="0" borderId="19" xfId="0" applyFont="1" applyBorder="1" applyAlignment="1">
      <alignment horizontal="left" vertical="top" wrapText="1"/>
    </xf>
    <xf numFmtId="0" fontId="120" fillId="3" borderId="107" xfId="0" applyFont="1" applyFill="1" applyBorder="1" applyAlignment="1">
      <alignment horizontal="left" vertical="center"/>
    </xf>
    <xf numFmtId="0" fontId="120" fillId="3" borderId="17" xfId="0" applyFont="1" applyFill="1" applyBorder="1" applyAlignment="1">
      <alignment horizontal="left" vertical="center"/>
    </xf>
    <xf numFmtId="0" fontId="120" fillId="3" borderId="113" xfId="0" applyFont="1" applyFill="1" applyBorder="1" applyAlignment="1">
      <alignment horizontal="left" vertical="center"/>
    </xf>
    <xf numFmtId="0" fontId="72" fillId="3" borderId="0" xfId="3" applyFont="1" applyFill="1" applyBorder="1" applyAlignment="1" applyProtection="1">
      <alignment horizontal="left" vertical="top" wrapText="1"/>
    </xf>
    <xf numFmtId="0" fontId="71" fillId="3" borderId="0" xfId="0" applyFont="1" applyFill="1" applyAlignment="1">
      <alignment horizontal="center" vertical="top" wrapText="1"/>
    </xf>
    <xf numFmtId="0" fontId="71" fillId="3" borderId="108" xfId="0" applyFont="1" applyFill="1" applyBorder="1" applyAlignment="1">
      <alignment horizontal="center" vertical="top" wrapText="1"/>
    </xf>
    <xf numFmtId="0" fontId="148" fillId="6" borderId="107" xfId="0" applyFont="1" applyFill="1" applyBorder="1" applyAlignment="1">
      <alignment horizontal="center" vertical="center" textRotation="255" shrinkToFit="1"/>
    </xf>
    <xf numFmtId="0" fontId="160"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2" fillId="3" borderId="124" xfId="0" applyFont="1" applyFill="1" applyBorder="1" applyAlignment="1">
      <alignment horizontal="left" vertical="center"/>
    </xf>
    <xf numFmtId="0" fontId="82" fillId="3" borderId="110" xfId="0" applyFont="1" applyFill="1" applyBorder="1" applyAlignment="1">
      <alignment horizontal="left" vertical="center"/>
    </xf>
    <xf numFmtId="0" fontId="82" fillId="3" borderId="111" xfId="0" applyFont="1" applyFill="1" applyBorder="1" applyAlignment="1">
      <alignment horizontal="left" vertical="center"/>
    </xf>
    <xf numFmtId="0" fontId="78" fillId="3" borderId="109" xfId="0" applyFont="1" applyFill="1" applyBorder="1" applyAlignment="1" applyProtection="1">
      <alignment horizontal="left" vertical="center" shrinkToFit="1"/>
      <protection locked="0"/>
    </xf>
    <xf numFmtId="0" fontId="78" fillId="3" borderId="110" xfId="0" applyFont="1" applyFill="1" applyBorder="1" applyAlignment="1" applyProtection="1">
      <alignment horizontal="left" vertical="center" shrinkToFit="1"/>
      <protection locked="0"/>
    </xf>
    <xf numFmtId="0" fontId="78" fillId="3" borderId="112" xfId="0" applyFont="1" applyFill="1" applyBorder="1" applyAlignment="1" applyProtection="1">
      <alignment horizontal="left" vertical="center" shrinkToFit="1"/>
      <protection locked="0"/>
    </xf>
    <xf numFmtId="0" fontId="105" fillId="3" borderId="77" xfId="0" applyFont="1" applyFill="1" applyBorder="1" applyAlignment="1">
      <alignment horizontal="left" vertical="center" shrinkToFit="1"/>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79" fillId="3" borderId="73" xfId="0" applyFont="1" applyFill="1" applyBorder="1" applyAlignment="1" applyProtection="1">
      <alignment horizontal="left" vertical="center" shrinkToFit="1"/>
      <protection locked="0"/>
    </xf>
    <xf numFmtId="0" fontId="79" fillId="3" borderId="18" xfId="0" applyFont="1" applyFill="1" applyBorder="1" applyAlignment="1" applyProtection="1">
      <alignment horizontal="left" vertical="center" shrinkToFit="1"/>
      <protection locked="0"/>
    </xf>
    <xf numFmtId="0" fontId="79" fillId="3" borderId="19" xfId="0" applyFont="1" applyFill="1" applyBorder="1" applyAlignment="1" applyProtection="1">
      <alignment horizontal="left" vertical="center" shrinkToFit="1"/>
      <protection locked="0"/>
    </xf>
    <xf numFmtId="0" fontId="161"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79" fillId="3" borderId="115" xfId="0" applyFont="1" applyFill="1" applyBorder="1" applyAlignment="1">
      <alignment horizontal="left" vertical="center" shrinkToFit="1"/>
    </xf>
    <xf numFmtId="0" fontId="79"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79" fillId="3" borderId="29" xfId="0" applyFont="1" applyFill="1" applyBorder="1" applyAlignment="1" applyProtection="1">
      <alignment horizontal="left" vertical="center" shrinkToFit="1"/>
      <protection locked="0"/>
    </xf>
    <xf numFmtId="0" fontId="79" fillId="3" borderId="54" xfId="0" applyFont="1" applyFill="1" applyBorder="1" applyAlignment="1" applyProtection="1">
      <alignment horizontal="left" vertical="center" shrinkToFit="1"/>
      <protection locked="0"/>
    </xf>
    <xf numFmtId="0" fontId="79"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11" fillId="0" borderId="0" xfId="0" applyFont="1" applyAlignment="1" applyProtection="1">
      <alignment horizontal="left" vertical="center"/>
      <protection locked="0"/>
    </xf>
    <xf numFmtId="0" fontId="95" fillId="0" borderId="125" xfId="0" applyFont="1" applyBorder="1" applyProtection="1">
      <alignment vertical="center"/>
      <protection locked="0"/>
    </xf>
    <xf numFmtId="0" fontId="95" fillId="0" borderId="0" xfId="0" applyFont="1" applyProtection="1">
      <alignment vertical="center"/>
      <protection locked="0"/>
    </xf>
    <xf numFmtId="0" fontId="95" fillId="0" borderId="131" xfId="0" applyFont="1" applyBorder="1" applyProtection="1">
      <alignment vertical="center"/>
      <protection locked="0"/>
    </xf>
    <xf numFmtId="0" fontId="138" fillId="0" borderId="0" xfId="3" applyFont="1" applyBorder="1" applyAlignment="1" applyProtection="1">
      <alignment horizontal="left" vertical="center"/>
      <protection locked="0"/>
    </xf>
    <xf numFmtId="0" fontId="15" fillId="2" borderId="0" xfId="0" applyFont="1" applyFill="1" applyAlignment="1" applyProtection="1">
      <alignment horizontal="left" vertical="center"/>
      <protection locked="0"/>
    </xf>
    <xf numFmtId="0" fontId="35" fillId="0" borderId="0" xfId="0" applyFont="1" applyAlignment="1" applyProtection="1">
      <alignment horizontal="left" vertical="center"/>
      <protection locked="0"/>
    </xf>
    <xf numFmtId="0" fontId="35" fillId="0" borderId="131" xfId="0" applyFont="1" applyBorder="1" applyAlignment="1" applyProtection="1">
      <alignment horizontal="left" vertical="center"/>
      <protection locked="0"/>
    </xf>
    <xf numFmtId="0" fontId="37" fillId="0" borderId="0" xfId="0" applyFont="1" applyAlignment="1" applyProtection="1">
      <alignment horizontal="center" vertical="center"/>
      <protection locked="0"/>
    </xf>
    <xf numFmtId="0" fontId="11" fillId="0" borderId="131" xfId="0" applyFont="1" applyBorder="1" applyAlignment="1" applyProtection="1">
      <alignment horizontal="left" vertical="center"/>
      <protection locked="0"/>
    </xf>
    <xf numFmtId="0" fontId="15" fillId="2" borderId="125" xfId="0" applyFont="1" applyFill="1" applyBorder="1" applyAlignment="1" applyProtection="1">
      <alignment horizontal="left" vertical="center"/>
      <protection locked="0"/>
    </xf>
    <xf numFmtId="0" fontId="11" fillId="0" borderId="0" xfId="0" applyFont="1" applyProtection="1">
      <alignment vertical="center"/>
      <protection locked="0"/>
    </xf>
    <xf numFmtId="0" fontId="11" fillId="0" borderId="131" xfId="0" applyFont="1" applyBorder="1" applyProtection="1">
      <alignment vertical="center"/>
      <protection locked="0"/>
    </xf>
    <xf numFmtId="0" fontId="11" fillId="0" borderId="0" xfId="0" applyFont="1" applyAlignment="1" applyProtection="1">
      <alignment horizontal="center" vertical="center"/>
      <protection locked="0"/>
    </xf>
    <xf numFmtId="0" fontId="53" fillId="0" borderId="126" xfId="0" applyFont="1" applyBorder="1" applyAlignment="1" applyProtection="1">
      <alignment horizontal="center" vertical="center" wrapText="1"/>
      <protection locked="0"/>
    </xf>
    <xf numFmtId="0" fontId="53" fillId="0" borderId="127" xfId="0" applyFont="1" applyBorder="1" applyAlignment="1" applyProtection="1">
      <alignment horizontal="center" vertical="center" wrapText="1"/>
      <protection locked="0"/>
    </xf>
    <xf numFmtId="0" fontId="53" fillId="0" borderId="1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1" fillId="0" borderId="0" xfId="0" applyFont="1" applyAlignment="1" applyProtection="1">
      <alignment horizontal="left" vertical="center" shrinkToFit="1"/>
      <protection locked="0"/>
    </xf>
    <xf numFmtId="0" fontId="11" fillId="0" borderId="131" xfId="0" applyFont="1" applyBorder="1" applyAlignment="1" applyProtection="1">
      <alignment horizontal="left" vertical="center" shrinkToFit="1"/>
      <protection locked="0"/>
    </xf>
    <xf numFmtId="0" fontId="156" fillId="0" borderId="125" xfId="0" applyFont="1" applyBorder="1" applyAlignment="1" applyProtection="1">
      <alignment vertical="center" wrapText="1"/>
      <protection locked="0"/>
    </xf>
    <xf numFmtId="0" fontId="156" fillId="0" borderId="0" xfId="0" applyFont="1" applyAlignment="1" applyProtection="1">
      <alignment vertical="center" wrapText="1"/>
      <protection locked="0"/>
    </xf>
    <xf numFmtId="0" fontId="156" fillId="0" borderId="131" xfId="0" applyFont="1" applyBorder="1" applyAlignment="1" applyProtection="1">
      <alignment vertical="center" wrapText="1"/>
      <protection locked="0"/>
    </xf>
    <xf numFmtId="0" fontId="11" fillId="3" borderId="0" xfId="0" applyFont="1" applyFill="1" applyAlignment="1">
      <alignment horizontal="right" vertical="center" wrapText="1"/>
    </xf>
    <xf numFmtId="0" fontId="51" fillId="3" borderId="10" xfId="0" applyFont="1" applyFill="1" applyBorder="1" applyAlignment="1" applyProtection="1">
      <alignment horizontal="center" vertical="center"/>
      <protection locked="0"/>
    </xf>
    <xf numFmtId="0" fontId="51" fillId="3" borderId="0" xfId="0" applyFont="1" applyFill="1" applyAlignment="1">
      <alignment horizontal="left" vertical="center"/>
    </xf>
    <xf numFmtId="0" fontId="51" fillId="3" borderId="0" xfId="0" applyFont="1" applyFill="1" applyAlignment="1" applyProtection="1">
      <alignment horizontal="left" vertical="center"/>
      <protection locked="0"/>
    </xf>
    <xf numFmtId="0" fontId="51"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3" fillId="3" borderId="0" xfId="0" applyFont="1" applyFill="1" applyAlignment="1">
      <alignment horizontal="left" vertical="center" shrinkToFit="1"/>
    </xf>
    <xf numFmtId="0" fontId="143" fillId="3" borderId="0" xfId="0" applyFont="1" applyFill="1" applyAlignment="1">
      <alignment horizontal="center" vertical="center"/>
    </xf>
    <xf numFmtId="0" fontId="143" fillId="3" borderId="10" xfId="0" applyFont="1" applyFill="1" applyBorder="1" applyAlignment="1" applyProtection="1">
      <alignment horizontal="center" vertical="center"/>
      <protection locked="0"/>
    </xf>
    <xf numFmtId="0" fontId="143" fillId="3" borderId="0" xfId="0" applyFont="1" applyFill="1" applyAlignment="1">
      <alignment horizontal="center" vertical="center" shrinkToFit="1"/>
    </xf>
    <xf numFmtId="0" fontId="143" fillId="3" borderId="10" xfId="0" applyFont="1" applyFill="1" applyBorder="1" applyAlignment="1" applyProtection="1">
      <alignment horizontal="center" vertical="center" wrapText="1" shrinkToFit="1"/>
      <protection locked="0"/>
    </xf>
    <xf numFmtId="0" fontId="48" fillId="3" borderId="0" xfId="0" applyFont="1" applyFill="1" applyAlignment="1">
      <alignment horizontal="center" vertical="center"/>
    </xf>
    <xf numFmtId="0" fontId="143"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0" fillId="3" borderId="0" xfId="0" applyFont="1" applyFill="1" applyAlignment="1">
      <alignment horizontal="center" vertical="center"/>
    </xf>
    <xf numFmtId="0" fontId="49" fillId="3" borderId="0" xfId="0" applyFont="1" applyFill="1" applyAlignment="1">
      <alignment horizontal="left" vertical="center"/>
    </xf>
    <xf numFmtId="0" fontId="143" fillId="3" borderId="10" xfId="0" applyFont="1" applyFill="1" applyBorder="1" applyAlignment="1" applyProtection="1">
      <alignment horizontal="left" vertical="center" wrapText="1"/>
      <protection locked="0"/>
    </xf>
    <xf numFmtId="0" fontId="51" fillId="3" borderId="7" xfId="0" applyFont="1" applyFill="1" applyBorder="1" applyAlignment="1">
      <alignment horizontal="left" vertical="center"/>
    </xf>
    <xf numFmtId="0" fontId="130" fillId="3" borderId="0" xfId="0" applyFont="1" applyFill="1" applyAlignment="1">
      <alignment vertical="center" shrinkToFit="1"/>
    </xf>
    <xf numFmtId="0" fontId="124" fillId="3" borderId="0" xfId="0" applyFont="1" applyFill="1" applyAlignment="1">
      <alignment vertical="center" shrinkToFit="1"/>
    </xf>
    <xf numFmtId="0" fontId="126" fillId="3" borderId="14" xfId="0" applyFont="1" applyFill="1" applyBorder="1" applyAlignment="1" applyProtection="1">
      <alignment horizontal="center" vertical="center" shrinkToFit="1"/>
      <protection locked="0"/>
    </xf>
    <xf numFmtId="0" fontId="126" fillId="3" borderId="7" xfId="0" applyFont="1" applyFill="1" applyBorder="1" applyAlignment="1" applyProtection="1">
      <alignment horizontal="center" vertical="center" shrinkToFit="1"/>
      <protection locked="0"/>
    </xf>
    <xf numFmtId="0" fontId="126" fillId="3" borderId="7" xfId="0" applyFont="1" applyFill="1" applyBorder="1" applyAlignment="1">
      <alignment horizontal="left" vertical="center" shrinkToFit="1"/>
    </xf>
    <xf numFmtId="0" fontId="126" fillId="3" borderId="23" xfId="0" applyFont="1" applyFill="1" applyBorder="1" applyAlignment="1">
      <alignment horizontal="left" vertical="center" shrinkToFit="1"/>
    </xf>
    <xf numFmtId="0" fontId="128" fillId="3" borderId="15" xfId="0" applyFont="1" applyFill="1" applyBorder="1" applyAlignment="1">
      <alignment horizontal="left" vertical="center" shrinkToFit="1"/>
    </xf>
    <xf numFmtId="0" fontId="128" fillId="3" borderId="0" xfId="0" applyFont="1" applyFill="1" applyAlignment="1">
      <alignment horizontal="left" vertical="center" shrinkToFit="1"/>
    </xf>
    <xf numFmtId="0" fontId="128" fillId="3" borderId="24" xfId="0" applyFont="1" applyFill="1" applyBorder="1" applyAlignment="1">
      <alignment horizontal="left" vertical="center" shrinkToFit="1"/>
    </xf>
    <xf numFmtId="0" fontId="129" fillId="3" borderId="15" xfId="0" applyFont="1" applyFill="1" applyBorder="1" applyAlignment="1">
      <alignment horizontal="left" vertical="center" shrinkToFit="1"/>
    </xf>
    <xf numFmtId="0" fontId="129" fillId="3" borderId="0" xfId="0" applyFont="1" applyFill="1" applyAlignment="1">
      <alignment horizontal="left" vertical="center" shrinkToFit="1"/>
    </xf>
    <xf numFmtId="0" fontId="129" fillId="3" borderId="0" xfId="0" applyFont="1" applyFill="1" applyAlignment="1" applyProtection="1">
      <alignment horizontal="left" vertical="center" shrinkToFit="1"/>
      <protection locked="0"/>
    </xf>
    <xf numFmtId="0" fontId="129"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4" fillId="3" borderId="14" xfId="0" applyFont="1" applyFill="1" applyBorder="1" applyAlignment="1">
      <alignment vertical="center" shrinkToFit="1"/>
    </xf>
    <xf numFmtId="0" fontId="124" fillId="3" borderId="7" xfId="0" applyFont="1" applyFill="1" applyBorder="1" applyAlignment="1">
      <alignment vertical="center" shrinkToFit="1"/>
    </xf>
    <xf numFmtId="0" fontId="124"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58" fillId="3" borderId="15" xfId="0" applyFont="1" applyFill="1" applyBorder="1" applyAlignment="1">
      <alignment vertical="center" shrinkToFit="1"/>
    </xf>
    <xf numFmtId="0" fontId="58" fillId="3" borderId="0" xfId="0" applyFont="1" applyFill="1" applyAlignment="1">
      <alignment vertical="center" shrinkToFit="1"/>
    </xf>
    <xf numFmtId="0" fontId="58" fillId="3" borderId="24" xfId="0" applyFont="1" applyFill="1" applyBorder="1" applyAlignment="1">
      <alignment vertical="center" shrinkToFit="1"/>
    </xf>
    <xf numFmtId="0" fontId="122" fillId="3" borderId="15" xfId="0" applyFont="1" applyFill="1" applyBorder="1" applyAlignment="1">
      <alignment vertical="center" shrinkToFit="1"/>
    </xf>
    <xf numFmtId="0" fontId="122" fillId="3" borderId="0" xfId="0" applyFont="1" applyFill="1" applyAlignment="1">
      <alignment vertical="center" shrinkToFit="1"/>
    </xf>
    <xf numFmtId="0" fontId="122" fillId="3" borderId="24" xfId="0" applyFont="1" applyFill="1" applyBorder="1" applyAlignment="1">
      <alignment vertical="center" shrinkToFit="1"/>
    </xf>
    <xf numFmtId="0" fontId="58" fillId="3" borderId="25" xfId="0" applyFont="1" applyFill="1" applyBorder="1" applyAlignment="1">
      <alignment vertical="center" shrinkToFit="1"/>
    </xf>
    <xf numFmtId="0" fontId="58" fillId="3" borderId="10" xfId="0" applyFont="1" applyFill="1" applyBorder="1" applyAlignment="1">
      <alignment vertical="center" shrinkToFit="1"/>
    </xf>
    <xf numFmtId="0" fontId="58"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8" fillId="3" borderId="14" xfId="0" applyFont="1" applyFill="1" applyBorder="1" applyAlignment="1">
      <alignment vertical="center" shrinkToFit="1"/>
    </xf>
    <xf numFmtId="0" fontId="58" fillId="3" borderId="7" xfId="0" applyFont="1" applyFill="1" applyBorder="1" applyAlignment="1">
      <alignment vertical="center" shrinkToFit="1"/>
    </xf>
    <xf numFmtId="0" fontId="58"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40" fillId="3" borderId="25" xfId="0" applyFont="1" applyFill="1" applyBorder="1" applyAlignment="1">
      <alignment horizontal="center" vertical="center"/>
    </xf>
    <xf numFmtId="0" fontId="40" fillId="3" borderId="10" xfId="0" applyFont="1" applyFill="1" applyBorder="1" applyAlignment="1">
      <alignment horizontal="center" vertical="center"/>
    </xf>
    <xf numFmtId="0" fontId="40" fillId="3" borderId="26" xfId="0" applyFont="1" applyFill="1" applyBorder="1" applyAlignment="1">
      <alignment horizontal="center" vertical="center"/>
    </xf>
    <xf numFmtId="0" fontId="45" fillId="3" borderId="10" xfId="0" applyFont="1" applyFill="1" applyBorder="1" applyAlignment="1">
      <alignment horizontal="left" vertical="center"/>
    </xf>
    <xf numFmtId="0" fontId="40" fillId="3" borderId="14"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23"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40" fillId="3" borderId="15" xfId="0" applyFont="1" applyFill="1" applyBorder="1" applyAlignment="1">
      <alignment horizontal="center" vertical="center"/>
    </xf>
    <xf numFmtId="0" fontId="40" fillId="3" borderId="0" xfId="0" applyFont="1" applyFill="1" applyAlignment="1">
      <alignment horizontal="center" vertical="center"/>
    </xf>
    <xf numFmtId="0" fontId="40" fillId="3" borderId="24" xfId="0" applyFont="1" applyFill="1" applyBorder="1" applyAlignment="1">
      <alignment horizontal="center" vertical="center"/>
    </xf>
    <xf numFmtId="0" fontId="11" fillId="3" borderId="0" xfId="0" applyFont="1" applyFill="1">
      <alignment vertical="center"/>
    </xf>
    <xf numFmtId="0" fontId="42" fillId="3" borderId="0" xfId="0" applyFont="1" applyFill="1">
      <alignment vertical="center"/>
    </xf>
    <xf numFmtId="0" fontId="43" fillId="3" borderId="0" xfId="0" applyFont="1" applyFill="1">
      <alignment vertical="center"/>
    </xf>
  </cellXfs>
  <cellStyles count="4">
    <cellStyle name="一般" xfId="0" builtinId="0"/>
    <cellStyle name="一般 3 2" xfId="2" xr:uid="{E43A33F4-6C7E-4C0B-B24A-2496FA8228F7}"/>
    <cellStyle name="大綱列_1" xfId="1" builtinId="1" iLevel="0"/>
    <cellStyle name="超連結" xfId="3" builtinId="8"/>
  </cellStyles>
  <dxfs count="371">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FF9E7"/>
      <color rgb="FFFDF0E9"/>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80" lockText="1" noThreeD="1"/>
</file>

<file path=xl/ctrlProps/ctrlProp101.xml><?xml version="1.0" encoding="utf-8"?>
<formControlPr xmlns="http://schemas.microsoft.com/office/spreadsheetml/2009/9/main" objectType="CheckBox" fmlaLink="$BB$81" lockText="1" noThreeD="1"/>
</file>

<file path=xl/ctrlProps/ctrlProp102.xml><?xml version="1.0" encoding="utf-8"?>
<formControlPr xmlns="http://schemas.microsoft.com/office/spreadsheetml/2009/9/main" objectType="CheckBox" fmlaLink="$BB$82" lockText="1" noThreeD="1"/>
</file>

<file path=xl/ctrlProps/ctrlProp103.xml><?xml version="1.0" encoding="utf-8"?>
<formControlPr xmlns="http://schemas.microsoft.com/office/spreadsheetml/2009/9/main" objectType="CheckBox" fmlaLink="$BB$83" lockText="1" noThreeD="1"/>
</file>

<file path=xl/ctrlProps/ctrlProp104.xml><?xml version="1.0" encoding="utf-8"?>
<formControlPr xmlns="http://schemas.microsoft.com/office/spreadsheetml/2009/9/main" objectType="CheckBox" fmlaLink="$BB$84" lockText="1" noThreeD="1"/>
</file>

<file path=xl/ctrlProps/ctrlProp105.xml><?xml version="1.0" encoding="utf-8"?>
<formControlPr xmlns="http://schemas.microsoft.com/office/spreadsheetml/2009/9/main" objectType="CheckBox" fmlaLink="$BB$85" lockText="1" noThreeD="1"/>
</file>

<file path=xl/ctrlProps/ctrlProp106.xml><?xml version="1.0" encoding="utf-8"?>
<formControlPr xmlns="http://schemas.microsoft.com/office/spreadsheetml/2009/9/main" objectType="CheckBox" fmlaLink="$BB$86" lockText="1" noThreeD="1"/>
</file>

<file path=xl/ctrlProps/ctrlProp107.xml><?xml version="1.0" encoding="utf-8"?>
<formControlPr xmlns="http://schemas.microsoft.com/office/spreadsheetml/2009/9/main" objectType="CheckBox" fmlaLink="$BB$87" lockText="1" noThreeD="1"/>
</file>

<file path=xl/ctrlProps/ctrlProp108.xml><?xml version="1.0" encoding="utf-8"?>
<formControlPr xmlns="http://schemas.microsoft.com/office/spreadsheetml/2009/9/main" objectType="CheckBox" fmlaLink="$BB$88" lockText="1" noThreeD="1"/>
</file>

<file path=xl/ctrlProps/ctrlProp109.xml><?xml version="1.0" encoding="utf-8"?>
<formControlPr xmlns="http://schemas.microsoft.com/office/spreadsheetml/2009/9/main" objectType="CheckBox" fmlaLink="$BB$89"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90" lockText="1" noThreeD="1"/>
</file>

<file path=xl/ctrlProps/ctrlProp111.xml><?xml version="1.0" encoding="utf-8"?>
<formControlPr xmlns="http://schemas.microsoft.com/office/spreadsheetml/2009/9/main" objectType="CheckBox" fmlaLink="$BB$92" lockText="1" noThreeD="1"/>
</file>

<file path=xl/ctrlProps/ctrlProp112.xml><?xml version="1.0" encoding="utf-8"?>
<formControlPr xmlns="http://schemas.microsoft.com/office/spreadsheetml/2009/9/main" objectType="CheckBox" fmlaLink="$BB$61" lockText="1" noThreeD="1"/>
</file>

<file path=xl/ctrlProps/ctrlProp113.xml><?xml version="1.0" encoding="utf-8"?>
<formControlPr xmlns="http://schemas.microsoft.com/office/spreadsheetml/2009/9/main" objectType="CheckBox" fmlaLink="$BC$12" lockText="1" noThreeD="1"/>
</file>

<file path=xl/ctrlProps/ctrlProp114.xml><?xml version="1.0" encoding="utf-8"?>
<formControlPr xmlns="http://schemas.microsoft.com/office/spreadsheetml/2009/9/main" objectType="CheckBox" fmlaLink="$BG$12" lockText="1" noThreeD="1"/>
</file>

<file path=xl/ctrlProps/ctrlProp115.xml><?xml version="1.0" encoding="utf-8"?>
<formControlPr xmlns="http://schemas.microsoft.com/office/spreadsheetml/2009/9/main" objectType="CheckBox" fmlaLink="$BK$12" lockText="1" noThreeD="1"/>
</file>

<file path=xl/ctrlProps/ctrlProp116.xml><?xml version="1.0" encoding="utf-8"?>
<formControlPr xmlns="http://schemas.microsoft.com/office/spreadsheetml/2009/9/main" objectType="CheckBox" fmlaLink="$BO$12" lockText="1" noThreeD="1"/>
</file>

<file path=xl/ctrlProps/ctrlProp117.xml><?xml version="1.0" encoding="utf-8"?>
<formControlPr xmlns="http://schemas.microsoft.com/office/spreadsheetml/2009/9/main" objectType="CheckBox" fmlaLink="$BS$12" lockText="1" noThreeD="1"/>
</file>

<file path=xl/ctrlProps/ctrlProp118.xml><?xml version="1.0" encoding="utf-8"?>
<formControlPr xmlns="http://schemas.microsoft.com/office/spreadsheetml/2009/9/main" objectType="CheckBox" fmlaLink="$BS$15" lockText="1" noThreeD="1"/>
</file>

<file path=xl/ctrlProps/ctrlProp119.xml><?xml version="1.0" encoding="utf-8"?>
<formControlPr xmlns="http://schemas.microsoft.com/office/spreadsheetml/2009/9/main" objectType="CheckBox" fmlaLink="$BO$15"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K$15" lockText="1" noThreeD="1"/>
</file>

<file path=xl/ctrlProps/ctrlProp121.xml><?xml version="1.0" encoding="utf-8"?>
<formControlPr xmlns="http://schemas.microsoft.com/office/spreadsheetml/2009/9/main" objectType="CheckBox" fmlaLink="$BG$15" lockText="1" noThreeD="1"/>
</file>

<file path=xl/ctrlProps/ctrlProp122.xml><?xml version="1.0" encoding="utf-8"?>
<formControlPr xmlns="http://schemas.microsoft.com/office/spreadsheetml/2009/9/main" objectType="CheckBox" fmlaLink="$BC$15" lockText="1" noThreeD="1"/>
</file>

<file path=xl/ctrlProps/ctrlProp123.xml><?xml version="1.0" encoding="utf-8"?>
<formControlPr xmlns="http://schemas.microsoft.com/office/spreadsheetml/2009/9/main" objectType="CheckBox" fmlaLink="$BB$74" lockText="1" noThreeD="1"/>
</file>

<file path=xl/ctrlProps/ctrlProp124.xml><?xml version="1.0" encoding="utf-8"?>
<formControlPr xmlns="http://schemas.microsoft.com/office/spreadsheetml/2009/9/main" objectType="CheckBox" fmlaLink="$BB$75" lockText="1" noThreeD="1"/>
</file>

<file path=xl/ctrlProps/ctrlProp125.xml><?xml version="1.0" encoding="utf-8"?>
<formControlPr xmlns="http://schemas.microsoft.com/office/spreadsheetml/2009/9/main" objectType="CheckBox" fmlaLink="$BB$76" lockText="1" noThreeD="1"/>
</file>

<file path=xl/ctrlProps/ctrlProp126.xml><?xml version="1.0" encoding="utf-8"?>
<formControlPr xmlns="http://schemas.microsoft.com/office/spreadsheetml/2009/9/main" objectType="Button" lockText="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6" lockText="1" noThreeD="1"/>
</file>

<file path=xl/ctrlProps/ctrlProp43.xml><?xml version="1.0" encoding="utf-8"?>
<formControlPr xmlns="http://schemas.microsoft.com/office/spreadsheetml/2009/9/main" objectType="CheckBox" fmlaLink="$BB$7" lockText="1" noThreeD="1"/>
</file>

<file path=xl/ctrlProps/ctrlProp44.xml><?xml version="1.0" encoding="utf-8"?>
<formControlPr xmlns="http://schemas.microsoft.com/office/spreadsheetml/2009/9/main" objectType="CheckBox" fmlaLink="$BB$8" lockText="1" noThreeD="1"/>
</file>

<file path=xl/ctrlProps/ctrlProp45.xml><?xml version="1.0" encoding="utf-8"?>
<formControlPr xmlns="http://schemas.microsoft.com/office/spreadsheetml/2009/9/main" objectType="CheckBox" fmlaLink="$BB$18" lockText="1" noThreeD="1"/>
</file>

<file path=xl/ctrlProps/ctrlProp46.xml><?xml version="1.0" encoding="utf-8"?>
<formControlPr xmlns="http://schemas.microsoft.com/office/spreadsheetml/2009/9/main" objectType="CheckBox" fmlaLink="$BB$19" lockText="1" noThreeD="1"/>
</file>

<file path=xl/ctrlProps/ctrlProp47.xml><?xml version="1.0" encoding="utf-8"?>
<formControlPr xmlns="http://schemas.microsoft.com/office/spreadsheetml/2009/9/main" objectType="CheckBox" fmlaLink="$BB$20" lockText="1" noThreeD="1"/>
</file>

<file path=xl/ctrlProps/ctrlProp48.xml><?xml version="1.0" encoding="utf-8"?>
<formControlPr xmlns="http://schemas.microsoft.com/office/spreadsheetml/2009/9/main" objectType="CheckBox" fmlaLink="$BB$21" lockText="1" noThreeD="1"/>
</file>

<file path=xl/ctrlProps/ctrlProp49.xml><?xml version="1.0" encoding="utf-8"?>
<formControlPr xmlns="http://schemas.microsoft.com/office/spreadsheetml/2009/9/main" objectType="CheckBox" fmlaLink="$BB$22"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23" lockText="1" noThreeD="1"/>
</file>

<file path=xl/ctrlProps/ctrlProp51.xml><?xml version="1.0" encoding="utf-8"?>
<formControlPr xmlns="http://schemas.microsoft.com/office/spreadsheetml/2009/9/main" objectType="CheckBox" fmlaLink="$BB$24" lockText="1" noThreeD="1"/>
</file>

<file path=xl/ctrlProps/ctrlProp52.xml><?xml version="1.0" encoding="utf-8"?>
<formControlPr xmlns="http://schemas.microsoft.com/office/spreadsheetml/2009/9/main" objectType="CheckBox" fmlaLink="$BB$25" lockText="1" noThreeD="1"/>
</file>

<file path=xl/ctrlProps/ctrlProp53.xml><?xml version="1.0" encoding="utf-8"?>
<formControlPr xmlns="http://schemas.microsoft.com/office/spreadsheetml/2009/9/main" objectType="CheckBox" fmlaLink="$BB$26" lockText="1" noThreeD="1"/>
</file>

<file path=xl/ctrlProps/ctrlProp54.xml><?xml version="1.0" encoding="utf-8"?>
<formControlPr xmlns="http://schemas.microsoft.com/office/spreadsheetml/2009/9/main" objectType="CheckBox" fmlaLink="$BB$27" lockText="1" noThreeD="1"/>
</file>

<file path=xl/ctrlProps/ctrlProp55.xml><?xml version="1.0" encoding="utf-8"?>
<formControlPr xmlns="http://schemas.microsoft.com/office/spreadsheetml/2009/9/main" objectType="CheckBox" fmlaLink="$BB$28" lockText="1" noThreeD="1"/>
</file>

<file path=xl/ctrlProps/ctrlProp56.xml><?xml version="1.0" encoding="utf-8"?>
<formControlPr xmlns="http://schemas.microsoft.com/office/spreadsheetml/2009/9/main" objectType="CheckBox" fmlaLink="$BB$29" lockText="1" noThreeD="1"/>
</file>

<file path=xl/ctrlProps/ctrlProp57.xml><?xml version="1.0" encoding="utf-8"?>
<formControlPr xmlns="http://schemas.microsoft.com/office/spreadsheetml/2009/9/main" objectType="CheckBox" fmlaLink="$BB$30" lockText="1" noThreeD="1"/>
</file>

<file path=xl/ctrlProps/ctrlProp58.xml><?xml version="1.0" encoding="utf-8"?>
<formControlPr xmlns="http://schemas.microsoft.com/office/spreadsheetml/2009/9/main" objectType="CheckBox" fmlaLink="$BB$31" lockText="1" noThreeD="1"/>
</file>

<file path=xl/ctrlProps/ctrlProp59.xml><?xml version="1.0" encoding="utf-8"?>
<formControlPr xmlns="http://schemas.microsoft.com/office/spreadsheetml/2009/9/main" objectType="CheckBox" fmlaLink="$BB$32"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33" lockText="1" noThreeD="1"/>
</file>

<file path=xl/ctrlProps/ctrlProp61.xml><?xml version="1.0" encoding="utf-8"?>
<formControlPr xmlns="http://schemas.microsoft.com/office/spreadsheetml/2009/9/main" objectType="CheckBox" fmlaLink="$BB$34" lockText="1" noThreeD="1"/>
</file>

<file path=xl/ctrlProps/ctrlProp62.xml><?xml version="1.0" encoding="utf-8"?>
<formControlPr xmlns="http://schemas.microsoft.com/office/spreadsheetml/2009/9/main" objectType="CheckBox" fmlaLink="$BB$35" lockText="1" noThreeD="1"/>
</file>

<file path=xl/ctrlProps/ctrlProp63.xml><?xml version="1.0" encoding="utf-8"?>
<formControlPr xmlns="http://schemas.microsoft.com/office/spreadsheetml/2009/9/main" objectType="CheckBox" fmlaLink="$BB$37" lockText="1" noThreeD="1"/>
</file>

<file path=xl/ctrlProps/ctrlProp64.xml><?xml version="1.0" encoding="utf-8"?>
<formControlPr xmlns="http://schemas.microsoft.com/office/spreadsheetml/2009/9/main" objectType="CheckBox" fmlaLink="$BB$38" lockText="1" noThreeD="1"/>
</file>

<file path=xl/ctrlProps/ctrlProp65.xml><?xml version="1.0" encoding="utf-8"?>
<formControlPr xmlns="http://schemas.microsoft.com/office/spreadsheetml/2009/9/main" objectType="CheckBox" fmlaLink="$BB$39" lockText="1" noThreeD="1"/>
</file>

<file path=xl/ctrlProps/ctrlProp66.xml><?xml version="1.0" encoding="utf-8"?>
<formControlPr xmlns="http://schemas.microsoft.com/office/spreadsheetml/2009/9/main" objectType="CheckBox" fmlaLink="$BB$40" lockText="1" noThreeD="1"/>
</file>

<file path=xl/ctrlProps/ctrlProp67.xml><?xml version="1.0" encoding="utf-8"?>
<formControlPr xmlns="http://schemas.microsoft.com/office/spreadsheetml/2009/9/main" objectType="CheckBox" fmlaLink="$BB$41" lockText="1" noThreeD="1"/>
</file>

<file path=xl/ctrlProps/ctrlProp68.xml><?xml version="1.0" encoding="utf-8"?>
<formControlPr xmlns="http://schemas.microsoft.com/office/spreadsheetml/2009/9/main" objectType="CheckBox" fmlaLink="$BB$42" lockText="1" noThreeD="1"/>
</file>

<file path=xl/ctrlProps/ctrlProp69.xml><?xml version="1.0" encoding="utf-8"?>
<formControlPr xmlns="http://schemas.microsoft.com/office/spreadsheetml/2009/9/main" objectType="CheckBox" fmlaLink="$BB$43"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45" lockText="1" noThreeD="1"/>
</file>

<file path=xl/ctrlProps/ctrlProp71.xml><?xml version="1.0" encoding="utf-8"?>
<formControlPr xmlns="http://schemas.microsoft.com/office/spreadsheetml/2009/9/main" objectType="CheckBox" fmlaLink="$BB$46" lockText="1" noThreeD="1"/>
</file>

<file path=xl/ctrlProps/ctrlProp72.xml><?xml version="1.0" encoding="utf-8"?>
<formControlPr xmlns="http://schemas.microsoft.com/office/spreadsheetml/2009/9/main" objectType="CheckBox" fmlaLink="$BB$47" lockText="1" noThreeD="1"/>
</file>

<file path=xl/ctrlProps/ctrlProp73.xml><?xml version="1.0" encoding="utf-8"?>
<formControlPr xmlns="http://schemas.microsoft.com/office/spreadsheetml/2009/9/main" objectType="CheckBox" fmlaLink="$BB$48" lockText="1" noThreeD="1"/>
</file>

<file path=xl/ctrlProps/ctrlProp74.xml><?xml version="1.0" encoding="utf-8"?>
<formControlPr xmlns="http://schemas.microsoft.com/office/spreadsheetml/2009/9/main" objectType="CheckBox" fmlaLink="$BB$49" lockText="1" noThreeD="1"/>
</file>

<file path=xl/ctrlProps/ctrlProp75.xml><?xml version="1.0" encoding="utf-8"?>
<formControlPr xmlns="http://schemas.microsoft.com/office/spreadsheetml/2009/9/main" objectType="CheckBox" fmlaLink="$BB$50" lockText="1" noThreeD="1"/>
</file>

<file path=xl/ctrlProps/ctrlProp76.xml><?xml version="1.0" encoding="utf-8"?>
<formControlPr xmlns="http://schemas.microsoft.com/office/spreadsheetml/2009/9/main" objectType="CheckBox" fmlaLink="$BB$51" lockText="1" noThreeD="1"/>
</file>

<file path=xl/ctrlProps/ctrlProp77.xml><?xml version="1.0" encoding="utf-8"?>
<formControlPr xmlns="http://schemas.microsoft.com/office/spreadsheetml/2009/9/main" objectType="CheckBox" fmlaLink="$BB$52" lockText="1" noThreeD="1"/>
</file>

<file path=xl/ctrlProps/ctrlProp78.xml><?xml version="1.0" encoding="utf-8"?>
<formControlPr xmlns="http://schemas.microsoft.com/office/spreadsheetml/2009/9/main" objectType="CheckBox" fmlaLink="$BB$53" lockText="1" noThreeD="1"/>
</file>

<file path=xl/ctrlProps/ctrlProp79.xml><?xml version="1.0" encoding="utf-8"?>
<formControlPr xmlns="http://schemas.microsoft.com/office/spreadsheetml/2009/9/main" objectType="CheckBox" fmlaLink="$BB$54"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55" lockText="1" noThreeD="1"/>
</file>

<file path=xl/ctrlProps/ctrlProp81.xml><?xml version="1.0" encoding="utf-8"?>
<formControlPr xmlns="http://schemas.microsoft.com/office/spreadsheetml/2009/9/main" objectType="CheckBox" fmlaLink="$BB$56" lockText="1" noThreeD="1"/>
</file>

<file path=xl/ctrlProps/ctrlProp82.xml><?xml version="1.0" encoding="utf-8"?>
<formControlPr xmlns="http://schemas.microsoft.com/office/spreadsheetml/2009/9/main" objectType="CheckBox" fmlaLink="$BB$57" lockText="1" noThreeD="1"/>
</file>

<file path=xl/ctrlProps/ctrlProp83.xml><?xml version="1.0" encoding="utf-8"?>
<formControlPr xmlns="http://schemas.microsoft.com/office/spreadsheetml/2009/9/main" objectType="CheckBox" fmlaLink="$BB$58" lockText="1" noThreeD="1"/>
</file>

<file path=xl/ctrlProps/ctrlProp84.xml><?xml version="1.0" encoding="utf-8"?>
<formControlPr xmlns="http://schemas.microsoft.com/office/spreadsheetml/2009/9/main" objectType="CheckBox" fmlaLink="$BB$59" lockText="1" noThreeD="1"/>
</file>

<file path=xl/ctrlProps/ctrlProp85.xml><?xml version="1.0" encoding="utf-8"?>
<formControlPr xmlns="http://schemas.microsoft.com/office/spreadsheetml/2009/9/main" objectType="CheckBox" fmlaLink="$BB$60" lockText="1" noThreeD="1"/>
</file>

<file path=xl/ctrlProps/ctrlProp86.xml><?xml version="1.0" encoding="utf-8"?>
<formControlPr xmlns="http://schemas.microsoft.com/office/spreadsheetml/2009/9/main" objectType="CheckBox" fmlaLink="$BB$62" lockText="1" noThreeD="1"/>
</file>

<file path=xl/ctrlProps/ctrlProp87.xml><?xml version="1.0" encoding="utf-8"?>
<formControlPr xmlns="http://schemas.microsoft.com/office/spreadsheetml/2009/9/main" objectType="CheckBox" fmlaLink="$BB$63" lockText="1" noThreeD="1"/>
</file>

<file path=xl/ctrlProps/ctrlProp88.xml><?xml version="1.0" encoding="utf-8"?>
<formControlPr xmlns="http://schemas.microsoft.com/office/spreadsheetml/2009/9/main" objectType="CheckBox" fmlaLink="$BB$64" lockText="1" noThreeD="1"/>
</file>

<file path=xl/ctrlProps/ctrlProp89.xml><?xml version="1.0" encoding="utf-8"?>
<formControlPr xmlns="http://schemas.microsoft.com/office/spreadsheetml/2009/9/main" objectType="CheckBox" fmlaLink="$BB$65"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66" lockText="1" noThreeD="1"/>
</file>

<file path=xl/ctrlProps/ctrlProp91.xml><?xml version="1.0" encoding="utf-8"?>
<formControlPr xmlns="http://schemas.microsoft.com/office/spreadsheetml/2009/9/main" objectType="CheckBox" fmlaLink="$BB$67" lockText="1" noThreeD="1"/>
</file>

<file path=xl/ctrlProps/ctrlProp92.xml><?xml version="1.0" encoding="utf-8"?>
<formControlPr xmlns="http://schemas.microsoft.com/office/spreadsheetml/2009/9/main" objectType="CheckBox" fmlaLink="$BB$68" lockText="1" noThreeD="1"/>
</file>

<file path=xl/ctrlProps/ctrlProp93.xml><?xml version="1.0" encoding="utf-8"?>
<formControlPr xmlns="http://schemas.microsoft.com/office/spreadsheetml/2009/9/main" objectType="CheckBox" fmlaLink="$BB$69" lockText="1" noThreeD="1"/>
</file>

<file path=xl/ctrlProps/ctrlProp94.xml><?xml version="1.0" encoding="utf-8"?>
<formControlPr xmlns="http://schemas.microsoft.com/office/spreadsheetml/2009/9/main" objectType="CheckBox" fmlaLink="$BB$70" lockText="1" noThreeD="1"/>
</file>

<file path=xl/ctrlProps/ctrlProp95.xml><?xml version="1.0" encoding="utf-8"?>
<formControlPr xmlns="http://schemas.microsoft.com/office/spreadsheetml/2009/9/main" objectType="CheckBox" fmlaLink="$BB$71" lockText="1" noThreeD="1"/>
</file>

<file path=xl/ctrlProps/ctrlProp96.xml><?xml version="1.0" encoding="utf-8"?>
<formControlPr xmlns="http://schemas.microsoft.com/office/spreadsheetml/2009/9/main" objectType="CheckBox" fmlaLink="$BB$72" lockText="1" noThreeD="1"/>
</file>

<file path=xl/ctrlProps/ctrlProp97.xml><?xml version="1.0" encoding="utf-8"?>
<formControlPr xmlns="http://schemas.microsoft.com/office/spreadsheetml/2009/9/main" objectType="CheckBox" fmlaLink="$BB$73" lockText="1" noThreeD="1"/>
</file>

<file path=xl/ctrlProps/ctrlProp98.xml><?xml version="1.0" encoding="utf-8"?>
<formControlPr xmlns="http://schemas.microsoft.com/office/spreadsheetml/2009/9/main" objectType="CheckBox" fmlaLink="$BB$78" lockText="1" noThreeD="1"/>
</file>

<file path=xl/ctrlProps/ctrlProp99.xml><?xml version="1.0" encoding="utf-8"?>
<formControlPr xmlns="http://schemas.microsoft.com/office/spreadsheetml/2009/9/main" objectType="CheckBox" fmlaLink="$BB$7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E0DDC885-608B-4CB7-BD7E-0DAF569BB5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62145" name="Button 1" hidden="1">
              <a:extLst>
                <a:ext uri="{63B3BB69-23CF-44E3-9099-C40C66FF867C}">
                  <a14:compatExt spid="_x0000_s262145"/>
                </a:ext>
                <a:ext uri="{FF2B5EF4-FFF2-40B4-BE49-F238E27FC236}">
                  <a16:creationId xmlns:a16="http://schemas.microsoft.com/office/drawing/2014/main" id="{00000000-0008-0000-0000-000001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62146" name="Button 2" hidden="1">
              <a:extLst>
                <a:ext uri="{63B3BB69-23CF-44E3-9099-C40C66FF867C}">
                  <a14:compatExt spid="_x0000_s262146"/>
                </a:ext>
                <a:ext uri="{FF2B5EF4-FFF2-40B4-BE49-F238E27FC236}">
                  <a16:creationId xmlns:a16="http://schemas.microsoft.com/office/drawing/2014/main" id="{00000000-0008-0000-0000-000002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62147" name="Button 3" hidden="1">
              <a:extLst>
                <a:ext uri="{63B3BB69-23CF-44E3-9099-C40C66FF867C}">
                  <a14:compatExt spid="_x0000_s262147"/>
                </a:ext>
                <a:ext uri="{FF2B5EF4-FFF2-40B4-BE49-F238E27FC236}">
                  <a16:creationId xmlns:a16="http://schemas.microsoft.com/office/drawing/2014/main" id="{00000000-0008-0000-0000-000003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62148" name="Button 4" hidden="1">
              <a:extLst>
                <a:ext uri="{63B3BB69-23CF-44E3-9099-C40C66FF867C}">
                  <a14:compatExt spid="_x0000_s262148"/>
                </a:ext>
                <a:ext uri="{FF2B5EF4-FFF2-40B4-BE49-F238E27FC236}">
                  <a16:creationId xmlns:a16="http://schemas.microsoft.com/office/drawing/2014/main" id="{00000000-0008-0000-0000-000004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62149" name="Button 5" hidden="1">
              <a:extLst>
                <a:ext uri="{63B3BB69-23CF-44E3-9099-C40C66FF867C}">
                  <a14:compatExt spid="_x0000_s262149"/>
                </a:ext>
                <a:ext uri="{FF2B5EF4-FFF2-40B4-BE49-F238E27FC236}">
                  <a16:creationId xmlns:a16="http://schemas.microsoft.com/office/drawing/2014/main" id="{00000000-0008-0000-0000-000005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62150" name="Button 6" hidden="1">
              <a:extLst>
                <a:ext uri="{63B3BB69-23CF-44E3-9099-C40C66FF867C}">
                  <a14:compatExt spid="_x0000_s262150"/>
                </a:ext>
                <a:ext uri="{FF2B5EF4-FFF2-40B4-BE49-F238E27FC236}">
                  <a16:creationId xmlns:a16="http://schemas.microsoft.com/office/drawing/2014/main" id="{00000000-0008-0000-0000-00000600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62151" name="Check Box 7" hidden="1">
              <a:extLst>
                <a:ext uri="{63B3BB69-23CF-44E3-9099-C40C66FF867C}">
                  <a14:compatExt spid="_x0000_s262151"/>
                </a:ext>
                <a:ext uri="{FF2B5EF4-FFF2-40B4-BE49-F238E27FC236}">
                  <a16:creationId xmlns:a16="http://schemas.microsoft.com/office/drawing/2014/main" id="{00000000-0008-0000-0000-000007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62152" name="Check Box 8" hidden="1">
              <a:extLst>
                <a:ext uri="{63B3BB69-23CF-44E3-9099-C40C66FF867C}">
                  <a14:compatExt spid="_x0000_s262152"/>
                </a:ext>
                <a:ext uri="{FF2B5EF4-FFF2-40B4-BE49-F238E27FC236}">
                  <a16:creationId xmlns:a16="http://schemas.microsoft.com/office/drawing/2014/main" id="{00000000-0008-0000-0000-000008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62153" name="Check Box 9" hidden="1">
              <a:extLst>
                <a:ext uri="{63B3BB69-23CF-44E3-9099-C40C66FF867C}">
                  <a14:compatExt spid="_x0000_s262153"/>
                </a:ext>
                <a:ext uri="{FF2B5EF4-FFF2-40B4-BE49-F238E27FC236}">
                  <a16:creationId xmlns:a16="http://schemas.microsoft.com/office/drawing/2014/main" id="{00000000-0008-0000-0000-000009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62154" name="Check Box 10" hidden="1">
              <a:extLst>
                <a:ext uri="{63B3BB69-23CF-44E3-9099-C40C66FF867C}">
                  <a14:compatExt spid="_x0000_s262154"/>
                </a:ext>
                <a:ext uri="{FF2B5EF4-FFF2-40B4-BE49-F238E27FC236}">
                  <a16:creationId xmlns:a16="http://schemas.microsoft.com/office/drawing/2014/main" id="{00000000-0008-0000-0000-00000A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62155" name="Check Box 11" hidden="1">
              <a:extLst>
                <a:ext uri="{63B3BB69-23CF-44E3-9099-C40C66FF867C}">
                  <a14:compatExt spid="_x0000_s262155"/>
                </a:ext>
                <a:ext uri="{FF2B5EF4-FFF2-40B4-BE49-F238E27FC236}">
                  <a16:creationId xmlns:a16="http://schemas.microsoft.com/office/drawing/2014/main" id="{00000000-0008-0000-0000-00000B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62156" name="Check Box 12" hidden="1">
              <a:extLst>
                <a:ext uri="{63B3BB69-23CF-44E3-9099-C40C66FF867C}">
                  <a14:compatExt spid="_x0000_s262156"/>
                </a:ext>
                <a:ext uri="{FF2B5EF4-FFF2-40B4-BE49-F238E27FC236}">
                  <a16:creationId xmlns:a16="http://schemas.microsoft.com/office/drawing/2014/main" id="{00000000-0008-0000-0000-00000C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62157" name="Check Box 13" hidden="1">
              <a:extLst>
                <a:ext uri="{63B3BB69-23CF-44E3-9099-C40C66FF867C}">
                  <a14:compatExt spid="_x0000_s262157"/>
                </a:ext>
                <a:ext uri="{FF2B5EF4-FFF2-40B4-BE49-F238E27FC236}">
                  <a16:creationId xmlns:a16="http://schemas.microsoft.com/office/drawing/2014/main" id="{00000000-0008-0000-0000-00000D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62158" name="Check Box 14" hidden="1">
              <a:extLst>
                <a:ext uri="{63B3BB69-23CF-44E3-9099-C40C66FF867C}">
                  <a14:compatExt spid="_x0000_s262158"/>
                </a:ext>
                <a:ext uri="{FF2B5EF4-FFF2-40B4-BE49-F238E27FC236}">
                  <a16:creationId xmlns:a16="http://schemas.microsoft.com/office/drawing/2014/main" id="{00000000-0008-0000-0000-00000E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62159" name="Check Box 15" hidden="1">
              <a:extLst>
                <a:ext uri="{63B3BB69-23CF-44E3-9099-C40C66FF867C}">
                  <a14:compatExt spid="_x0000_s262159"/>
                </a:ext>
                <a:ext uri="{FF2B5EF4-FFF2-40B4-BE49-F238E27FC236}">
                  <a16:creationId xmlns:a16="http://schemas.microsoft.com/office/drawing/2014/main" id="{00000000-0008-0000-0000-00000F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62160" name="Check Box 16" hidden="1">
              <a:extLst>
                <a:ext uri="{63B3BB69-23CF-44E3-9099-C40C66FF867C}">
                  <a14:compatExt spid="_x0000_s262160"/>
                </a:ext>
                <a:ext uri="{FF2B5EF4-FFF2-40B4-BE49-F238E27FC236}">
                  <a16:creationId xmlns:a16="http://schemas.microsoft.com/office/drawing/2014/main" id="{00000000-0008-0000-0000-000010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62161" name="Check Box 17" hidden="1">
              <a:extLst>
                <a:ext uri="{63B3BB69-23CF-44E3-9099-C40C66FF867C}">
                  <a14:compatExt spid="_x0000_s262161"/>
                </a:ext>
                <a:ext uri="{FF2B5EF4-FFF2-40B4-BE49-F238E27FC236}">
                  <a16:creationId xmlns:a16="http://schemas.microsoft.com/office/drawing/2014/main" id="{00000000-0008-0000-0000-000011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62162" name="Check Box 18" hidden="1">
              <a:extLst>
                <a:ext uri="{63B3BB69-23CF-44E3-9099-C40C66FF867C}">
                  <a14:compatExt spid="_x0000_s262162"/>
                </a:ext>
                <a:ext uri="{FF2B5EF4-FFF2-40B4-BE49-F238E27FC236}">
                  <a16:creationId xmlns:a16="http://schemas.microsoft.com/office/drawing/2014/main" id="{00000000-0008-0000-0000-000012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62163" name="Check Box 19" hidden="1">
              <a:extLst>
                <a:ext uri="{63B3BB69-23CF-44E3-9099-C40C66FF867C}">
                  <a14:compatExt spid="_x0000_s262163"/>
                </a:ext>
                <a:ext uri="{FF2B5EF4-FFF2-40B4-BE49-F238E27FC236}">
                  <a16:creationId xmlns:a16="http://schemas.microsoft.com/office/drawing/2014/main" id="{00000000-0008-0000-0000-000013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62164" name="Check Box 20" hidden="1">
              <a:extLst>
                <a:ext uri="{63B3BB69-23CF-44E3-9099-C40C66FF867C}">
                  <a14:compatExt spid="_x0000_s262164"/>
                </a:ext>
                <a:ext uri="{FF2B5EF4-FFF2-40B4-BE49-F238E27FC236}">
                  <a16:creationId xmlns:a16="http://schemas.microsoft.com/office/drawing/2014/main" id="{00000000-0008-0000-0000-000014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62165" name="Check Box 21" hidden="1">
              <a:extLst>
                <a:ext uri="{63B3BB69-23CF-44E3-9099-C40C66FF867C}">
                  <a14:compatExt spid="_x0000_s262165"/>
                </a:ext>
                <a:ext uri="{FF2B5EF4-FFF2-40B4-BE49-F238E27FC236}">
                  <a16:creationId xmlns:a16="http://schemas.microsoft.com/office/drawing/2014/main" id="{00000000-0008-0000-0000-000015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62166" name="Check Box 22" hidden="1">
              <a:extLst>
                <a:ext uri="{63B3BB69-23CF-44E3-9099-C40C66FF867C}">
                  <a14:compatExt spid="_x0000_s262166"/>
                </a:ext>
                <a:ext uri="{FF2B5EF4-FFF2-40B4-BE49-F238E27FC236}">
                  <a16:creationId xmlns:a16="http://schemas.microsoft.com/office/drawing/2014/main" id="{00000000-0008-0000-0000-000016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62167" name="Check Box 23" hidden="1">
              <a:extLst>
                <a:ext uri="{63B3BB69-23CF-44E3-9099-C40C66FF867C}">
                  <a14:compatExt spid="_x0000_s262167"/>
                </a:ext>
                <a:ext uri="{FF2B5EF4-FFF2-40B4-BE49-F238E27FC236}">
                  <a16:creationId xmlns:a16="http://schemas.microsoft.com/office/drawing/2014/main" id="{00000000-0008-0000-0000-000017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62168" name="Check Box 24" hidden="1">
              <a:extLst>
                <a:ext uri="{63B3BB69-23CF-44E3-9099-C40C66FF867C}">
                  <a14:compatExt spid="_x0000_s262168"/>
                </a:ext>
                <a:ext uri="{FF2B5EF4-FFF2-40B4-BE49-F238E27FC236}">
                  <a16:creationId xmlns:a16="http://schemas.microsoft.com/office/drawing/2014/main" id="{00000000-0008-0000-0000-000018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62169" name="Check Box 25" hidden="1">
              <a:extLst>
                <a:ext uri="{63B3BB69-23CF-44E3-9099-C40C66FF867C}">
                  <a14:compatExt spid="_x0000_s262169"/>
                </a:ext>
                <a:ext uri="{FF2B5EF4-FFF2-40B4-BE49-F238E27FC236}">
                  <a16:creationId xmlns:a16="http://schemas.microsoft.com/office/drawing/2014/main" id="{00000000-0008-0000-0000-000019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62170" name="Check Box 26" hidden="1">
              <a:extLst>
                <a:ext uri="{63B3BB69-23CF-44E3-9099-C40C66FF867C}">
                  <a14:compatExt spid="_x0000_s262170"/>
                </a:ext>
                <a:ext uri="{FF2B5EF4-FFF2-40B4-BE49-F238E27FC236}">
                  <a16:creationId xmlns:a16="http://schemas.microsoft.com/office/drawing/2014/main" id="{00000000-0008-0000-0000-00001A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62171" name="Check Box 27" hidden="1">
              <a:extLst>
                <a:ext uri="{63B3BB69-23CF-44E3-9099-C40C66FF867C}">
                  <a14:compatExt spid="_x0000_s262171"/>
                </a:ext>
                <a:ext uri="{FF2B5EF4-FFF2-40B4-BE49-F238E27FC236}">
                  <a16:creationId xmlns:a16="http://schemas.microsoft.com/office/drawing/2014/main" id="{00000000-0008-0000-0000-00001B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62172" name="Check Box 28" hidden="1">
              <a:extLst>
                <a:ext uri="{63B3BB69-23CF-44E3-9099-C40C66FF867C}">
                  <a14:compatExt spid="_x0000_s262172"/>
                </a:ext>
                <a:ext uri="{FF2B5EF4-FFF2-40B4-BE49-F238E27FC236}">
                  <a16:creationId xmlns:a16="http://schemas.microsoft.com/office/drawing/2014/main" id="{00000000-0008-0000-0000-00001C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62173" name="Check Box 29" hidden="1">
              <a:extLst>
                <a:ext uri="{63B3BB69-23CF-44E3-9099-C40C66FF867C}">
                  <a14:compatExt spid="_x0000_s262173"/>
                </a:ext>
                <a:ext uri="{FF2B5EF4-FFF2-40B4-BE49-F238E27FC236}">
                  <a16:creationId xmlns:a16="http://schemas.microsoft.com/office/drawing/2014/main" id="{00000000-0008-0000-0000-00001D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62174" name="Check Box 30" hidden="1">
              <a:extLst>
                <a:ext uri="{63B3BB69-23CF-44E3-9099-C40C66FF867C}">
                  <a14:compatExt spid="_x0000_s262174"/>
                </a:ext>
                <a:ext uri="{FF2B5EF4-FFF2-40B4-BE49-F238E27FC236}">
                  <a16:creationId xmlns:a16="http://schemas.microsoft.com/office/drawing/2014/main" id="{00000000-0008-0000-0000-00001E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62175" name="Check Box 31" hidden="1">
              <a:extLst>
                <a:ext uri="{63B3BB69-23CF-44E3-9099-C40C66FF867C}">
                  <a14:compatExt spid="_x0000_s262175"/>
                </a:ext>
                <a:ext uri="{FF2B5EF4-FFF2-40B4-BE49-F238E27FC236}">
                  <a16:creationId xmlns:a16="http://schemas.microsoft.com/office/drawing/2014/main" id="{00000000-0008-0000-0000-00001F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62176" name="Check Box 32" hidden="1">
              <a:extLst>
                <a:ext uri="{63B3BB69-23CF-44E3-9099-C40C66FF867C}">
                  <a14:compatExt spid="_x0000_s262176"/>
                </a:ext>
                <a:ext uri="{FF2B5EF4-FFF2-40B4-BE49-F238E27FC236}">
                  <a16:creationId xmlns:a16="http://schemas.microsoft.com/office/drawing/2014/main" id="{00000000-0008-0000-0000-000020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62177" name="Check Box 33" hidden="1">
              <a:extLst>
                <a:ext uri="{63B3BB69-23CF-44E3-9099-C40C66FF867C}">
                  <a14:compatExt spid="_x0000_s262177"/>
                </a:ext>
                <a:ext uri="{FF2B5EF4-FFF2-40B4-BE49-F238E27FC236}">
                  <a16:creationId xmlns:a16="http://schemas.microsoft.com/office/drawing/2014/main" id="{00000000-0008-0000-0000-000021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62178" name="Check Box 34" hidden="1">
              <a:extLst>
                <a:ext uri="{63B3BB69-23CF-44E3-9099-C40C66FF867C}">
                  <a14:compatExt spid="_x0000_s262178"/>
                </a:ext>
                <a:ext uri="{FF2B5EF4-FFF2-40B4-BE49-F238E27FC236}">
                  <a16:creationId xmlns:a16="http://schemas.microsoft.com/office/drawing/2014/main" id="{00000000-0008-0000-0000-000022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62179" name="Check Box 35" hidden="1">
              <a:extLst>
                <a:ext uri="{63B3BB69-23CF-44E3-9099-C40C66FF867C}">
                  <a14:compatExt spid="_x0000_s262179"/>
                </a:ext>
                <a:ext uri="{FF2B5EF4-FFF2-40B4-BE49-F238E27FC236}">
                  <a16:creationId xmlns:a16="http://schemas.microsoft.com/office/drawing/2014/main" id="{00000000-0008-0000-0000-000023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62180" name="Check Box 36" hidden="1">
              <a:extLst>
                <a:ext uri="{63B3BB69-23CF-44E3-9099-C40C66FF867C}">
                  <a14:compatExt spid="_x0000_s262180"/>
                </a:ext>
                <a:ext uri="{FF2B5EF4-FFF2-40B4-BE49-F238E27FC236}">
                  <a16:creationId xmlns:a16="http://schemas.microsoft.com/office/drawing/2014/main" id="{00000000-0008-0000-0000-000024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62181" name="Check Box 37" hidden="1">
              <a:extLst>
                <a:ext uri="{63B3BB69-23CF-44E3-9099-C40C66FF867C}">
                  <a14:compatExt spid="_x0000_s262181"/>
                </a:ext>
                <a:ext uri="{FF2B5EF4-FFF2-40B4-BE49-F238E27FC236}">
                  <a16:creationId xmlns:a16="http://schemas.microsoft.com/office/drawing/2014/main" id="{00000000-0008-0000-0000-000025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62182" name="Check Box 38" hidden="1">
              <a:extLst>
                <a:ext uri="{63B3BB69-23CF-44E3-9099-C40C66FF867C}">
                  <a14:compatExt spid="_x0000_s262182"/>
                </a:ext>
                <a:ext uri="{FF2B5EF4-FFF2-40B4-BE49-F238E27FC236}">
                  <a16:creationId xmlns:a16="http://schemas.microsoft.com/office/drawing/2014/main" id="{00000000-0008-0000-0000-000026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62183" name="Check Box 39" hidden="1">
              <a:extLst>
                <a:ext uri="{63B3BB69-23CF-44E3-9099-C40C66FF867C}">
                  <a14:compatExt spid="_x0000_s262183"/>
                </a:ext>
                <a:ext uri="{FF2B5EF4-FFF2-40B4-BE49-F238E27FC236}">
                  <a16:creationId xmlns:a16="http://schemas.microsoft.com/office/drawing/2014/main" id="{00000000-0008-0000-0000-000027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62184" name="Check Box 40" hidden="1">
              <a:extLst>
                <a:ext uri="{63B3BB69-23CF-44E3-9099-C40C66FF867C}">
                  <a14:compatExt spid="_x0000_s262184"/>
                </a:ext>
                <a:ext uri="{FF2B5EF4-FFF2-40B4-BE49-F238E27FC236}">
                  <a16:creationId xmlns:a16="http://schemas.microsoft.com/office/drawing/2014/main" id="{00000000-0008-0000-0000-00002800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9525</xdr:rowOff>
        </xdr:to>
        <xdr:sp macro="" textlink="">
          <xdr:nvSpPr>
            <xdr:cNvPr id="57433" name="Check Box 89" hidden="1">
              <a:extLst>
                <a:ext uri="{63B3BB69-23CF-44E3-9099-C40C66FF867C}">
                  <a14:compatExt spid="_x0000_s57433"/>
                </a:ext>
                <a:ext uri="{FF2B5EF4-FFF2-40B4-BE49-F238E27FC236}">
                  <a16:creationId xmlns:a16="http://schemas.microsoft.com/office/drawing/2014/main" id="{00000000-0008-0000-0100-00005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57434" name="Check Box 90" hidden="1">
              <a:extLst>
                <a:ext uri="{63B3BB69-23CF-44E3-9099-C40C66FF867C}">
                  <a14:compatExt spid="_x0000_s57434"/>
                </a:ext>
                <a:ext uri="{FF2B5EF4-FFF2-40B4-BE49-F238E27FC236}">
                  <a16:creationId xmlns:a16="http://schemas.microsoft.com/office/drawing/2014/main" id="{00000000-0008-0000-0100-00005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57435" name="Check Box 91" hidden="1">
              <a:extLst>
                <a:ext uri="{63B3BB69-23CF-44E3-9099-C40C66FF867C}">
                  <a14:compatExt spid="_x0000_s57435"/>
                </a:ext>
                <a:ext uri="{FF2B5EF4-FFF2-40B4-BE49-F238E27FC236}">
                  <a16:creationId xmlns:a16="http://schemas.microsoft.com/office/drawing/2014/main" id="{00000000-0008-0000-0100-00005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57436" name="Check Box 92" hidden="1">
              <a:extLst>
                <a:ext uri="{63B3BB69-23CF-44E3-9099-C40C66FF867C}">
                  <a14:compatExt spid="_x0000_s57436"/>
                </a:ext>
                <a:ext uri="{FF2B5EF4-FFF2-40B4-BE49-F238E27FC236}">
                  <a16:creationId xmlns:a16="http://schemas.microsoft.com/office/drawing/2014/main" id="{00000000-0008-0000-0100-00005C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57444" name="Check Box 100" hidden="1">
              <a:extLst>
                <a:ext uri="{63B3BB69-23CF-44E3-9099-C40C66FF867C}">
                  <a14:compatExt spid="_x0000_s57444"/>
                </a:ext>
                <a:ext uri="{FF2B5EF4-FFF2-40B4-BE49-F238E27FC236}">
                  <a16:creationId xmlns:a16="http://schemas.microsoft.com/office/drawing/2014/main" id="{00000000-0008-0000-0100-00006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57445" name="Check Box 101" hidden="1">
              <a:extLst>
                <a:ext uri="{63B3BB69-23CF-44E3-9099-C40C66FF867C}">
                  <a14:compatExt spid="_x0000_s57445"/>
                </a:ext>
                <a:ext uri="{FF2B5EF4-FFF2-40B4-BE49-F238E27FC236}">
                  <a16:creationId xmlns:a16="http://schemas.microsoft.com/office/drawing/2014/main" id="{00000000-0008-0000-0100-00006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57446" name="Check Box 102" hidden="1">
              <a:extLst>
                <a:ext uri="{63B3BB69-23CF-44E3-9099-C40C66FF867C}">
                  <a14:compatExt spid="_x0000_s57446"/>
                </a:ext>
                <a:ext uri="{FF2B5EF4-FFF2-40B4-BE49-F238E27FC236}">
                  <a16:creationId xmlns:a16="http://schemas.microsoft.com/office/drawing/2014/main" id="{00000000-0008-0000-0100-00006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57447" name="Check Box 103" hidden="1">
              <a:extLst>
                <a:ext uri="{63B3BB69-23CF-44E3-9099-C40C66FF867C}">
                  <a14:compatExt spid="_x0000_s57447"/>
                </a:ext>
                <a:ext uri="{FF2B5EF4-FFF2-40B4-BE49-F238E27FC236}">
                  <a16:creationId xmlns:a16="http://schemas.microsoft.com/office/drawing/2014/main" id="{00000000-0008-0000-0100-00006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57448" name="Check Box 104" hidden="1">
              <a:extLst>
                <a:ext uri="{63B3BB69-23CF-44E3-9099-C40C66FF867C}">
                  <a14:compatExt spid="_x0000_s57448"/>
                </a:ext>
                <a:ext uri="{FF2B5EF4-FFF2-40B4-BE49-F238E27FC236}">
                  <a16:creationId xmlns:a16="http://schemas.microsoft.com/office/drawing/2014/main" id="{00000000-0008-0000-0100-00006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57449" name="Check Box 105" hidden="1">
              <a:extLst>
                <a:ext uri="{63B3BB69-23CF-44E3-9099-C40C66FF867C}">
                  <a14:compatExt spid="_x0000_s57449"/>
                </a:ext>
                <a:ext uri="{FF2B5EF4-FFF2-40B4-BE49-F238E27FC236}">
                  <a16:creationId xmlns:a16="http://schemas.microsoft.com/office/drawing/2014/main" id="{00000000-0008-0000-0100-00006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57450" name="Check Box 106" hidden="1">
              <a:extLst>
                <a:ext uri="{63B3BB69-23CF-44E3-9099-C40C66FF867C}">
                  <a14:compatExt spid="_x0000_s57450"/>
                </a:ext>
                <a:ext uri="{FF2B5EF4-FFF2-40B4-BE49-F238E27FC236}">
                  <a16:creationId xmlns:a16="http://schemas.microsoft.com/office/drawing/2014/main" id="{00000000-0008-0000-0100-00006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57451" name="Check Box 107" hidden="1">
              <a:extLst>
                <a:ext uri="{63B3BB69-23CF-44E3-9099-C40C66FF867C}">
                  <a14:compatExt spid="_x0000_s57451"/>
                </a:ext>
                <a:ext uri="{FF2B5EF4-FFF2-40B4-BE49-F238E27FC236}">
                  <a16:creationId xmlns:a16="http://schemas.microsoft.com/office/drawing/2014/main" id="{00000000-0008-0000-0100-00006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57452" name="Check Box 108" hidden="1">
              <a:extLst>
                <a:ext uri="{63B3BB69-23CF-44E3-9099-C40C66FF867C}">
                  <a14:compatExt spid="_x0000_s57452"/>
                </a:ext>
                <a:ext uri="{FF2B5EF4-FFF2-40B4-BE49-F238E27FC236}">
                  <a16:creationId xmlns:a16="http://schemas.microsoft.com/office/drawing/2014/main" id="{00000000-0008-0000-0100-00006C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57453" name="Check Box 109" hidden="1">
              <a:extLst>
                <a:ext uri="{63B3BB69-23CF-44E3-9099-C40C66FF867C}">
                  <a14:compatExt spid="_x0000_s57453"/>
                </a:ext>
                <a:ext uri="{FF2B5EF4-FFF2-40B4-BE49-F238E27FC236}">
                  <a16:creationId xmlns:a16="http://schemas.microsoft.com/office/drawing/2014/main" id="{00000000-0008-0000-0100-00006D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57454" name="Check Box 110" hidden="1">
              <a:extLst>
                <a:ext uri="{63B3BB69-23CF-44E3-9099-C40C66FF867C}">
                  <a14:compatExt spid="_x0000_s57454"/>
                </a:ext>
                <a:ext uri="{FF2B5EF4-FFF2-40B4-BE49-F238E27FC236}">
                  <a16:creationId xmlns:a16="http://schemas.microsoft.com/office/drawing/2014/main" id="{00000000-0008-0000-0100-00006E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57455" name="Check Box 111" hidden="1">
              <a:extLst>
                <a:ext uri="{63B3BB69-23CF-44E3-9099-C40C66FF867C}">
                  <a14:compatExt spid="_x0000_s57455"/>
                </a:ext>
                <a:ext uri="{FF2B5EF4-FFF2-40B4-BE49-F238E27FC236}">
                  <a16:creationId xmlns:a16="http://schemas.microsoft.com/office/drawing/2014/main" id="{00000000-0008-0000-0100-00006F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57456" name="Check Box 112" hidden="1">
              <a:extLst>
                <a:ext uri="{63B3BB69-23CF-44E3-9099-C40C66FF867C}">
                  <a14:compatExt spid="_x0000_s57456"/>
                </a:ext>
                <a:ext uri="{FF2B5EF4-FFF2-40B4-BE49-F238E27FC236}">
                  <a16:creationId xmlns:a16="http://schemas.microsoft.com/office/drawing/2014/main" id="{00000000-0008-0000-0100-000070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57457" name="Check Box 113" hidden="1">
              <a:extLst>
                <a:ext uri="{63B3BB69-23CF-44E3-9099-C40C66FF867C}">
                  <a14:compatExt spid="_x0000_s57457"/>
                </a:ext>
                <a:ext uri="{FF2B5EF4-FFF2-40B4-BE49-F238E27FC236}">
                  <a16:creationId xmlns:a16="http://schemas.microsoft.com/office/drawing/2014/main" id="{00000000-0008-0000-0100-000071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57458" name="Check Box 114" hidden="1">
              <a:extLst>
                <a:ext uri="{63B3BB69-23CF-44E3-9099-C40C66FF867C}">
                  <a14:compatExt spid="_x0000_s57458"/>
                </a:ext>
                <a:ext uri="{FF2B5EF4-FFF2-40B4-BE49-F238E27FC236}">
                  <a16:creationId xmlns:a16="http://schemas.microsoft.com/office/drawing/2014/main" id="{00000000-0008-0000-0100-000072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57459" name="Check Box 115" hidden="1">
              <a:extLst>
                <a:ext uri="{63B3BB69-23CF-44E3-9099-C40C66FF867C}">
                  <a14:compatExt spid="_x0000_s57459"/>
                </a:ext>
                <a:ext uri="{FF2B5EF4-FFF2-40B4-BE49-F238E27FC236}">
                  <a16:creationId xmlns:a16="http://schemas.microsoft.com/office/drawing/2014/main" id="{00000000-0008-0000-0100-000073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57460" name="Check Box 116" hidden="1">
              <a:extLst>
                <a:ext uri="{63B3BB69-23CF-44E3-9099-C40C66FF867C}">
                  <a14:compatExt spid="_x0000_s57460"/>
                </a:ext>
                <a:ext uri="{FF2B5EF4-FFF2-40B4-BE49-F238E27FC236}">
                  <a16:creationId xmlns:a16="http://schemas.microsoft.com/office/drawing/2014/main" id="{00000000-0008-0000-0100-00007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57461" name="Check Box 117" hidden="1">
              <a:extLst>
                <a:ext uri="{63B3BB69-23CF-44E3-9099-C40C66FF867C}">
                  <a14:compatExt spid="_x0000_s57461"/>
                </a:ext>
                <a:ext uri="{FF2B5EF4-FFF2-40B4-BE49-F238E27FC236}">
                  <a16:creationId xmlns:a16="http://schemas.microsoft.com/office/drawing/2014/main" id="{00000000-0008-0000-0100-00007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57462" name="Check Box 118" hidden="1">
              <a:extLst>
                <a:ext uri="{63B3BB69-23CF-44E3-9099-C40C66FF867C}">
                  <a14:compatExt spid="_x0000_s57462"/>
                </a:ext>
                <a:ext uri="{FF2B5EF4-FFF2-40B4-BE49-F238E27FC236}">
                  <a16:creationId xmlns:a16="http://schemas.microsoft.com/office/drawing/2014/main" id="{00000000-0008-0000-0100-00007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57463" name="Check Box 119" hidden="1">
              <a:extLst>
                <a:ext uri="{63B3BB69-23CF-44E3-9099-C40C66FF867C}">
                  <a14:compatExt spid="_x0000_s57463"/>
                </a:ext>
                <a:ext uri="{FF2B5EF4-FFF2-40B4-BE49-F238E27FC236}">
                  <a16:creationId xmlns:a16="http://schemas.microsoft.com/office/drawing/2014/main" id="{00000000-0008-0000-0100-00007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57464" name="Check Box 120" hidden="1">
              <a:extLst>
                <a:ext uri="{63B3BB69-23CF-44E3-9099-C40C66FF867C}">
                  <a14:compatExt spid="_x0000_s57464"/>
                </a:ext>
                <a:ext uri="{FF2B5EF4-FFF2-40B4-BE49-F238E27FC236}">
                  <a16:creationId xmlns:a16="http://schemas.microsoft.com/office/drawing/2014/main" id="{00000000-0008-0000-0100-00007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57465" name="Check Box 121" hidden="1">
              <a:extLst>
                <a:ext uri="{63B3BB69-23CF-44E3-9099-C40C66FF867C}">
                  <a14:compatExt spid="_x0000_s57465"/>
                </a:ext>
                <a:ext uri="{FF2B5EF4-FFF2-40B4-BE49-F238E27FC236}">
                  <a16:creationId xmlns:a16="http://schemas.microsoft.com/office/drawing/2014/main" id="{00000000-0008-0000-0100-00007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57466" name="Check Box 122" hidden="1">
              <a:extLst>
                <a:ext uri="{63B3BB69-23CF-44E3-9099-C40C66FF867C}">
                  <a14:compatExt spid="_x0000_s57466"/>
                </a:ext>
                <a:ext uri="{FF2B5EF4-FFF2-40B4-BE49-F238E27FC236}">
                  <a16:creationId xmlns:a16="http://schemas.microsoft.com/office/drawing/2014/main" id="{00000000-0008-0000-0100-00007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57467" name="Check Box 123" hidden="1">
              <a:extLst>
                <a:ext uri="{63B3BB69-23CF-44E3-9099-C40C66FF867C}">
                  <a14:compatExt spid="_x0000_s57467"/>
                </a:ext>
                <a:ext uri="{FF2B5EF4-FFF2-40B4-BE49-F238E27FC236}">
                  <a16:creationId xmlns:a16="http://schemas.microsoft.com/office/drawing/2014/main" id="{00000000-0008-0000-0100-00007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57468" name="Check Box 124" hidden="1">
              <a:extLst>
                <a:ext uri="{63B3BB69-23CF-44E3-9099-C40C66FF867C}">
                  <a14:compatExt spid="_x0000_s57468"/>
                </a:ext>
                <a:ext uri="{FF2B5EF4-FFF2-40B4-BE49-F238E27FC236}">
                  <a16:creationId xmlns:a16="http://schemas.microsoft.com/office/drawing/2014/main" id="{00000000-0008-0000-0100-00007C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57469" name="Check Box 125" hidden="1">
              <a:extLst>
                <a:ext uri="{63B3BB69-23CF-44E3-9099-C40C66FF867C}">
                  <a14:compatExt spid="_x0000_s57469"/>
                </a:ext>
                <a:ext uri="{FF2B5EF4-FFF2-40B4-BE49-F238E27FC236}">
                  <a16:creationId xmlns:a16="http://schemas.microsoft.com/office/drawing/2014/main" id="{00000000-0008-0000-0100-00007D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9525</xdr:rowOff>
        </xdr:to>
        <xdr:sp macro="" textlink="">
          <xdr:nvSpPr>
            <xdr:cNvPr id="57470" name="Check Box 126" hidden="1">
              <a:extLst>
                <a:ext uri="{63B3BB69-23CF-44E3-9099-C40C66FF867C}">
                  <a14:compatExt spid="_x0000_s57470"/>
                </a:ext>
                <a:ext uri="{FF2B5EF4-FFF2-40B4-BE49-F238E27FC236}">
                  <a16:creationId xmlns:a16="http://schemas.microsoft.com/office/drawing/2014/main" id="{00000000-0008-0000-0100-00007E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57471" name="Check Box 127" hidden="1">
              <a:extLst>
                <a:ext uri="{63B3BB69-23CF-44E3-9099-C40C66FF867C}">
                  <a14:compatExt spid="_x0000_s57471"/>
                </a:ext>
                <a:ext uri="{FF2B5EF4-FFF2-40B4-BE49-F238E27FC236}">
                  <a16:creationId xmlns:a16="http://schemas.microsoft.com/office/drawing/2014/main" id="{00000000-0008-0000-0100-00007F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57472" name="Check Box 128" hidden="1">
              <a:extLst>
                <a:ext uri="{63B3BB69-23CF-44E3-9099-C40C66FF867C}">
                  <a14:compatExt spid="_x0000_s57472"/>
                </a:ext>
                <a:ext uri="{FF2B5EF4-FFF2-40B4-BE49-F238E27FC236}">
                  <a16:creationId xmlns:a16="http://schemas.microsoft.com/office/drawing/2014/main" id="{00000000-0008-0000-0100-000080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19050</xdr:rowOff>
        </xdr:to>
        <xdr:sp macro="" textlink="">
          <xdr:nvSpPr>
            <xdr:cNvPr id="57473" name="Check Box 129" hidden="1">
              <a:extLst>
                <a:ext uri="{63B3BB69-23CF-44E3-9099-C40C66FF867C}">
                  <a14:compatExt spid="_x0000_s57473"/>
                </a:ext>
                <a:ext uri="{FF2B5EF4-FFF2-40B4-BE49-F238E27FC236}">
                  <a16:creationId xmlns:a16="http://schemas.microsoft.com/office/drawing/2014/main" id="{00000000-0008-0000-0100-000081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19050</xdr:rowOff>
        </xdr:to>
        <xdr:sp macro="" textlink="">
          <xdr:nvSpPr>
            <xdr:cNvPr id="57474" name="Check Box 130" hidden="1">
              <a:extLst>
                <a:ext uri="{63B3BB69-23CF-44E3-9099-C40C66FF867C}">
                  <a14:compatExt spid="_x0000_s57474"/>
                </a:ext>
                <a:ext uri="{FF2B5EF4-FFF2-40B4-BE49-F238E27FC236}">
                  <a16:creationId xmlns:a16="http://schemas.microsoft.com/office/drawing/2014/main" id="{00000000-0008-0000-0100-000082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19050</xdr:rowOff>
        </xdr:to>
        <xdr:sp macro="" textlink="">
          <xdr:nvSpPr>
            <xdr:cNvPr id="57475" name="Check Box 131" hidden="1">
              <a:extLst>
                <a:ext uri="{63B3BB69-23CF-44E3-9099-C40C66FF867C}">
                  <a14:compatExt spid="_x0000_s57475"/>
                </a:ext>
                <a:ext uri="{FF2B5EF4-FFF2-40B4-BE49-F238E27FC236}">
                  <a16:creationId xmlns:a16="http://schemas.microsoft.com/office/drawing/2014/main" id="{00000000-0008-0000-0100-000083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19050</xdr:rowOff>
        </xdr:to>
        <xdr:sp macro="" textlink="">
          <xdr:nvSpPr>
            <xdr:cNvPr id="57476" name="Check Box 132" hidden="1">
              <a:extLst>
                <a:ext uri="{63B3BB69-23CF-44E3-9099-C40C66FF867C}">
                  <a14:compatExt spid="_x0000_s57476"/>
                </a:ext>
                <a:ext uri="{FF2B5EF4-FFF2-40B4-BE49-F238E27FC236}">
                  <a16:creationId xmlns:a16="http://schemas.microsoft.com/office/drawing/2014/main" id="{00000000-0008-0000-0100-00008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57150</xdr:colOff>
          <xdr:row>53</xdr:row>
          <xdr:rowOff>19050</xdr:rowOff>
        </xdr:to>
        <xdr:sp macro="" textlink="">
          <xdr:nvSpPr>
            <xdr:cNvPr id="57477" name="Check Box 133" hidden="1">
              <a:extLst>
                <a:ext uri="{63B3BB69-23CF-44E3-9099-C40C66FF867C}">
                  <a14:compatExt spid="_x0000_s57477"/>
                </a:ext>
                <a:ext uri="{FF2B5EF4-FFF2-40B4-BE49-F238E27FC236}">
                  <a16:creationId xmlns:a16="http://schemas.microsoft.com/office/drawing/2014/main" id="{00000000-0008-0000-0100-00008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57150</xdr:colOff>
          <xdr:row>54</xdr:row>
          <xdr:rowOff>19050</xdr:rowOff>
        </xdr:to>
        <xdr:sp macro="" textlink="">
          <xdr:nvSpPr>
            <xdr:cNvPr id="57478" name="Check Box 134" hidden="1">
              <a:extLst>
                <a:ext uri="{63B3BB69-23CF-44E3-9099-C40C66FF867C}">
                  <a14:compatExt spid="_x0000_s57478"/>
                </a:ext>
                <a:ext uri="{FF2B5EF4-FFF2-40B4-BE49-F238E27FC236}">
                  <a16:creationId xmlns:a16="http://schemas.microsoft.com/office/drawing/2014/main" id="{00000000-0008-0000-0100-00008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57150</xdr:colOff>
          <xdr:row>55</xdr:row>
          <xdr:rowOff>9525</xdr:rowOff>
        </xdr:to>
        <xdr:sp macro="" textlink="">
          <xdr:nvSpPr>
            <xdr:cNvPr id="57479" name="Check Box 135" hidden="1">
              <a:extLst>
                <a:ext uri="{63B3BB69-23CF-44E3-9099-C40C66FF867C}">
                  <a14:compatExt spid="_x0000_s57479"/>
                </a:ext>
                <a:ext uri="{FF2B5EF4-FFF2-40B4-BE49-F238E27FC236}">
                  <a16:creationId xmlns:a16="http://schemas.microsoft.com/office/drawing/2014/main" id="{00000000-0008-0000-0100-00008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57150</xdr:colOff>
          <xdr:row>56</xdr:row>
          <xdr:rowOff>9525</xdr:rowOff>
        </xdr:to>
        <xdr:sp macro="" textlink="">
          <xdr:nvSpPr>
            <xdr:cNvPr id="57480" name="Check Box 136" hidden="1">
              <a:extLst>
                <a:ext uri="{63B3BB69-23CF-44E3-9099-C40C66FF867C}">
                  <a14:compatExt spid="_x0000_s57480"/>
                </a:ext>
                <a:ext uri="{FF2B5EF4-FFF2-40B4-BE49-F238E27FC236}">
                  <a16:creationId xmlns:a16="http://schemas.microsoft.com/office/drawing/2014/main" id="{00000000-0008-0000-0100-00008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57150</xdr:colOff>
          <xdr:row>57</xdr:row>
          <xdr:rowOff>9525</xdr:rowOff>
        </xdr:to>
        <xdr:sp macro="" textlink="">
          <xdr:nvSpPr>
            <xdr:cNvPr id="57481" name="Check Box 137" hidden="1">
              <a:extLst>
                <a:ext uri="{63B3BB69-23CF-44E3-9099-C40C66FF867C}">
                  <a14:compatExt spid="_x0000_s57481"/>
                </a:ext>
                <a:ext uri="{FF2B5EF4-FFF2-40B4-BE49-F238E27FC236}">
                  <a16:creationId xmlns:a16="http://schemas.microsoft.com/office/drawing/2014/main" id="{00000000-0008-0000-0100-00008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9525</xdr:rowOff>
        </xdr:to>
        <xdr:sp macro="" textlink="">
          <xdr:nvSpPr>
            <xdr:cNvPr id="57482" name="Check Box 138" hidden="1">
              <a:extLst>
                <a:ext uri="{63B3BB69-23CF-44E3-9099-C40C66FF867C}">
                  <a14:compatExt spid="_x0000_s57482"/>
                </a:ext>
                <a:ext uri="{FF2B5EF4-FFF2-40B4-BE49-F238E27FC236}">
                  <a16:creationId xmlns:a16="http://schemas.microsoft.com/office/drawing/2014/main" id="{00000000-0008-0000-0100-00008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57150</xdr:colOff>
          <xdr:row>59</xdr:row>
          <xdr:rowOff>9525</xdr:rowOff>
        </xdr:to>
        <xdr:sp macro="" textlink="">
          <xdr:nvSpPr>
            <xdr:cNvPr id="57483" name="Check Box 139" hidden="1">
              <a:extLst>
                <a:ext uri="{63B3BB69-23CF-44E3-9099-C40C66FF867C}">
                  <a14:compatExt spid="_x0000_s57483"/>
                </a:ext>
                <a:ext uri="{FF2B5EF4-FFF2-40B4-BE49-F238E27FC236}">
                  <a16:creationId xmlns:a16="http://schemas.microsoft.com/office/drawing/2014/main" id="{00000000-0008-0000-0100-00008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57150</xdr:colOff>
          <xdr:row>60</xdr:row>
          <xdr:rowOff>9525</xdr:rowOff>
        </xdr:to>
        <xdr:sp macro="" textlink="">
          <xdr:nvSpPr>
            <xdr:cNvPr id="57484" name="Check Box 140" hidden="1">
              <a:extLst>
                <a:ext uri="{63B3BB69-23CF-44E3-9099-C40C66FF867C}">
                  <a14:compatExt spid="_x0000_s57484"/>
                </a:ext>
                <a:ext uri="{FF2B5EF4-FFF2-40B4-BE49-F238E27FC236}">
                  <a16:creationId xmlns:a16="http://schemas.microsoft.com/office/drawing/2014/main" id="{00000000-0008-0000-0100-00008C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2</xdr:col>
          <xdr:colOff>57150</xdr:colOff>
          <xdr:row>62</xdr:row>
          <xdr:rowOff>9525</xdr:rowOff>
        </xdr:to>
        <xdr:sp macro="" textlink="">
          <xdr:nvSpPr>
            <xdr:cNvPr id="57485" name="Check Box 141" hidden="1">
              <a:extLst>
                <a:ext uri="{63B3BB69-23CF-44E3-9099-C40C66FF867C}">
                  <a14:compatExt spid="_x0000_s57485"/>
                </a:ext>
                <a:ext uri="{FF2B5EF4-FFF2-40B4-BE49-F238E27FC236}">
                  <a16:creationId xmlns:a16="http://schemas.microsoft.com/office/drawing/2014/main" id="{00000000-0008-0000-0100-00008D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57150</xdr:colOff>
          <xdr:row>63</xdr:row>
          <xdr:rowOff>9525</xdr:rowOff>
        </xdr:to>
        <xdr:sp macro="" textlink="">
          <xdr:nvSpPr>
            <xdr:cNvPr id="57486" name="Check Box 142" hidden="1">
              <a:extLst>
                <a:ext uri="{63B3BB69-23CF-44E3-9099-C40C66FF867C}">
                  <a14:compatExt spid="_x0000_s57486"/>
                </a:ext>
                <a:ext uri="{FF2B5EF4-FFF2-40B4-BE49-F238E27FC236}">
                  <a16:creationId xmlns:a16="http://schemas.microsoft.com/office/drawing/2014/main" id="{00000000-0008-0000-0100-00008E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57150</xdr:colOff>
          <xdr:row>64</xdr:row>
          <xdr:rowOff>9525</xdr:rowOff>
        </xdr:to>
        <xdr:sp macro="" textlink="">
          <xdr:nvSpPr>
            <xdr:cNvPr id="57487" name="Check Box 143" hidden="1">
              <a:extLst>
                <a:ext uri="{63B3BB69-23CF-44E3-9099-C40C66FF867C}">
                  <a14:compatExt spid="_x0000_s57487"/>
                </a:ext>
                <a:ext uri="{FF2B5EF4-FFF2-40B4-BE49-F238E27FC236}">
                  <a16:creationId xmlns:a16="http://schemas.microsoft.com/office/drawing/2014/main" id="{00000000-0008-0000-0100-00008F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57150</xdr:colOff>
          <xdr:row>65</xdr:row>
          <xdr:rowOff>9525</xdr:rowOff>
        </xdr:to>
        <xdr:sp macro="" textlink="">
          <xdr:nvSpPr>
            <xdr:cNvPr id="57488" name="Check Box 144" hidden="1">
              <a:extLst>
                <a:ext uri="{63B3BB69-23CF-44E3-9099-C40C66FF867C}">
                  <a14:compatExt spid="_x0000_s57488"/>
                </a:ext>
                <a:ext uri="{FF2B5EF4-FFF2-40B4-BE49-F238E27FC236}">
                  <a16:creationId xmlns:a16="http://schemas.microsoft.com/office/drawing/2014/main" id="{00000000-0008-0000-0100-000090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65</xdr:row>
          <xdr:rowOff>0</xdr:rowOff>
        </xdr:from>
        <xdr:to>
          <xdr:col>2</xdr:col>
          <xdr:colOff>57150</xdr:colOff>
          <xdr:row>66</xdr:row>
          <xdr:rowOff>9525</xdr:rowOff>
        </xdr:to>
        <xdr:sp macro="" textlink="">
          <xdr:nvSpPr>
            <xdr:cNvPr id="57489" name="Check Box 145" hidden="1">
              <a:extLst>
                <a:ext uri="{63B3BB69-23CF-44E3-9099-C40C66FF867C}">
                  <a14:compatExt spid="_x0000_s57489"/>
                </a:ext>
                <a:ext uri="{FF2B5EF4-FFF2-40B4-BE49-F238E27FC236}">
                  <a16:creationId xmlns:a16="http://schemas.microsoft.com/office/drawing/2014/main" id="{00000000-0008-0000-0100-000091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57150</xdr:colOff>
          <xdr:row>67</xdr:row>
          <xdr:rowOff>9525</xdr:rowOff>
        </xdr:to>
        <xdr:sp macro="" textlink="">
          <xdr:nvSpPr>
            <xdr:cNvPr id="57490" name="Check Box 146" hidden="1">
              <a:extLst>
                <a:ext uri="{63B3BB69-23CF-44E3-9099-C40C66FF867C}">
                  <a14:compatExt spid="_x0000_s57490"/>
                </a:ext>
                <a:ext uri="{FF2B5EF4-FFF2-40B4-BE49-F238E27FC236}">
                  <a16:creationId xmlns:a16="http://schemas.microsoft.com/office/drawing/2014/main" id="{00000000-0008-0000-0100-000092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57150</xdr:colOff>
          <xdr:row>68</xdr:row>
          <xdr:rowOff>9525</xdr:rowOff>
        </xdr:to>
        <xdr:sp macro="" textlink="">
          <xdr:nvSpPr>
            <xdr:cNvPr id="57491" name="Check Box 147" hidden="1">
              <a:extLst>
                <a:ext uri="{63B3BB69-23CF-44E3-9099-C40C66FF867C}">
                  <a14:compatExt spid="_x0000_s57491"/>
                </a:ext>
                <a:ext uri="{FF2B5EF4-FFF2-40B4-BE49-F238E27FC236}">
                  <a16:creationId xmlns:a16="http://schemas.microsoft.com/office/drawing/2014/main" id="{00000000-0008-0000-0100-000093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57150</xdr:colOff>
          <xdr:row>69</xdr:row>
          <xdr:rowOff>9525</xdr:rowOff>
        </xdr:to>
        <xdr:sp macro="" textlink="">
          <xdr:nvSpPr>
            <xdr:cNvPr id="57492" name="Check Box 148" hidden="1">
              <a:extLst>
                <a:ext uri="{63B3BB69-23CF-44E3-9099-C40C66FF867C}">
                  <a14:compatExt spid="_x0000_s57492"/>
                </a:ext>
                <a:ext uri="{FF2B5EF4-FFF2-40B4-BE49-F238E27FC236}">
                  <a16:creationId xmlns:a16="http://schemas.microsoft.com/office/drawing/2014/main" id="{00000000-0008-0000-0100-00009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57150</xdr:colOff>
          <xdr:row>70</xdr:row>
          <xdr:rowOff>9525</xdr:rowOff>
        </xdr:to>
        <xdr:sp macro="" textlink="">
          <xdr:nvSpPr>
            <xdr:cNvPr id="57493" name="Check Box 149" hidden="1">
              <a:extLst>
                <a:ext uri="{63B3BB69-23CF-44E3-9099-C40C66FF867C}">
                  <a14:compatExt spid="_x0000_s57493"/>
                </a:ext>
                <a:ext uri="{FF2B5EF4-FFF2-40B4-BE49-F238E27FC236}">
                  <a16:creationId xmlns:a16="http://schemas.microsoft.com/office/drawing/2014/main" id="{00000000-0008-0000-0100-00009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57150</xdr:colOff>
          <xdr:row>71</xdr:row>
          <xdr:rowOff>9525</xdr:rowOff>
        </xdr:to>
        <xdr:sp macro="" textlink="">
          <xdr:nvSpPr>
            <xdr:cNvPr id="57494" name="Check Box 150" hidden="1">
              <a:extLst>
                <a:ext uri="{63B3BB69-23CF-44E3-9099-C40C66FF867C}">
                  <a14:compatExt spid="_x0000_s57494"/>
                </a:ext>
                <a:ext uri="{FF2B5EF4-FFF2-40B4-BE49-F238E27FC236}">
                  <a16:creationId xmlns:a16="http://schemas.microsoft.com/office/drawing/2014/main" id="{00000000-0008-0000-0100-00009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57150</xdr:colOff>
          <xdr:row>72</xdr:row>
          <xdr:rowOff>9525</xdr:rowOff>
        </xdr:to>
        <xdr:sp macro="" textlink="">
          <xdr:nvSpPr>
            <xdr:cNvPr id="57495" name="Check Box 151" hidden="1">
              <a:extLst>
                <a:ext uri="{63B3BB69-23CF-44E3-9099-C40C66FF867C}">
                  <a14:compatExt spid="_x0000_s57495"/>
                </a:ext>
                <a:ext uri="{FF2B5EF4-FFF2-40B4-BE49-F238E27FC236}">
                  <a16:creationId xmlns:a16="http://schemas.microsoft.com/office/drawing/2014/main" id="{00000000-0008-0000-0100-00009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57150</xdr:colOff>
          <xdr:row>73</xdr:row>
          <xdr:rowOff>9525</xdr:rowOff>
        </xdr:to>
        <xdr:sp macro="" textlink="">
          <xdr:nvSpPr>
            <xdr:cNvPr id="57496" name="Check Box 152" hidden="1">
              <a:extLst>
                <a:ext uri="{63B3BB69-23CF-44E3-9099-C40C66FF867C}">
                  <a14:compatExt spid="_x0000_s57496"/>
                </a:ext>
                <a:ext uri="{FF2B5EF4-FFF2-40B4-BE49-F238E27FC236}">
                  <a16:creationId xmlns:a16="http://schemas.microsoft.com/office/drawing/2014/main" id="{00000000-0008-0000-0100-00009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57150</xdr:colOff>
          <xdr:row>74</xdr:row>
          <xdr:rowOff>9525</xdr:rowOff>
        </xdr:to>
        <xdr:sp macro="" textlink="">
          <xdr:nvSpPr>
            <xdr:cNvPr id="57497" name="Check Box 153" hidden="1">
              <a:extLst>
                <a:ext uri="{63B3BB69-23CF-44E3-9099-C40C66FF867C}">
                  <a14:compatExt spid="_x0000_s57497"/>
                </a:ext>
                <a:ext uri="{FF2B5EF4-FFF2-40B4-BE49-F238E27FC236}">
                  <a16:creationId xmlns:a16="http://schemas.microsoft.com/office/drawing/2014/main" id="{00000000-0008-0000-0100-00009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57150</xdr:colOff>
          <xdr:row>75</xdr:row>
          <xdr:rowOff>9525</xdr:rowOff>
        </xdr:to>
        <xdr:sp macro="" textlink="">
          <xdr:nvSpPr>
            <xdr:cNvPr id="57498" name="Check Box 154" hidden="1">
              <a:extLst>
                <a:ext uri="{63B3BB69-23CF-44E3-9099-C40C66FF867C}">
                  <a14:compatExt spid="_x0000_s57498"/>
                </a:ext>
                <a:ext uri="{FF2B5EF4-FFF2-40B4-BE49-F238E27FC236}">
                  <a16:creationId xmlns:a16="http://schemas.microsoft.com/office/drawing/2014/main" id="{00000000-0008-0000-0100-00009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57150</xdr:colOff>
          <xdr:row>78</xdr:row>
          <xdr:rowOff>9525</xdr:rowOff>
        </xdr:to>
        <xdr:sp macro="" textlink="">
          <xdr:nvSpPr>
            <xdr:cNvPr id="57499" name="Check Box 155" hidden="1">
              <a:extLst>
                <a:ext uri="{63B3BB69-23CF-44E3-9099-C40C66FF867C}">
                  <a14:compatExt spid="_x0000_s57499"/>
                </a:ext>
                <a:ext uri="{FF2B5EF4-FFF2-40B4-BE49-F238E27FC236}">
                  <a16:creationId xmlns:a16="http://schemas.microsoft.com/office/drawing/2014/main" id="{00000000-0008-0000-0100-00009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57150</xdr:colOff>
          <xdr:row>79</xdr:row>
          <xdr:rowOff>9525</xdr:rowOff>
        </xdr:to>
        <xdr:sp macro="" textlink="">
          <xdr:nvSpPr>
            <xdr:cNvPr id="57500" name="Check Box 156" hidden="1">
              <a:extLst>
                <a:ext uri="{63B3BB69-23CF-44E3-9099-C40C66FF867C}">
                  <a14:compatExt spid="_x0000_s57500"/>
                </a:ext>
                <a:ext uri="{FF2B5EF4-FFF2-40B4-BE49-F238E27FC236}">
                  <a16:creationId xmlns:a16="http://schemas.microsoft.com/office/drawing/2014/main" id="{00000000-0008-0000-0100-00009C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57150</xdr:colOff>
          <xdr:row>80</xdr:row>
          <xdr:rowOff>9525</xdr:rowOff>
        </xdr:to>
        <xdr:sp macro="" textlink="">
          <xdr:nvSpPr>
            <xdr:cNvPr id="57501" name="Check Box 157" hidden="1">
              <a:extLst>
                <a:ext uri="{63B3BB69-23CF-44E3-9099-C40C66FF867C}">
                  <a14:compatExt spid="_x0000_s57501"/>
                </a:ext>
                <a:ext uri="{FF2B5EF4-FFF2-40B4-BE49-F238E27FC236}">
                  <a16:creationId xmlns:a16="http://schemas.microsoft.com/office/drawing/2014/main" id="{00000000-0008-0000-0100-00009D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57150</xdr:colOff>
          <xdr:row>81</xdr:row>
          <xdr:rowOff>9525</xdr:rowOff>
        </xdr:to>
        <xdr:sp macro="" textlink="">
          <xdr:nvSpPr>
            <xdr:cNvPr id="57502" name="Check Box 158" hidden="1">
              <a:extLst>
                <a:ext uri="{63B3BB69-23CF-44E3-9099-C40C66FF867C}">
                  <a14:compatExt spid="_x0000_s57502"/>
                </a:ext>
                <a:ext uri="{FF2B5EF4-FFF2-40B4-BE49-F238E27FC236}">
                  <a16:creationId xmlns:a16="http://schemas.microsoft.com/office/drawing/2014/main" id="{00000000-0008-0000-0100-00009E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57150</xdr:colOff>
          <xdr:row>82</xdr:row>
          <xdr:rowOff>9525</xdr:rowOff>
        </xdr:to>
        <xdr:sp macro="" textlink="">
          <xdr:nvSpPr>
            <xdr:cNvPr id="57503" name="Check Box 159" hidden="1">
              <a:extLst>
                <a:ext uri="{63B3BB69-23CF-44E3-9099-C40C66FF867C}">
                  <a14:compatExt spid="_x0000_s57503"/>
                </a:ext>
                <a:ext uri="{FF2B5EF4-FFF2-40B4-BE49-F238E27FC236}">
                  <a16:creationId xmlns:a16="http://schemas.microsoft.com/office/drawing/2014/main" id="{00000000-0008-0000-0100-00009F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57150</xdr:colOff>
          <xdr:row>83</xdr:row>
          <xdr:rowOff>9525</xdr:rowOff>
        </xdr:to>
        <xdr:sp macro="" textlink="">
          <xdr:nvSpPr>
            <xdr:cNvPr id="57504" name="Check Box 160" hidden="1">
              <a:extLst>
                <a:ext uri="{63B3BB69-23CF-44E3-9099-C40C66FF867C}">
                  <a14:compatExt spid="_x0000_s57504"/>
                </a:ext>
                <a:ext uri="{FF2B5EF4-FFF2-40B4-BE49-F238E27FC236}">
                  <a16:creationId xmlns:a16="http://schemas.microsoft.com/office/drawing/2014/main" id="{00000000-0008-0000-0100-0000A0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57150</xdr:colOff>
          <xdr:row>84</xdr:row>
          <xdr:rowOff>9525</xdr:rowOff>
        </xdr:to>
        <xdr:sp macro="" textlink="">
          <xdr:nvSpPr>
            <xdr:cNvPr id="57505" name="Check Box 161" hidden="1">
              <a:extLst>
                <a:ext uri="{63B3BB69-23CF-44E3-9099-C40C66FF867C}">
                  <a14:compatExt spid="_x0000_s57505"/>
                </a:ext>
                <a:ext uri="{FF2B5EF4-FFF2-40B4-BE49-F238E27FC236}">
                  <a16:creationId xmlns:a16="http://schemas.microsoft.com/office/drawing/2014/main" id="{00000000-0008-0000-0100-0000A1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57150</xdr:colOff>
          <xdr:row>85</xdr:row>
          <xdr:rowOff>9525</xdr:rowOff>
        </xdr:to>
        <xdr:sp macro="" textlink="">
          <xdr:nvSpPr>
            <xdr:cNvPr id="57506" name="Check Box 162" hidden="1">
              <a:extLst>
                <a:ext uri="{63B3BB69-23CF-44E3-9099-C40C66FF867C}">
                  <a14:compatExt spid="_x0000_s57506"/>
                </a:ext>
                <a:ext uri="{FF2B5EF4-FFF2-40B4-BE49-F238E27FC236}">
                  <a16:creationId xmlns:a16="http://schemas.microsoft.com/office/drawing/2014/main" id="{00000000-0008-0000-0100-0000A2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57150</xdr:colOff>
          <xdr:row>86</xdr:row>
          <xdr:rowOff>9525</xdr:rowOff>
        </xdr:to>
        <xdr:sp macro="" textlink="">
          <xdr:nvSpPr>
            <xdr:cNvPr id="57507" name="Check Box 163" hidden="1">
              <a:extLst>
                <a:ext uri="{63B3BB69-23CF-44E3-9099-C40C66FF867C}">
                  <a14:compatExt spid="_x0000_s57507"/>
                </a:ext>
                <a:ext uri="{FF2B5EF4-FFF2-40B4-BE49-F238E27FC236}">
                  <a16:creationId xmlns:a16="http://schemas.microsoft.com/office/drawing/2014/main" id="{00000000-0008-0000-0100-0000A3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57150</xdr:colOff>
          <xdr:row>87</xdr:row>
          <xdr:rowOff>9525</xdr:rowOff>
        </xdr:to>
        <xdr:sp macro="" textlink="">
          <xdr:nvSpPr>
            <xdr:cNvPr id="57508" name="Check Box 164" hidden="1">
              <a:extLst>
                <a:ext uri="{63B3BB69-23CF-44E3-9099-C40C66FF867C}">
                  <a14:compatExt spid="_x0000_s57508"/>
                </a:ext>
                <a:ext uri="{FF2B5EF4-FFF2-40B4-BE49-F238E27FC236}">
                  <a16:creationId xmlns:a16="http://schemas.microsoft.com/office/drawing/2014/main" id="{00000000-0008-0000-0100-0000A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57150</xdr:colOff>
          <xdr:row>88</xdr:row>
          <xdr:rowOff>9525</xdr:rowOff>
        </xdr:to>
        <xdr:sp macro="" textlink="">
          <xdr:nvSpPr>
            <xdr:cNvPr id="57509" name="Check Box 165" hidden="1">
              <a:extLst>
                <a:ext uri="{63B3BB69-23CF-44E3-9099-C40C66FF867C}">
                  <a14:compatExt spid="_x0000_s57509"/>
                </a:ext>
                <a:ext uri="{FF2B5EF4-FFF2-40B4-BE49-F238E27FC236}">
                  <a16:creationId xmlns:a16="http://schemas.microsoft.com/office/drawing/2014/main" id="{00000000-0008-0000-0100-0000A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57150</xdr:colOff>
          <xdr:row>89</xdr:row>
          <xdr:rowOff>9525</xdr:rowOff>
        </xdr:to>
        <xdr:sp macro="" textlink="">
          <xdr:nvSpPr>
            <xdr:cNvPr id="57510" name="Check Box 166" hidden="1">
              <a:extLst>
                <a:ext uri="{63B3BB69-23CF-44E3-9099-C40C66FF867C}">
                  <a14:compatExt spid="_x0000_s57510"/>
                </a:ext>
                <a:ext uri="{FF2B5EF4-FFF2-40B4-BE49-F238E27FC236}">
                  <a16:creationId xmlns:a16="http://schemas.microsoft.com/office/drawing/2014/main" id="{00000000-0008-0000-0100-0000A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57150</xdr:colOff>
          <xdr:row>90</xdr:row>
          <xdr:rowOff>9525</xdr:rowOff>
        </xdr:to>
        <xdr:sp macro="" textlink="">
          <xdr:nvSpPr>
            <xdr:cNvPr id="57511" name="Check Box 167" hidden="1">
              <a:extLst>
                <a:ext uri="{63B3BB69-23CF-44E3-9099-C40C66FF867C}">
                  <a14:compatExt spid="_x0000_s57511"/>
                </a:ext>
                <a:ext uri="{FF2B5EF4-FFF2-40B4-BE49-F238E27FC236}">
                  <a16:creationId xmlns:a16="http://schemas.microsoft.com/office/drawing/2014/main" id="{00000000-0008-0000-0100-0000A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57150</xdr:colOff>
          <xdr:row>92</xdr:row>
          <xdr:rowOff>9525</xdr:rowOff>
        </xdr:to>
        <xdr:sp macro="" textlink="">
          <xdr:nvSpPr>
            <xdr:cNvPr id="57512" name="Check Box 168" hidden="1">
              <a:extLst>
                <a:ext uri="{63B3BB69-23CF-44E3-9099-C40C66FF867C}">
                  <a14:compatExt spid="_x0000_s57512"/>
                </a:ext>
                <a:ext uri="{FF2B5EF4-FFF2-40B4-BE49-F238E27FC236}">
                  <a16:creationId xmlns:a16="http://schemas.microsoft.com/office/drawing/2014/main" id="{00000000-0008-0000-0100-0000A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57150</xdr:colOff>
          <xdr:row>61</xdr:row>
          <xdr:rowOff>9525</xdr:rowOff>
        </xdr:to>
        <xdr:sp macro="" textlink="">
          <xdr:nvSpPr>
            <xdr:cNvPr id="57514" name="Check Box 170" hidden="1">
              <a:extLst>
                <a:ext uri="{63B3BB69-23CF-44E3-9099-C40C66FF867C}">
                  <a14:compatExt spid="_x0000_s57514"/>
                </a:ext>
                <a:ext uri="{FF2B5EF4-FFF2-40B4-BE49-F238E27FC236}">
                  <a16:creationId xmlns:a16="http://schemas.microsoft.com/office/drawing/2014/main" id="{00000000-0008-0000-0100-0000A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57150</xdr:colOff>
          <xdr:row>12</xdr:row>
          <xdr:rowOff>9525</xdr:rowOff>
        </xdr:to>
        <xdr:sp macro="" textlink="">
          <xdr:nvSpPr>
            <xdr:cNvPr id="57537" name="Check Box 193" hidden="1">
              <a:extLst>
                <a:ext uri="{63B3BB69-23CF-44E3-9099-C40C66FF867C}">
                  <a14:compatExt spid="_x0000_s57537"/>
                </a:ext>
                <a:ext uri="{FF2B5EF4-FFF2-40B4-BE49-F238E27FC236}">
                  <a16:creationId xmlns:a16="http://schemas.microsoft.com/office/drawing/2014/main" id="{00000000-0008-0000-0100-0000C1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57150</xdr:colOff>
          <xdr:row>12</xdr:row>
          <xdr:rowOff>9525</xdr:rowOff>
        </xdr:to>
        <xdr:sp macro="" textlink="">
          <xdr:nvSpPr>
            <xdr:cNvPr id="57538" name="Check Box 194" hidden="1">
              <a:extLst>
                <a:ext uri="{63B3BB69-23CF-44E3-9099-C40C66FF867C}">
                  <a14:compatExt spid="_x0000_s57538"/>
                </a:ext>
                <a:ext uri="{FF2B5EF4-FFF2-40B4-BE49-F238E27FC236}">
                  <a16:creationId xmlns:a16="http://schemas.microsoft.com/office/drawing/2014/main" id="{00000000-0008-0000-0100-0000C2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xdr:row>
          <xdr:rowOff>0</xdr:rowOff>
        </xdr:from>
        <xdr:to>
          <xdr:col>11</xdr:col>
          <xdr:colOff>57150</xdr:colOff>
          <xdr:row>12</xdr:row>
          <xdr:rowOff>9525</xdr:rowOff>
        </xdr:to>
        <xdr:sp macro="" textlink="">
          <xdr:nvSpPr>
            <xdr:cNvPr id="57539" name="Check Box 195" hidden="1">
              <a:extLst>
                <a:ext uri="{63B3BB69-23CF-44E3-9099-C40C66FF867C}">
                  <a14:compatExt spid="_x0000_s57539"/>
                </a:ext>
                <a:ext uri="{FF2B5EF4-FFF2-40B4-BE49-F238E27FC236}">
                  <a16:creationId xmlns:a16="http://schemas.microsoft.com/office/drawing/2014/main" id="{00000000-0008-0000-0100-0000C3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11</xdr:row>
          <xdr:rowOff>0</xdr:rowOff>
        </xdr:from>
        <xdr:to>
          <xdr:col>15</xdr:col>
          <xdr:colOff>57150</xdr:colOff>
          <xdr:row>12</xdr:row>
          <xdr:rowOff>9525</xdr:rowOff>
        </xdr:to>
        <xdr:sp macro="" textlink="">
          <xdr:nvSpPr>
            <xdr:cNvPr id="57540" name="Check Box 196" hidden="1">
              <a:extLst>
                <a:ext uri="{63B3BB69-23CF-44E3-9099-C40C66FF867C}">
                  <a14:compatExt spid="_x0000_s57540"/>
                </a:ext>
                <a:ext uri="{FF2B5EF4-FFF2-40B4-BE49-F238E27FC236}">
                  <a16:creationId xmlns:a16="http://schemas.microsoft.com/office/drawing/2014/main" id="{00000000-0008-0000-0100-0000C4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11</xdr:row>
          <xdr:rowOff>0</xdr:rowOff>
        </xdr:from>
        <xdr:to>
          <xdr:col>19</xdr:col>
          <xdr:colOff>57150</xdr:colOff>
          <xdr:row>12</xdr:row>
          <xdr:rowOff>9525</xdr:rowOff>
        </xdr:to>
        <xdr:sp macro="" textlink="">
          <xdr:nvSpPr>
            <xdr:cNvPr id="57541" name="Check Box 197" hidden="1">
              <a:extLst>
                <a:ext uri="{63B3BB69-23CF-44E3-9099-C40C66FF867C}">
                  <a14:compatExt spid="_x0000_s57541"/>
                </a:ext>
                <a:ext uri="{FF2B5EF4-FFF2-40B4-BE49-F238E27FC236}">
                  <a16:creationId xmlns:a16="http://schemas.microsoft.com/office/drawing/2014/main" id="{00000000-0008-0000-0100-0000C5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xdr:row>
          <xdr:rowOff>0</xdr:rowOff>
        </xdr:from>
        <xdr:to>
          <xdr:col>19</xdr:col>
          <xdr:colOff>57150</xdr:colOff>
          <xdr:row>15</xdr:row>
          <xdr:rowOff>9525</xdr:rowOff>
        </xdr:to>
        <xdr:sp macro="" textlink="">
          <xdr:nvSpPr>
            <xdr:cNvPr id="57542" name="Check Box 198" hidden="1">
              <a:extLst>
                <a:ext uri="{63B3BB69-23CF-44E3-9099-C40C66FF867C}">
                  <a14:compatExt spid="_x0000_s57542"/>
                </a:ext>
                <a:ext uri="{FF2B5EF4-FFF2-40B4-BE49-F238E27FC236}">
                  <a16:creationId xmlns:a16="http://schemas.microsoft.com/office/drawing/2014/main" id="{00000000-0008-0000-0100-0000C6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14</xdr:row>
          <xdr:rowOff>0</xdr:rowOff>
        </xdr:from>
        <xdr:to>
          <xdr:col>15</xdr:col>
          <xdr:colOff>57150</xdr:colOff>
          <xdr:row>15</xdr:row>
          <xdr:rowOff>9525</xdr:rowOff>
        </xdr:to>
        <xdr:sp macro="" textlink="">
          <xdr:nvSpPr>
            <xdr:cNvPr id="57543" name="Check Box 199" hidden="1">
              <a:extLst>
                <a:ext uri="{63B3BB69-23CF-44E3-9099-C40C66FF867C}">
                  <a14:compatExt spid="_x0000_s57543"/>
                </a:ext>
                <a:ext uri="{FF2B5EF4-FFF2-40B4-BE49-F238E27FC236}">
                  <a16:creationId xmlns:a16="http://schemas.microsoft.com/office/drawing/2014/main" id="{00000000-0008-0000-0100-0000C7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14</xdr:row>
          <xdr:rowOff>0</xdr:rowOff>
        </xdr:from>
        <xdr:to>
          <xdr:col>11</xdr:col>
          <xdr:colOff>57150</xdr:colOff>
          <xdr:row>15</xdr:row>
          <xdr:rowOff>9525</xdr:rowOff>
        </xdr:to>
        <xdr:sp macro="" textlink="">
          <xdr:nvSpPr>
            <xdr:cNvPr id="57544" name="Check Box 200" hidden="1">
              <a:extLst>
                <a:ext uri="{63B3BB69-23CF-44E3-9099-C40C66FF867C}">
                  <a14:compatExt spid="_x0000_s57544"/>
                </a:ext>
                <a:ext uri="{FF2B5EF4-FFF2-40B4-BE49-F238E27FC236}">
                  <a16:creationId xmlns:a16="http://schemas.microsoft.com/office/drawing/2014/main" id="{00000000-0008-0000-0100-0000C8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14</xdr:row>
          <xdr:rowOff>0</xdr:rowOff>
        </xdr:from>
        <xdr:to>
          <xdr:col>7</xdr:col>
          <xdr:colOff>57150</xdr:colOff>
          <xdr:row>15</xdr:row>
          <xdr:rowOff>9525</xdr:rowOff>
        </xdr:to>
        <xdr:sp macro="" textlink="">
          <xdr:nvSpPr>
            <xdr:cNvPr id="57545" name="Check Box 201" hidden="1">
              <a:extLst>
                <a:ext uri="{63B3BB69-23CF-44E3-9099-C40C66FF867C}">
                  <a14:compatExt spid="_x0000_s57545"/>
                </a:ext>
                <a:ext uri="{FF2B5EF4-FFF2-40B4-BE49-F238E27FC236}">
                  <a16:creationId xmlns:a16="http://schemas.microsoft.com/office/drawing/2014/main" id="{00000000-0008-0000-0100-0000C9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57150</xdr:colOff>
          <xdr:row>15</xdr:row>
          <xdr:rowOff>9525</xdr:rowOff>
        </xdr:to>
        <xdr:sp macro="" textlink="">
          <xdr:nvSpPr>
            <xdr:cNvPr id="57546" name="Check Box 202" hidden="1">
              <a:extLst>
                <a:ext uri="{63B3BB69-23CF-44E3-9099-C40C66FF867C}">
                  <a14:compatExt spid="_x0000_s57546"/>
                </a:ext>
                <a:ext uri="{FF2B5EF4-FFF2-40B4-BE49-F238E27FC236}">
                  <a16:creationId xmlns:a16="http://schemas.microsoft.com/office/drawing/2014/main" id="{00000000-0008-0000-0100-0000CA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57150</xdr:colOff>
          <xdr:row>76</xdr:row>
          <xdr:rowOff>9525</xdr:rowOff>
        </xdr:to>
        <xdr:sp macro="" textlink="">
          <xdr:nvSpPr>
            <xdr:cNvPr id="57547" name="Check Box 203" hidden="1">
              <a:extLst>
                <a:ext uri="{63B3BB69-23CF-44E3-9099-C40C66FF867C}">
                  <a14:compatExt spid="_x0000_s57547"/>
                </a:ext>
                <a:ext uri="{FF2B5EF4-FFF2-40B4-BE49-F238E27FC236}">
                  <a16:creationId xmlns:a16="http://schemas.microsoft.com/office/drawing/2014/main" id="{00000000-0008-0000-0100-0000CBE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B6365EB4-5EA4-48D2-B88B-8AF3623C6982}"/>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F8316798-1E4D-455F-BB43-E370D91EC9DF}"/>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F584FB65-8038-4150-AB44-4F92F185382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96971B10-B6DC-4528-A2BC-C92CBA9D8BF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E5951510-DD6E-4665-A4D6-6D78F90ABE8A}"/>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54A83B29-576F-49F7-8D88-5DB42773F188}"/>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4</xdr:row>
          <xdr:rowOff>85725</xdr:rowOff>
        </xdr:from>
        <xdr:to>
          <xdr:col>4</xdr:col>
          <xdr:colOff>942975</xdr:colOff>
          <xdr:row>6</xdr:row>
          <xdr:rowOff>66675</xdr:rowOff>
        </xdr:to>
        <xdr:sp macro="" textlink="">
          <xdr:nvSpPr>
            <xdr:cNvPr id="39937" name="Button 1" hidden="1">
              <a:extLst>
                <a:ext uri="{63B3BB69-23CF-44E3-9099-C40C66FF867C}">
                  <a14:compatExt spid="_x0000_s39937"/>
                </a:ext>
                <a:ext uri="{FF2B5EF4-FFF2-40B4-BE49-F238E27FC236}">
                  <a16:creationId xmlns:a16="http://schemas.microsoft.com/office/drawing/2014/main" id="{00000000-0008-0000-0600-000001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84" Type="http://schemas.openxmlformats.org/officeDocument/2006/relationships/ctrlProp" Target="../ctrlProps/ctrlProp120.xml"/><Relationship Id="rId89" Type="http://schemas.openxmlformats.org/officeDocument/2006/relationships/ctrlProp" Target="../ctrlProps/ctrlProp125.xml"/><Relationship Id="rId16" Type="http://schemas.openxmlformats.org/officeDocument/2006/relationships/ctrlProp" Target="../ctrlProps/ctrlProp52.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5" Type="http://schemas.openxmlformats.org/officeDocument/2006/relationships/ctrlProp" Target="../ctrlProps/ctrlProp41.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85" Type="http://schemas.openxmlformats.org/officeDocument/2006/relationships/ctrlProp" Target="../ctrlProps/ctrlProp121.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88" Type="http://schemas.openxmlformats.org/officeDocument/2006/relationships/ctrlProp" Target="../ctrlProps/ctrlProp124.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86" Type="http://schemas.openxmlformats.org/officeDocument/2006/relationships/ctrlProp" Target="../ctrlProps/ctrlProp122.xml"/><Relationship Id="rId4" Type="http://schemas.openxmlformats.org/officeDocument/2006/relationships/vmlDrawing" Target="../drawings/vmlDrawing4.v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7" Type="http://schemas.openxmlformats.org/officeDocument/2006/relationships/ctrlProp" Target="../ctrlProps/ctrlProp43.xml"/><Relationship Id="rId71" Type="http://schemas.openxmlformats.org/officeDocument/2006/relationships/ctrlProp" Target="../ctrlProps/ctrlProp107.xml"/><Relationship Id="rId2" Type="http://schemas.openxmlformats.org/officeDocument/2006/relationships/drawing" Target="../drawings/drawing2.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 Id="rId87" Type="http://schemas.openxmlformats.org/officeDocument/2006/relationships/ctrlProp" Target="../ctrlProps/ctrlProp123.xml"/><Relationship Id="rId61" Type="http://schemas.openxmlformats.org/officeDocument/2006/relationships/ctrlProp" Target="../ctrlProps/ctrlProp97.xml"/><Relationship Id="rId82" Type="http://schemas.openxmlformats.org/officeDocument/2006/relationships/ctrlProp" Target="../ctrlProps/ctrlProp118.xml"/><Relationship Id="rId19" Type="http://schemas.openxmlformats.org/officeDocument/2006/relationships/ctrlProp" Target="../ctrlProps/ctrlProp5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1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76222-6930-4302-BDA4-0188990375AE}">
  <sheetPr codeName="Sheet14"/>
  <dimension ref="A1:CJ88"/>
  <sheetViews>
    <sheetView view="pageBreakPreview" topLeftCell="A40" zoomScale="140" zoomScaleNormal="100" zoomScaleSheetLayoutView="140" workbookViewId="0">
      <selection activeCell="I15" sqref="I15:R15"/>
    </sheetView>
  </sheetViews>
  <sheetFormatPr defaultRowHeight="15.75"/>
  <cols>
    <col min="1" max="1" width="6.7109375" style="22" customWidth="1"/>
    <col min="2" max="3" width="3.7109375" style="26" customWidth="1"/>
    <col min="4" max="4" width="2.7109375" style="26" customWidth="1"/>
    <col min="5" max="8" width="4.28515625" style="26" customWidth="1"/>
    <col min="9" max="9" width="2.7109375" style="26" customWidth="1"/>
    <col min="10" max="13" width="4.28515625" style="26" customWidth="1"/>
    <col min="14" max="14" width="2.7109375" style="26" customWidth="1"/>
    <col min="15" max="20" width="4.28515625" style="26" customWidth="1"/>
    <col min="21" max="21" width="2.7109375" style="26" customWidth="1"/>
    <col min="22" max="23" width="4.28515625" style="26" customWidth="1"/>
    <col min="24" max="25" width="4.28515625" style="26" hidden="1" customWidth="1"/>
    <col min="26" max="27" width="4.28515625" style="26" customWidth="1"/>
    <col min="28" max="28" width="4.28515625" style="26" hidden="1" customWidth="1"/>
    <col min="29" max="29" width="2.7109375" style="26" customWidth="1"/>
    <col min="30" max="34" width="4.28515625" style="26" customWidth="1"/>
    <col min="35" max="35" width="4.28515625" style="26" hidden="1" customWidth="1"/>
    <col min="36" max="36" width="1.42578125" style="26" customWidth="1"/>
    <col min="37" max="37" width="12" style="27" customWidth="1"/>
    <col min="38" max="38" width="15.7109375" hidden="1" customWidth="1"/>
    <col min="39" max="39" width="10.85546875" hidden="1" customWidth="1"/>
    <col min="40" max="41" width="9.140625" hidden="1" customWidth="1"/>
    <col min="42" max="42" width="9.140625" style="22" hidden="1" customWidth="1"/>
    <col min="43" max="43" width="10.85546875" style="23" hidden="1" customWidth="1"/>
    <col min="44" max="44" width="99.28515625" style="22" hidden="1" customWidth="1"/>
    <col min="45" max="45" width="9.42578125" customWidth="1"/>
    <col min="54" max="55" width="3.7109375" style="252" customWidth="1"/>
    <col min="56" max="56" width="2.7109375" style="252" customWidth="1"/>
    <col min="57" max="60" width="4.28515625" style="252" customWidth="1"/>
    <col min="61" max="61" width="2.7109375" style="252" customWidth="1"/>
    <col min="62" max="65" width="4.28515625" style="252" customWidth="1"/>
    <col min="66" max="66" width="2.7109375" style="252" customWidth="1"/>
    <col min="67" max="72" width="4.28515625" style="252" customWidth="1"/>
    <col min="73" max="73" width="2.7109375" style="252" customWidth="1"/>
    <col min="74" max="80" width="4.28515625" style="252" customWidth="1"/>
    <col min="81" max="81" width="2.7109375" style="252" customWidth="1"/>
    <col min="82" max="88" width="4.28515625" style="252" customWidth="1"/>
  </cols>
  <sheetData>
    <row r="1" spans="1:88" ht="15.95" customHeight="1" thickTop="1" thickBot="1">
      <c r="B1" s="367" t="s">
        <v>410</v>
      </c>
      <c r="C1" s="368"/>
      <c r="D1" s="368"/>
      <c r="E1" s="368"/>
      <c r="F1" s="368"/>
      <c r="G1" s="368"/>
      <c r="H1" s="368"/>
      <c r="I1" s="368"/>
      <c r="J1" s="368"/>
      <c r="K1" s="368"/>
      <c r="L1" s="368"/>
      <c r="M1" s="368" t="s">
        <v>411</v>
      </c>
      <c r="N1" s="368"/>
      <c r="O1" s="368"/>
      <c r="P1" s="368"/>
      <c r="Q1" s="368"/>
      <c r="R1" s="368"/>
      <c r="S1" s="368"/>
      <c r="T1" s="368"/>
      <c r="U1" s="368"/>
      <c r="V1" s="368"/>
      <c r="W1" s="368"/>
      <c r="X1" s="298"/>
      <c r="Y1" s="298"/>
      <c r="Z1" s="368" t="s">
        <v>412</v>
      </c>
      <c r="AA1" s="368"/>
      <c r="AB1" s="368"/>
      <c r="AC1" s="368"/>
      <c r="AD1" s="368"/>
      <c r="AE1" s="368"/>
      <c r="AF1" s="368"/>
      <c r="AG1" s="368"/>
      <c r="AH1" s="368"/>
      <c r="AI1" s="368"/>
      <c r="AJ1" s="369"/>
      <c r="AL1" s="299"/>
      <c r="BB1" s="96" t="s">
        <v>161</v>
      </c>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8"/>
    </row>
    <row r="2" spans="1:88" ht="18" hidden="1" customHeight="1" thickTop="1" thickBot="1">
      <c r="B2" s="76"/>
      <c r="C2" s="99"/>
      <c r="D2" s="300" t="s">
        <v>148</v>
      </c>
      <c r="E2" s="301"/>
      <c r="F2" s="301"/>
      <c r="G2" s="301"/>
      <c r="H2" s="301"/>
      <c r="I2" s="302"/>
      <c r="J2" s="302"/>
      <c r="K2" s="302"/>
      <c r="L2" s="302"/>
      <c r="M2" s="302"/>
      <c r="N2" s="302"/>
      <c r="O2" s="302"/>
      <c r="P2" s="302"/>
      <c r="Q2" s="302"/>
      <c r="R2" s="302"/>
      <c r="S2" s="302"/>
      <c r="T2" s="302"/>
      <c r="U2" s="303"/>
      <c r="V2" s="301"/>
      <c r="W2" s="301"/>
      <c r="X2" s="301"/>
      <c r="Y2" s="301"/>
      <c r="Z2" s="301"/>
      <c r="AA2" s="302"/>
      <c r="AB2" s="302"/>
      <c r="AC2" s="302"/>
      <c r="AD2" s="302"/>
      <c r="AE2" s="302"/>
      <c r="AF2" s="302"/>
      <c r="AG2" s="302"/>
      <c r="AH2" s="302"/>
      <c r="AI2" s="302"/>
      <c r="AJ2" s="304"/>
      <c r="AL2" s="75"/>
      <c r="AN2" s="15"/>
      <c r="AO2" s="15"/>
      <c r="BB2" s="40"/>
      <c r="BC2" s="42"/>
      <c r="BD2" s="100" t="s">
        <v>147</v>
      </c>
      <c r="BE2" s="101"/>
      <c r="BF2" s="101"/>
      <c r="BG2" s="101"/>
      <c r="BH2" s="101"/>
      <c r="BI2" s="101"/>
      <c r="BJ2" s="101"/>
      <c r="BK2" s="101"/>
      <c r="BL2" s="102"/>
      <c r="BM2" s="103"/>
      <c r="BN2" s="104"/>
      <c r="BO2" s="104"/>
      <c r="BP2" s="104"/>
      <c r="BQ2" s="104"/>
      <c r="BR2" s="104"/>
      <c r="BS2" s="104"/>
      <c r="BT2" s="105"/>
      <c r="BU2" s="106"/>
      <c r="BV2" s="107"/>
      <c r="BW2" s="107"/>
      <c r="BX2" s="107"/>
      <c r="BY2" s="107"/>
      <c r="BZ2" s="107"/>
      <c r="CA2" s="103"/>
      <c r="CB2" s="104"/>
      <c r="CC2" s="104"/>
      <c r="CD2" s="104"/>
      <c r="CE2" s="104"/>
      <c r="CF2" s="104"/>
      <c r="CG2" s="104"/>
      <c r="CH2" s="104"/>
      <c r="CI2" s="104"/>
      <c r="CJ2" s="108"/>
    </row>
    <row r="3" spans="1:88" ht="20.100000000000001" customHeight="1" thickTop="1">
      <c r="B3" s="370" t="s">
        <v>85</v>
      </c>
      <c r="C3" s="373" t="s">
        <v>5</v>
      </c>
      <c r="D3" s="377" t="s">
        <v>435</v>
      </c>
      <c r="E3" s="378"/>
      <c r="F3" s="378"/>
      <c r="G3" s="378"/>
      <c r="H3" s="378"/>
      <c r="I3" s="378"/>
      <c r="J3" s="378"/>
      <c r="K3" s="379"/>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1"/>
      <c r="AK3" s="318" t="str" cm="1">
        <f t="array" aca="1" ref="AK3" ca="1">IF($BU$26,IF(SUMPRODUCT(LEN(L3)-LEN(SUBSTITUTE(LOWER(L3), MID("abcdefghijklmnopqrstuvwxyz", ROW(INDIRECT("1:26")), 1), ""))) &lt;= 2, "←請填寫英文Please fill in English.",""),"")</f>
        <v/>
      </c>
      <c r="AL3" s="318"/>
      <c r="AO3" t="str">
        <f>彙整資料!B2</f>
        <v/>
      </c>
      <c r="BB3" s="38" t="s">
        <v>162</v>
      </c>
      <c r="BC3" s="39" t="s">
        <v>163</v>
      </c>
      <c r="BD3" s="109" t="s">
        <v>164</v>
      </c>
      <c r="BE3" s="110"/>
      <c r="BF3" s="110"/>
      <c r="BG3" s="110"/>
      <c r="BH3" s="110"/>
      <c r="BI3" s="110"/>
      <c r="BJ3" s="110"/>
      <c r="BK3" s="110"/>
      <c r="BL3" s="111"/>
      <c r="BM3" s="112"/>
      <c r="BN3" s="113"/>
      <c r="BO3" s="113"/>
      <c r="BP3" s="113"/>
      <c r="BQ3" s="113"/>
      <c r="BR3" s="113"/>
      <c r="BS3" s="113"/>
      <c r="BT3" s="113"/>
      <c r="BU3" s="113"/>
      <c r="BV3" s="113"/>
      <c r="BW3" s="113"/>
      <c r="BX3" s="113"/>
      <c r="BY3" s="113"/>
      <c r="BZ3" s="113"/>
      <c r="CA3" s="113"/>
      <c r="CB3" s="113"/>
      <c r="CC3" s="113"/>
      <c r="CD3" s="113"/>
      <c r="CE3" s="113"/>
      <c r="CF3" s="113"/>
      <c r="CG3" s="113"/>
      <c r="CH3" s="113"/>
      <c r="CI3" s="113"/>
      <c r="CJ3" s="114"/>
    </row>
    <row r="4" spans="1:88" ht="20.100000000000001" customHeight="1">
      <c r="B4" s="371"/>
      <c r="C4" s="374"/>
      <c r="D4" s="361" t="s">
        <v>149</v>
      </c>
      <c r="E4" s="362"/>
      <c r="F4" s="362"/>
      <c r="G4" s="362"/>
      <c r="H4" s="362"/>
      <c r="I4" s="362"/>
      <c r="J4" s="362"/>
      <c r="K4" s="382"/>
      <c r="L4" s="1"/>
      <c r="M4" s="1"/>
      <c r="N4" s="1"/>
      <c r="O4" s="1"/>
      <c r="P4" s="1"/>
      <c r="Q4" s="1"/>
      <c r="R4" s="1"/>
      <c r="S4" s="1"/>
      <c r="T4" s="1"/>
      <c r="U4" s="1"/>
      <c r="V4" s="1"/>
      <c r="W4" s="1"/>
      <c r="X4" s="1"/>
      <c r="Y4" s="1"/>
      <c r="Z4" s="1"/>
      <c r="AA4" s="1"/>
      <c r="AB4" s="1"/>
      <c r="AC4" s="1"/>
      <c r="AD4" s="1"/>
      <c r="AE4" s="1"/>
      <c r="AF4" s="1"/>
      <c r="AG4" s="1"/>
      <c r="AH4" s="1"/>
      <c r="AI4" s="1"/>
      <c r="AJ4" s="360"/>
      <c r="AK4" s="318" t="str" cm="1">
        <f t="array" aca="1" ref="AK4" ca="1">IF($BU$26,IF(SUMPRODUCT(LEN(L4)-LEN(SUBSTITUTE(LOWER(L4), MID("abcdefghijklmnopqrstuvwxyz", ROW(INDIRECT("1:26")), 1), ""))) &lt;= 2, "←請填寫英文Please fill in English.",""),"")</f>
        <v/>
      </c>
      <c r="AL4" s="318"/>
      <c r="BB4" s="40"/>
      <c r="BC4" s="41"/>
      <c r="BD4" s="115" t="s">
        <v>165</v>
      </c>
      <c r="BE4" s="116"/>
      <c r="BF4" s="116"/>
      <c r="BG4" s="116"/>
      <c r="BH4" s="116"/>
      <c r="BI4" s="116"/>
      <c r="BJ4" s="116"/>
      <c r="BK4" s="116"/>
      <c r="BL4" s="117"/>
      <c r="BM4" s="103"/>
      <c r="BN4" s="104"/>
      <c r="BO4" s="104"/>
      <c r="BP4" s="104"/>
      <c r="BQ4" s="104"/>
      <c r="BR4" s="104"/>
      <c r="BS4" s="104"/>
      <c r="BT4" s="104"/>
      <c r="BU4" s="104"/>
      <c r="BV4" s="104"/>
      <c r="BW4" s="104"/>
      <c r="BX4" s="104"/>
      <c r="BY4" s="104"/>
      <c r="BZ4" s="104"/>
      <c r="CA4" s="104"/>
      <c r="CB4" s="104"/>
      <c r="CC4" s="104"/>
      <c r="CD4" s="104"/>
      <c r="CE4" s="104"/>
      <c r="CF4" s="104"/>
      <c r="CG4" s="104"/>
      <c r="CH4" s="104"/>
      <c r="CI4" s="104"/>
      <c r="CJ4" s="118"/>
    </row>
    <row r="5" spans="1:88" ht="20.100000000000001" customHeight="1">
      <c r="B5" s="371"/>
      <c r="C5" s="374"/>
      <c r="D5" s="361" t="s">
        <v>150</v>
      </c>
      <c r="E5" s="362"/>
      <c r="F5" s="362"/>
      <c r="G5" s="362"/>
      <c r="H5" s="362"/>
      <c r="I5" s="362"/>
      <c r="J5" s="362"/>
      <c r="K5" s="382"/>
      <c r="L5" s="1"/>
      <c r="M5" s="1"/>
      <c r="N5" s="1"/>
      <c r="O5" s="1"/>
      <c r="P5" s="1"/>
      <c r="Q5" s="1"/>
      <c r="R5" s="1"/>
      <c r="S5" s="1"/>
      <c r="T5" s="356"/>
      <c r="U5" s="357" t="s">
        <v>151</v>
      </c>
      <c r="V5" s="358"/>
      <c r="W5" s="359"/>
      <c r="X5" s="332"/>
      <c r="Y5" s="332"/>
      <c r="Z5" s="1"/>
      <c r="AA5" s="1"/>
      <c r="AB5" s="1"/>
      <c r="AC5" s="1"/>
      <c r="AD5" s="1"/>
      <c r="AE5" s="1"/>
      <c r="AF5" s="1"/>
      <c r="AG5" s="1"/>
      <c r="AH5" s="1"/>
      <c r="AI5" s="1"/>
      <c r="AJ5" s="360"/>
      <c r="AK5" s="318"/>
      <c r="AL5" s="318"/>
      <c r="BB5" s="40"/>
      <c r="BC5" s="41"/>
      <c r="BD5" s="119" t="s">
        <v>166</v>
      </c>
      <c r="BE5" s="120"/>
      <c r="BF5" s="120"/>
      <c r="BG5" s="120"/>
      <c r="BH5" s="120"/>
      <c r="BI5" s="120"/>
      <c r="BJ5" s="120"/>
      <c r="BK5" s="120"/>
      <c r="BL5" s="121"/>
      <c r="BM5" s="103"/>
      <c r="BN5" s="104"/>
      <c r="BO5" s="104"/>
      <c r="BP5" s="104"/>
      <c r="BQ5" s="104"/>
      <c r="BR5" s="104"/>
      <c r="BS5" s="104"/>
      <c r="BT5" s="105"/>
      <c r="BU5" s="122" t="s">
        <v>167</v>
      </c>
      <c r="BV5" s="123"/>
      <c r="BW5" s="124"/>
      <c r="BX5" s="123"/>
      <c r="BY5" s="123"/>
      <c r="BZ5" s="104"/>
      <c r="CA5" s="104"/>
      <c r="CB5" s="104"/>
      <c r="CC5" s="104"/>
      <c r="CD5" s="104"/>
      <c r="CE5" s="104"/>
      <c r="CF5" s="104"/>
      <c r="CG5" s="104"/>
      <c r="CH5" s="104"/>
      <c r="CI5" s="104"/>
      <c r="CJ5" s="118"/>
    </row>
    <row r="6" spans="1:88" ht="20.100000000000001" customHeight="1">
      <c r="A6" s="305"/>
      <c r="B6" s="371"/>
      <c r="C6" s="374"/>
      <c r="D6" s="361" t="s">
        <v>397</v>
      </c>
      <c r="E6" s="362"/>
      <c r="F6" s="362"/>
      <c r="G6" s="362"/>
      <c r="H6" s="362"/>
      <c r="I6" s="362"/>
      <c r="J6" s="362"/>
      <c r="K6" s="362"/>
      <c r="L6" s="363"/>
      <c r="M6" s="1"/>
      <c r="N6" s="1"/>
      <c r="O6" s="1"/>
      <c r="P6" s="1"/>
      <c r="Q6" s="1"/>
      <c r="R6" s="1"/>
      <c r="S6" s="1"/>
      <c r="T6" s="1"/>
      <c r="U6" s="1"/>
      <c r="V6" s="1"/>
      <c r="W6" s="1"/>
      <c r="X6" s="1"/>
      <c r="Y6" s="1"/>
      <c r="Z6" s="1"/>
      <c r="AA6" s="1"/>
      <c r="AB6" s="1"/>
      <c r="AC6" s="1"/>
      <c r="AD6" s="1"/>
      <c r="AE6" s="1"/>
      <c r="AF6" s="1"/>
      <c r="AG6" s="1"/>
      <c r="AH6" s="1"/>
      <c r="AI6" s="1"/>
      <c r="AJ6" s="360"/>
      <c r="AK6" s="318" t="str" cm="1">
        <f t="array" aca="1" ref="AK6" ca="1">IF($BU$26,IF(SUMPRODUCT(LEN(L6)-LEN(SUBSTITUTE(LOWER(L6), MID("abcdefghijklmnopqrstuvwxyz", ROW(INDIRECT("1:26")), 1), ""))) &lt;= 2, "←請填寫英文Please fill in English.",""),"")</f>
        <v/>
      </c>
      <c r="AL6" s="318"/>
      <c r="BB6" s="40"/>
      <c r="BC6" s="41"/>
      <c r="BD6" s="115" t="s">
        <v>168</v>
      </c>
      <c r="BE6" s="116"/>
      <c r="BF6" s="116"/>
      <c r="BG6" s="116"/>
      <c r="BH6" s="116"/>
      <c r="BI6" s="116"/>
      <c r="BJ6" s="116"/>
      <c r="BK6" s="116"/>
      <c r="BL6" s="117"/>
      <c r="BM6" s="103"/>
      <c r="BN6" s="104"/>
      <c r="BO6" s="104"/>
      <c r="BP6" s="104"/>
      <c r="BQ6" s="104"/>
      <c r="BR6" s="104"/>
      <c r="BS6" s="104"/>
      <c r="BT6" s="104"/>
      <c r="BU6" s="104"/>
      <c r="BV6" s="104"/>
      <c r="BW6" s="104"/>
      <c r="BX6" s="104"/>
      <c r="BY6" s="104"/>
      <c r="BZ6" s="104"/>
      <c r="CA6" s="104"/>
      <c r="CB6" s="104"/>
      <c r="CC6" s="104"/>
      <c r="CD6" s="104"/>
      <c r="CE6" s="104"/>
      <c r="CF6" s="104"/>
      <c r="CG6" s="104"/>
      <c r="CH6" s="104"/>
      <c r="CI6" s="104"/>
      <c r="CJ6" s="118"/>
    </row>
    <row r="7" spans="1:88" ht="16.5" customHeight="1">
      <c r="A7" s="306"/>
      <c r="B7" s="371"/>
      <c r="C7" s="374"/>
      <c r="D7" s="364" t="s">
        <v>95</v>
      </c>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6"/>
      <c r="AK7" s="318"/>
      <c r="AL7" s="319"/>
      <c r="BB7" s="40"/>
      <c r="BC7" s="41"/>
      <c r="BD7" s="125" t="s">
        <v>169</v>
      </c>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126"/>
      <c r="CF7" s="126"/>
      <c r="CG7" s="126"/>
      <c r="CH7" s="126"/>
      <c r="CI7" s="126"/>
      <c r="CJ7" s="127"/>
    </row>
    <row r="8" spans="1:88" ht="16.5" customHeight="1">
      <c r="B8" s="371"/>
      <c r="C8" s="374"/>
      <c r="D8" s="128"/>
      <c r="E8" s="383" t="s">
        <v>105</v>
      </c>
      <c r="F8" s="384"/>
      <c r="G8" s="384"/>
      <c r="H8" s="384"/>
      <c r="I8" s="384"/>
      <c r="J8" s="384"/>
      <c r="K8" s="384"/>
      <c r="L8" s="384"/>
      <c r="M8" s="385"/>
      <c r="N8" s="129"/>
      <c r="O8" s="386" t="s">
        <v>106</v>
      </c>
      <c r="P8" s="387"/>
      <c r="Q8" s="387"/>
      <c r="R8" s="387"/>
      <c r="S8" s="387"/>
      <c r="T8" s="387"/>
      <c r="U8" s="387"/>
      <c r="V8" s="387"/>
      <c r="W8" s="387"/>
      <c r="X8" s="387"/>
      <c r="Y8" s="387"/>
      <c r="Z8" s="387"/>
      <c r="AA8" s="387"/>
      <c r="AB8" s="387"/>
      <c r="AC8" s="387"/>
      <c r="AD8" s="387"/>
      <c r="AE8" s="387"/>
      <c r="AF8" s="387"/>
      <c r="AG8" s="387"/>
      <c r="AH8" s="387"/>
      <c r="AI8" s="387"/>
      <c r="AJ8" s="388"/>
      <c r="AK8" s="318"/>
      <c r="AL8" s="318"/>
      <c r="BB8" s="40"/>
      <c r="BC8" s="41"/>
      <c r="BD8" s="130" t="b">
        <v>0</v>
      </c>
      <c r="BE8" s="131" t="s">
        <v>170</v>
      </c>
      <c r="BF8" s="132"/>
      <c r="BG8" s="132"/>
      <c r="BH8" s="132"/>
      <c r="BI8" s="132"/>
      <c r="BJ8" s="132"/>
      <c r="BK8" s="132"/>
      <c r="BL8" s="132"/>
      <c r="BM8" s="133"/>
      <c r="BN8" s="134" t="b">
        <v>0</v>
      </c>
      <c r="BO8" s="131" t="s">
        <v>171</v>
      </c>
      <c r="BP8" s="135"/>
      <c r="BQ8" s="135"/>
      <c r="BR8" s="135"/>
      <c r="BS8" s="135"/>
      <c r="BT8" s="135"/>
      <c r="BU8" s="135"/>
      <c r="BV8" s="135"/>
      <c r="BW8" s="135"/>
      <c r="BX8" s="135"/>
      <c r="BY8" s="135"/>
      <c r="BZ8" s="135"/>
      <c r="CA8" s="135"/>
      <c r="CB8" s="135"/>
      <c r="CC8" s="135"/>
      <c r="CD8" s="135"/>
      <c r="CE8" s="135"/>
      <c r="CF8" s="135"/>
      <c r="CG8" s="135"/>
      <c r="CH8" s="135"/>
      <c r="CI8" s="135"/>
      <c r="CJ8" s="136"/>
    </row>
    <row r="9" spans="1:88" ht="20.100000000000001" customHeight="1">
      <c r="A9" s="389" t="str">
        <f>IF(AND(BD16&lt;&gt;TRUE,L17&lt;&gt;L3),"Payment Statement","")</f>
        <v/>
      </c>
      <c r="B9" s="371"/>
      <c r="C9" s="374"/>
      <c r="D9" s="390" t="s">
        <v>527</v>
      </c>
      <c r="E9" s="391"/>
      <c r="F9" s="391"/>
      <c r="G9" s="391"/>
      <c r="H9" s="391"/>
      <c r="I9" s="391"/>
      <c r="J9" s="391"/>
      <c r="K9" s="392"/>
      <c r="L9" s="393"/>
      <c r="M9" s="393"/>
      <c r="N9" s="393"/>
      <c r="O9" s="393"/>
      <c r="P9" s="393"/>
      <c r="Q9" s="393"/>
      <c r="R9" s="393"/>
      <c r="S9" s="393"/>
      <c r="T9" s="393"/>
      <c r="U9" s="393"/>
      <c r="V9" s="393"/>
      <c r="W9" s="393"/>
      <c r="X9" s="393"/>
      <c r="Y9" s="393"/>
      <c r="Z9" s="393"/>
      <c r="AA9" s="393"/>
      <c r="AB9" s="393"/>
      <c r="AC9" s="393"/>
      <c r="AD9" s="393"/>
      <c r="AE9" s="393"/>
      <c r="AF9" s="393"/>
      <c r="AG9" s="393"/>
      <c r="AH9" s="393"/>
      <c r="AI9" s="393"/>
      <c r="AJ9" s="394"/>
      <c r="AK9" s="318" t="str" cm="1">
        <f t="array" aca="1" ref="AK9" ca="1">IF(AND($BU$26,OR($BD$8,$BN$8)&lt;&gt;TRUE),IF(SUMPRODUCT(LEN(L9)-LEN(SUBSTITUTE(LOWER(L9), MID("abcdefghijklmnopqrstuvwxyz", ROW(INDIRECT("1:26")), 1), ""))) &lt;= 2, "←請填寫英文Please fill in English.",""),"")</f>
        <v/>
      </c>
      <c r="AL9" s="318"/>
      <c r="BB9" s="40"/>
      <c r="BC9" s="41"/>
      <c r="BD9" s="137" t="s">
        <v>172</v>
      </c>
      <c r="BE9" s="138"/>
      <c r="BF9" s="138"/>
      <c r="BG9" s="138"/>
      <c r="BH9" s="138"/>
      <c r="BI9" s="138"/>
      <c r="BJ9" s="138"/>
      <c r="BK9" s="139"/>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1"/>
    </row>
    <row r="10" spans="1:88" ht="20.100000000000001" customHeight="1">
      <c r="A10" s="389"/>
      <c r="B10" s="371"/>
      <c r="C10" s="374"/>
      <c r="D10" s="390" t="s">
        <v>528</v>
      </c>
      <c r="E10" s="391"/>
      <c r="F10" s="391"/>
      <c r="G10" s="391"/>
      <c r="H10" s="391"/>
      <c r="I10" s="391"/>
      <c r="J10" s="391"/>
      <c r="K10" s="392"/>
      <c r="L10" s="363"/>
      <c r="M10" s="1"/>
      <c r="N10" s="1"/>
      <c r="O10" s="1"/>
      <c r="P10" s="1"/>
      <c r="Q10" s="1"/>
      <c r="R10" s="1"/>
      <c r="S10" s="1"/>
      <c r="T10" s="1"/>
      <c r="U10" s="1"/>
      <c r="V10" s="1"/>
      <c r="W10" s="1"/>
      <c r="X10" s="1"/>
      <c r="Y10" s="1"/>
      <c r="Z10" s="1"/>
      <c r="AA10" s="1"/>
      <c r="AB10" s="1"/>
      <c r="AC10" s="1"/>
      <c r="AD10" s="1"/>
      <c r="AE10" s="1"/>
      <c r="AF10" s="1"/>
      <c r="AG10" s="1"/>
      <c r="AH10" s="1"/>
      <c r="AI10" s="1"/>
      <c r="AJ10" s="360"/>
      <c r="AK10" s="318" t="str" cm="1">
        <f t="array" aca="1" ref="AK10" ca="1">IF(AND($BU$26,OR($BD$8,$BN$8)&lt;&gt;TRUE),IF(SUMPRODUCT(LEN(L10)-LEN(SUBSTITUTE(LOWER(L10), MID("abcdefghijklmnopqrstuvwxyz", ROW(INDIRECT("1:26")), 1), ""))) &lt;= 2, "←請填寫英文Please fill in English.",""),"")</f>
        <v/>
      </c>
      <c r="AL10" s="318"/>
      <c r="BB10" s="40"/>
      <c r="BC10" s="41"/>
      <c r="BD10" s="137" t="s">
        <v>173</v>
      </c>
      <c r="BE10" s="138"/>
      <c r="BF10" s="138"/>
      <c r="BG10" s="138"/>
      <c r="BH10" s="138"/>
      <c r="BI10" s="138"/>
      <c r="BJ10" s="138"/>
      <c r="BK10" s="139"/>
      <c r="BL10" s="103"/>
      <c r="BM10" s="104"/>
      <c r="BN10" s="104"/>
      <c r="BO10" s="104"/>
      <c r="BP10" s="104"/>
      <c r="BQ10" s="104"/>
      <c r="BR10" s="104"/>
      <c r="BS10" s="104"/>
      <c r="BT10" s="104"/>
      <c r="BU10" s="104"/>
      <c r="BV10" s="104"/>
      <c r="BW10" s="104"/>
      <c r="BX10" s="104"/>
      <c r="BY10" s="104"/>
      <c r="BZ10" s="104"/>
      <c r="CA10" s="104"/>
      <c r="CB10" s="104"/>
      <c r="CC10" s="104"/>
      <c r="CD10" s="104"/>
      <c r="CE10" s="104"/>
      <c r="CF10" s="104"/>
      <c r="CG10" s="104"/>
      <c r="CH10" s="104"/>
      <c r="CI10" s="104"/>
      <c r="CJ10" s="118"/>
    </row>
    <row r="11" spans="1:88" ht="12" customHeight="1">
      <c r="A11" s="389"/>
      <c r="B11" s="371"/>
      <c r="C11" s="374"/>
      <c r="D11" s="395" t="s">
        <v>529</v>
      </c>
      <c r="E11" s="396"/>
      <c r="F11" s="396"/>
      <c r="G11" s="396"/>
      <c r="H11" s="396"/>
      <c r="I11" s="396"/>
      <c r="J11" s="396"/>
      <c r="K11" s="396"/>
      <c r="L11" s="396"/>
      <c r="M11" s="396"/>
      <c r="N11" s="396"/>
      <c r="O11" s="396"/>
      <c r="P11" s="396"/>
      <c r="Q11" s="396"/>
      <c r="R11" s="396"/>
      <c r="S11" s="396"/>
      <c r="T11" s="396"/>
      <c r="U11" s="396"/>
      <c r="V11" s="396"/>
      <c r="W11" s="396"/>
      <c r="X11" s="396"/>
      <c r="Y11" s="396"/>
      <c r="Z11" s="396"/>
      <c r="AA11" s="396"/>
      <c r="AB11" s="396"/>
      <c r="AC11" s="396"/>
      <c r="AD11" s="396"/>
      <c r="AE11" s="396"/>
      <c r="AF11" s="396"/>
      <c r="AG11" s="396"/>
      <c r="AH11" s="396"/>
      <c r="AI11" s="396"/>
      <c r="AJ11" s="397"/>
      <c r="BB11" s="40"/>
      <c r="BC11" s="41"/>
      <c r="BD11" s="142" t="s">
        <v>174</v>
      </c>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4"/>
    </row>
    <row r="12" spans="1:88" ht="12" customHeight="1" thickBot="1">
      <c r="A12" s="389"/>
      <c r="B12" s="371"/>
      <c r="C12" s="374"/>
      <c r="D12" s="398" t="s">
        <v>530</v>
      </c>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400"/>
      <c r="BB12" s="40"/>
      <c r="BC12" s="41"/>
      <c r="BD12" s="145" t="s">
        <v>175</v>
      </c>
      <c r="BE12" s="146"/>
      <c r="BF12" s="146"/>
      <c r="BG12" s="146"/>
      <c r="BH12" s="146"/>
      <c r="BI12" s="146"/>
      <c r="BJ12" s="146"/>
      <c r="BK12" s="146"/>
      <c r="BL12" s="146"/>
      <c r="BM12" s="146"/>
      <c r="BN12" s="146"/>
      <c r="BO12" s="146"/>
      <c r="BP12" s="146"/>
      <c r="BQ12" s="146"/>
      <c r="BR12" s="146"/>
      <c r="BS12" s="146"/>
      <c r="BT12" s="146"/>
      <c r="BU12" s="146"/>
      <c r="BV12" s="146"/>
      <c r="BW12" s="146"/>
      <c r="BX12" s="146"/>
      <c r="BY12" s="146"/>
      <c r="BZ12" s="146"/>
      <c r="CA12" s="146"/>
      <c r="CB12" s="146"/>
      <c r="CC12" s="146"/>
      <c r="CD12" s="146"/>
      <c r="CE12" s="146"/>
      <c r="CF12" s="146"/>
      <c r="CG12" s="146"/>
      <c r="CH12" s="146"/>
      <c r="CI12" s="146"/>
      <c r="CJ12" s="147"/>
    </row>
    <row r="13" spans="1:88" ht="20.100000000000001" customHeight="1">
      <c r="A13" s="389"/>
      <c r="B13" s="371"/>
      <c r="C13" s="375"/>
      <c r="D13" s="401" t="s">
        <v>513</v>
      </c>
      <c r="E13" s="402"/>
      <c r="F13" s="402"/>
      <c r="G13" s="402"/>
      <c r="H13" s="402"/>
      <c r="I13" s="402"/>
      <c r="J13" s="402"/>
      <c r="K13" s="402"/>
      <c r="L13" s="363"/>
      <c r="M13" s="1"/>
      <c r="N13" s="1"/>
      <c r="O13" s="1"/>
      <c r="P13" s="1"/>
      <c r="Q13" s="1"/>
      <c r="R13" s="1"/>
      <c r="S13" s="1"/>
      <c r="T13" s="1"/>
      <c r="U13" s="1"/>
      <c r="V13" s="1"/>
      <c r="W13" s="1"/>
      <c r="X13" s="1"/>
      <c r="Y13" s="1"/>
      <c r="Z13" s="1"/>
      <c r="AA13" s="1"/>
      <c r="AB13" s="1"/>
      <c r="AC13" s="1"/>
      <c r="AD13" s="1"/>
      <c r="AE13" s="1"/>
      <c r="AF13" s="1"/>
      <c r="AG13" s="1"/>
      <c r="AH13" s="1"/>
      <c r="AI13" s="1"/>
      <c r="AJ13" s="415"/>
      <c r="BB13" s="40"/>
      <c r="BC13" s="42"/>
      <c r="BD13" s="148" t="s">
        <v>176</v>
      </c>
      <c r="BE13" s="149"/>
      <c r="BF13" s="149"/>
      <c r="BG13" s="149"/>
      <c r="BH13" s="149"/>
      <c r="BI13" s="112"/>
      <c r="BJ13" s="113"/>
      <c r="BK13" s="113"/>
      <c r="BL13" s="113"/>
      <c r="BM13" s="113"/>
      <c r="BN13" s="113"/>
      <c r="BO13" s="113" t="s">
        <v>167</v>
      </c>
      <c r="BP13" s="113"/>
      <c r="BQ13" s="113"/>
      <c r="BR13" s="113"/>
      <c r="BS13" s="113" t="s">
        <v>177</v>
      </c>
      <c r="BT13" s="150"/>
      <c r="BU13" s="151"/>
      <c r="BV13" s="149"/>
      <c r="BW13" s="152"/>
      <c r="BX13" s="149"/>
      <c r="BY13" s="149"/>
      <c r="BZ13" s="113"/>
      <c r="CA13" s="113"/>
      <c r="CB13" s="113"/>
      <c r="CC13" s="113"/>
      <c r="CD13" s="113" t="s">
        <v>178</v>
      </c>
      <c r="CE13" s="113"/>
      <c r="CF13" s="113"/>
      <c r="CG13" s="113"/>
      <c r="CH13" s="113"/>
      <c r="CI13" s="113"/>
      <c r="CJ13" s="153"/>
    </row>
    <row r="14" spans="1:88" ht="20.100000000000001" customHeight="1">
      <c r="A14" s="389"/>
      <c r="B14" s="371"/>
      <c r="C14" s="375"/>
      <c r="D14" s="416" t="s">
        <v>514</v>
      </c>
      <c r="E14" s="417"/>
      <c r="F14" s="417"/>
      <c r="G14" s="417"/>
      <c r="H14" s="417"/>
      <c r="I14" s="418"/>
      <c r="J14" s="393"/>
      <c r="K14" s="393"/>
      <c r="L14" s="393"/>
      <c r="M14" s="393"/>
      <c r="N14" s="393"/>
      <c r="O14" s="419" t="s">
        <v>515</v>
      </c>
      <c r="P14" s="420"/>
      <c r="Q14" s="418"/>
      <c r="R14" s="421"/>
      <c r="S14" s="422" t="s">
        <v>516</v>
      </c>
      <c r="T14" s="423"/>
      <c r="U14" s="420"/>
      <c r="V14" s="418"/>
      <c r="W14" s="393"/>
      <c r="X14" s="393"/>
      <c r="Y14" s="393"/>
      <c r="Z14" s="393"/>
      <c r="AA14" s="393"/>
      <c r="AB14" s="393"/>
      <c r="AC14" s="421"/>
      <c r="AD14" s="423" t="s">
        <v>517</v>
      </c>
      <c r="AE14" s="423"/>
      <c r="AF14" s="418"/>
      <c r="AG14" s="393"/>
      <c r="AH14" s="393"/>
      <c r="AI14" s="393"/>
      <c r="AJ14" s="424"/>
      <c r="BB14" s="40"/>
      <c r="BC14" s="42"/>
      <c r="BD14" s="154" t="s">
        <v>147</v>
      </c>
      <c r="BE14" s="107"/>
      <c r="BF14" s="107"/>
      <c r="BG14" s="107"/>
      <c r="BH14" s="107"/>
      <c r="BI14" s="103"/>
      <c r="BJ14" s="104"/>
      <c r="BK14" s="104"/>
      <c r="BL14" s="104"/>
      <c r="BM14" s="104"/>
      <c r="BN14" s="104"/>
      <c r="BO14" s="104"/>
      <c r="BP14" s="104"/>
      <c r="BQ14" s="104"/>
      <c r="BR14" s="104"/>
      <c r="BS14" s="104"/>
      <c r="BT14" s="105"/>
      <c r="BU14" s="106"/>
      <c r="BV14" s="107"/>
      <c r="BW14" s="107"/>
      <c r="BX14" s="107"/>
      <c r="BY14" s="107"/>
      <c r="BZ14" s="155"/>
      <c r="CA14" s="104"/>
      <c r="CB14" s="104"/>
      <c r="CC14" s="104"/>
      <c r="CD14" s="104"/>
      <c r="CE14" s="104"/>
      <c r="CF14" s="104"/>
      <c r="CG14" s="104"/>
      <c r="CH14" s="104"/>
      <c r="CI14" s="104"/>
      <c r="CJ14" s="108"/>
    </row>
    <row r="15" spans="1:88" ht="20.100000000000001" customHeight="1" thickBot="1">
      <c r="A15" s="389"/>
      <c r="B15" s="372"/>
      <c r="C15" s="376"/>
      <c r="D15" s="432" t="s">
        <v>518</v>
      </c>
      <c r="E15" s="433"/>
      <c r="F15" s="433"/>
      <c r="G15" s="433"/>
      <c r="H15" s="433"/>
      <c r="I15" s="434"/>
      <c r="J15" s="435"/>
      <c r="K15" s="435"/>
      <c r="L15" s="435"/>
      <c r="M15" s="435"/>
      <c r="N15" s="435"/>
      <c r="O15" s="435"/>
      <c r="P15" s="435"/>
      <c r="Q15" s="435"/>
      <c r="R15" s="436"/>
      <c r="S15" s="437" t="s">
        <v>519</v>
      </c>
      <c r="T15" s="438"/>
      <c r="U15" s="438"/>
      <c r="V15" s="438"/>
      <c r="W15" s="438"/>
      <c r="X15" s="438"/>
      <c r="Y15" s="438"/>
      <c r="Z15" s="438"/>
      <c r="AA15" s="439"/>
      <c r="AB15" s="440"/>
      <c r="AC15" s="440"/>
      <c r="AD15" s="440"/>
      <c r="AE15" s="440"/>
      <c r="AF15" s="440"/>
      <c r="AG15" s="440"/>
      <c r="AH15" s="440"/>
      <c r="AI15" s="440"/>
      <c r="AJ15" s="441"/>
      <c r="AM15" s="15"/>
      <c r="AP15" s="37"/>
      <c r="BB15" s="43"/>
      <c r="BC15" s="44"/>
      <c r="BD15" s="156" t="s">
        <v>179</v>
      </c>
      <c r="BE15" s="157"/>
      <c r="BF15" s="157"/>
      <c r="BG15" s="157"/>
      <c r="BH15" s="157"/>
      <c r="BI15" s="158"/>
      <c r="BJ15" s="159"/>
      <c r="BK15" s="159"/>
      <c r="BL15" s="159"/>
      <c r="BM15" s="159"/>
      <c r="BN15" s="159"/>
      <c r="BO15" s="159"/>
      <c r="BP15" s="159"/>
      <c r="BQ15" s="159"/>
      <c r="BR15" s="159"/>
      <c r="BS15" s="159" t="s">
        <v>180</v>
      </c>
      <c r="BT15" s="160"/>
      <c r="BU15" s="161"/>
      <c r="BV15" s="162"/>
      <c r="BW15" s="162"/>
      <c r="BX15" s="162"/>
      <c r="BY15" s="162"/>
      <c r="BZ15" s="162"/>
      <c r="CA15" s="162"/>
      <c r="CB15" s="162"/>
      <c r="CC15" s="162"/>
      <c r="CD15" s="162"/>
      <c r="CE15" s="158"/>
      <c r="CF15" s="159"/>
      <c r="CG15" s="159"/>
      <c r="CH15" s="159"/>
      <c r="CI15" s="159"/>
      <c r="CJ15" s="163"/>
    </row>
    <row r="16" spans="1:88" ht="16.5" customHeight="1" thickTop="1">
      <c r="A16" s="403" t="str">
        <f>IF(AND(BD16&lt;&gt;TRUE,L17&lt;&gt;L3),"付款切結書連結","")</f>
        <v/>
      </c>
      <c r="B16" s="404" t="s">
        <v>86</v>
      </c>
      <c r="C16" s="408" t="s">
        <v>0</v>
      </c>
      <c r="D16" s="308" t="b">
        <f>$BD$16</f>
        <v>0</v>
      </c>
      <c r="E16" s="409" t="s">
        <v>105</v>
      </c>
      <c r="F16" s="410"/>
      <c r="G16" s="410"/>
      <c r="H16" s="410"/>
      <c r="I16" s="410"/>
      <c r="J16" s="410"/>
      <c r="K16" s="410"/>
      <c r="L16" s="410"/>
      <c r="M16" s="411"/>
      <c r="N16" s="412" t="s">
        <v>531</v>
      </c>
      <c r="O16" s="413"/>
      <c r="P16" s="413"/>
      <c r="Q16" s="413"/>
      <c r="R16" s="413"/>
      <c r="S16" s="413"/>
      <c r="T16" s="413"/>
      <c r="U16" s="413"/>
      <c r="V16" s="413"/>
      <c r="W16" s="413"/>
      <c r="X16" s="413"/>
      <c r="Y16" s="413"/>
      <c r="Z16" s="413"/>
      <c r="AA16" s="413"/>
      <c r="AB16" s="413"/>
      <c r="AC16" s="413"/>
      <c r="AD16" s="413"/>
      <c r="AE16" s="413"/>
      <c r="AF16" s="413"/>
      <c r="AG16" s="413"/>
      <c r="AH16" s="413"/>
      <c r="AI16" s="413"/>
      <c r="AJ16" s="414"/>
      <c r="AL16" s="320"/>
      <c r="BB16" s="38" t="s">
        <v>181</v>
      </c>
      <c r="BC16" s="45" t="s">
        <v>182</v>
      </c>
      <c r="BD16" s="164" t="b">
        <v>0</v>
      </c>
      <c r="BE16" s="165" t="s">
        <v>170</v>
      </c>
      <c r="BF16" s="166"/>
      <c r="BG16" s="166"/>
      <c r="BH16" s="166"/>
      <c r="BI16" s="166"/>
      <c r="BJ16" s="166"/>
      <c r="BK16" s="166"/>
      <c r="BL16" s="166"/>
      <c r="BM16" s="167"/>
      <c r="BN16" s="168" t="s">
        <v>183</v>
      </c>
      <c r="BO16" s="169"/>
      <c r="BP16" s="169"/>
      <c r="BQ16" s="169"/>
      <c r="BR16" s="169"/>
      <c r="BS16" s="169"/>
      <c r="BT16" s="169"/>
      <c r="BU16" s="169"/>
      <c r="BV16" s="169"/>
      <c r="BW16" s="169"/>
      <c r="BX16" s="169"/>
      <c r="BY16" s="169"/>
      <c r="BZ16" s="169"/>
      <c r="CA16" s="169"/>
      <c r="CB16" s="169"/>
      <c r="CC16" s="169"/>
      <c r="CD16" s="169"/>
      <c r="CE16" s="169"/>
      <c r="CF16" s="169"/>
      <c r="CG16" s="169"/>
      <c r="CH16" s="169"/>
      <c r="CI16" s="170"/>
      <c r="CJ16" s="171"/>
    </row>
    <row r="17" spans="1:88" ht="20.100000000000001" customHeight="1">
      <c r="A17" s="403"/>
      <c r="B17" s="405"/>
      <c r="C17" s="375"/>
      <c r="D17" s="401" t="s">
        <v>520</v>
      </c>
      <c r="E17" s="402"/>
      <c r="F17" s="402"/>
      <c r="G17" s="402"/>
      <c r="H17" s="402"/>
      <c r="I17" s="402"/>
      <c r="J17" s="402"/>
      <c r="K17" s="402"/>
      <c r="L17" s="363"/>
      <c r="M17" s="1"/>
      <c r="N17" s="1"/>
      <c r="O17" s="1"/>
      <c r="P17" s="1"/>
      <c r="Q17" s="1"/>
      <c r="R17" s="1"/>
      <c r="S17" s="1"/>
      <c r="T17" s="1"/>
      <c r="U17" s="1"/>
      <c r="V17" s="1"/>
      <c r="W17" s="1"/>
      <c r="X17" s="1"/>
      <c r="Y17" s="1"/>
      <c r="Z17" s="1"/>
      <c r="AA17" s="1"/>
      <c r="AB17" s="1"/>
      <c r="AC17" s="1"/>
      <c r="AD17" s="1"/>
      <c r="AE17" s="1"/>
      <c r="AF17" s="1"/>
      <c r="AG17" s="1"/>
      <c r="AH17" s="1"/>
      <c r="AI17" s="1"/>
      <c r="AJ17" s="415"/>
      <c r="AK17" s="318" t="str" cm="1">
        <f t="array" aca="1" ref="AK17" ca="1">IF(AND($BU$26,$BN$8),IF(SUMPRODUCT(LEN(L17)-LEN(SUBSTITUTE(LOWER(L17), MID("abcdefghijklmnopqrstuvwxyz", ROW(INDIRECT("1:26")), 1), ""))) &lt;= 2, "←請填寫英文Please fill in English.",""),"")</f>
        <v/>
      </c>
      <c r="BB17" s="46"/>
      <c r="BC17" s="42"/>
      <c r="BD17" s="100" t="s">
        <v>184</v>
      </c>
      <c r="BE17" s="101"/>
      <c r="BF17" s="101"/>
      <c r="BG17" s="101"/>
      <c r="BH17" s="101"/>
      <c r="BI17" s="101"/>
      <c r="BJ17" s="101"/>
      <c r="BK17" s="101"/>
      <c r="BL17" s="102"/>
      <c r="BM17" s="104"/>
      <c r="BN17" s="104"/>
      <c r="BO17" s="104"/>
      <c r="BP17" s="104"/>
      <c r="BQ17" s="104"/>
      <c r="BR17" s="104"/>
      <c r="BS17" s="104"/>
      <c r="BT17" s="104"/>
      <c r="BU17" s="104"/>
      <c r="BV17" s="104"/>
      <c r="BW17" s="104"/>
      <c r="BX17" s="104"/>
      <c r="BY17" s="104"/>
      <c r="BZ17" s="104"/>
      <c r="CA17" s="104"/>
      <c r="CB17" s="104"/>
      <c r="CC17" s="104"/>
      <c r="CD17" s="104"/>
      <c r="CE17" s="104"/>
      <c r="CF17" s="104"/>
      <c r="CG17" s="104"/>
      <c r="CH17" s="104"/>
      <c r="CI17" s="104"/>
      <c r="CJ17" s="108"/>
    </row>
    <row r="18" spans="1:88" ht="20.100000000000001" customHeight="1">
      <c r="A18" s="403"/>
      <c r="B18" s="405"/>
      <c r="C18" s="375"/>
      <c r="D18" s="401" t="s">
        <v>521</v>
      </c>
      <c r="E18" s="402"/>
      <c r="F18" s="402"/>
      <c r="G18" s="402"/>
      <c r="H18" s="402"/>
      <c r="I18" s="402"/>
      <c r="J18" s="402"/>
      <c r="K18" s="402"/>
      <c r="L18" s="363"/>
      <c r="M18" s="1"/>
      <c r="N18" s="1"/>
      <c r="O18" s="1"/>
      <c r="P18" s="1"/>
      <c r="Q18" s="1"/>
      <c r="R18" s="1"/>
      <c r="S18" s="1"/>
      <c r="T18" s="1"/>
      <c r="U18" s="1"/>
      <c r="V18" s="1"/>
      <c r="W18" s="1"/>
      <c r="X18" s="1"/>
      <c r="Y18" s="1"/>
      <c r="Z18" s="1"/>
      <c r="AA18" s="1"/>
      <c r="AB18" s="1"/>
      <c r="AC18" s="1"/>
      <c r="AD18" s="1"/>
      <c r="AE18" s="1"/>
      <c r="AF18" s="1"/>
      <c r="AG18" s="1"/>
      <c r="AH18" s="1"/>
      <c r="AI18" s="1"/>
      <c r="AJ18" s="415"/>
      <c r="AL18" s="15"/>
      <c r="AO18" s="15"/>
      <c r="BB18" s="46"/>
      <c r="BC18" s="42"/>
      <c r="BD18" s="172" t="s">
        <v>185</v>
      </c>
      <c r="BE18" s="132"/>
      <c r="BF18" s="132"/>
      <c r="BG18" s="132"/>
      <c r="BH18" s="132"/>
      <c r="BI18" s="132"/>
      <c r="BJ18" s="132"/>
      <c r="BK18" s="132"/>
      <c r="BL18" s="133"/>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73"/>
    </row>
    <row r="19" spans="1:88" ht="20.100000000000001" customHeight="1">
      <c r="A19" s="403"/>
      <c r="B19" s="405"/>
      <c r="C19" s="375"/>
      <c r="D19" s="401" t="s">
        <v>565</v>
      </c>
      <c r="E19" s="402"/>
      <c r="F19" s="402"/>
      <c r="G19" s="402"/>
      <c r="H19" s="402"/>
      <c r="I19" s="402"/>
      <c r="J19" s="402"/>
      <c r="K19" s="402"/>
      <c r="L19" s="348"/>
      <c r="M19" s="425" t="s">
        <v>566</v>
      </c>
      <c r="N19" s="426"/>
      <c r="O19" s="426"/>
      <c r="P19" s="426"/>
      <c r="Q19" s="426"/>
      <c r="R19" s="427"/>
      <c r="S19" s="349"/>
      <c r="T19" s="425" t="s">
        <v>567</v>
      </c>
      <c r="U19" s="428"/>
      <c r="V19" s="428"/>
      <c r="W19" s="428"/>
      <c r="X19" s="428"/>
      <c r="Y19" s="428"/>
      <c r="Z19" s="428"/>
      <c r="AA19" s="428"/>
      <c r="AB19" s="350"/>
      <c r="AC19" s="429" t="str">
        <f>IF(OR(BL19,BS19),IF(AND(BL19,BS19),"(擇一Choose one)",IF(BS19,IF(BD16,"","填寫地址 Fill in address."),IF(BD16,IF(I15="","填寫電子郵件 Fill in E-mail.",""),"填寫電子郵件 Fill in E-mail."))),"PleaseNote")</f>
        <v>PleaseNote</v>
      </c>
      <c r="AD19" s="430"/>
      <c r="AE19" s="430"/>
      <c r="AF19" s="430"/>
      <c r="AG19" s="430"/>
      <c r="AH19" s="430"/>
      <c r="AI19" s="430"/>
      <c r="AJ19" s="431"/>
      <c r="AL19" s="15"/>
      <c r="AO19" s="15"/>
      <c r="BB19" s="46"/>
      <c r="BC19" s="42"/>
      <c r="BD19" s="172" t="b">
        <v>0</v>
      </c>
      <c r="BE19" s="132"/>
      <c r="BF19" s="132"/>
      <c r="BG19" s="132"/>
      <c r="BH19" s="132"/>
      <c r="BI19" s="132"/>
      <c r="BJ19" s="132"/>
      <c r="BK19" s="132"/>
      <c r="BL19" s="133" t="b">
        <v>0</v>
      </c>
      <c r="BM19" s="140"/>
      <c r="BN19" s="140"/>
      <c r="BO19" s="140"/>
      <c r="BP19" s="140"/>
      <c r="BQ19" s="140"/>
      <c r="BR19" s="140"/>
      <c r="BS19" s="140" t="b">
        <v>0</v>
      </c>
      <c r="BT19" s="140"/>
      <c r="BU19" s="140"/>
      <c r="BV19" s="140"/>
      <c r="BW19" s="140"/>
      <c r="BX19" s="140"/>
      <c r="BY19" s="140"/>
      <c r="BZ19" s="140"/>
      <c r="CA19" s="140"/>
      <c r="CB19" s="140"/>
      <c r="CC19" s="140"/>
      <c r="CD19" s="140"/>
      <c r="CE19" s="140"/>
      <c r="CF19" s="140"/>
      <c r="CG19" s="140"/>
      <c r="CH19" s="140"/>
      <c r="CI19" s="140"/>
      <c r="CJ19" s="173"/>
    </row>
    <row r="20" spans="1:88" ht="20.100000000000001" customHeight="1">
      <c r="A20" s="403"/>
      <c r="B20" s="406"/>
      <c r="C20" s="375"/>
      <c r="D20" s="401" t="s">
        <v>522</v>
      </c>
      <c r="E20" s="402"/>
      <c r="F20" s="402"/>
      <c r="G20" s="402"/>
      <c r="H20" s="402"/>
      <c r="I20" s="402"/>
      <c r="J20" s="402"/>
      <c r="K20" s="402"/>
      <c r="L20" s="363"/>
      <c r="M20" s="1"/>
      <c r="N20" s="1"/>
      <c r="O20" s="1"/>
      <c r="P20" s="1"/>
      <c r="Q20" s="1"/>
      <c r="R20" s="1"/>
      <c r="S20" s="1"/>
      <c r="T20" s="1"/>
      <c r="U20" s="1"/>
      <c r="V20" s="1"/>
      <c r="W20" s="1"/>
      <c r="X20" s="1"/>
      <c r="Y20" s="1"/>
      <c r="Z20" s="1"/>
      <c r="AA20" s="1"/>
      <c r="AB20" s="1"/>
      <c r="AC20" s="1"/>
      <c r="AD20" s="1"/>
      <c r="AE20" s="1"/>
      <c r="AF20" s="1"/>
      <c r="AG20" s="1"/>
      <c r="AH20" s="1"/>
      <c r="AI20" s="1"/>
      <c r="AJ20" s="415"/>
      <c r="AK20" s="318" t="str" cm="1">
        <f t="array" aca="1" ref="AK20" ca="1">IF(AND($BU$26,$BN$8),IF(SUMPRODUCT(LEN(L20)-LEN(SUBSTITUTE(LOWER(L20), MID("abcdefghijklmnopqrstuvwxyz", ROW(INDIRECT("1:26")), 1), ""))) &lt;= 2, "←請填寫英文Please fill in English.",""),"")</f>
        <v/>
      </c>
      <c r="AL20" s="15"/>
      <c r="BB20" s="40"/>
      <c r="BC20" s="42"/>
      <c r="BD20" s="100" t="s">
        <v>186</v>
      </c>
      <c r="BE20" s="101"/>
      <c r="BF20" s="101"/>
      <c r="BG20" s="101"/>
      <c r="BH20" s="101"/>
      <c r="BI20" s="101"/>
      <c r="BJ20" s="101"/>
      <c r="BK20" s="101"/>
      <c r="BL20" s="102"/>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8"/>
    </row>
    <row r="21" spans="1:88" ht="20.100000000000001" customHeight="1">
      <c r="A21" s="403"/>
      <c r="B21" s="406"/>
      <c r="C21" s="375"/>
      <c r="D21" s="416" t="s">
        <v>523</v>
      </c>
      <c r="E21" s="417"/>
      <c r="F21" s="417"/>
      <c r="G21" s="417"/>
      <c r="H21" s="417"/>
      <c r="I21" s="418"/>
      <c r="J21" s="393"/>
      <c r="K21" s="393"/>
      <c r="L21" s="393"/>
      <c r="M21" s="393"/>
      <c r="N21" s="393"/>
      <c r="O21" s="419" t="s">
        <v>515</v>
      </c>
      <c r="P21" s="420"/>
      <c r="Q21" s="418"/>
      <c r="R21" s="421"/>
      <c r="S21" s="422" t="s">
        <v>516</v>
      </c>
      <c r="T21" s="423"/>
      <c r="U21" s="420"/>
      <c r="V21" s="418"/>
      <c r="W21" s="393"/>
      <c r="X21" s="393"/>
      <c r="Y21" s="393"/>
      <c r="Z21" s="393"/>
      <c r="AA21" s="393"/>
      <c r="AB21" s="393"/>
      <c r="AC21" s="421"/>
      <c r="AD21" s="423" t="s">
        <v>517</v>
      </c>
      <c r="AE21" s="423"/>
      <c r="AF21" s="418"/>
      <c r="AG21" s="393"/>
      <c r="AH21" s="393"/>
      <c r="AI21" s="393"/>
      <c r="AJ21" s="424"/>
      <c r="AN21" s="15"/>
      <c r="AO21" s="15"/>
      <c r="BB21" s="40"/>
      <c r="BC21" s="42"/>
      <c r="BD21" s="100" t="s">
        <v>176</v>
      </c>
      <c r="BE21" s="101"/>
      <c r="BF21" s="101"/>
      <c r="BG21" s="101"/>
      <c r="BH21" s="101"/>
      <c r="BI21" s="101"/>
      <c r="BJ21" s="101"/>
      <c r="BK21" s="101"/>
      <c r="BL21" s="101"/>
      <c r="BM21" s="103"/>
      <c r="BN21" s="104"/>
      <c r="BO21" s="104" t="s">
        <v>167</v>
      </c>
      <c r="BP21" s="104"/>
      <c r="BQ21" s="104"/>
      <c r="BR21" s="104"/>
      <c r="BS21" s="104" t="s">
        <v>177</v>
      </c>
      <c r="BT21" s="104"/>
      <c r="BU21" s="106"/>
      <c r="BV21" s="107"/>
      <c r="BW21" s="155"/>
      <c r="BX21" s="174"/>
      <c r="BY21" s="174"/>
      <c r="BZ21" s="104"/>
      <c r="CA21" s="104"/>
      <c r="CB21" s="104"/>
      <c r="CC21" s="104"/>
      <c r="CD21" s="104" t="s">
        <v>178</v>
      </c>
      <c r="CE21" s="104"/>
      <c r="CF21" s="104"/>
      <c r="CG21" s="104"/>
      <c r="CH21" s="104"/>
      <c r="CI21" s="104"/>
      <c r="CJ21" s="108"/>
    </row>
    <row r="22" spans="1:88" ht="20.100000000000001" customHeight="1" thickBot="1">
      <c r="A22" s="403"/>
      <c r="B22" s="407"/>
      <c r="C22" s="376"/>
      <c r="D22" s="432" t="s">
        <v>518</v>
      </c>
      <c r="E22" s="433"/>
      <c r="F22" s="433"/>
      <c r="G22" s="433"/>
      <c r="H22" s="433"/>
      <c r="I22" s="434"/>
      <c r="J22" s="435"/>
      <c r="K22" s="435"/>
      <c r="L22" s="435"/>
      <c r="M22" s="435"/>
      <c r="N22" s="435"/>
      <c r="O22" s="435"/>
      <c r="P22" s="435"/>
      <c r="Q22" s="435"/>
      <c r="R22" s="436"/>
      <c r="S22" s="454" t="s">
        <v>524</v>
      </c>
      <c r="T22" s="438"/>
      <c r="U22" s="438"/>
      <c r="V22" s="438"/>
      <c r="W22" s="438"/>
      <c r="X22" s="438"/>
      <c r="Y22" s="438"/>
      <c r="Z22" s="438"/>
      <c r="AA22" s="439"/>
      <c r="AB22" s="440"/>
      <c r="AC22" s="440"/>
      <c r="AD22" s="440"/>
      <c r="AE22" s="440"/>
      <c r="AF22" s="440"/>
      <c r="AG22" s="440"/>
      <c r="AH22" s="440"/>
      <c r="AI22" s="440"/>
      <c r="AJ22" s="441"/>
      <c r="BB22" s="40"/>
      <c r="BC22" s="42"/>
      <c r="BD22" s="175" t="s">
        <v>179</v>
      </c>
      <c r="BE22" s="176"/>
      <c r="BF22" s="176"/>
      <c r="BG22" s="176"/>
      <c r="BH22" s="176"/>
      <c r="BI22" s="176"/>
      <c r="BJ22" s="176"/>
      <c r="BK22" s="176"/>
      <c r="BL22" s="177"/>
      <c r="BM22" s="158"/>
      <c r="BN22" s="159"/>
      <c r="BO22" s="159"/>
      <c r="BP22" s="159"/>
      <c r="BQ22" s="159"/>
      <c r="BR22" s="159"/>
      <c r="BS22" s="159" t="s">
        <v>187</v>
      </c>
      <c r="BT22" s="160"/>
      <c r="BU22" s="161"/>
      <c r="BV22" s="162"/>
      <c r="BW22" s="162"/>
      <c r="BX22" s="162"/>
      <c r="BY22" s="162"/>
      <c r="BZ22" s="162"/>
      <c r="CA22" s="162"/>
      <c r="CB22" s="162"/>
      <c r="CC22" s="162"/>
      <c r="CD22" s="178"/>
      <c r="CE22" s="159"/>
      <c r="CF22" s="159"/>
      <c r="CG22" s="159"/>
      <c r="CH22" s="159"/>
      <c r="CI22" s="159"/>
      <c r="CJ22" s="163"/>
    </row>
    <row r="23" spans="1:88" ht="29.1" customHeight="1" thickTop="1">
      <c r="A23" s="505" t="s">
        <v>413</v>
      </c>
      <c r="B23" s="404" t="s">
        <v>87</v>
      </c>
      <c r="C23" s="408" t="s">
        <v>1</v>
      </c>
      <c r="D23" s="455" t="s">
        <v>152</v>
      </c>
      <c r="E23" s="456"/>
      <c r="F23" s="456"/>
      <c r="G23" s="456"/>
      <c r="H23" s="456"/>
      <c r="I23" s="309"/>
      <c r="J23" s="457" t="s">
        <v>532</v>
      </c>
      <c r="K23" s="457"/>
      <c r="L23" s="457"/>
      <c r="M23" s="457"/>
      <c r="N23" s="309"/>
      <c r="O23" s="458" t="s">
        <v>533</v>
      </c>
      <c r="P23" s="458"/>
      <c r="Q23" s="458"/>
      <c r="R23" s="458"/>
      <c r="S23" s="458"/>
      <c r="T23" s="458"/>
      <c r="U23" s="309"/>
      <c r="V23" s="442" t="s">
        <v>534</v>
      </c>
      <c r="W23" s="443"/>
      <c r="X23" s="443"/>
      <c r="Y23" s="443"/>
      <c r="Z23" s="443"/>
      <c r="AA23" s="443"/>
      <c r="AB23" s="443"/>
      <c r="AC23" s="444"/>
      <c r="AD23" s="445" t="s">
        <v>143</v>
      </c>
      <c r="AE23" s="445"/>
      <c r="AF23" s="445"/>
      <c r="AG23" s="445"/>
      <c r="AH23" s="445"/>
      <c r="AI23" s="445"/>
      <c r="AJ23" s="446"/>
      <c r="BB23" s="38" t="s">
        <v>188</v>
      </c>
      <c r="BC23" s="39" t="s">
        <v>189</v>
      </c>
      <c r="BD23" s="179" t="s">
        <v>190</v>
      </c>
      <c r="BE23" s="180"/>
      <c r="BF23" s="180"/>
      <c r="BG23" s="180"/>
      <c r="BH23" s="180"/>
      <c r="BI23" s="181" t="b">
        <v>0</v>
      </c>
      <c r="BJ23" s="180" t="s">
        <v>191</v>
      </c>
      <c r="BK23" s="180"/>
      <c r="BL23" s="180"/>
      <c r="BM23" s="180"/>
      <c r="BN23" s="181" t="b">
        <v>0</v>
      </c>
      <c r="BO23" s="180" t="s">
        <v>192</v>
      </c>
      <c r="BP23" s="180"/>
      <c r="BQ23" s="180"/>
      <c r="BR23" s="180"/>
      <c r="BS23" s="180"/>
      <c r="BT23" s="180"/>
      <c r="BU23" s="181" t="b">
        <v>0</v>
      </c>
      <c r="BV23" s="182" t="s">
        <v>193</v>
      </c>
      <c r="BW23" s="183"/>
      <c r="BX23" s="183"/>
      <c r="BY23" s="183"/>
      <c r="BZ23" s="183"/>
      <c r="CA23" s="183"/>
      <c r="CB23" s="183"/>
      <c r="CC23" s="184"/>
      <c r="CD23" s="185" t="s">
        <v>194</v>
      </c>
      <c r="CE23" s="185"/>
      <c r="CF23" s="185"/>
      <c r="CG23" s="185"/>
      <c r="CH23" s="185"/>
      <c r="CI23" s="185"/>
      <c r="CJ23" s="186"/>
    </row>
    <row r="24" spans="1:88" ht="10.5" customHeight="1">
      <c r="A24" s="505"/>
      <c r="B24" s="405"/>
      <c r="C24" s="375"/>
      <c r="D24" s="447" t="s">
        <v>535</v>
      </c>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48"/>
      <c r="AG24" s="448"/>
      <c r="AH24" s="448"/>
      <c r="AI24" s="448"/>
      <c r="AJ24" s="449"/>
      <c r="BB24" s="46"/>
      <c r="BC24" s="41"/>
      <c r="BD24" s="187" t="s">
        <v>195</v>
      </c>
      <c r="BE24" s="188"/>
      <c r="BF24" s="188"/>
      <c r="BG24" s="188"/>
      <c r="BH24" s="188"/>
      <c r="BI24" s="188"/>
      <c r="BJ24" s="188"/>
      <c r="BK24" s="188"/>
      <c r="BL24" s="188"/>
      <c r="BM24" s="188"/>
      <c r="BN24" s="188"/>
      <c r="BO24" s="188"/>
      <c r="BP24" s="188"/>
      <c r="BQ24" s="188"/>
      <c r="BR24" s="188"/>
      <c r="BS24" s="188"/>
      <c r="BT24" s="188"/>
      <c r="BU24" s="188"/>
      <c r="BV24" s="188"/>
      <c r="BW24" s="188"/>
      <c r="BX24" s="188"/>
      <c r="BY24" s="188"/>
      <c r="BZ24" s="188"/>
      <c r="CA24" s="188"/>
      <c r="CB24" s="188"/>
      <c r="CC24" s="188"/>
      <c r="CD24" s="188"/>
      <c r="CE24" s="188"/>
      <c r="CF24" s="188"/>
      <c r="CG24" s="188"/>
      <c r="CH24" s="188"/>
      <c r="CI24" s="188"/>
      <c r="CJ24" s="189"/>
    </row>
    <row r="25" spans="1:88" ht="17.100000000000001" customHeight="1">
      <c r="A25" s="505"/>
      <c r="B25" s="405"/>
      <c r="C25" s="375"/>
      <c r="D25" s="450" t="s">
        <v>536</v>
      </c>
      <c r="E25" s="451"/>
      <c r="F25" s="451"/>
      <c r="G25" s="451"/>
      <c r="H25" s="451"/>
      <c r="I25" s="451"/>
      <c r="J25" s="451"/>
      <c r="K25" s="451"/>
      <c r="L25" s="451"/>
      <c r="M25" s="451"/>
      <c r="N25" s="129"/>
      <c r="O25" s="452" t="s">
        <v>88</v>
      </c>
      <c r="P25" s="452"/>
      <c r="Q25" s="452"/>
      <c r="R25" s="452"/>
      <c r="S25" s="452"/>
      <c r="T25" s="452"/>
      <c r="U25" s="129"/>
      <c r="V25" s="452" t="s">
        <v>89</v>
      </c>
      <c r="W25" s="452"/>
      <c r="X25" s="452"/>
      <c r="Y25" s="452"/>
      <c r="Z25" s="452"/>
      <c r="AA25" s="452"/>
      <c r="AB25" s="353"/>
      <c r="AC25" s="129"/>
      <c r="AD25" s="452" t="s">
        <v>90</v>
      </c>
      <c r="AE25" s="452"/>
      <c r="AF25" s="452"/>
      <c r="AG25" s="452"/>
      <c r="AH25" s="452"/>
      <c r="AI25" s="452"/>
      <c r="AJ25" s="453"/>
      <c r="AL25" s="321"/>
      <c r="BB25" s="46"/>
      <c r="BC25" s="41"/>
      <c r="BD25" s="190" t="s">
        <v>196</v>
      </c>
      <c r="BE25" s="191"/>
      <c r="BF25" s="191"/>
      <c r="BG25" s="191"/>
      <c r="BH25" s="191"/>
      <c r="BI25" s="191"/>
      <c r="BJ25" s="191"/>
      <c r="BK25" s="191"/>
      <c r="BL25" s="191"/>
      <c r="BM25" s="191"/>
      <c r="BN25" s="134" t="b">
        <v>0</v>
      </c>
      <c r="BO25" s="192" t="s">
        <v>197</v>
      </c>
      <c r="BP25" s="192"/>
      <c r="BQ25" s="192"/>
      <c r="BR25" s="192"/>
      <c r="BS25" s="192"/>
      <c r="BT25" s="192"/>
      <c r="BU25" s="134" t="b">
        <v>0</v>
      </c>
      <c r="BV25" s="192" t="s">
        <v>198</v>
      </c>
      <c r="BW25" s="192"/>
      <c r="BX25" s="192"/>
      <c r="BY25" s="192"/>
      <c r="BZ25" s="192"/>
      <c r="CA25" s="192"/>
      <c r="CB25" s="191"/>
      <c r="CC25" s="134" t="b">
        <v>0</v>
      </c>
      <c r="CD25" s="192" t="s">
        <v>199</v>
      </c>
      <c r="CE25" s="192"/>
      <c r="CF25" s="192"/>
      <c r="CG25" s="192"/>
      <c r="CH25" s="192"/>
      <c r="CI25" s="192"/>
      <c r="CJ25" s="193"/>
    </row>
    <row r="26" spans="1:88" ht="17.100000000000001" customHeight="1">
      <c r="A26" s="505"/>
      <c r="B26" s="405"/>
      <c r="C26" s="375"/>
      <c r="D26" s="450" t="s">
        <v>568</v>
      </c>
      <c r="E26" s="451"/>
      <c r="F26" s="451"/>
      <c r="G26" s="451"/>
      <c r="H26" s="451"/>
      <c r="I26" s="451"/>
      <c r="J26" s="451"/>
      <c r="K26" s="451"/>
      <c r="L26" s="451"/>
      <c r="M26" s="451"/>
      <c r="N26" s="129"/>
      <c r="O26" s="473" t="s">
        <v>2</v>
      </c>
      <c r="P26" s="473"/>
      <c r="Q26" s="473"/>
      <c r="R26" s="473"/>
      <c r="S26" s="473"/>
      <c r="T26" s="473"/>
      <c r="U26" s="129"/>
      <c r="V26" s="459" t="s">
        <v>3</v>
      </c>
      <c r="W26" s="460"/>
      <c r="X26" s="460"/>
      <c r="Y26" s="460"/>
      <c r="Z26" s="461"/>
      <c r="AA26" s="474" t="s">
        <v>144</v>
      </c>
      <c r="AB26" s="475"/>
      <c r="AC26" s="475"/>
      <c r="AD26" s="475"/>
      <c r="AE26" s="475"/>
      <c r="AF26" s="475"/>
      <c r="AG26" s="475"/>
      <c r="AH26" s="475"/>
      <c r="AI26" s="475"/>
      <c r="AJ26" s="476"/>
      <c r="AK26" s="318" t="str">
        <f ca="1">IF(OR(COUNTIF(AK3:AK25,"*English*")&gt;0,COUNTIF(AK29:AK43,"*English*")&gt;0),"申請資訊請填寫英文","")</f>
        <v/>
      </c>
      <c r="AL26" s="324"/>
      <c r="BB26" s="46"/>
      <c r="BC26" s="41"/>
      <c r="BD26" s="194" t="s">
        <v>200</v>
      </c>
      <c r="BE26" s="191"/>
      <c r="BF26" s="191"/>
      <c r="BG26" s="191"/>
      <c r="BH26" s="191"/>
      <c r="BI26" s="191"/>
      <c r="BJ26" s="191"/>
      <c r="BK26" s="191"/>
      <c r="BL26" s="191"/>
      <c r="BM26" s="191"/>
      <c r="BN26" s="134" t="b">
        <v>0</v>
      </c>
      <c r="BO26" s="191" t="s">
        <v>201</v>
      </c>
      <c r="BP26" s="191"/>
      <c r="BQ26" s="191"/>
      <c r="BR26" s="191"/>
      <c r="BS26" s="191"/>
      <c r="BT26" s="191"/>
      <c r="BU26" s="134" t="b">
        <v>0</v>
      </c>
      <c r="BV26" s="195" t="s">
        <v>202</v>
      </c>
      <c r="BW26" s="101"/>
      <c r="BX26" s="101"/>
      <c r="BY26" s="101"/>
      <c r="BZ26" s="102"/>
      <c r="CA26" s="196" t="s">
        <v>203</v>
      </c>
      <c r="CB26" s="197"/>
      <c r="CC26" s="197"/>
      <c r="CD26" s="197"/>
      <c r="CE26" s="197"/>
      <c r="CF26" s="197"/>
      <c r="CG26" s="197"/>
      <c r="CH26" s="197"/>
      <c r="CI26" s="197"/>
      <c r="CJ26" s="198"/>
    </row>
    <row r="27" spans="1:88" ht="15.75" hidden="1" customHeight="1">
      <c r="A27" s="505"/>
      <c r="B27" s="405"/>
      <c r="C27" s="375"/>
      <c r="D27" s="477" t="s">
        <v>145</v>
      </c>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8"/>
      <c r="BB27" s="46"/>
      <c r="BC27" s="41"/>
      <c r="BD27" s="199" t="s">
        <v>204</v>
      </c>
      <c r="BE27" s="200"/>
      <c r="BF27" s="200"/>
      <c r="BG27" s="200"/>
      <c r="BH27" s="200"/>
      <c r="BI27" s="200"/>
      <c r="BJ27" s="200"/>
      <c r="BK27" s="200"/>
      <c r="BL27" s="200"/>
      <c r="BM27" s="200"/>
      <c r="BN27" s="200"/>
      <c r="BO27" s="200"/>
      <c r="BP27" s="200"/>
      <c r="BQ27" s="200"/>
      <c r="BR27" s="200"/>
      <c r="BS27" s="200"/>
      <c r="BT27" s="200"/>
      <c r="BU27" s="200"/>
      <c r="BV27" s="200"/>
      <c r="BW27" s="200"/>
      <c r="BX27" s="200"/>
      <c r="BY27" s="200"/>
      <c r="BZ27" s="200"/>
      <c r="CA27" s="200"/>
      <c r="CB27" s="200"/>
      <c r="CC27" s="200"/>
      <c r="CD27" s="200"/>
      <c r="CE27" s="200"/>
      <c r="CF27" s="200"/>
      <c r="CG27" s="200"/>
      <c r="CH27" s="200"/>
      <c r="CI27" s="200"/>
      <c r="CJ27" s="201"/>
    </row>
    <row r="28" spans="1:88" ht="17.100000000000001" customHeight="1">
      <c r="A28" s="505"/>
      <c r="B28" s="405"/>
      <c r="C28" s="375"/>
      <c r="D28" s="450" t="s">
        <v>537</v>
      </c>
      <c r="E28" s="451"/>
      <c r="F28" s="451"/>
      <c r="G28" s="451"/>
      <c r="H28" s="451"/>
      <c r="I28" s="451"/>
      <c r="J28" s="451"/>
      <c r="K28" s="451"/>
      <c r="L28" s="451"/>
      <c r="M28" s="451"/>
      <c r="N28" s="129"/>
      <c r="O28" s="479" t="s">
        <v>437</v>
      </c>
      <c r="P28" s="473"/>
      <c r="Q28" s="473"/>
      <c r="R28" s="473"/>
      <c r="S28" s="473"/>
      <c r="T28" s="473"/>
      <c r="U28" s="480" t="str">
        <f>IF(OR(AND(BU26,BN26),BN28),"需額外加收取費用 It will be charged.","")</f>
        <v/>
      </c>
      <c r="V28" s="481"/>
      <c r="W28" s="481"/>
      <c r="X28" s="481"/>
      <c r="Y28" s="481"/>
      <c r="Z28" s="481"/>
      <c r="AA28" s="481"/>
      <c r="AB28" s="481"/>
      <c r="AC28" s="481"/>
      <c r="AD28" s="481"/>
      <c r="AE28" s="481"/>
      <c r="AF28" s="481"/>
      <c r="AG28" s="481"/>
      <c r="AH28" s="481"/>
      <c r="AI28" s="481"/>
      <c r="AJ28" s="482"/>
      <c r="AK28" s="318" t="str">
        <f ca="1">IF(OR(COUNTIF(AK3:AK25,"*English*")&gt;0,COUNTIF(AK29:AK43,"*English*")&gt;0),"Please fill in the information in English.","")</f>
        <v/>
      </c>
      <c r="BB28" s="46"/>
      <c r="BC28" s="41"/>
      <c r="BD28" s="194" t="s">
        <v>205</v>
      </c>
      <c r="BE28" s="191"/>
      <c r="BF28" s="191"/>
      <c r="BG28" s="191"/>
      <c r="BH28" s="191"/>
      <c r="BI28" s="191"/>
      <c r="BJ28" s="191"/>
      <c r="BK28" s="191"/>
      <c r="BL28" s="191"/>
      <c r="BM28" s="191"/>
      <c r="BN28" s="134" t="b">
        <v>0</v>
      </c>
      <c r="BO28" s="191" t="s">
        <v>201</v>
      </c>
      <c r="BP28" s="191"/>
      <c r="BQ28" s="191"/>
      <c r="BR28" s="191"/>
      <c r="BS28" s="191"/>
      <c r="BT28" s="191"/>
      <c r="BU28" s="134"/>
      <c r="BV28" s="195"/>
      <c r="BW28" s="101"/>
      <c r="BX28" s="101"/>
      <c r="BY28" s="101"/>
      <c r="BZ28" s="102"/>
      <c r="CA28" s="196"/>
      <c r="CB28" s="197"/>
      <c r="CC28" s="197"/>
      <c r="CD28" s="197"/>
      <c r="CE28" s="197"/>
      <c r="CF28" s="197"/>
      <c r="CG28" s="197"/>
      <c r="CH28" s="197"/>
      <c r="CI28" s="197"/>
      <c r="CJ28" s="198"/>
    </row>
    <row r="29" spans="1:88" ht="17.100000000000001" customHeight="1">
      <c r="A29" s="505"/>
      <c r="B29" s="405"/>
      <c r="C29" s="375"/>
      <c r="D29" s="450" t="s">
        <v>538</v>
      </c>
      <c r="E29" s="451"/>
      <c r="F29" s="451"/>
      <c r="G29" s="451"/>
      <c r="H29" s="451"/>
      <c r="I29" s="451"/>
      <c r="J29" s="451"/>
      <c r="K29" s="451"/>
      <c r="L29" s="451"/>
      <c r="M29" s="451"/>
      <c r="N29" s="129"/>
      <c r="O29" s="459" t="s">
        <v>4</v>
      </c>
      <c r="P29" s="460"/>
      <c r="Q29" s="460"/>
      <c r="R29" s="460"/>
      <c r="S29" s="460"/>
      <c r="T29" s="461"/>
      <c r="U29" s="129"/>
      <c r="V29" s="462" t="s">
        <v>146</v>
      </c>
      <c r="W29" s="460"/>
      <c r="X29" s="460"/>
      <c r="Y29" s="460"/>
      <c r="Z29" s="460"/>
      <c r="AA29" s="460"/>
      <c r="AB29" s="460"/>
      <c r="AC29" s="460"/>
      <c r="AD29" s="460"/>
      <c r="AE29" s="460"/>
      <c r="AF29" s="460"/>
      <c r="AG29" s="460"/>
      <c r="AH29" s="460"/>
      <c r="AI29" s="460"/>
      <c r="AJ29" s="463"/>
      <c r="BB29" s="46"/>
      <c r="BC29" s="41"/>
      <c r="BD29" s="190" t="s">
        <v>206</v>
      </c>
      <c r="BE29" s="191"/>
      <c r="BF29" s="191"/>
      <c r="BG29" s="191"/>
      <c r="BH29" s="191"/>
      <c r="BI29" s="191"/>
      <c r="BJ29" s="191"/>
      <c r="BK29" s="191"/>
      <c r="BL29" s="191"/>
      <c r="BM29" s="191"/>
      <c r="BN29" s="134" t="b">
        <v>0</v>
      </c>
      <c r="BO29" s="191" t="s">
        <v>207</v>
      </c>
      <c r="BP29" s="191"/>
      <c r="BQ29" s="191"/>
      <c r="BR29" s="191"/>
      <c r="BS29" s="191"/>
      <c r="BT29" s="191"/>
      <c r="BU29" s="191" t="b">
        <v>0</v>
      </c>
      <c r="BV29" s="191" t="s">
        <v>208</v>
      </c>
      <c r="BW29" s="191"/>
      <c r="BX29" s="191"/>
      <c r="BY29" s="191"/>
      <c r="BZ29" s="191"/>
      <c r="CA29" s="191"/>
      <c r="CB29" s="191"/>
      <c r="CC29" s="191"/>
      <c r="CD29" s="191"/>
      <c r="CE29" s="191"/>
      <c r="CF29" s="191"/>
      <c r="CG29" s="191"/>
      <c r="CH29" s="191"/>
      <c r="CI29" s="191"/>
      <c r="CJ29" s="202"/>
    </row>
    <row r="30" spans="1:88" ht="17.100000000000001" customHeight="1">
      <c r="A30" s="505"/>
      <c r="B30" s="405"/>
      <c r="C30" s="375"/>
      <c r="D30" s="464" t="s">
        <v>539</v>
      </c>
      <c r="E30" s="464"/>
      <c r="F30" s="464"/>
      <c r="G30" s="464"/>
      <c r="H30" s="464"/>
      <c r="I30" s="464"/>
      <c r="J30" s="464"/>
      <c r="K30" s="464"/>
      <c r="L30" s="464"/>
      <c r="M30" s="465"/>
      <c r="N30" s="203"/>
      <c r="O30" s="468" t="s">
        <v>48</v>
      </c>
      <c r="P30" s="469"/>
      <c r="Q30" s="469"/>
      <c r="R30" s="469"/>
      <c r="S30" s="469"/>
      <c r="T30" s="469"/>
      <c r="U30" s="469"/>
      <c r="V30" s="469"/>
      <c r="W30" s="469"/>
      <c r="X30" s="469"/>
      <c r="Y30" s="469"/>
      <c r="Z30" s="470"/>
      <c r="AA30" s="129"/>
      <c r="AB30" s="353"/>
      <c r="AC30" s="462" t="s">
        <v>286</v>
      </c>
      <c r="AD30" s="471"/>
      <c r="AE30" s="471"/>
      <c r="AF30" s="471"/>
      <c r="AG30" s="471"/>
      <c r="AH30" s="471"/>
      <c r="AI30" s="471"/>
      <c r="AJ30" s="472"/>
      <c r="BB30" s="46"/>
      <c r="BC30" s="41"/>
      <c r="BD30" s="190" t="s">
        <v>209</v>
      </c>
      <c r="BE30" s="191"/>
      <c r="BF30" s="191"/>
      <c r="BG30" s="191"/>
      <c r="BH30" s="191"/>
      <c r="BI30" s="191"/>
      <c r="BJ30" s="191"/>
      <c r="BK30" s="191"/>
      <c r="BL30" s="191"/>
      <c r="BM30" s="191"/>
      <c r="BN30" s="134" t="b">
        <v>0</v>
      </c>
      <c r="BO30" s="204" t="s">
        <v>210</v>
      </c>
      <c r="BP30" s="204"/>
      <c r="BQ30" s="204"/>
      <c r="BR30" s="204"/>
      <c r="BS30" s="204"/>
      <c r="BT30" s="204"/>
      <c r="BU30" s="204"/>
      <c r="BV30" s="204"/>
      <c r="BW30" s="204"/>
      <c r="BX30" s="204"/>
      <c r="BY30" s="204"/>
      <c r="BZ30" s="134" t="b">
        <v>0</v>
      </c>
      <c r="CA30" s="191" t="b">
        <v>0</v>
      </c>
      <c r="CB30" s="191"/>
      <c r="CC30" s="191"/>
      <c r="CD30" s="191"/>
      <c r="CE30" s="191"/>
      <c r="CF30" s="191"/>
      <c r="CG30" s="191"/>
      <c r="CH30" s="191"/>
      <c r="CI30" s="191"/>
      <c r="CJ30" s="202"/>
    </row>
    <row r="31" spans="1:88" ht="17.100000000000001" customHeight="1">
      <c r="A31" s="505"/>
      <c r="B31" s="405"/>
      <c r="C31" s="375"/>
      <c r="D31" s="466"/>
      <c r="E31" s="466"/>
      <c r="F31" s="466"/>
      <c r="G31" s="466"/>
      <c r="H31" s="466"/>
      <c r="I31" s="466"/>
      <c r="J31" s="466"/>
      <c r="K31" s="466"/>
      <c r="L31" s="466"/>
      <c r="M31" s="467"/>
      <c r="N31" s="363"/>
      <c r="O31" s="1"/>
      <c r="P31" s="1"/>
      <c r="Q31" s="1"/>
      <c r="R31" s="1"/>
      <c r="S31" s="1"/>
      <c r="T31" s="1"/>
      <c r="U31" s="1"/>
      <c r="V31" s="1"/>
      <c r="W31" s="1"/>
      <c r="X31" s="1"/>
      <c r="Y31" s="1"/>
      <c r="Z31" s="1"/>
      <c r="AA31" s="1"/>
      <c r="AB31" s="1"/>
      <c r="AC31" s="1"/>
      <c r="AD31" s="1"/>
      <c r="AE31" s="1"/>
      <c r="AF31" s="1"/>
      <c r="AG31" s="1"/>
      <c r="AH31" s="1"/>
      <c r="AI31" s="1"/>
      <c r="AJ31" s="415"/>
      <c r="BB31" s="46"/>
      <c r="BC31" s="41"/>
      <c r="BD31" s="190"/>
      <c r="BE31" s="191"/>
      <c r="BF31" s="191"/>
      <c r="BG31" s="205"/>
      <c r="BH31" s="205"/>
      <c r="BI31" s="206"/>
      <c r="BJ31" s="206"/>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7"/>
    </row>
    <row r="32" spans="1:88" ht="37.5" customHeight="1" thickBot="1">
      <c r="A32" s="505"/>
      <c r="B32" s="488"/>
      <c r="C32" s="376"/>
      <c r="D32" s="483" t="s">
        <v>540</v>
      </c>
      <c r="E32" s="484"/>
      <c r="F32" s="484"/>
      <c r="G32" s="484"/>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5"/>
      <c r="BB32" s="47"/>
      <c r="BC32" s="48"/>
      <c r="BD32" s="208" t="s">
        <v>211</v>
      </c>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10"/>
    </row>
    <row r="33" spans="1:88" ht="15.75" customHeight="1" thickTop="1">
      <c r="A33" s="486" t="str">
        <f>IF(J35&lt;&gt;L3,"Statemen of Authorization","")</f>
        <v/>
      </c>
      <c r="B33" s="487" t="s">
        <v>135</v>
      </c>
      <c r="C33" s="373" t="s">
        <v>136</v>
      </c>
      <c r="D33" s="489">
        <v>1</v>
      </c>
      <c r="E33" s="491" t="s">
        <v>6</v>
      </c>
      <c r="F33" s="492"/>
      <c r="G33" s="492"/>
      <c r="H33" s="492"/>
      <c r="I33" s="492"/>
      <c r="J33" s="494"/>
      <c r="K33" s="494"/>
      <c r="L33" s="494"/>
      <c r="M33" s="494"/>
      <c r="N33" s="494"/>
      <c r="O33" s="494"/>
      <c r="P33" s="494"/>
      <c r="Q33" s="494"/>
      <c r="R33" s="494"/>
      <c r="S33" s="494"/>
      <c r="T33" s="495"/>
      <c r="U33" s="498" t="s">
        <v>153</v>
      </c>
      <c r="V33" s="492"/>
      <c r="W33" s="492"/>
      <c r="X33" s="492"/>
      <c r="Y33" s="492"/>
      <c r="Z33" s="492"/>
      <c r="AA33" s="492"/>
      <c r="AB33" s="211"/>
      <c r="AC33" s="212"/>
      <c r="AD33" s="500" t="s">
        <v>46</v>
      </c>
      <c r="AE33" s="501"/>
      <c r="AF33" s="501"/>
      <c r="AG33" s="501"/>
      <c r="AH33" s="501"/>
      <c r="AI33" s="501"/>
      <c r="AJ33" s="502"/>
      <c r="AK33" s="325" t="str" cm="1">
        <f t="array" aca="1" ref="AK33" ca="1">IF($BU$26,IF(SUMPRODUCT(LEN(J33)-LEN(SUBSTITUTE(LOWER(J33), MID("abcdefghijklmnopqrstuvwxyz", ROW(INDIRECT("1:26")), 1), ""))) &lt;= 2, "←產品名稱填寫英文", ""),"")</f>
        <v/>
      </c>
      <c r="BB33" s="49" t="s">
        <v>212</v>
      </c>
      <c r="BC33" s="41" t="s">
        <v>213</v>
      </c>
      <c r="BD33" s="213">
        <v>1</v>
      </c>
      <c r="BE33" s="214" t="s">
        <v>214</v>
      </c>
      <c r="BF33" s="215"/>
      <c r="BG33" s="215"/>
      <c r="BH33" s="215"/>
      <c r="BI33" s="215"/>
      <c r="BJ33" s="216"/>
      <c r="BK33" s="216"/>
      <c r="BL33" s="216"/>
      <c r="BM33" s="216"/>
      <c r="BN33" s="216"/>
      <c r="BO33" s="216"/>
      <c r="BP33" s="216"/>
      <c r="BQ33" s="216"/>
      <c r="BR33" s="216"/>
      <c r="BS33" s="216"/>
      <c r="BT33" s="112"/>
      <c r="BU33" s="217" t="s">
        <v>215</v>
      </c>
      <c r="BV33" s="215"/>
      <c r="BW33" s="215"/>
      <c r="BX33" s="215"/>
      <c r="BY33" s="215"/>
      <c r="BZ33" s="215"/>
      <c r="CA33" s="215"/>
      <c r="CB33" s="215"/>
      <c r="CC33" s="218" t="b">
        <v>0</v>
      </c>
      <c r="CD33" s="219" t="s">
        <v>216</v>
      </c>
      <c r="CE33" s="220"/>
      <c r="CF33" s="220"/>
      <c r="CG33" s="220"/>
      <c r="CH33" s="220"/>
      <c r="CI33" s="220"/>
      <c r="CJ33" s="221"/>
    </row>
    <row r="34" spans="1:88" ht="15.75" customHeight="1">
      <c r="A34" s="486"/>
      <c r="B34" s="405"/>
      <c r="C34" s="374"/>
      <c r="D34" s="490"/>
      <c r="E34" s="493"/>
      <c r="F34" s="493"/>
      <c r="G34" s="493"/>
      <c r="H34" s="493"/>
      <c r="I34" s="493"/>
      <c r="J34" s="496"/>
      <c r="K34" s="496"/>
      <c r="L34" s="496"/>
      <c r="M34" s="496"/>
      <c r="N34" s="496"/>
      <c r="O34" s="496"/>
      <c r="P34" s="496"/>
      <c r="Q34" s="496"/>
      <c r="R34" s="496"/>
      <c r="S34" s="496"/>
      <c r="T34" s="497"/>
      <c r="U34" s="499"/>
      <c r="V34" s="493"/>
      <c r="W34" s="493"/>
      <c r="X34" s="493"/>
      <c r="Y34" s="493"/>
      <c r="Z34" s="493"/>
      <c r="AA34" s="493"/>
      <c r="AB34" s="333"/>
      <c r="AC34" s="222"/>
      <c r="AD34" s="503" t="s">
        <v>47</v>
      </c>
      <c r="AE34" s="503"/>
      <c r="AF34" s="503"/>
      <c r="AG34" s="503"/>
      <c r="AH34" s="503"/>
      <c r="AI34" s="503"/>
      <c r="AJ34" s="504"/>
      <c r="AK34" s="325" t="str" cm="1">
        <f t="array" aca="1" ref="AK34" ca="1">IF($BU$26,IF(SUMPRODUCT(LEN(J33)-LEN(SUBSTITUTE(LOWER(J33), MID("abcdefghijklmnopqrstuvwxyz", ROW(INDIRECT("1:26")), 1), ""))) &lt;= 2, "← Name should be filled in English.", ""),"")</f>
        <v/>
      </c>
      <c r="BB34" s="46"/>
      <c r="BC34" s="41"/>
      <c r="BD34" s="223"/>
      <c r="BE34" s="224"/>
      <c r="BF34" s="224"/>
      <c r="BG34" s="224"/>
      <c r="BH34" s="224"/>
      <c r="BI34" s="224"/>
      <c r="BJ34" s="205"/>
      <c r="BK34" s="205"/>
      <c r="BL34" s="205"/>
      <c r="BM34" s="205"/>
      <c r="BN34" s="205"/>
      <c r="BO34" s="205"/>
      <c r="BP34" s="205"/>
      <c r="BQ34" s="205"/>
      <c r="BR34" s="205"/>
      <c r="BS34" s="205"/>
      <c r="BT34" s="103"/>
      <c r="BU34" s="225"/>
      <c r="BV34" s="224"/>
      <c r="BW34" s="224"/>
      <c r="BX34" s="224"/>
      <c r="BY34" s="224"/>
      <c r="BZ34" s="224"/>
      <c r="CA34" s="224"/>
      <c r="CB34" s="224"/>
      <c r="CC34" s="226" t="b">
        <v>0</v>
      </c>
      <c r="CD34" s="191" t="s">
        <v>217</v>
      </c>
      <c r="CE34" s="191"/>
      <c r="CF34" s="191"/>
      <c r="CG34" s="191"/>
      <c r="CH34" s="191"/>
      <c r="CI34" s="191"/>
      <c r="CJ34" s="227"/>
    </row>
    <row r="35" spans="1:88" ht="15.75" customHeight="1">
      <c r="A35" s="486"/>
      <c r="B35" s="405"/>
      <c r="C35" s="374"/>
      <c r="D35" s="490">
        <v>2</v>
      </c>
      <c r="E35" s="525" t="s">
        <v>570</v>
      </c>
      <c r="F35" s="493"/>
      <c r="G35" s="493"/>
      <c r="H35" s="493"/>
      <c r="I35" s="493"/>
      <c r="J35" s="496"/>
      <c r="K35" s="496"/>
      <c r="L35" s="496"/>
      <c r="M35" s="496"/>
      <c r="N35" s="496"/>
      <c r="O35" s="496"/>
      <c r="P35" s="496"/>
      <c r="Q35" s="496"/>
      <c r="R35" s="496"/>
      <c r="S35" s="496"/>
      <c r="T35" s="497"/>
      <c r="U35" s="522" t="s">
        <v>154</v>
      </c>
      <c r="V35" s="493"/>
      <c r="W35" s="493"/>
      <c r="X35" s="493"/>
      <c r="Y35" s="493"/>
      <c r="Z35" s="493"/>
      <c r="AA35" s="493"/>
      <c r="AB35" s="333"/>
      <c r="AC35" s="222"/>
      <c r="AD35" s="526" t="s">
        <v>552</v>
      </c>
      <c r="AE35" s="503"/>
      <c r="AF35" s="503"/>
      <c r="AG35" s="503"/>
      <c r="AH35" s="503"/>
      <c r="AI35" s="503"/>
      <c r="AJ35" s="504"/>
      <c r="AK35" s="318" t="str" cm="1">
        <f t="array" aca="1" ref="AK35" ca="1">IF($BU$26,IF(SUMPRODUCT(LEN(J35)-LEN(SUBSTITUTE(LOWER(J35), MID("abcdefghijklmnopqrstuvwxyz", ROW(INDIRECT("1:26")), 1), ""))) &lt;= 2, "←廠商資訊填寫英文 ", ""),"")</f>
        <v/>
      </c>
      <c r="BB35" s="46"/>
      <c r="BC35" s="41"/>
      <c r="BD35" s="223">
        <v>2</v>
      </c>
      <c r="BE35" s="228" t="s">
        <v>218</v>
      </c>
      <c r="BF35" s="224"/>
      <c r="BG35" s="224"/>
      <c r="BH35" s="224"/>
      <c r="BI35" s="224"/>
      <c r="BJ35" s="205"/>
      <c r="BK35" s="205"/>
      <c r="BL35" s="205"/>
      <c r="BM35" s="205"/>
      <c r="BN35" s="205"/>
      <c r="BO35" s="205"/>
      <c r="BP35" s="205"/>
      <c r="BQ35" s="205"/>
      <c r="BR35" s="205"/>
      <c r="BS35" s="205"/>
      <c r="BT35" s="103"/>
      <c r="BU35" s="225" t="s">
        <v>219</v>
      </c>
      <c r="BV35" s="224"/>
      <c r="BW35" s="224"/>
      <c r="BX35" s="224"/>
      <c r="BY35" s="224"/>
      <c r="BZ35" s="224"/>
      <c r="CA35" s="224"/>
      <c r="CB35" s="224"/>
      <c r="CC35" s="226" t="b">
        <v>0</v>
      </c>
      <c r="CD35" s="191" t="s">
        <v>220</v>
      </c>
      <c r="CE35" s="191"/>
      <c r="CF35" s="191"/>
      <c r="CG35" s="191"/>
      <c r="CH35" s="191"/>
      <c r="CI35" s="191"/>
      <c r="CJ35" s="227"/>
    </row>
    <row r="36" spans="1:88" ht="15.75" customHeight="1">
      <c r="A36" s="486"/>
      <c r="B36" s="405"/>
      <c r="C36" s="374"/>
      <c r="D36" s="490"/>
      <c r="E36" s="493"/>
      <c r="F36" s="493"/>
      <c r="G36" s="493"/>
      <c r="H36" s="493"/>
      <c r="I36" s="493"/>
      <c r="J36" s="496"/>
      <c r="K36" s="496"/>
      <c r="L36" s="496"/>
      <c r="M36" s="496"/>
      <c r="N36" s="496"/>
      <c r="O36" s="496"/>
      <c r="P36" s="496"/>
      <c r="Q36" s="496"/>
      <c r="R36" s="496"/>
      <c r="S36" s="496"/>
      <c r="T36" s="497"/>
      <c r="U36" s="499"/>
      <c r="V36" s="493"/>
      <c r="W36" s="493"/>
      <c r="X36" s="493"/>
      <c r="Y36" s="493"/>
      <c r="Z36" s="493"/>
      <c r="AA36" s="493"/>
      <c r="AB36" s="333"/>
      <c r="AC36" s="222"/>
      <c r="AD36" s="503" t="s">
        <v>91</v>
      </c>
      <c r="AE36" s="503"/>
      <c r="AF36" s="503"/>
      <c r="AG36" s="503"/>
      <c r="AH36" s="503"/>
      <c r="AI36" s="503"/>
      <c r="AJ36" s="504"/>
      <c r="AK36" s="318" t="str" cm="1">
        <f t="array" aca="1" ref="AK36" ca="1">IF($BU$26,IF(SUMPRODUCT(LEN(J35)-LEN(SUBSTITUTE(LOWER(J35), MID("abcdefghijklmnopqrstuvwxyz", ROW(INDIRECT("1:26")), 1), ""))) &lt;= 2, "←Supplier/Manufacturer should be filled in English.", ""),"")</f>
        <v/>
      </c>
      <c r="BB36" s="46"/>
      <c r="BC36" s="41"/>
      <c r="BD36" s="223"/>
      <c r="BE36" s="224"/>
      <c r="BF36" s="224"/>
      <c r="BG36" s="224"/>
      <c r="BH36" s="224"/>
      <c r="BI36" s="224"/>
      <c r="BJ36" s="205"/>
      <c r="BK36" s="205"/>
      <c r="BL36" s="205"/>
      <c r="BM36" s="205"/>
      <c r="BN36" s="205"/>
      <c r="BO36" s="205"/>
      <c r="BP36" s="205"/>
      <c r="BQ36" s="205"/>
      <c r="BR36" s="205"/>
      <c r="BS36" s="205"/>
      <c r="BT36" s="103"/>
      <c r="BU36" s="225"/>
      <c r="BV36" s="224"/>
      <c r="BW36" s="224"/>
      <c r="BX36" s="224"/>
      <c r="BY36" s="224"/>
      <c r="BZ36" s="224"/>
      <c r="CA36" s="224"/>
      <c r="CB36" s="224"/>
      <c r="CC36" s="226" t="b">
        <v>0</v>
      </c>
      <c r="CD36" s="191" t="s">
        <v>221</v>
      </c>
      <c r="CE36" s="191"/>
      <c r="CF36" s="191"/>
      <c r="CG36" s="191"/>
      <c r="CH36" s="191"/>
      <c r="CI36" s="191"/>
      <c r="CJ36" s="227"/>
    </row>
    <row r="37" spans="1:88" ht="15.75" customHeight="1">
      <c r="A37" s="521" t="str">
        <f>IF(J35&lt;&gt;L3,"委託檢測聲明書連結","")</f>
        <v/>
      </c>
      <c r="B37" s="405"/>
      <c r="C37" s="374"/>
      <c r="D37" s="490"/>
      <c r="E37" s="493"/>
      <c r="F37" s="493"/>
      <c r="G37" s="493"/>
      <c r="H37" s="493"/>
      <c r="I37" s="493"/>
      <c r="J37" s="496"/>
      <c r="K37" s="496"/>
      <c r="L37" s="496"/>
      <c r="M37" s="496"/>
      <c r="N37" s="496"/>
      <c r="O37" s="496"/>
      <c r="P37" s="496"/>
      <c r="Q37" s="496"/>
      <c r="R37" s="496"/>
      <c r="S37" s="496"/>
      <c r="T37" s="497"/>
      <c r="U37" s="499"/>
      <c r="V37" s="493"/>
      <c r="W37" s="493"/>
      <c r="X37" s="493"/>
      <c r="Y37" s="493"/>
      <c r="Z37" s="493"/>
      <c r="AA37" s="493"/>
      <c r="AB37" s="333"/>
      <c r="AC37" s="222"/>
      <c r="AD37" s="503" t="s">
        <v>92</v>
      </c>
      <c r="AE37" s="503"/>
      <c r="AF37" s="503"/>
      <c r="AG37" s="503"/>
      <c r="AH37" s="503"/>
      <c r="AI37" s="503"/>
      <c r="AJ37" s="504"/>
      <c r="BB37" s="46"/>
      <c r="BC37" s="41"/>
      <c r="BD37" s="223"/>
      <c r="BE37" s="224"/>
      <c r="BF37" s="224"/>
      <c r="BG37" s="224"/>
      <c r="BH37" s="224"/>
      <c r="BI37" s="224"/>
      <c r="BJ37" s="205"/>
      <c r="BK37" s="205"/>
      <c r="BL37" s="205"/>
      <c r="BM37" s="205"/>
      <c r="BN37" s="205"/>
      <c r="BO37" s="205"/>
      <c r="BP37" s="205"/>
      <c r="BQ37" s="205"/>
      <c r="BR37" s="205"/>
      <c r="BS37" s="205"/>
      <c r="BT37" s="103"/>
      <c r="BU37" s="225"/>
      <c r="BV37" s="224"/>
      <c r="BW37" s="224"/>
      <c r="BX37" s="224"/>
      <c r="BY37" s="224"/>
      <c r="BZ37" s="224"/>
      <c r="CA37" s="224"/>
      <c r="CB37" s="224"/>
      <c r="CC37" s="226" t="b">
        <v>0</v>
      </c>
      <c r="CD37" s="191" t="s">
        <v>222</v>
      </c>
      <c r="CE37" s="191"/>
      <c r="CF37" s="191"/>
      <c r="CG37" s="191"/>
      <c r="CH37" s="191"/>
      <c r="CI37" s="191"/>
      <c r="CJ37" s="227"/>
    </row>
    <row r="38" spans="1:88" ht="15.75" customHeight="1">
      <c r="A38" s="521"/>
      <c r="B38" s="405"/>
      <c r="C38" s="374"/>
      <c r="D38" s="354">
        <v>3</v>
      </c>
      <c r="E38" s="508" t="s">
        <v>156</v>
      </c>
      <c r="F38" s="509"/>
      <c r="G38" s="509"/>
      <c r="H38" s="509"/>
      <c r="I38" s="509"/>
      <c r="J38" s="510"/>
      <c r="K38" s="510"/>
      <c r="L38" s="510"/>
      <c r="M38" s="510"/>
      <c r="N38" s="510"/>
      <c r="O38" s="510"/>
      <c r="P38" s="510"/>
      <c r="Q38" s="510"/>
      <c r="R38" s="510"/>
      <c r="S38" s="510"/>
      <c r="T38" s="511"/>
      <c r="U38" s="522" t="s">
        <v>155</v>
      </c>
      <c r="V38" s="493"/>
      <c r="W38" s="493"/>
      <c r="X38" s="493"/>
      <c r="Y38" s="493"/>
      <c r="Z38" s="493"/>
      <c r="AA38" s="493"/>
      <c r="AB38" s="333"/>
      <c r="AC38" s="510"/>
      <c r="AD38" s="510"/>
      <c r="AE38" s="506" t="s">
        <v>84</v>
      </c>
      <c r="AF38" s="506"/>
      <c r="AG38" s="506"/>
      <c r="AH38" s="506"/>
      <c r="AI38" s="506"/>
      <c r="AJ38" s="507"/>
      <c r="AM38" s="2"/>
      <c r="BB38" s="46"/>
      <c r="BC38" s="41"/>
      <c r="BD38" s="36">
        <v>3</v>
      </c>
      <c r="BE38" s="224" t="s">
        <v>223</v>
      </c>
      <c r="BF38" s="224"/>
      <c r="BG38" s="224"/>
      <c r="BH38" s="224"/>
      <c r="BI38" s="224"/>
      <c r="BJ38" s="205"/>
      <c r="BK38" s="205"/>
      <c r="BL38" s="205"/>
      <c r="BM38" s="205"/>
      <c r="BN38" s="205"/>
      <c r="BO38" s="205"/>
      <c r="BP38" s="205"/>
      <c r="BQ38" s="205"/>
      <c r="BR38" s="205"/>
      <c r="BS38" s="205"/>
      <c r="BT38" s="103"/>
      <c r="BU38" s="225" t="s">
        <v>224</v>
      </c>
      <c r="BV38" s="224"/>
      <c r="BW38" s="224"/>
      <c r="BX38" s="224"/>
      <c r="BY38" s="224"/>
      <c r="BZ38" s="224"/>
      <c r="CA38" s="224"/>
      <c r="CB38" s="224"/>
      <c r="CC38" s="205"/>
      <c r="CD38" s="205"/>
      <c r="CE38" s="192" t="s">
        <v>225</v>
      </c>
      <c r="CF38" s="192"/>
      <c r="CG38" s="192"/>
      <c r="CH38" s="192"/>
      <c r="CI38" s="192"/>
      <c r="CJ38" s="229"/>
    </row>
    <row r="39" spans="1:88" ht="15.75" customHeight="1">
      <c r="A39" s="521"/>
      <c r="B39" s="405"/>
      <c r="C39" s="374"/>
      <c r="D39" s="354">
        <v>4</v>
      </c>
      <c r="E39" s="508" t="s">
        <v>157</v>
      </c>
      <c r="F39" s="509"/>
      <c r="G39" s="509"/>
      <c r="H39" s="509"/>
      <c r="I39" s="509"/>
      <c r="J39" s="510"/>
      <c r="K39" s="510"/>
      <c r="L39" s="510"/>
      <c r="M39" s="510"/>
      <c r="N39" s="510"/>
      <c r="O39" s="510"/>
      <c r="P39" s="510"/>
      <c r="Q39" s="510"/>
      <c r="R39" s="510"/>
      <c r="S39" s="510"/>
      <c r="T39" s="511"/>
      <c r="U39" s="499"/>
      <c r="V39" s="493"/>
      <c r="W39" s="493"/>
      <c r="X39" s="493"/>
      <c r="Y39" s="493"/>
      <c r="Z39" s="493"/>
      <c r="AA39" s="493"/>
      <c r="AB39" s="333"/>
      <c r="AC39" s="510"/>
      <c r="AD39" s="510"/>
      <c r="AE39" s="506" t="s">
        <v>93</v>
      </c>
      <c r="AF39" s="506" t="s">
        <v>83</v>
      </c>
      <c r="AG39" s="506"/>
      <c r="AH39" s="506"/>
      <c r="AI39" s="506"/>
      <c r="AJ39" s="507"/>
      <c r="BB39" s="46"/>
      <c r="BC39" s="41"/>
      <c r="BD39" s="36">
        <v>4</v>
      </c>
      <c r="BE39" s="224" t="s">
        <v>226</v>
      </c>
      <c r="BF39" s="224"/>
      <c r="BG39" s="224"/>
      <c r="BH39" s="224"/>
      <c r="BI39" s="224"/>
      <c r="BJ39" s="205"/>
      <c r="BK39" s="205"/>
      <c r="BL39" s="205"/>
      <c r="BM39" s="205"/>
      <c r="BN39" s="205"/>
      <c r="BO39" s="205"/>
      <c r="BP39" s="205"/>
      <c r="BQ39" s="205"/>
      <c r="BR39" s="205"/>
      <c r="BS39" s="205"/>
      <c r="BT39" s="103"/>
      <c r="BU39" s="225"/>
      <c r="BV39" s="224"/>
      <c r="BW39" s="224"/>
      <c r="BX39" s="224"/>
      <c r="BY39" s="224"/>
      <c r="BZ39" s="224"/>
      <c r="CA39" s="224"/>
      <c r="CB39" s="224"/>
      <c r="CC39" s="205"/>
      <c r="CD39" s="205"/>
      <c r="CE39" s="192" t="s">
        <v>227</v>
      </c>
      <c r="CF39" s="192" t="s">
        <v>228</v>
      </c>
      <c r="CG39" s="192"/>
      <c r="CH39" s="192"/>
      <c r="CI39" s="192"/>
      <c r="CJ39" s="229"/>
    </row>
    <row r="40" spans="1:88" ht="15.75" customHeight="1">
      <c r="A40" s="521"/>
      <c r="B40" s="405"/>
      <c r="C40" s="374"/>
      <c r="D40" s="354">
        <v>5</v>
      </c>
      <c r="E40" s="508" t="s">
        <v>158</v>
      </c>
      <c r="F40" s="509"/>
      <c r="G40" s="509"/>
      <c r="H40" s="509"/>
      <c r="I40" s="509"/>
      <c r="J40" s="510"/>
      <c r="K40" s="510"/>
      <c r="L40" s="510"/>
      <c r="M40" s="510"/>
      <c r="N40" s="510"/>
      <c r="O40" s="510"/>
      <c r="P40" s="510"/>
      <c r="Q40" s="510"/>
      <c r="R40" s="510"/>
      <c r="S40" s="510"/>
      <c r="T40" s="511"/>
      <c r="U40" s="499"/>
      <c r="V40" s="493"/>
      <c r="W40" s="493"/>
      <c r="X40" s="493"/>
      <c r="Y40" s="493"/>
      <c r="Z40" s="493"/>
      <c r="AA40" s="493"/>
      <c r="AB40" s="333"/>
      <c r="AC40" s="512" t="s">
        <v>564</v>
      </c>
      <c r="AD40" s="512"/>
      <c r="AE40" s="512"/>
      <c r="AF40" s="512"/>
      <c r="AG40" s="512"/>
      <c r="AH40" s="512"/>
      <c r="AI40" s="512"/>
      <c r="AJ40" s="513"/>
      <c r="BB40" s="46"/>
      <c r="BC40" s="41"/>
      <c r="BD40" s="36">
        <v>5</v>
      </c>
      <c r="BE40" s="224" t="s">
        <v>229</v>
      </c>
      <c r="BF40" s="224"/>
      <c r="BG40" s="224"/>
      <c r="BH40" s="224"/>
      <c r="BI40" s="224"/>
      <c r="BJ40" s="205"/>
      <c r="BK40" s="205"/>
      <c r="BL40" s="205"/>
      <c r="BM40" s="205"/>
      <c r="BN40" s="205"/>
      <c r="BO40" s="205"/>
      <c r="BP40" s="205"/>
      <c r="BQ40" s="205"/>
      <c r="BR40" s="205"/>
      <c r="BS40" s="205"/>
      <c r="BT40" s="103"/>
      <c r="BU40" s="225"/>
      <c r="BV40" s="224"/>
      <c r="BW40" s="224"/>
      <c r="BX40" s="224"/>
      <c r="BY40" s="224"/>
      <c r="BZ40" s="224"/>
      <c r="CA40" s="224"/>
      <c r="CB40" s="224"/>
      <c r="CC40" s="230" t="s">
        <v>230</v>
      </c>
      <c r="CD40" s="230"/>
      <c r="CE40" s="230"/>
      <c r="CF40" s="230"/>
      <c r="CG40" s="230"/>
      <c r="CH40" s="230"/>
      <c r="CI40" s="230"/>
      <c r="CJ40" s="231"/>
    </row>
    <row r="41" spans="1:88" ht="15.75" customHeight="1" thickBot="1">
      <c r="A41" s="521"/>
      <c r="B41" s="405"/>
      <c r="C41" s="374"/>
      <c r="D41" s="351">
        <v>6</v>
      </c>
      <c r="E41" s="516" t="s">
        <v>159</v>
      </c>
      <c r="F41" s="517"/>
      <c r="G41" s="517"/>
      <c r="H41" s="517"/>
      <c r="I41" s="517"/>
      <c r="J41" s="518"/>
      <c r="K41" s="519"/>
      <c r="L41" s="519"/>
      <c r="M41" s="519"/>
      <c r="N41" s="519"/>
      <c r="O41" s="519"/>
      <c r="P41" s="519"/>
      <c r="Q41" s="519"/>
      <c r="R41" s="519"/>
      <c r="S41" s="519"/>
      <c r="T41" s="520"/>
      <c r="U41" s="523"/>
      <c r="V41" s="524"/>
      <c r="W41" s="524"/>
      <c r="X41" s="524"/>
      <c r="Y41" s="524"/>
      <c r="Z41" s="524"/>
      <c r="AA41" s="524"/>
      <c r="AB41" s="232"/>
      <c r="AC41" s="514"/>
      <c r="AD41" s="514"/>
      <c r="AE41" s="514"/>
      <c r="AF41" s="514"/>
      <c r="AG41" s="514"/>
      <c r="AH41" s="514"/>
      <c r="AI41" s="514"/>
      <c r="AJ41" s="515"/>
      <c r="BB41" s="46"/>
      <c r="BC41" s="41"/>
      <c r="BD41" s="36">
        <v>6</v>
      </c>
      <c r="BE41" s="224" t="s">
        <v>231</v>
      </c>
      <c r="BF41" s="224"/>
      <c r="BG41" s="224"/>
      <c r="BH41" s="224"/>
      <c r="BI41" s="224"/>
      <c r="BJ41" s="205"/>
      <c r="BK41" s="205"/>
      <c r="BL41" s="205"/>
      <c r="BM41" s="205"/>
      <c r="BN41" s="205"/>
      <c r="BO41" s="205"/>
      <c r="BP41" s="205"/>
      <c r="BQ41" s="205"/>
      <c r="BR41" s="205"/>
      <c r="BS41" s="205"/>
      <c r="BT41" s="103"/>
      <c r="BU41" s="233"/>
      <c r="BV41" s="234"/>
      <c r="BW41" s="234"/>
      <c r="BX41" s="234"/>
      <c r="BY41" s="234"/>
      <c r="BZ41" s="234"/>
      <c r="CA41" s="234"/>
      <c r="CB41" s="234"/>
      <c r="CC41" s="235"/>
      <c r="CD41" s="235"/>
      <c r="CE41" s="235"/>
      <c r="CF41" s="235"/>
      <c r="CG41" s="235"/>
      <c r="CH41" s="235"/>
      <c r="CI41" s="235"/>
      <c r="CJ41" s="236"/>
    </row>
    <row r="42" spans="1:88" ht="24.75" customHeight="1">
      <c r="B42" s="405"/>
      <c r="C42" s="375"/>
      <c r="D42" s="536">
        <v>7</v>
      </c>
      <c r="E42" s="538" t="s">
        <v>544</v>
      </c>
      <c r="F42" s="539"/>
      <c r="G42" s="539"/>
      <c r="H42" s="539"/>
      <c r="I42" s="539"/>
      <c r="J42" s="352"/>
      <c r="K42" s="540" t="s">
        <v>546</v>
      </c>
      <c r="L42" s="541"/>
      <c r="M42" s="541"/>
      <c r="N42" s="541"/>
      <c r="O42" s="541"/>
      <c r="P42" s="541"/>
      <c r="Q42" s="541"/>
      <c r="R42" s="541"/>
      <c r="S42" s="541"/>
      <c r="T42" s="541"/>
      <c r="U42" s="542" t="s">
        <v>501</v>
      </c>
      <c r="V42" s="543"/>
      <c r="W42" s="543"/>
      <c r="X42" s="543"/>
      <c r="Y42" s="543"/>
      <c r="Z42" s="543"/>
      <c r="AA42" s="543"/>
      <c r="AB42" s="543"/>
      <c r="AC42" s="543"/>
      <c r="AD42" s="543"/>
      <c r="AE42" s="543"/>
      <c r="AF42" s="543"/>
      <c r="AG42" s="543"/>
      <c r="AH42" s="543"/>
      <c r="AI42" s="543"/>
      <c r="AJ42" s="544"/>
      <c r="BB42" s="46"/>
      <c r="BC42" s="41"/>
      <c r="BD42" s="223">
        <v>7</v>
      </c>
      <c r="BE42" s="224" t="s">
        <v>232</v>
      </c>
      <c r="BF42" s="224"/>
      <c r="BG42" s="224"/>
      <c r="BH42" s="224"/>
      <c r="BI42" s="224"/>
      <c r="BJ42" s="237" t="b">
        <v>0</v>
      </c>
      <c r="BK42" s="224" t="s">
        <v>233</v>
      </c>
      <c r="BL42" s="191"/>
      <c r="BM42" s="191"/>
      <c r="BN42" s="191"/>
      <c r="BO42" s="191"/>
      <c r="BP42" s="191"/>
      <c r="BQ42" s="191"/>
      <c r="BR42" s="191"/>
      <c r="BS42" s="191"/>
      <c r="BT42" s="191"/>
      <c r="BU42" s="238" t="s">
        <v>234</v>
      </c>
      <c r="BV42" s="239"/>
      <c r="BW42" s="239"/>
      <c r="BX42" s="239"/>
      <c r="BY42" s="239"/>
      <c r="BZ42" s="239"/>
      <c r="CA42" s="239"/>
      <c r="CB42" s="239"/>
      <c r="CC42" s="239"/>
      <c r="CD42" s="239"/>
      <c r="CE42" s="239"/>
      <c r="CF42" s="239"/>
      <c r="CG42" s="239"/>
      <c r="CH42" s="239"/>
      <c r="CI42" s="239"/>
      <c r="CJ42" s="240"/>
    </row>
    <row r="43" spans="1:88" ht="24.75" customHeight="1">
      <c r="B43" s="405"/>
      <c r="C43" s="375"/>
      <c r="D43" s="537"/>
      <c r="E43" s="493"/>
      <c r="F43" s="493"/>
      <c r="G43" s="493"/>
      <c r="H43" s="493"/>
      <c r="I43" s="493"/>
      <c r="J43" s="241"/>
      <c r="K43" s="547" t="s">
        <v>547</v>
      </c>
      <c r="L43" s="548"/>
      <c r="M43" s="548"/>
      <c r="N43" s="548"/>
      <c r="O43" s="548"/>
      <c r="P43" s="548"/>
      <c r="Q43" s="548"/>
      <c r="R43" s="548"/>
      <c r="S43" s="548"/>
      <c r="T43" s="548"/>
      <c r="U43" s="545"/>
      <c r="V43" s="545"/>
      <c r="W43" s="545"/>
      <c r="X43" s="545"/>
      <c r="Y43" s="545"/>
      <c r="Z43" s="545"/>
      <c r="AA43" s="545"/>
      <c r="AB43" s="545"/>
      <c r="AC43" s="545"/>
      <c r="AD43" s="545"/>
      <c r="AE43" s="545"/>
      <c r="AF43" s="545"/>
      <c r="AG43" s="545"/>
      <c r="AH43" s="545"/>
      <c r="AI43" s="545"/>
      <c r="AJ43" s="546"/>
      <c r="BB43" s="46"/>
      <c r="BC43" s="41"/>
      <c r="BD43" s="223"/>
      <c r="BE43" s="224"/>
      <c r="BF43" s="224"/>
      <c r="BG43" s="224"/>
      <c r="BH43" s="224"/>
      <c r="BI43" s="224"/>
      <c r="BJ43" s="242" t="b">
        <v>0</v>
      </c>
      <c r="BK43" s="224" t="s">
        <v>235</v>
      </c>
      <c r="BL43" s="191"/>
      <c r="BM43" s="191"/>
      <c r="BN43" s="191"/>
      <c r="BO43" s="191"/>
      <c r="BP43" s="191"/>
      <c r="BQ43" s="191"/>
      <c r="BR43" s="191"/>
      <c r="BS43" s="191"/>
      <c r="BT43" s="191"/>
      <c r="BU43" s="224"/>
      <c r="BV43" s="224"/>
      <c r="BW43" s="224"/>
      <c r="BX43" s="224"/>
      <c r="BY43" s="224"/>
      <c r="BZ43" s="224"/>
      <c r="CA43" s="224"/>
      <c r="CB43" s="224"/>
      <c r="CC43" s="224"/>
      <c r="CD43" s="224"/>
      <c r="CE43" s="224"/>
      <c r="CF43" s="224"/>
      <c r="CG43" s="224"/>
      <c r="CH43" s="224"/>
      <c r="CI43" s="224"/>
      <c r="CJ43" s="243"/>
    </row>
    <row r="44" spans="1:88">
      <c r="A44" s="326"/>
      <c r="B44" s="405"/>
      <c r="C44" s="375"/>
      <c r="D44" s="355">
        <v>8</v>
      </c>
      <c r="E44" s="508" t="s">
        <v>160</v>
      </c>
      <c r="F44" s="509"/>
      <c r="G44" s="509"/>
      <c r="H44" s="509"/>
      <c r="I44" s="509"/>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49"/>
      <c r="BB44" s="46"/>
      <c r="BC44" s="41"/>
      <c r="BD44" s="36">
        <v>8</v>
      </c>
      <c r="BE44" s="224" t="s">
        <v>236</v>
      </c>
      <c r="BF44" s="224"/>
      <c r="BG44" s="224"/>
      <c r="BH44" s="224"/>
      <c r="BI44" s="224"/>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44"/>
    </row>
    <row r="45" spans="1:88" ht="20.25" customHeight="1">
      <c r="A45" s="307"/>
      <c r="B45" s="405"/>
      <c r="C45" s="375"/>
      <c r="D45" s="527" t="s">
        <v>541</v>
      </c>
      <c r="E45" s="528"/>
      <c r="F45" s="528"/>
      <c r="G45" s="528"/>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8"/>
      <c r="AH45" s="528"/>
      <c r="AI45" s="528"/>
      <c r="AJ45" s="529"/>
      <c r="AL45" s="320"/>
      <c r="BB45" s="46"/>
      <c r="BC45" s="41"/>
      <c r="BD45" s="245" t="s">
        <v>237</v>
      </c>
      <c r="BE45" s="246"/>
      <c r="BF45" s="246"/>
      <c r="BG45" s="246"/>
      <c r="BH45" s="246"/>
      <c r="BI45" s="246"/>
      <c r="BJ45" s="246"/>
      <c r="BK45" s="246"/>
      <c r="BL45" s="246"/>
      <c r="BM45" s="246"/>
      <c r="BN45" s="246"/>
      <c r="BO45" s="246"/>
      <c r="BP45" s="246"/>
      <c r="BQ45" s="246"/>
      <c r="BR45" s="246"/>
      <c r="BS45" s="246"/>
      <c r="BT45" s="246"/>
      <c r="BU45" s="246"/>
      <c r="BV45" s="246"/>
      <c r="BW45" s="246"/>
      <c r="BX45" s="246"/>
      <c r="BY45" s="246"/>
      <c r="BZ45" s="246"/>
      <c r="CA45" s="246"/>
      <c r="CB45" s="246"/>
      <c r="CC45" s="246"/>
      <c r="CD45" s="246"/>
      <c r="CE45" s="246"/>
      <c r="CF45" s="246"/>
      <c r="CG45" s="50"/>
      <c r="CH45" s="50"/>
      <c r="CI45" s="50"/>
      <c r="CJ45" s="51"/>
    </row>
    <row r="46" spans="1:88" ht="31.5" customHeight="1" thickBot="1">
      <c r="B46" s="488"/>
      <c r="C46" s="376"/>
      <c r="D46" s="530" t="s">
        <v>542</v>
      </c>
      <c r="E46" s="531"/>
      <c r="F46" s="531"/>
      <c r="G46" s="531"/>
      <c r="H46" s="531"/>
      <c r="I46" s="531"/>
      <c r="J46" s="531"/>
      <c r="K46" s="531"/>
      <c r="L46" s="531"/>
      <c r="M46" s="531"/>
      <c r="N46" s="531"/>
      <c r="O46" s="531"/>
      <c r="P46" s="531"/>
      <c r="Q46" s="531"/>
      <c r="R46" s="531"/>
      <c r="S46" s="531"/>
      <c r="T46" s="531"/>
      <c r="U46" s="531"/>
      <c r="V46" s="531"/>
      <c r="W46" s="531"/>
      <c r="X46" s="531"/>
      <c r="Y46" s="531"/>
      <c r="Z46" s="531"/>
      <c r="AA46" s="531"/>
      <c r="AB46" s="531"/>
      <c r="AC46" s="531"/>
      <c r="AD46" s="531"/>
      <c r="AE46" s="531"/>
      <c r="AF46" s="531"/>
      <c r="AG46" s="531"/>
      <c r="AH46" s="531"/>
      <c r="AI46" s="531"/>
      <c r="AJ46" s="532"/>
      <c r="BB46" s="47"/>
      <c r="BC46" s="48"/>
      <c r="BD46" s="247" t="s">
        <v>238</v>
      </c>
      <c r="BE46" s="248"/>
      <c r="BF46" s="248"/>
      <c r="BG46" s="248"/>
      <c r="BH46" s="248"/>
      <c r="BI46" s="248"/>
      <c r="BJ46" s="248"/>
      <c r="BK46" s="248"/>
      <c r="BL46" s="248"/>
      <c r="BM46" s="248"/>
      <c r="BN46" s="248"/>
      <c r="BO46" s="248"/>
      <c r="BP46" s="248"/>
      <c r="BQ46" s="248"/>
      <c r="BR46" s="248"/>
      <c r="BS46" s="248"/>
      <c r="BT46" s="248"/>
      <c r="BU46" s="248"/>
      <c r="BV46" s="248"/>
      <c r="BW46" s="248"/>
      <c r="BX46" s="248"/>
      <c r="BY46" s="248"/>
      <c r="BZ46" s="248"/>
      <c r="CA46" s="248"/>
      <c r="CB46" s="248"/>
      <c r="CC46" s="248"/>
      <c r="CD46" s="248"/>
      <c r="CE46" s="248"/>
      <c r="CF46" s="248"/>
      <c r="CG46" s="248"/>
      <c r="CH46" s="248"/>
      <c r="CI46" s="248"/>
      <c r="CJ46" s="249"/>
    </row>
    <row r="47" spans="1:88" ht="14.25" customHeight="1" thickTop="1">
      <c r="A47" s="310"/>
      <c r="B47" s="404" t="s">
        <v>94</v>
      </c>
      <c r="C47" s="408" t="s">
        <v>299</v>
      </c>
      <c r="D47" s="533" t="s">
        <v>287</v>
      </c>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J47" s="534"/>
      <c r="AL47" s="535"/>
      <c r="BB47" s="52" t="s">
        <v>239</v>
      </c>
      <c r="BC47" s="42" t="s">
        <v>240</v>
      </c>
      <c r="BD47" s="250" t="s">
        <v>241</v>
      </c>
      <c r="BE47" s="250"/>
      <c r="BF47" s="250"/>
      <c r="BG47" s="250"/>
      <c r="BH47" s="250"/>
      <c r="BI47" s="250"/>
      <c r="BJ47" s="250"/>
      <c r="BK47" s="250"/>
      <c r="BL47" s="250"/>
      <c r="BM47" s="250"/>
      <c r="BN47" s="250"/>
      <c r="BO47" s="250"/>
      <c r="BP47" s="250"/>
      <c r="BQ47" s="250"/>
      <c r="BR47" s="250"/>
      <c r="BS47" s="250"/>
      <c r="BT47" s="250"/>
      <c r="BU47" s="250"/>
      <c r="BV47" s="250"/>
      <c r="BW47" s="250"/>
      <c r="BX47" s="250"/>
      <c r="BY47" s="250"/>
      <c r="BZ47" s="250"/>
      <c r="CA47" s="250"/>
      <c r="CB47" s="250"/>
      <c r="CC47" s="250"/>
      <c r="CD47" s="250"/>
      <c r="CE47" s="250"/>
      <c r="CF47" s="250"/>
      <c r="CG47" s="250"/>
      <c r="CH47" s="250"/>
      <c r="CI47" s="250"/>
      <c r="CJ47" s="250"/>
    </row>
    <row r="48" spans="1:88" ht="54" customHeight="1">
      <c r="A48" s="553"/>
      <c r="B48" s="405"/>
      <c r="C48" s="375"/>
      <c r="D48" s="554" t="s">
        <v>548</v>
      </c>
      <c r="E48" s="554"/>
      <c r="F48" s="554"/>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5"/>
      <c r="AK48" s="322"/>
      <c r="AL48" s="535"/>
      <c r="AQ48" s="24"/>
      <c r="BB48" s="52"/>
      <c r="BC48" s="42"/>
      <c r="BD48" s="53" t="s">
        <v>242</v>
      </c>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5"/>
    </row>
    <row r="49" spans="1:88" ht="54" customHeight="1">
      <c r="A49" s="553"/>
      <c r="B49" s="405"/>
      <c r="C49" s="375"/>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c r="AD49" s="554"/>
      <c r="AE49" s="554"/>
      <c r="AF49" s="554"/>
      <c r="AG49" s="554"/>
      <c r="AH49" s="554"/>
      <c r="AI49" s="554"/>
      <c r="AJ49" s="555"/>
      <c r="AL49" s="535"/>
      <c r="BB49" s="52"/>
      <c r="BC49" s="42"/>
      <c r="BD49" s="53"/>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5"/>
    </row>
    <row r="50" spans="1:88" ht="54" customHeight="1">
      <c r="A50" s="553"/>
      <c r="B50" s="405"/>
      <c r="C50" s="375"/>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5"/>
      <c r="AL50" s="535"/>
      <c r="BB50" s="52"/>
      <c r="BC50" s="42"/>
      <c r="BD50" s="53"/>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5"/>
    </row>
    <row r="51" spans="1:88" ht="206.25" customHeight="1">
      <c r="A51" s="553"/>
      <c r="B51" s="405"/>
      <c r="C51" s="375"/>
      <c r="D51" s="556" t="str">
        <f>IF(AO3="","",AO3)</f>
        <v/>
      </c>
      <c r="E51" s="556"/>
      <c r="F51" s="556"/>
      <c r="G51" s="556"/>
      <c r="H51" s="556"/>
      <c r="I51" s="556"/>
      <c r="J51" s="556"/>
      <c r="K51" s="556"/>
      <c r="L51" s="556"/>
      <c r="M51" s="556"/>
      <c r="N51" s="556"/>
      <c r="O51" s="556"/>
      <c r="P51" s="556"/>
      <c r="Q51" s="556"/>
      <c r="R51" s="556"/>
      <c r="S51" s="556"/>
      <c r="T51" s="556"/>
      <c r="U51" s="556"/>
      <c r="V51" s="556"/>
      <c r="W51" s="556"/>
      <c r="X51" s="556"/>
      <c r="Y51" s="556"/>
      <c r="Z51" s="556"/>
      <c r="AA51" s="556"/>
      <c r="AB51" s="556"/>
      <c r="AC51" s="556"/>
      <c r="AD51" s="556"/>
      <c r="AE51" s="556"/>
      <c r="AF51" s="556"/>
      <c r="AG51" s="556"/>
      <c r="AH51" s="556"/>
      <c r="AI51" s="556"/>
      <c r="AJ51" s="557"/>
      <c r="AL51" s="535"/>
      <c r="BB51" s="52"/>
      <c r="BC51" s="42"/>
      <c r="BD51" s="56"/>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8"/>
    </row>
    <row r="52" spans="1:88" ht="206.25" customHeight="1">
      <c r="A52" s="553"/>
      <c r="B52" s="405"/>
      <c r="C52" s="375"/>
      <c r="D52" s="556"/>
      <c r="E52" s="556"/>
      <c r="F52" s="556"/>
      <c r="G52" s="556"/>
      <c r="H52" s="556"/>
      <c r="I52" s="556"/>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7"/>
      <c r="AL52" s="535"/>
      <c r="BB52" s="52"/>
      <c r="BC52" s="42"/>
      <c r="BD52" s="56"/>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8"/>
    </row>
    <row r="53" spans="1:88" ht="206.25" customHeight="1" thickBot="1">
      <c r="A53" s="553"/>
      <c r="B53" s="488"/>
      <c r="C53" s="376"/>
      <c r="D53" s="558"/>
      <c r="E53" s="558"/>
      <c r="F53" s="558"/>
      <c r="G53" s="558"/>
      <c r="H53" s="558"/>
      <c r="I53" s="558"/>
      <c r="J53" s="558"/>
      <c r="K53" s="558"/>
      <c r="L53" s="558"/>
      <c r="M53" s="558"/>
      <c r="N53" s="558"/>
      <c r="O53" s="558"/>
      <c r="P53" s="558"/>
      <c r="Q53" s="558"/>
      <c r="R53" s="558"/>
      <c r="S53" s="558"/>
      <c r="T53" s="558"/>
      <c r="U53" s="558"/>
      <c r="V53" s="558"/>
      <c r="W53" s="558"/>
      <c r="X53" s="558"/>
      <c r="Y53" s="558"/>
      <c r="Z53" s="558"/>
      <c r="AA53" s="558"/>
      <c r="AB53" s="558"/>
      <c r="AC53" s="558"/>
      <c r="AD53" s="558"/>
      <c r="AE53" s="558"/>
      <c r="AF53" s="558"/>
      <c r="AG53" s="558"/>
      <c r="AH53" s="558"/>
      <c r="AI53" s="558"/>
      <c r="AJ53" s="559"/>
      <c r="AL53" s="535"/>
      <c r="BB53" s="59"/>
      <c r="BC53" s="60"/>
      <c r="BD53" s="61"/>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3"/>
    </row>
    <row r="54" spans="1:88" ht="12" customHeight="1">
      <c r="B54" s="560" t="s">
        <v>414</v>
      </c>
      <c r="C54" s="561"/>
      <c r="D54" s="561"/>
      <c r="E54" s="561"/>
      <c r="F54" s="561"/>
      <c r="G54" s="561"/>
      <c r="H54" s="561"/>
      <c r="I54" s="561"/>
      <c r="J54" s="561"/>
      <c r="K54" s="561"/>
      <c r="L54" s="561"/>
      <c r="M54" s="561"/>
      <c r="N54" s="561"/>
      <c r="O54" s="561"/>
      <c r="P54" s="561"/>
      <c r="Q54" s="561"/>
      <c r="R54" s="561"/>
      <c r="S54" s="561"/>
      <c r="T54" s="561"/>
      <c r="U54" s="561"/>
      <c r="V54" s="561"/>
      <c r="W54" s="561"/>
      <c r="X54" s="561"/>
      <c r="Y54" s="561"/>
      <c r="Z54" s="561"/>
      <c r="AA54" s="561"/>
      <c r="AB54" s="561"/>
      <c r="AC54" s="561"/>
      <c r="AD54" s="561"/>
      <c r="AE54" s="561"/>
      <c r="AF54" s="561"/>
      <c r="AG54" s="561"/>
      <c r="AH54" s="561"/>
      <c r="AI54" s="561"/>
      <c r="AJ54" s="562"/>
      <c r="BB54" s="251" t="s">
        <v>243</v>
      </c>
      <c r="BC54" s="251"/>
      <c r="BD54" s="251"/>
      <c r="BE54" s="251"/>
      <c r="BF54" s="251"/>
      <c r="BG54" s="251"/>
      <c r="BH54" s="251"/>
      <c r="BI54" s="251"/>
      <c r="BJ54" s="251"/>
      <c r="BK54" s="251"/>
      <c r="BL54" s="251"/>
      <c r="BM54" s="251"/>
      <c r="BN54" s="251"/>
      <c r="BO54" s="251"/>
      <c r="BP54" s="251"/>
      <c r="BQ54" s="251"/>
      <c r="BR54" s="251"/>
      <c r="BS54" s="251"/>
      <c r="BT54" s="251"/>
      <c r="BU54" s="251"/>
      <c r="BV54" s="251"/>
      <c r="BW54" s="251"/>
      <c r="BX54" s="251"/>
      <c r="BY54" s="251"/>
      <c r="BZ54" s="251"/>
      <c r="CA54" s="251"/>
      <c r="CB54" s="251"/>
      <c r="CC54" s="251"/>
      <c r="CD54" s="251"/>
      <c r="CE54" s="251"/>
      <c r="CF54" s="251"/>
      <c r="CG54" s="251"/>
      <c r="CH54" s="251"/>
      <c r="CI54" s="251"/>
      <c r="CJ54" s="251"/>
    </row>
    <row r="55" spans="1:88" ht="19.5" customHeight="1">
      <c r="B55" s="311">
        <v>1</v>
      </c>
      <c r="C55" s="552" t="s">
        <v>107</v>
      </c>
      <c r="D55" s="550"/>
      <c r="E55" s="550"/>
      <c r="F55" s="550"/>
      <c r="G55" s="550"/>
      <c r="H55" s="550"/>
      <c r="I55" s="550"/>
      <c r="J55" s="550"/>
      <c r="K55" s="550"/>
      <c r="L55" s="550"/>
      <c r="M55" s="550"/>
      <c r="N55" s="550"/>
      <c r="O55" s="550"/>
      <c r="P55" s="550"/>
      <c r="Q55" s="550"/>
      <c r="R55" s="550"/>
      <c r="S55" s="550"/>
      <c r="T55" s="550"/>
      <c r="U55" s="550"/>
      <c r="V55" s="550"/>
      <c r="W55" s="550"/>
      <c r="X55" s="550"/>
      <c r="Y55" s="550"/>
      <c r="Z55" s="550"/>
      <c r="AA55" s="550"/>
      <c r="AB55" s="550"/>
      <c r="AC55" s="550"/>
      <c r="AD55" s="550"/>
      <c r="AE55" s="550"/>
      <c r="AF55" s="550"/>
      <c r="AG55" s="550"/>
      <c r="AH55" s="550"/>
      <c r="AI55" s="550"/>
      <c r="AJ55" s="551"/>
      <c r="AQ55" s="25"/>
      <c r="AR55" s="323"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64">
        <v>1</v>
      </c>
      <c r="BC55" s="65" t="s">
        <v>244</v>
      </c>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row>
    <row r="56" spans="1:88" ht="11.1" customHeight="1">
      <c r="B56" s="311">
        <v>2</v>
      </c>
      <c r="C56" s="550" t="s">
        <v>108</v>
      </c>
      <c r="D56" s="550"/>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1"/>
      <c r="AQ56" s="25"/>
      <c r="AR56" s="323" t="str">
        <f t="shared" ref="AR56:AR77" si="0">C56</f>
        <v>如未附報價單，以SGS定價為主。If no quotation is attached, the SGS pricing shall prevail.</v>
      </c>
      <c r="BB56" s="64">
        <v>2</v>
      </c>
      <c r="BC56" s="65" t="s">
        <v>245</v>
      </c>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row>
    <row r="57" spans="1:88" ht="19.5" customHeight="1">
      <c r="B57" s="311">
        <v>3</v>
      </c>
      <c r="C57" s="550" t="s">
        <v>109</v>
      </c>
      <c r="D57" s="550"/>
      <c r="E57" s="550"/>
      <c r="F57" s="550"/>
      <c r="G57" s="550"/>
      <c r="H57" s="550"/>
      <c r="I57" s="550"/>
      <c r="J57" s="550"/>
      <c r="K57" s="550"/>
      <c r="L57" s="550"/>
      <c r="M57" s="550"/>
      <c r="N57" s="550"/>
      <c r="O57" s="550"/>
      <c r="P57" s="550"/>
      <c r="Q57" s="550"/>
      <c r="R57" s="550"/>
      <c r="S57" s="550"/>
      <c r="T57" s="550"/>
      <c r="U57" s="550"/>
      <c r="V57" s="550"/>
      <c r="W57" s="550"/>
      <c r="X57" s="550"/>
      <c r="Y57" s="550"/>
      <c r="Z57" s="550"/>
      <c r="AA57" s="550"/>
      <c r="AB57" s="550"/>
      <c r="AC57" s="550"/>
      <c r="AD57" s="550"/>
      <c r="AE57" s="550"/>
      <c r="AF57" s="550"/>
      <c r="AG57" s="550"/>
      <c r="AH57" s="550"/>
      <c r="AI57" s="550"/>
      <c r="AJ57" s="551"/>
      <c r="AQ57" s="25"/>
      <c r="AR57" s="323"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4">
        <v>3</v>
      </c>
      <c r="BC57" s="65" t="s">
        <v>246</v>
      </c>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row>
    <row r="58" spans="1:88" ht="12.75" customHeight="1">
      <c r="B58" s="311">
        <v>4</v>
      </c>
      <c r="C58" s="550" t="s">
        <v>110</v>
      </c>
      <c r="D58" s="550"/>
      <c r="E58" s="550"/>
      <c r="F58" s="550"/>
      <c r="G58" s="550"/>
      <c r="H58" s="550"/>
      <c r="I58" s="550"/>
      <c r="J58" s="550"/>
      <c r="K58" s="550"/>
      <c r="L58" s="550"/>
      <c r="M58" s="550"/>
      <c r="N58" s="550"/>
      <c r="O58" s="550"/>
      <c r="P58" s="550"/>
      <c r="Q58" s="550"/>
      <c r="R58" s="550"/>
      <c r="S58" s="550"/>
      <c r="T58" s="550"/>
      <c r="U58" s="550"/>
      <c r="V58" s="550"/>
      <c r="W58" s="550"/>
      <c r="X58" s="550"/>
      <c r="Y58" s="550"/>
      <c r="Z58" s="550"/>
      <c r="AA58" s="550"/>
      <c r="AB58" s="550"/>
      <c r="AC58" s="550"/>
      <c r="AD58" s="550"/>
      <c r="AE58" s="550"/>
      <c r="AF58" s="550"/>
      <c r="AG58" s="550"/>
      <c r="AH58" s="550"/>
      <c r="AI58" s="550"/>
      <c r="AJ58" s="551"/>
      <c r="AQ58" s="25"/>
      <c r="AR58" s="323" t="str">
        <f t="shared" si="0"/>
        <v>微生物參照衛生福利部公告方法檢驗；微生物不接受急件、特急件。Microorganism testing refers to International Standard or Official methods. Express and Urgent services are not available for microorganism testing.</v>
      </c>
      <c r="BB58" s="64">
        <v>4</v>
      </c>
      <c r="BC58" s="65" t="s">
        <v>247</v>
      </c>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row>
    <row r="59" spans="1:88" ht="54.75" customHeight="1">
      <c r="B59" s="311">
        <v>5</v>
      </c>
      <c r="C59" s="552" t="s">
        <v>111</v>
      </c>
      <c r="D59" s="550"/>
      <c r="E59" s="550"/>
      <c r="F59" s="550"/>
      <c r="G59" s="550"/>
      <c r="H59" s="550"/>
      <c r="I59" s="550"/>
      <c r="J59" s="550"/>
      <c r="K59" s="550"/>
      <c r="L59" s="550"/>
      <c r="M59" s="550"/>
      <c r="N59" s="550"/>
      <c r="O59" s="550"/>
      <c r="P59" s="550"/>
      <c r="Q59" s="550"/>
      <c r="R59" s="550"/>
      <c r="S59" s="550"/>
      <c r="T59" s="550"/>
      <c r="U59" s="550"/>
      <c r="V59" s="550"/>
      <c r="W59" s="550"/>
      <c r="X59" s="550"/>
      <c r="Y59" s="550"/>
      <c r="Z59" s="550"/>
      <c r="AA59" s="550"/>
      <c r="AB59" s="550"/>
      <c r="AC59" s="550"/>
      <c r="AD59" s="550"/>
      <c r="AE59" s="550"/>
      <c r="AF59" s="550"/>
      <c r="AG59" s="550"/>
      <c r="AH59" s="550"/>
      <c r="AI59" s="550"/>
      <c r="AJ59" s="551"/>
      <c r="AQ59" s="25"/>
      <c r="AR59" s="323"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4">
        <v>5</v>
      </c>
      <c r="BC59" s="65" t="s">
        <v>248</v>
      </c>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row>
    <row r="60" spans="1:88" ht="19.5" customHeight="1">
      <c r="B60" s="311">
        <v>6</v>
      </c>
      <c r="C60" s="550" t="s">
        <v>112</v>
      </c>
      <c r="D60" s="550"/>
      <c r="E60" s="550"/>
      <c r="F60" s="550"/>
      <c r="G60" s="550"/>
      <c r="H60" s="550"/>
      <c r="I60" s="550"/>
      <c r="J60" s="550"/>
      <c r="K60" s="550"/>
      <c r="L60" s="550"/>
      <c r="M60" s="550"/>
      <c r="N60" s="550"/>
      <c r="O60" s="550"/>
      <c r="P60" s="550"/>
      <c r="Q60" s="550"/>
      <c r="R60" s="550"/>
      <c r="S60" s="550"/>
      <c r="T60" s="550"/>
      <c r="U60" s="550"/>
      <c r="V60" s="550"/>
      <c r="W60" s="550"/>
      <c r="X60" s="550"/>
      <c r="Y60" s="550"/>
      <c r="Z60" s="550"/>
      <c r="AA60" s="550"/>
      <c r="AB60" s="550"/>
      <c r="AC60" s="550"/>
      <c r="AD60" s="550"/>
      <c r="AE60" s="550"/>
      <c r="AF60" s="550"/>
      <c r="AG60" s="550"/>
      <c r="AH60" s="550"/>
      <c r="AI60" s="550"/>
      <c r="AJ60" s="551"/>
      <c r="AQ60" s="25"/>
      <c r="AR60" s="323"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4">
        <v>6</v>
      </c>
      <c r="BC60" s="65" t="s">
        <v>249</v>
      </c>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row>
    <row r="61" spans="1:88" ht="19.5" customHeight="1">
      <c r="B61" s="311">
        <v>7</v>
      </c>
      <c r="C61" s="552" t="s">
        <v>113</v>
      </c>
      <c r="D61" s="550"/>
      <c r="E61" s="550"/>
      <c r="F61" s="550"/>
      <c r="G61" s="550"/>
      <c r="H61" s="550"/>
      <c r="I61" s="550"/>
      <c r="J61" s="550"/>
      <c r="K61" s="550"/>
      <c r="L61" s="550"/>
      <c r="M61" s="550"/>
      <c r="N61" s="550"/>
      <c r="O61" s="550"/>
      <c r="P61" s="550"/>
      <c r="Q61" s="550"/>
      <c r="R61" s="550"/>
      <c r="S61" s="550"/>
      <c r="T61" s="550"/>
      <c r="U61" s="550"/>
      <c r="V61" s="550"/>
      <c r="W61" s="550"/>
      <c r="X61" s="550"/>
      <c r="Y61" s="550"/>
      <c r="Z61" s="550"/>
      <c r="AA61" s="550"/>
      <c r="AB61" s="550"/>
      <c r="AC61" s="550"/>
      <c r="AD61" s="550"/>
      <c r="AE61" s="550"/>
      <c r="AF61" s="550"/>
      <c r="AG61" s="550"/>
      <c r="AH61" s="550"/>
      <c r="AI61" s="550"/>
      <c r="AJ61" s="551"/>
      <c r="AQ61" s="25"/>
      <c r="AR61" s="323"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4">
        <v>7</v>
      </c>
      <c r="BC61" s="65" t="s">
        <v>250</v>
      </c>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row>
    <row r="62" spans="1:88" ht="29.25" customHeight="1">
      <c r="B62" s="311">
        <v>8</v>
      </c>
      <c r="C62" s="550" t="s">
        <v>114</v>
      </c>
      <c r="D62" s="550"/>
      <c r="E62" s="550"/>
      <c r="F62" s="550"/>
      <c r="G62" s="550"/>
      <c r="H62" s="550"/>
      <c r="I62" s="550"/>
      <c r="J62" s="550"/>
      <c r="K62" s="550"/>
      <c r="L62" s="550"/>
      <c r="M62" s="550"/>
      <c r="N62" s="550"/>
      <c r="O62" s="550"/>
      <c r="P62" s="550"/>
      <c r="Q62" s="550"/>
      <c r="R62" s="550"/>
      <c r="S62" s="550"/>
      <c r="T62" s="550"/>
      <c r="U62" s="550"/>
      <c r="V62" s="550"/>
      <c r="W62" s="550"/>
      <c r="X62" s="550"/>
      <c r="Y62" s="550"/>
      <c r="Z62" s="550"/>
      <c r="AA62" s="550"/>
      <c r="AB62" s="550"/>
      <c r="AC62" s="550"/>
      <c r="AD62" s="550"/>
      <c r="AE62" s="550"/>
      <c r="AF62" s="550"/>
      <c r="AG62" s="550"/>
      <c r="AH62" s="550"/>
      <c r="AI62" s="550"/>
      <c r="AJ62" s="551"/>
      <c r="AQ62" s="25"/>
      <c r="AR62" s="323"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4">
        <v>8</v>
      </c>
      <c r="BC62" s="65" t="s">
        <v>251</v>
      </c>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row>
    <row r="63" spans="1:88" ht="29.25" customHeight="1">
      <c r="B63" s="311">
        <v>9</v>
      </c>
      <c r="C63" s="552" t="s">
        <v>115</v>
      </c>
      <c r="D63" s="550"/>
      <c r="E63" s="550"/>
      <c r="F63" s="550"/>
      <c r="G63" s="550"/>
      <c r="H63" s="550"/>
      <c r="I63" s="550"/>
      <c r="J63" s="550"/>
      <c r="K63" s="550"/>
      <c r="L63" s="550"/>
      <c r="M63" s="550"/>
      <c r="N63" s="550"/>
      <c r="O63" s="550"/>
      <c r="P63" s="550"/>
      <c r="Q63" s="550"/>
      <c r="R63" s="550"/>
      <c r="S63" s="550"/>
      <c r="T63" s="550"/>
      <c r="U63" s="550"/>
      <c r="V63" s="550"/>
      <c r="W63" s="550"/>
      <c r="X63" s="550"/>
      <c r="Y63" s="550"/>
      <c r="Z63" s="550"/>
      <c r="AA63" s="550"/>
      <c r="AB63" s="550"/>
      <c r="AC63" s="550"/>
      <c r="AD63" s="550"/>
      <c r="AE63" s="550"/>
      <c r="AF63" s="550"/>
      <c r="AG63" s="550"/>
      <c r="AH63" s="550"/>
      <c r="AI63" s="550"/>
      <c r="AJ63" s="551"/>
      <c r="AQ63" s="25"/>
      <c r="AR63" s="323"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4">
        <v>9</v>
      </c>
      <c r="BC63" s="65" t="s">
        <v>252</v>
      </c>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row>
    <row r="64" spans="1:88" ht="24.75">
      <c r="B64" s="311">
        <v>10</v>
      </c>
      <c r="C64" s="550" t="s">
        <v>116</v>
      </c>
      <c r="D64" s="550"/>
      <c r="E64" s="550"/>
      <c r="F64" s="550"/>
      <c r="G64" s="550"/>
      <c r="H64" s="550"/>
      <c r="I64" s="550"/>
      <c r="J64" s="550"/>
      <c r="K64" s="550"/>
      <c r="L64" s="550"/>
      <c r="M64" s="550"/>
      <c r="N64" s="550"/>
      <c r="O64" s="550"/>
      <c r="P64" s="550"/>
      <c r="Q64" s="550"/>
      <c r="R64" s="550"/>
      <c r="S64" s="550"/>
      <c r="T64" s="550"/>
      <c r="U64" s="550"/>
      <c r="V64" s="550"/>
      <c r="W64" s="550"/>
      <c r="X64" s="550"/>
      <c r="Y64" s="550"/>
      <c r="Z64" s="550"/>
      <c r="AA64" s="550"/>
      <c r="AB64" s="550"/>
      <c r="AC64" s="550"/>
      <c r="AD64" s="550"/>
      <c r="AE64" s="550"/>
      <c r="AF64" s="550"/>
      <c r="AG64" s="550"/>
      <c r="AH64" s="550"/>
      <c r="AI64" s="550"/>
      <c r="AJ64" s="551"/>
      <c r="AQ64" s="25"/>
      <c r="AR64" s="323"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4">
        <v>10</v>
      </c>
      <c r="BC64" s="65" t="s">
        <v>253</v>
      </c>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row>
    <row r="65" spans="2:88" ht="27" customHeight="1">
      <c r="B65" s="311">
        <v>11</v>
      </c>
      <c r="C65" s="550" t="s">
        <v>117</v>
      </c>
      <c r="D65" s="550"/>
      <c r="E65" s="550"/>
      <c r="F65" s="550"/>
      <c r="G65" s="550"/>
      <c r="H65" s="550"/>
      <c r="I65" s="550"/>
      <c r="J65" s="550"/>
      <c r="K65" s="550"/>
      <c r="L65" s="550"/>
      <c r="M65" s="550"/>
      <c r="N65" s="550"/>
      <c r="O65" s="550"/>
      <c r="P65" s="550"/>
      <c r="Q65" s="550"/>
      <c r="R65" s="550"/>
      <c r="S65" s="550"/>
      <c r="T65" s="550"/>
      <c r="U65" s="550"/>
      <c r="V65" s="550"/>
      <c r="W65" s="550"/>
      <c r="X65" s="550"/>
      <c r="Y65" s="550"/>
      <c r="Z65" s="550"/>
      <c r="AA65" s="550"/>
      <c r="AB65" s="550"/>
      <c r="AC65" s="550"/>
      <c r="AD65" s="550"/>
      <c r="AE65" s="550"/>
      <c r="AF65" s="550"/>
      <c r="AG65" s="550"/>
      <c r="AH65" s="550"/>
      <c r="AI65" s="550"/>
      <c r="AJ65" s="551"/>
      <c r="AQ65" s="25"/>
      <c r="AR65" s="323"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4">
        <v>11</v>
      </c>
      <c r="BC65" s="65" t="s">
        <v>254</v>
      </c>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row>
    <row r="66" spans="2:88" ht="27" customHeight="1">
      <c r="B66" s="311">
        <v>12</v>
      </c>
      <c r="C66" s="550" t="s">
        <v>118</v>
      </c>
      <c r="D66" s="550"/>
      <c r="E66" s="550"/>
      <c r="F66" s="550"/>
      <c r="G66" s="550"/>
      <c r="H66" s="550"/>
      <c r="I66" s="550"/>
      <c r="J66" s="550"/>
      <c r="K66" s="550"/>
      <c r="L66" s="550"/>
      <c r="M66" s="550"/>
      <c r="N66" s="550"/>
      <c r="O66" s="550"/>
      <c r="P66" s="550"/>
      <c r="Q66" s="550"/>
      <c r="R66" s="550"/>
      <c r="S66" s="550"/>
      <c r="T66" s="550"/>
      <c r="U66" s="550"/>
      <c r="V66" s="550"/>
      <c r="W66" s="550"/>
      <c r="X66" s="550"/>
      <c r="Y66" s="550"/>
      <c r="Z66" s="550"/>
      <c r="AA66" s="550"/>
      <c r="AB66" s="550"/>
      <c r="AC66" s="550"/>
      <c r="AD66" s="550"/>
      <c r="AE66" s="550"/>
      <c r="AF66" s="550"/>
      <c r="AG66" s="550"/>
      <c r="AH66" s="550"/>
      <c r="AI66" s="550"/>
      <c r="AJ66" s="551"/>
      <c r="AQ66" s="25"/>
      <c r="AR66" s="323"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4">
        <v>12</v>
      </c>
      <c r="BC66" s="65" t="s">
        <v>255</v>
      </c>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row>
    <row r="67" spans="2:88" ht="11.25" customHeight="1">
      <c r="B67" s="311">
        <v>13</v>
      </c>
      <c r="C67" s="550" t="s">
        <v>119</v>
      </c>
      <c r="D67" s="550"/>
      <c r="E67" s="550"/>
      <c r="F67" s="550"/>
      <c r="G67" s="550"/>
      <c r="H67" s="550"/>
      <c r="I67" s="550"/>
      <c r="J67" s="550"/>
      <c r="K67" s="550"/>
      <c r="L67" s="550"/>
      <c r="M67" s="550"/>
      <c r="N67" s="550"/>
      <c r="O67" s="550"/>
      <c r="P67" s="550"/>
      <c r="Q67" s="550"/>
      <c r="R67" s="550"/>
      <c r="S67" s="550"/>
      <c r="T67" s="550"/>
      <c r="U67" s="550"/>
      <c r="V67" s="550"/>
      <c r="W67" s="550"/>
      <c r="X67" s="550"/>
      <c r="Y67" s="550"/>
      <c r="Z67" s="550"/>
      <c r="AA67" s="550"/>
      <c r="AB67" s="550"/>
      <c r="AC67" s="550"/>
      <c r="AD67" s="550"/>
      <c r="AE67" s="550"/>
      <c r="AF67" s="550"/>
      <c r="AG67" s="550"/>
      <c r="AH67" s="550"/>
      <c r="AI67" s="550"/>
      <c r="AJ67" s="551"/>
      <c r="AQ67" s="25"/>
      <c r="AR67" s="323" t="str">
        <f t="shared" si="0"/>
        <v xml:space="preserve">本實驗室不於報告中提供符合性聲明與量測不確定度。We do not provide a compliance statement and uncertainty in the report. </v>
      </c>
      <c r="BB67" s="64">
        <v>13</v>
      </c>
      <c r="BC67" s="65" t="s">
        <v>256</v>
      </c>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row>
    <row r="68" spans="2:88" ht="18" customHeight="1">
      <c r="B68" s="311">
        <v>14</v>
      </c>
      <c r="C68" s="552" t="s">
        <v>562</v>
      </c>
      <c r="D68" s="550"/>
      <c r="E68" s="550"/>
      <c r="F68" s="550"/>
      <c r="G68" s="550"/>
      <c r="H68" s="550"/>
      <c r="I68" s="550"/>
      <c r="J68" s="550"/>
      <c r="K68" s="550"/>
      <c r="L68" s="550"/>
      <c r="M68" s="550"/>
      <c r="N68" s="550"/>
      <c r="O68" s="550"/>
      <c r="P68" s="550"/>
      <c r="Q68" s="550"/>
      <c r="R68" s="550"/>
      <c r="S68" s="550"/>
      <c r="T68" s="550"/>
      <c r="U68" s="550"/>
      <c r="V68" s="550"/>
      <c r="W68" s="550"/>
      <c r="X68" s="550"/>
      <c r="Y68" s="550"/>
      <c r="Z68" s="550"/>
      <c r="AA68" s="550"/>
      <c r="AB68" s="550"/>
      <c r="AC68" s="550"/>
      <c r="AD68" s="550"/>
      <c r="AE68" s="550"/>
      <c r="AF68" s="550"/>
      <c r="AG68" s="550"/>
      <c r="AH68" s="550"/>
      <c r="AI68" s="550"/>
      <c r="AJ68" s="551"/>
      <c r="AQ68" s="25"/>
      <c r="AR68" s="323"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4">
        <v>14</v>
      </c>
      <c r="BC68" s="65" t="s">
        <v>257</v>
      </c>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row>
    <row r="69" spans="2:88" ht="18" customHeight="1">
      <c r="B69" s="311">
        <v>15</v>
      </c>
      <c r="C69" s="550" t="s">
        <v>120</v>
      </c>
      <c r="D69" s="550"/>
      <c r="E69" s="550"/>
      <c r="F69" s="550"/>
      <c r="G69" s="550"/>
      <c r="H69" s="550"/>
      <c r="I69" s="550"/>
      <c r="J69" s="550"/>
      <c r="K69" s="550"/>
      <c r="L69" s="550"/>
      <c r="M69" s="550"/>
      <c r="N69" s="550"/>
      <c r="O69" s="550"/>
      <c r="P69" s="550"/>
      <c r="Q69" s="550"/>
      <c r="R69" s="550"/>
      <c r="S69" s="550"/>
      <c r="T69" s="550"/>
      <c r="U69" s="550"/>
      <c r="V69" s="550"/>
      <c r="W69" s="550"/>
      <c r="X69" s="550"/>
      <c r="Y69" s="550"/>
      <c r="Z69" s="550"/>
      <c r="AA69" s="550"/>
      <c r="AB69" s="550"/>
      <c r="AC69" s="550"/>
      <c r="AD69" s="550"/>
      <c r="AE69" s="550"/>
      <c r="AF69" s="550"/>
      <c r="AG69" s="550"/>
      <c r="AH69" s="550"/>
      <c r="AI69" s="550"/>
      <c r="AJ69" s="551"/>
      <c r="AQ69" s="25"/>
      <c r="AR69" s="323"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4">
        <v>15</v>
      </c>
      <c r="BC69" s="65" t="s">
        <v>258</v>
      </c>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row>
    <row r="70" spans="2:88" ht="29.25" customHeight="1">
      <c r="B70" s="311">
        <v>16</v>
      </c>
      <c r="C70" s="550" t="s">
        <v>121</v>
      </c>
      <c r="D70" s="550"/>
      <c r="E70" s="550"/>
      <c r="F70" s="550"/>
      <c r="G70" s="550"/>
      <c r="H70" s="550"/>
      <c r="I70" s="550"/>
      <c r="J70" s="550"/>
      <c r="K70" s="550"/>
      <c r="L70" s="550"/>
      <c r="M70" s="550"/>
      <c r="N70" s="550"/>
      <c r="O70" s="550"/>
      <c r="P70" s="550"/>
      <c r="Q70" s="550"/>
      <c r="R70" s="550"/>
      <c r="S70" s="550"/>
      <c r="T70" s="550"/>
      <c r="U70" s="550"/>
      <c r="V70" s="550"/>
      <c r="W70" s="550"/>
      <c r="X70" s="550"/>
      <c r="Y70" s="550"/>
      <c r="Z70" s="550"/>
      <c r="AA70" s="550"/>
      <c r="AB70" s="550"/>
      <c r="AC70" s="550"/>
      <c r="AD70" s="550"/>
      <c r="AE70" s="550"/>
      <c r="AF70" s="550"/>
      <c r="AG70" s="550"/>
      <c r="AH70" s="550"/>
      <c r="AI70" s="550"/>
      <c r="AJ70" s="551"/>
      <c r="AQ70" s="25"/>
      <c r="AR70" s="323"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4">
        <v>16</v>
      </c>
      <c r="BC70" s="65" t="s">
        <v>259</v>
      </c>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row>
    <row r="71" spans="2:88" ht="36" customHeight="1">
      <c r="B71" s="311">
        <v>17</v>
      </c>
      <c r="C71" s="550" t="s">
        <v>122</v>
      </c>
      <c r="D71" s="550"/>
      <c r="E71" s="550"/>
      <c r="F71" s="550"/>
      <c r="G71" s="550"/>
      <c r="H71" s="550"/>
      <c r="I71" s="550"/>
      <c r="J71" s="550"/>
      <c r="K71" s="550"/>
      <c r="L71" s="550"/>
      <c r="M71" s="550"/>
      <c r="N71" s="550"/>
      <c r="O71" s="550"/>
      <c r="P71" s="550"/>
      <c r="Q71" s="550"/>
      <c r="R71" s="550"/>
      <c r="S71" s="550"/>
      <c r="T71" s="550"/>
      <c r="U71" s="550"/>
      <c r="V71" s="550"/>
      <c r="W71" s="550"/>
      <c r="X71" s="550"/>
      <c r="Y71" s="550"/>
      <c r="Z71" s="550"/>
      <c r="AA71" s="550"/>
      <c r="AB71" s="550"/>
      <c r="AC71" s="550"/>
      <c r="AD71" s="550"/>
      <c r="AE71" s="550"/>
      <c r="AF71" s="550"/>
      <c r="AG71" s="550"/>
      <c r="AH71" s="550"/>
      <c r="AI71" s="550"/>
      <c r="AJ71" s="551"/>
      <c r="AQ71" s="25"/>
      <c r="AR71" s="323"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4">
        <v>17</v>
      </c>
      <c r="BC71" s="65" t="s">
        <v>260</v>
      </c>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row>
    <row r="72" spans="2:88" ht="21" customHeight="1">
      <c r="B72" s="311">
        <v>18</v>
      </c>
      <c r="C72" s="552" t="s">
        <v>123</v>
      </c>
      <c r="D72" s="550"/>
      <c r="E72" s="550"/>
      <c r="F72" s="550"/>
      <c r="G72" s="550"/>
      <c r="H72" s="550"/>
      <c r="I72" s="550"/>
      <c r="J72" s="550"/>
      <c r="K72" s="550"/>
      <c r="L72" s="550"/>
      <c r="M72" s="550"/>
      <c r="N72" s="550"/>
      <c r="O72" s="550"/>
      <c r="P72" s="550"/>
      <c r="Q72" s="550"/>
      <c r="R72" s="550"/>
      <c r="S72" s="550"/>
      <c r="T72" s="550"/>
      <c r="U72" s="550"/>
      <c r="V72" s="550"/>
      <c r="W72" s="550"/>
      <c r="X72" s="550"/>
      <c r="Y72" s="550"/>
      <c r="Z72" s="550"/>
      <c r="AA72" s="550"/>
      <c r="AB72" s="550"/>
      <c r="AC72" s="550"/>
      <c r="AD72" s="550"/>
      <c r="AE72" s="550"/>
      <c r="AF72" s="550"/>
      <c r="AG72" s="550"/>
      <c r="AH72" s="550"/>
      <c r="AI72" s="550"/>
      <c r="AJ72" s="551"/>
      <c r="AQ72" s="25"/>
      <c r="AR72" s="323"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4">
        <v>18</v>
      </c>
      <c r="BC72" s="65" t="s">
        <v>261</v>
      </c>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row>
    <row r="73" spans="2:88" ht="29.25" customHeight="1">
      <c r="B73" s="311">
        <v>19</v>
      </c>
      <c r="C73" s="550" t="s">
        <v>499</v>
      </c>
      <c r="D73" s="550"/>
      <c r="E73" s="550"/>
      <c r="F73" s="550"/>
      <c r="G73" s="550"/>
      <c r="H73" s="550"/>
      <c r="I73" s="550"/>
      <c r="J73" s="550"/>
      <c r="K73" s="550"/>
      <c r="L73" s="550"/>
      <c r="M73" s="550"/>
      <c r="N73" s="550"/>
      <c r="O73" s="550"/>
      <c r="P73" s="550"/>
      <c r="Q73" s="550"/>
      <c r="R73" s="550"/>
      <c r="S73" s="550"/>
      <c r="T73" s="550"/>
      <c r="U73" s="550"/>
      <c r="V73" s="550"/>
      <c r="W73" s="550"/>
      <c r="X73" s="550"/>
      <c r="Y73" s="550"/>
      <c r="Z73" s="550"/>
      <c r="AA73" s="550"/>
      <c r="AB73" s="550"/>
      <c r="AC73" s="550"/>
      <c r="AD73" s="550"/>
      <c r="AE73" s="550"/>
      <c r="AF73" s="550"/>
      <c r="AG73" s="550"/>
      <c r="AH73" s="550"/>
      <c r="AI73" s="550"/>
      <c r="AJ73" s="551"/>
      <c r="AQ73" s="25"/>
      <c r="AR73" s="323"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4">
        <v>19</v>
      </c>
      <c r="BC73" s="65" t="s">
        <v>262</v>
      </c>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row>
    <row r="74" spans="2:88" ht="26.25" customHeight="1">
      <c r="B74" s="311">
        <v>20</v>
      </c>
      <c r="C74" s="563" t="s">
        <v>96</v>
      </c>
      <c r="D74" s="563"/>
      <c r="E74" s="563"/>
      <c r="F74" s="563"/>
      <c r="G74" s="563"/>
      <c r="H74" s="563"/>
      <c r="I74" s="563"/>
      <c r="J74" s="563"/>
      <c r="K74" s="563"/>
      <c r="L74" s="563"/>
      <c r="M74" s="563"/>
      <c r="N74" s="563"/>
      <c r="O74" s="563"/>
      <c r="P74" s="563"/>
      <c r="Q74" s="563"/>
      <c r="R74" s="563"/>
      <c r="S74" s="563"/>
      <c r="T74" s="563"/>
      <c r="U74" s="563"/>
      <c r="V74" s="563"/>
      <c r="W74" s="563"/>
      <c r="X74" s="563"/>
      <c r="Y74" s="563"/>
      <c r="Z74" s="563"/>
      <c r="AA74" s="563"/>
      <c r="AB74" s="563"/>
      <c r="AC74" s="563"/>
      <c r="AD74" s="563"/>
      <c r="AE74" s="563"/>
      <c r="AF74" s="563"/>
      <c r="AG74" s="564"/>
      <c r="AH74" s="564"/>
      <c r="AI74" s="564"/>
      <c r="AJ74" s="565"/>
      <c r="AQ74" s="25"/>
      <c r="AR74" s="323"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4">
        <v>20</v>
      </c>
      <c r="BC74" s="66" t="s">
        <v>263</v>
      </c>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5"/>
      <c r="CH74" s="65"/>
      <c r="CI74" s="65"/>
      <c r="CJ74" s="65"/>
    </row>
    <row r="75" spans="2:88" ht="17.25" customHeight="1">
      <c r="B75" s="311">
        <v>21</v>
      </c>
      <c r="C75" s="552" t="s">
        <v>525</v>
      </c>
      <c r="D75" s="550"/>
      <c r="E75" s="550"/>
      <c r="F75" s="550"/>
      <c r="G75" s="550"/>
      <c r="H75" s="550"/>
      <c r="I75" s="550"/>
      <c r="J75" s="550"/>
      <c r="K75" s="550"/>
      <c r="L75" s="550"/>
      <c r="M75" s="550"/>
      <c r="N75" s="550"/>
      <c r="O75" s="550"/>
      <c r="P75" s="550"/>
      <c r="Q75" s="550"/>
      <c r="R75" s="550"/>
      <c r="S75" s="550"/>
      <c r="T75" s="550"/>
      <c r="U75" s="550"/>
      <c r="V75" s="550"/>
      <c r="W75" s="550"/>
      <c r="X75" s="550"/>
      <c r="Y75" s="550"/>
      <c r="Z75" s="550"/>
      <c r="AA75" s="550"/>
      <c r="AB75" s="550"/>
      <c r="AC75" s="550"/>
      <c r="AD75" s="550"/>
      <c r="AE75" s="550"/>
      <c r="AF75" s="550"/>
      <c r="AG75" s="550"/>
      <c r="AH75" s="550"/>
      <c r="AI75" s="550"/>
      <c r="AJ75" s="551"/>
      <c r="AQ75" s="25"/>
      <c r="AR75" s="323"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4">
        <v>21</v>
      </c>
      <c r="BC75" s="65" t="s">
        <v>264</v>
      </c>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row>
    <row r="76" spans="2:88" ht="19.5" customHeight="1">
      <c r="B76" s="311">
        <v>22</v>
      </c>
      <c r="C76" s="552" t="s">
        <v>563</v>
      </c>
      <c r="D76" s="550"/>
      <c r="E76" s="550"/>
      <c r="F76" s="550"/>
      <c r="G76" s="550"/>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1"/>
      <c r="AQ76" s="25"/>
      <c r="AR76" s="323"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4">
        <v>22</v>
      </c>
      <c r="BC76" s="65" t="s">
        <v>265</v>
      </c>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row>
    <row r="77" spans="2:88" ht="19.5" customHeight="1">
      <c r="B77" s="311">
        <v>23</v>
      </c>
      <c r="C77" s="550" t="s">
        <v>124</v>
      </c>
      <c r="D77" s="550"/>
      <c r="E77" s="550"/>
      <c r="F77" s="550"/>
      <c r="G77" s="550"/>
      <c r="H77" s="550"/>
      <c r="I77" s="550"/>
      <c r="J77" s="550"/>
      <c r="K77" s="550"/>
      <c r="L77" s="550"/>
      <c r="M77" s="550"/>
      <c r="N77" s="550"/>
      <c r="O77" s="550"/>
      <c r="P77" s="550"/>
      <c r="Q77" s="550"/>
      <c r="R77" s="550"/>
      <c r="S77" s="550"/>
      <c r="T77" s="550"/>
      <c r="U77" s="550"/>
      <c r="V77" s="550"/>
      <c r="W77" s="550"/>
      <c r="X77" s="550"/>
      <c r="Y77" s="550"/>
      <c r="Z77" s="550"/>
      <c r="AA77" s="550"/>
      <c r="AB77" s="550"/>
      <c r="AC77" s="550"/>
      <c r="AD77" s="550"/>
      <c r="AE77" s="550"/>
      <c r="AF77" s="550"/>
      <c r="AG77" s="550"/>
      <c r="AH77" s="550"/>
      <c r="AI77" s="550"/>
      <c r="AJ77" s="551"/>
      <c r="AQ77" s="25"/>
      <c r="AR77" s="323"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4">
        <v>23</v>
      </c>
      <c r="BC77" s="65" t="s">
        <v>266</v>
      </c>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row>
    <row r="78" spans="2:88" ht="3.75" customHeight="1" thickBot="1">
      <c r="B78" s="312"/>
      <c r="C78" s="313"/>
      <c r="D78" s="313"/>
      <c r="E78" s="313"/>
      <c r="F78" s="313"/>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4"/>
    </row>
    <row r="79" spans="2:88" ht="15.75" customHeight="1">
      <c r="B79" s="566" t="s">
        <v>526</v>
      </c>
      <c r="C79" s="408" t="s">
        <v>43</v>
      </c>
      <c r="D79" s="567" t="s">
        <v>553</v>
      </c>
      <c r="E79" s="568"/>
      <c r="F79" s="568"/>
      <c r="G79" s="568"/>
      <c r="H79" s="568"/>
      <c r="I79" s="568"/>
      <c r="J79" s="568"/>
      <c r="K79" s="568"/>
      <c r="L79" s="568"/>
      <c r="M79" s="568"/>
      <c r="N79" s="568"/>
      <c r="O79" s="569"/>
      <c r="P79" s="573"/>
      <c r="Q79" s="574"/>
      <c r="R79" s="574"/>
      <c r="S79" s="574"/>
      <c r="T79" s="574"/>
      <c r="U79" s="574"/>
      <c r="V79" s="574"/>
      <c r="W79" s="574"/>
      <c r="X79" s="574"/>
      <c r="Y79" s="574"/>
      <c r="Z79" s="574"/>
      <c r="AA79" s="574"/>
      <c r="AB79" s="574"/>
      <c r="AC79" s="574"/>
      <c r="AD79" s="574"/>
      <c r="AE79" s="574"/>
      <c r="AF79" s="574"/>
      <c r="AG79" s="574"/>
      <c r="AH79" s="574"/>
      <c r="AI79" s="574"/>
      <c r="AJ79" s="575"/>
      <c r="BB79" s="67" t="s">
        <v>267</v>
      </c>
      <c r="BC79" s="68" t="s">
        <v>268</v>
      </c>
      <c r="BD79" s="253" t="s">
        <v>269</v>
      </c>
      <c r="BE79" s="254"/>
      <c r="BF79" s="254"/>
      <c r="BG79" s="254"/>
      <c r="BH79" s="254"/>
      <c r="BI79" s="254"/>
      <c r="BJ79" s="254"/>
      <c r="BK79" s="254"/>
      <c r="BL79" s="254"/>
      <c r="BM79" s="254"/>
      <c r="BN79" s="254"/>
      <c r="BO79" s="255"/>
      <c r="BP79" s="256"/>
      <c r="BQ79" s="257"/>
      <c r="BR79" s="257"/>
      <c r="BS79" s="257"/>
      <c r="BT79" s="257"/>
      <c r="BU79" s="257"/>
      <c r="BV79" s="257"/>
      <c r="BW79" s="257"/>
      <c r="BX79" s="257"/>
      <c r="BY79" s="257"/>
      <c r="BZ79" s="257"/>
      <c r="CA79" s="257"/>
      <c r="CB79" s="257"/>
      <c r="CC79" s="257"/>
      <c r="CD79" s="257"/>
      <c r="CE79" s="257"/>
      <c r="CF79" s="257"/>
      <c r="CG79" s="257"/>
      <c r="CH79" s="257"/>
      <c r="CI79" s="257"/>
      <c r="CJ79" s="257"/>
    </row>
    <row r="80" spans="2:88" ht="37.5" customHeight="1">
      <c r="B80" s="405"/>
      <c r="C80" s="375"/>
      <c r="D80" s="570"/>
      <c r="E80" s="571"/>
      <c r="F80" s="571"/>
      <c r="G80" s="571"/>
      <c r="H80" s="571"/>
      <c r="I80" s="571"/>
      <c r="J80" s="571"/>
      <c r="K80" s="571"/>
      <c r="L80" s="571"/>
      <c r="M80" s="571"/>
      <c r="N80" s="571"/>
      <c r="O80" s="572"/>
      <c r="P80" s="576"/>
      <c r="Q80" s="577"/>
      <c r="R80" s="577"/>
      <c r="S80" s="577"/>
      <c r="T80" s="577"/>
      <c r="U80" s="577"/>
      <c r="V80" s="577"/>
      <c r="W80" s="577"/>
      <c r="X80" s="577"/>
      <c r="Y80" s="577"/>
      <c r="Z80" s="577"/>
      <c r="AA80" s="577"/>
      <c r="AB80" s="577"/>
      <c r="AC80" s="577"/>
      <c r="AD80" s="577"/>
      <c r="AE80" s="577"/>
      <c r="AF80" s="577"/>
      <c r="AG80" s="577"/>
      <c r="AH80" s="577"/>
      <c r="AI80" s="577"/>
      <c r="AJ80" s="578"/>
      <c r="BB80" s="52"/>
      <c r="BC80" s="42"/>
      <c r="BD80" s="258"/>
      <c r="BE80" s="259"/>
      <c r="BF80" s="259"/>
      <c r="BG80" s="259"/>
      <c r="BH80" s="259"/>
      <c r="BI80" s="259"/>
      <c r="BJ80" s="259"/>
      <c r="BK80" s="259"/>
      <c r="BL80" s="259"/>
      <c r="BM80" s="259"/>
      <c r="BN80" s="259"/>
      <c r="BO80" s="260"/>
      <c r="BP80" s="261"/>
      <c r="BQ80" s="262"/>
      <c r="BR80" s="262"/>
      <c r="BS80" s="262"/>
      <c r="BT80" s="262"/>
      <c r="BU80" s="262"/>
      <c r="BV80" s="262"/>
      <c r="BW80" s="262"/>
      <c r="BX80" s="262"/>
      <c r="BY80" s="262"/>
      <c r="BZ80" s="262"/>
      <c r="CA80" s="262"/>
      <c r="CB80" s="262"/>
      <c r="CC80" s="262"/>
      <c r="CD80" s="262"/>
      <c r="CE80" s="262"/>
      <c r="CF80" s="262"/>
      <c r="CG80" s="262"/>
      <c r="CH80" s="262"/>
      <c r="CI80" s="262"/>
      <c r="CJ80" s="262"/>
    </row>
    <row r="81" spans="2:88" ht="16.5" thickBot="1">
      <c r="B81" s="488"/>
      <c r="C81" s="376"/>
      <c r="D81" s="579" t="s">
        <v>554</v>
      </c>
      <c r="E81" s="580"/>
      <c r="F81" s="580"/>
      <c r="G81" s="580"/>
      <c r="H81" s="580"/>
      <c r="I81" s="580"/>
      <c r="J81" s="580"/>
      <c r="K81" s="580"/>
      <c r="L81" s="580"/>
      <c r="M81" s="580"/>
      <c r="N81" s="580"/>
      <c r="O81" s="581"/>
      <c r="P81" s="582"/>
      <c r="Q81" s="583"/>
      <c r="R81" s="583"/>
      <c r="S81" s="583"/>
      <c r="T81" s="583"/>
      <c r="U81" s="583"/>
      <c r="V81" s="583"/>
      <c r="W81" s="583"/>
      <c r="X81" s="583"/>
      <c r="Y81" s="583"/>
      <c r="Z81" s="583"/>
      <c r="AA81" s="583"/>
      <c r="AB81" s="583"/>
      <c r="AC81" s="583"/>
      <c r="AD81" s="583"/>
      <c r="AE81" s="583"/>
      <c r="AF81" s="583"/>
      <c r="AG81" s="583"/>
      <c r="AH81" s="583"/>
      <c r="AI81" s="583"/>
      <c r="AJ81" s="584"/>
      <c r="BB81" s="69"/>
      <c r="BC81" s="44"/>
      <c r="BD81" s="263" t="s">
        <v>270</v>
      </c>
      <c r="BE81" s="264"/>
      <c r="BF81" s="264"/>
      <c r="BG81" s="264"/>
      <c r="BH81" s="264"/>
      <c r="BI81" s="264"/>
      <c r="BJ81" s="264"/>
      <c r="BK81" s="264"/>
      <c r="BL81" s="264"/>
      <c r="BM81" s="264"/>
      <c r="BN81" s="264"/>
      <c r="BO81" s="265"/>
      <c r="BP81" s="266"/>
      <c r="BQ81" s="267"/>
      <c r="BR81" s="267"/>
      <c r="BS81" s="267"/>
      <c r="BT81" s="267"/>
      <c r="BU81" s="267"/>
      <c r="BV81" s="267"/>
      <c r="BW81" s="267"/>
      <c r="BX81" s="267"/>
      <c r="BY81" s="267"/>
      <c r="BZ81" s="267"/>
      <c r="CA81" s="267"/>
      <c r="CB81" s="267"/>
      <c r="CC81" s="267"/>
      <c r="CD81" s="267"/>
      <c r="CE81" s="267"/>
      <c r="CF81" s="267"/>
      <c r="CG81" s="267"/>
      <c r="CH81" s="267"/>
      <c r="CI81" s="267"/>
      <c r="CJ81" s="267"/>
    </row>
    <row r="82" spans="2:88" ht="16.5" customHeight="1" thickTop="1">
      <c r="B82" s="599" t="s">
        <v>289</v>
      </c>
      <c r="C82" s="602" t="s">
        <v>288</v>
      </c>
      <c r="D82" s="605" t="s">
        <v>290</v>
      </c>
      <c r="E82" s="606"/>
      <c r="F82" s="606"/>
      <c r="G82" s="606"/>
      <c r="H82" s="606"/>
      <c r="I82" s="606"/>
      <c r="J82" s="606"/>
      <c r="K82" s="606"/>
      <c r="L82" s="606"/>
      <c r="M82" s="606"/>
      <c r="N82" s="606"/>
      <c r="O82" s="606"/>
      <c r="P82" s="606"/>
      <c r="Q82" s="606"/>
      <c r="R82" s="606"/>
      <c r="S82" s="606"/>
      <c r="T82" s="606"/>
      <c r="U82" s="606"/>
      <c r="V82" s="606"/>
      <c r="W82" s="606"/>
      <c r="X82" s="606"/>
      <c r="Y82" s="606"/>
      <c r="Z82" s="606"/>
      <c r="AA82" s="606"/>
      <c r="AB82" s="606"/>
      <c r="AC82" s="606"/>
      <c r="AD82" s="606"/>
      <c r="AE82" s="606"/>
      <c r="AF82" s="606"/>
      <c r="AG82" s="606"/>
      <c r="AH82" s="606"/>
      <c r="AI82" s="606"/>
      <c r="AJ82" s="607"/>
      <c r="BB82" s="70" t="s">
        <v>271</v>
      </c>
      <c r="BC82" s="71" t="s">
        <v>272</v>
      </c>
      <c r="BD82" s="268" t="s">
        <v>273</v>
      </c>
      <c r="BE82" s="269"/>
      <c r="BF82" s="269"/>
      <c r="BG82" s="269"/>
      <c r="BH82" s="269"/>
      <c r="BI82" s="269"/>
      <c r="BJ82" s="269"/>
      <c r="BK82" s="269"/>
      <c r="BL82" s="269"/>
      <c r="BM82" s="269"/>
      <c r="BN82" s="269"/>
      <c r="BO82" s="269"/>
      <c r="BP82" s="269"/>
      <c r="BQ82" s="269"/>
      <c r="BR82" s="269"/>
      <c r="BS82" s="269"/>
      <c r="BT82" s="269"/>
      <c r="BU82" s="269"/>
      <c r="BV82" s="269"/>
      <c r="BW82" s="269"/>
      <c r="BX82" s="269"/>
      <c r="BY82" s="269"/>
      <c r="BZ82" s="269"/>
      <c r="CA82" s="269"/>
      <c r="CB82" s="269"/>
      <c r="CC82" s="269"/>
      <c r="CD82" s="269"/>
      <c r="CE82" s="269"/>
      <c r="CF82" s="269"/>
      <c r="CG82" s="269"/>
      <c r="CH82" s="269"/>
      <c r="CI82" s="269"/>
      <c r="CJ82" s="270"/>
    </row>
    <row r="83" spans="2:88">
      <c r="B83" s="600"/>
      <c r="C83" s="603"/>
      <c r="D83" s="77"/>
      <c r="E83" s="608" t="s">
        <v>291</v>
      </c>
      <c r="F83" s="609"/>
      <c r="G83" s="77"/>
      <c r="H83" s="610" t="s">
        <v>292</v>
      </c>
      <c r="I83" s="611"/>
      <c r="J83" s="611"/>
      <c r="K83" s="611"/>
      <c r="L83" s="611"/>
      <c r="M83" s="611"/>
      <c r="N83" s="611"/>
      <c r="O83" s="611"/>
      <c r="P83" s="611"/>
      <c r="Q83" s="611"/>
      <c r="R83" s="611"/>
      <c r="S83" s="611"/>
      <c r="T83" s="611"/>
      <c r="U83" s="611"/>
      <c r="V83" s="611"/>
      <c r="W83" s="612"/>
      <c r="X83" s="613"/>
      <c r="Y83" s="613"/>
      <c r="Z83" s="613"/>
      <c r="AA83" s="613"/>
      <c r="AB83" s="613"/>
      <c r="AC83" s="613"/>
      <c r="AD83" s="613"/>
      <c r="AE83" s="613"/>
      <c r="AF83" s="613"/>
      <c r="AG83" s="613"/>
      <c r="AH83" s="613"/>
      <c r="AI83" s="613"/>
      <c r="AJ83" s="614"/>
      <c r="BB83" s="70"/>
      <c r="BC83" s="71"/>
      <c r="BD83" s="271" t="b">
        <v>0</v>
      </c>
      <c r="BE83" s="195" t="s">
        <v>274</v>
      </c>
      <c r="BF83" s="102"/>
      <c r="BG83" s="272" t="b">
        <v>0</v>
      </c>
      <c r="BH83" s="195" t="s">
        <v>275</v>
      </c>
      <c r="BI83" s="101"/>
      <c r="BJ83" s="101"/>
      <c r="BK83" s="101"/>
      <c r="BL83" s="101"/>
      <c r="BM83" s="101"/>
      <c r="BN83" s="101"/>
      <c r="BO83" s="101"/>
      <c r="BP83" s="101"/>
      <c r="BQ83" s="101"/>
      <c r="BR83" s="101"/>
      <c r="BS83" s="101"/>
      <c r="BT83" s="101"/>
      <c r="BU83" s="101"/>
      <c r="BV83" s="101"/>
      <c r="BW83" s="273"/>
      <c r="BX83" s="274"/>
      <c r="BY83" s="274"/>
      <c r="BZ83" s="274"/>
      <c r="CA83" s="274"/>
      <c r="CB83" s="274"/>
      <c r="CC83" s="274"/>
      <c r="CD83" s="274"/>
      <c r="CE83" s="274"/>
      <c r="CF83" s="274"/>
      <c r="CG83" s="274"/>
      <c r="CH83" s="274"/>
      <c r="CI83" s="274"/>
      <c r="CJ83" s="275"/>
    </row>
    <row r="84" spans="2:88">
      <c r="B84" s="600"/>
      <c r="C84" s="603"/>
      <c r="D84" s="78"/>
      <c r="E84" s="585" t="s">
        <v>293</v>
      </c>
      <c r="F84" s="586"/>
      <c r="G84" s="586"/>
      <c r="H84" s="586"/>
      <c r="I84" s="586"/>
      <c r="J84" s="586"/>
      <c r="K84" s="586"/>
      <c r="L84" s="586"/>
      <c r="M84" s="615"/>
      <c r="N84" s="79"/>
      <c r="O84" s="585" t="s">
        <v>294</v>
      </c>
      <c r="P84" s="586"/>
      <c r="Q84" s="586"/>
      <c r="R84" s="586"/>
      <c r="S84" s="586"/>
      <c r="T84" s="615"/>
      <c r="U84" s="80"/>
      <c r="V84" s="80"/>
      <c r="W84" s="80"/>
      <c r="X84" s="80"/>
      <c r="Y84" s="80"/>
      <c r="Z84" s="80"/>
      <c r="AA84" s="80"/>
      <c r="AB84" s="80"/>
      <c r="AC84" s="80"/>
      <c r="AD84" s="80"/>
      <c r="AE84" s="80"/>
      <c r="AF84" s="80"/>
      <c r="AG84" s="80"/>
      <c r="AH84" s="80"/>
      <c r="AI84" s="80"/>
      <c r="AJ84" s="315"/>
      <c r="BB84" s="70"/>
      <c r="BC84" s="71"/>
      <c r="BD84" s="276" t="b">
        <v>0</v>
      </c>
      <c r="BE84" s="277" t="s">
        <v>276</v>
      </c>
      <c r="BF84" s="132"/>
      <c r="BG84" s="132"/>
      <c r="BH84" s="132"/>
      <c r="BI84" s="132"/>
      <c r="BJ84" s="132"/>
      <c r="BK84" s="132"/>
      <c r="BL84" s="132"/>
      <c r="BM84" s="133"/>
      <c r="BN84" s="278" t="b">
        <v>0</v>
      </c>
      <c r="BO84" s="277" t="s">
        <v>277</v>
      </c>
      <c r="BP84" s="132"/>
      <c r="BQ84" s="132"/>
      <c r="BR84" s="132"/>
      <c r="BS84" s="132"/>
      <c r="BT84" s="133"/>
      <c r="BU84" s="279"/>
      <c r="BV84" s="279"/>
      <c r="BW84" s="279"/>
      <c r="BX84" s="279"/>
      <c r="BY84" s="279"/>
      <c r="BZ84" s="279"/>
      <c r="CA84" s="279"/>
      <c r="CB84" s="279"/>
      <c r="CC84" s="279"/>
      <c r="CD84" s="279"/>
      <c r="CE84" s="279"/>
      <c r="CF84" s="279"/>
      <c r="CG84" s="279"/>
      <c r="CH84" s="279"/>
      <c r="CI84" s="279"/>
      <c r="CJ84" s="280"/>
    </row>
    <row r="85" spans="2:88">
      <c r="B85" s="600"/>
      <c r="C85" s="603"/>
      <c r="D85" s="81"/>
      <c r="E85" s="585" t="s">
        <v>295</v>
      </c>
      <c r="F85" s="586"/>
      <c r="G85" s="586"/>
      <c r="H85" s="586"/>
      <c r="I85" s="586"/>
      <c r="J85" s="586"/>
      <c r="K85" s="586"/>
      <c r="L85" s="586"/>
      <c r="M85" s="586"/>
      <c r="N85" s="586"/>
      <c r="O85" s="586"/>
      <c r="P85" s="586"/>
      <c r="Q85" s="586"/>
      <c r="R85" s="586"/>
      <c r="S85" s="586"/>
      <c r="T85" s="82"/>
      <c r="U85" s="81"/>
      <c r="V85" s="585" t="s">
        <v>296</v>
      </c>
      <c r="W85" s="586"/>
      <c r="X85" s="586"/>
      <c r="Y85" s="586"/>
      <c r="Z85" s="586"/>
      <c r="AA85" s="586"/>
      <c r="AB85" s="586"/>
      <c r="AC85" s="586"/>
      <c r="AD85" s="586"/>
      <c r="AE85" s="586"/>
      <c r="AF85" s="586"/>
      <c r="AG85" s="586"/>
      <c r="AH85" s="586"/>
      <c r="AI85" s="586"/>
      <c r="AJ85" s="587"/>
      <c r="BB85" s="70"/>
      <c r="BC85" s="71"/>
      <c r="BD85" s="281" t="b">
        <v>0</v>
      </c>
      <c r="BE85" s="277" t="s">
        <v>278</v>
      </c>
      <c r="BF85" s="132"/>
      <c r="BG85" s="132"/>
      <c r="BH85" s="132"/>
      <c r="BI85" s="132"/>
      <c r="BJ85" s="132"/>
      <c r="BK85" s="132"/>
      <c r="BL85" s="132"/>
      <c r="BM85" s="132"/>
      <c r="BN85" s="132"/>
      <c r="BO85" s="132"/>
      <c r="BP85" s="132"/>
      <c r="BQ85" s="132"/>
      <c r="BR85" s="132"/>
      <c r="BS85" s="132"/>
      <c r="BT85" s="102"/>
      <c r="BU85" s="282" t="b">
        <v>0</v>
      </c>
      <c r="BV85" s="277" t="s">
        <v>279</v>
      </c>
      <c r="BW85" s="132"/>
      <c r="BX85" s="132"/>
      <c r="BY85" s="132"/>
      <c r="BZ85" s="132"/>
      <c r="CA85" s="132"/>
      <c r="CB85" s="132"/>
      <c r="CC85" s="132"/>
      <c r="CD85" s="132"/>
      <c r="CE85" s="132"/>
      <c r="CF85" s="132"/>
      <c r="CG85" s="132"/>
      <c r="CH85" s="132"/>
      <c r="CI85" s="132"/>
      <c r="CJ85" s="133"/>
    </row>
    <row r="86" spans="2:88">
      <c r="B86" s="600"/>
      <c r="C86" s="603"/>
      <c r="D86" s="81"/>
      <c r="E86" s="585" t="s">
        <v>297</v>
      </c>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7"/>
      <c r="BB86" s="70"/>
      <c r="BC86" s="71"/>
      <c r="BD86" s="281" t="b">
        <v>0</v>
      </c>
      <c r="BE86" s="283" t="s">
        <v>280</v>
      </c>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5"/>
    </row>
    <row r="87" spans="2:88">
      <c r="B87" s="601"/>
      <c r="C87" s="604"/>
      <c r="D87" s="316"/>
      <c r="E87" s="588" t="s">
        <v>298</v>
      </c>
      <c r="F87" s="589"/>
      <c r="G87" s="590"/>
      <c r="H87" s="591"/>
      <c r="I87" s="592"/>
      <c r="J87" s="592"/>
      <c r="K87" s="592"/>
      <c r="L87" s="592"/>
      <c r="M87" s="592"/>
      <c r="N87" s="592"/>
      <c r="O87" s="592"/>
      <c r="P87" s="592"/>
      <c r="Q87" s="592"/>
      <c r="R87" s="592"/>
      <c r="S87" s="592"/>
      <c r="T87" s="592"/>
      <c r="U87" s="592"/>
      <c r="V87" s="592"/>
      <c r="W87" s="592"/>
      <c r="X87" s="592"/>
      <c r="Y87" s="592"/>
      <c r="Z87" s="592"/>
      <c r="AA87" s="592"/>
      <c r="AB87" s="592"/>
      <c r="AC87" s="592"/>
      <c r="AD87" s="592"/>
      <c r="AE87" s="592"/>
      <c r="AF87" s="592"/>
      <c r="AG87" s="592"/>
      <c r="AH87" s="592"/>
      <c r="AI87" s="592"/>
      <c r="AJ87" s="593"/>
      <c r="BB87" s="72"/>
      <c r="BC87" s="73"/>
      <c r="BD87" s="286" t="b">
        <v>0</v>
      </c>
      <c r="BE87" s="287" t="s">
        <v>281</v>
      </c>
      <c r="BF87" s="288"/>
      <c r="BG87" s="289"/>
      <c r="BH87" s="290"/>
      <c r="BI87" s="290"/>
      <c r="BJ87" s="290"/>
      <c r="BK87" s="290"/>
      <c r="BL87" s="290"/>
      <c r="BM87" s="290"/>
      <c r="BN87" s="290"/>
      <c r="BO87" s="290"/>
      <c r="BP87" s="290"/>
      <c r="BQ87" s="290"/>
      <c r="BR87" s="290"/>
      <c r="BS87" s="290"/>
      <c r="BT87" s="290"/>
      <c r="BU87" s="290"/>
      <c r="BV87" s="290"/>
      <c r="BW87" s="290"/>
      <c r="BX87" s="290"/>
      <c r="BY87" s="290"/>
      <c r="BZ87" s="290"/>
      <c r="CA87" s="290"/>
      <c r="CB87" s="290"/>
      <c r="CC87" s="290"/>
      <c r="CD87" s="290"/>
      <c r="CE87" s="290"/>
      <c r="CF87" s="290"/>
      <c r="CG87" s="290"/>
      <c r="CH87" s="290"/>
      <c r="CI87" s="290"/>
      <c r="CJ87" s="291"/>
    </row>
    <row r="88" spans="2:88" ht="27.75" customHeight="1">
      <c r="B88" s="594" t="s">
        <v>561</v>
      </c>
      <c r="C88" s="594"/>
      <c r="D88" s="594"/>
      <c r="E88" s="594"/>
      <c r="F88" s="594"/>
      <c r="G88" s="595"/>
      <c r="H88" s="595"/>
      <c r="I88" s="595"/>
      <c r="J88" s="595"/>
      <c r="K88" s="595"/>
      <c r="L88" s="595"/>
      <c r="M88" s="595"/>
      <c r="N88" s="596" t="s">
        <v>7</v>
      </c>
      <c r="O88" s="596"/>
      <c r="P88" s="596"/>
      <c r="Q88" s="597"/>
      <c r="R88" s="597"/>
      <c r="S88" s="597"/>
      <c r="T88" s="597"/>
      <c r="U88" s="597"/>
      <c r="V88" s="597"/>
      <c r="W88" s="597"/>
      <c r="X88" s="331"/>
      <c r="Y88" s="331"/>
      <c r="Z88" s="597" t="s">
        <v>82</v>
      </c>
      <c r="AA88" s="597"/>
      <c r="AB88" s="597"/>
      <c r="AC88" s="597"/>
      <c r="AD88" s="598"/>
      <c r="AE88" s="598"/>
      <c r="AF88" s="598"/>
      <c r="AG88" s="598"/>
      <c r="AH88" s="598"/>
      <c r="AI88" s="598"/>
      <c r="AJ88" s="598"/>
      <c r="BB88" s="292" t="s">
        <v>282</v>
      </c>
      <c r="BC88" s="292"/>
      <c r="BD88" s="292"/>
      <c r="BE88" s="292"/>
      <c r="BF88" s="292"/>
      <c r="BG88" s="293" t="s">
        <v>283</v>
      </c>
      <c r="BH88" s="294"/>
      <c r="BI88" s="294"/>
      <c r="BJ88" s="294"/>
      <c r="BK88" s="294"/>
      <c r="BL88" s="294"/>
      <c r="BM88" s="294"/>
      <c r="BN88" s="293" t="s">
        <v>284</v>
      </c>
      <c r="BO88" s="294"/>
      <c r="BP88" s="295"/>
      <c r="BQ88" s="293"/>
      <c r="BR88" s="294"/>
      <c r="BS88" s="294"/>
      <c r="BT88" s="294"/>
      <c r="BU88" s="294"/>
      <c r="BV88" s="294"/>
      <c r="BW88" s="294"/>
      <c r="BX88" s="294"/>
      <c r="BY88" s="294"/>
      <c r="BZ88" s="294"/>
      <c r="CA88" s="295"/>
      <c r="CB88" s="294"/>
      <c r="CC88" s="294" t="s">
        <v>285</v>
      </c>
      <c r="CD88" s="294"/>
      <c r="CE88" s="295"/>
      <c r="CF88" s="294"/>
      <c r="CG88" s="294"/>
      <c r="CH88" s="294"/>
      <c r="CI88" s="294"/>
      <c r="CJ88" s="294"/>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0" type="noConversion"/>
  <conditionalFormatting sqref="D9:AJ10">
    <cfRule type="expression" dxfId="370" priority="15">
      <formula>OR($BD$8=TRUE,$BN$8=TRUE)</formula>
    </cfRule>
  </conditionalFormatting>
  <conditionalFormatting sqref="D17:AJ18 D20:AJ22">
    <cfRule type="expression" dxfId="369" priority="16">
      <formula>$BD$16=TRUE</formula>
    </cfRule>
  </conditionalFormatting>
  <conditionalFormatting sqref="D48:AJ50">
    <cfRule type="cellIs" dxfId="368" priority="53" operator="equal">
      <formula>" "</formula>
    </cfRule>
  </conditionalFormatting>
  <conditionalFormatting sqref="D51:AJ53">
    <cfRule type="containsBlanks" dxfId="367" priority="54">
      <formula>LEN(TRIM(D51))=0</formula>
    </cfRule>
  </conditionalFormatting>
  <conditionalFormatting sqref="E8">
    <cfRule type="expression" dxfId="366" priority="18" stopIfTrue="1">
      <formula>BD8=TRUE</formula>
    </cfRule>
  </conditionalFormatting>
  <conditionalFormatting sqref="E16">
    <cfRule type="expression" dxfId="365" priority="42" stopIfTrue="1">
      <formula>BD16=TRUE</formula>
    </cfRule>
  </conditionalFormatting>
  <conditionalFormatting sqref="E83:E87">
    <cfRule type="expression" dxfId="364" priority="45" stopIfTrue="1">
      <formula>BD83=TRUE</formula>
    </cfRule>
  </conditionalFormatting>
  <conditionalFormatting sqref="H83">
    <cfRule type="expression" dxfId="363" priority="50" stopIfTrue="1">
      <formula>BG83=TRUE</formula>
    </cfRule>
  </conditionalFormatting>
  <conditionalFormatting sqref="H87">
    <cfRule type="expression" dxfId="362" priority="28">
      <formula>AND($D87=TRUE, $H$87&lt;&gt;"")</formula>
    </cfRule>
    <cfRule type="expression" dxfId="361" priority="27">
      <formula>AND($D87=TRUE, $H$87="")</formula>
    </cfRule>
  </conditionalFormatting>
  <conditionalFormatting sqref="I15:R15">
    <cfRule type="expression" dxfId="360" priority="1">
      <formula>IF(BD16,IF(BL19,I15="",FALSE),FALSE)</formula>
    </cfRule>
  </conditionalFormatting>
  <conditionalFormatting sqref="I22:R22">
    <cfRule type="expression" dxfId="359" priority="3">
      <formula>IF(BL19,IF(BD16,FALSE,I22=""),FALSE)</formula>
    </cfRule>
  </conditionalFormatting>
  <conditionalFormatting sqref="J23">
    <cfRule type="expression" dxfId="358" priority="30" stopIfTrue="1">
      <formula>BI23=TRUE</formula>
    </cfRule>
  </conditionalFormatting>
  <conditionalFormatting sqref="J35 J33 L3:L6 L9:L10 J39:J41">
    <cfRule type="containsBlanks" dxfId="357" priority="56">
      <formula>LEN(TRIM(J3))=0</formula>
    </cfRule>
  </conditionalFormatting>
  <conditionalFormatting sqref="J33:T34">
    <cfRule type="expression" dxfId="356" priority="21">
      <formula>IF(AND($BU$26=TRUE,L33&lt;&gt;""), IF(SUMPRODUCT(LEN(L33)-LEN(SUBSTITUTE(LOWER(L33), MID("abcdefghijklmnopqrstuvwxyz", ROW(INDIRECT("1:26")), 1), ""))) &lt;= 2, TRUE, FALSE), FALSE)</formula>
    </cfRule>
  </conditionalFormatting>
  <conditionalFormatting sqref="J35:T37">
    <cfRule type="expression" dxfId="355" priority="22">
      <formula>AND(OR($BU$26=TRUE, $BU$28=TRUE), LENB(J35)-LEN(J35)&gt;0)</formula>
    </cfRule>
  </conditionalFormatting>
  <conditionalFormatting sqref="K42:K43">
    <cfRule type="expression" dxfId="354" priority="43" stopIfTrue="1">
      <formula>BJ42=TRUE</formula>
    </cfRule>
  </conditionalFormatting>
  <conditionalFormatting sqref="L17 L20">
    <cfRule type="expression" dxfId="353" priority="6">
      <formula>IF(AND($BU$26=TRUE,$BN$8), IF(SUMPRODUCT(LEN(L17)-LEN(SUBSTITUTE(LOWER(L17), MID("abcdefghijklmnopqrstuvwxyz", ROW(INDIRECT("1:26")), 1), ""))) &lt;= 2, TRUE, FALSE), FALSE)</formula>
    </cfRule>
  </conditionalFormatting>
  <conditionalFormatting sqref="L3:AJ3">
    <cfRule type="expression" dxfId="352" priority="14">
      <formula>IF(AND($BU$26=TRUE,$L$3&lt;&gt;""), IF(SUMPRODUCT(LEN(L3)-LEN(SUBSTITUTE(LOWER(L3), MID("abcdefghijklmnopqrstuvwxyz", ROW(INDIRECT("1:26")), 1), ""))) &lt;= 2, TRUE, FALSE), FALSE)</formula>
    </cfRule>
  </conditionalFormatting>
  <conditionalFormatting sqref="L9:AJ10 L4:AJ4 L6:AJ6 J33 J35">
    <cfRule type="expression" dxfId="351" priority="17">
      <formula>IF(AND($BU$26=TRUE,J4&lt;&gt;""), IF(SUMPRODUCT(LEN(J4)-LEN(SUBSTITUTE(LOWER(J4), MID("abcdefghijklmnopqrstuvwxyz", ROW(INDIRECT("1:26")), 1), ""))) &lt;= 2, TRUE, FALSE), FALSE)</formula>
    </cfRule>
  </conditionalFormatting>
  <conditionalFormatting sqref="L20:AJ20">
    <cfRule type="expression" dxfId="350" priority="2">
      <formula>IF(BS19,IF(BD16,FALSE,L20=""),FALSE)</formula>
    </cfRule>
  </conditionalFormatting>
  <conditionalFormatting sqref="M19">
    <cfRule type="expression" dxfId="349" priority="5" stopIfTrue="1">
      <formula>BL19=TRUE</formula>
    </cfRule>
  </conditionalFormatting>
  <conditionalFormatting sqref="N31">
    <cfRule type="expression" dxfId="348" priority="26">
      <formula>AND($U$29=TRUE,$N$30&lt;&gt;TRUE,$AA$30&lt;&gt;TRUE,$N$31="")</formula>
    </cfRule>
    <cfRule type="expression" dxfId="347" priority="23">
      <formula>AND($BU$29,AND($BN$30=FALSE,$CA$30=FALSE,$N$31=""))</formula>
    </cfRule>
  </conditionalFormatting>
  <conditionalFormatting sqref="O8">
    <cfRule type="expression" dxfId="346" priority="19" stopIfTrue="1">
      <formula>BN8=TRUE</formula>
    </cfRule>
  </conditionalFormatting>
  <conditionalFormatting sqref="O23">
    <cfRule type="expression" dxfId="345" priority="29" stopIfTrue="1">
      <formula>BN23=TRUE</formula>
    </cfRule>
  </conditionalFormatting>
  <conditionalFormatting sqref="O25:O26">
    <cfRule type="expression" dxfId="344" priority="32" stopIfTrue="1">
      <formula>BN25=TRUE</formula>
    </cfRule>
  </conditionalFormatting>
  <conditionalFormatting sqref="O28">
    <cfRule type="expression" dxfId="343" priority="34" stopIfTrue="1">
      <formula>BN28=TRUE</formula>
    </cfRule>
  </conditionalFormatting>
  <conditionalFormatting sqref="O29">
    <cfRule type="expression" dxfId="342" priority="20">
      <formula>BN29=TRUE</formula>
    </cfRule>
  </conditionalFormatting>
  <conditionalFormatting sqref="O30">
    <cfRule type="expression" dxfId="341" priority="36">
      <formula>BN30=TRUE</formula>
    </cfRule>
  </conditionalFormatting>
  <conditionalFormatting sqref="O84">
    <cfRule type="expression" dxfId="340" priority="51" stopIfTrue="1">
      <formula>BN84=TRUE</formula>
    </cfRule>
  </conditionalFormatting>
  <conditionalFormatting sqref="O30:Z30">
    <cfRule type="expression" dxfId="339" priority="25">
      <formula>AND($BU$29,AND($BN$30=FALSE,$CA$30=FALSE,$N$31=""))</formula>
    </cfRule>
  </conditionalFormatting>
  <conditionalFormatting sqref="T19">
    <cfRule type="expression" dxfId="338" priority="4" stopIfTrue="1">
      <formula>BS19=TRUE</formula>
    </cfRule>
  </conditionalFormatting>
  <conditionalFormatting sqref="U28:AJ28">
    <cfRule type="expression" dxfId="337" priority="55">
      <formula>$U$28&lt;&gt;""</formula>
    </cfRule>
  </conditionalFormatting>
  <conditionalFormatting sqref="V23">
    <cfRule type="expression" dxfId="336" priority="31" stopIfTrue="1">
      <formula>BU23=TRUE</formula>
    </cfRule>
  </conditionalFormatting>
  <conditionalFormatting sqref="V25:V26">
    <cfRule type="expression" dxfId="335" priority="38" stopIfTrue="1">
      <formula>BU25=TRUE</formula>
    </cfRule>
  </conditionalFormatting>
  <conditionalFormatting sqref="V29 O29">
    <cfRule type="expression" dxfId="334" priority="37">
      <formula>AND($BN$28,AND($BN$29=FALSE,$BU$29=FALSE))</formula>
    </cfRule>
  </conditionalFormatting>
  <conditionalFormatting sqref="V29">
    <cfRule type="expression" dxfId="333" priority="35">
      <formula>BU29=TRUE</formula>
    </cfRule>
  </conditionalFormatting>
  <conditionalFormatting sqref="V85">
    <cfRule type="expression" dxfId="332" priority="52" stopIfTrue="1">
      <formula>BU85=TRUE</formula>
    </cfRule>
  </conditionalFormatting>
  <conditionalFormatting sqref="AC19">
    <cfRule type="notContainsBlanks" dxfId="331" priority="58">
      <formula>LEN(TRIM(AC19))&gt;0</formula>
    </cfRule>
  </conditionalFormatting>
  <conditionalFormatting sqref="AC30">
    <cfRule type="expression" dxfId="330" priority="41">
      <formula>CA30=TRUE</formula>
    </cfRule>
    <cfRule type="expression" dxfId="329" priority="24">
      <formula>AND($BU$29,AND($BN$30=FALSE,$CA$30=FALSE,$N$31=""))</formula>
    </cfRule>
  </conditionalFormatting>
  <conditionalFormatting sqref="AC38:AC39">
    <cfRule type="containsBlanks" dxfId="328" priority="57">
      <formula>LEN(TRIM(AC38))=0</formula>
    </cfRule>
  </conditionalFormatting>
  <conditionalFormatting sqref="AD25">
    <cfRule type="expression" dxfId="327" priority="40" stopIfTrue="1">
      <formula>CC25=TRUE</formula>
    </cfRule>
  </conditionalFormatting>
  <conditionalFormatting sqref="AD33:AD37">
    <cfRule type="expression" dxfId="326" priority="9" stopIfTrue="1">
      <formula>CC33=TRUE</formula>
    </cfRule>
  </conditionalFormatting>
  <conditionalFormatting sqref="AD33:AJ34">
    <cfRule type="expression" dxfId="325" priority="8">
      <formula>IF(OR($CC$33,$CC$34)=FALSE,TRUE,FALSE)</formula>
    </cfRule>
  </conditionalFormatting>
  <conditionalFormatting sqref="AD35:AJ37">
    <cfRule type="expression" dxfId="324"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851BB98C-7AF4-43A2-BD34-57C7E0CE465D}">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DE8F7DB9-9E48-49CC-98D3-D76D06BC00D9}">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5BB99426-C817-494E-B63B-E1A69DBE3BAA}">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25B2796D-1E31-493D-BF36-8B0F297942D0}">
      <formula1>IF($BU$26=TRUE, IF(SUMPRODUCT(LEN(J33)-LEN(SUBSTITUTE(LOWER(J33), MID("abcdefghijklmnopqrstuvwxyz", ROW(INDIRECT("1:26")), 1), ""))) &lt;= 2, FALSE, TRUE), TRUE)</formula1>
    </dataValidation>
    <dataValidation type="custom" allowBlank="1" showInputMessage="1" showErrorMessage="1" errorTitle="123" sqref="U26" xr:uid="{39A3B662-53A9-4611-9952-4A5B40485F26}">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1A359617-8973-488D-9A18-D81292FD245C}"/>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ED691CA-82F6-403D-A906-124CC05D09DF}"/>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35080310-E8B0-4D32-BA39-33A40EA9364C}">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4FA4291E-9633-46C9-9BD1-0B5B6DD75221}">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2752DF0B-97CF-4567-857C-E7F2632295E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8C3D5E32-4F52-468E-BFA5-1DE7FF11ADBF}"/>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66B69928-5940-41B7-94B7-20FD53B430F8}"/>
    <hyperlink ref="A16" location="附件一、付款切結書!Print_Area" display="付款切結書連結" xr:uid="{AAC99828-75CD-4838-B957-A3F9102C44D8}"/>
    <hyperlink ref="A23:A26" location="'安心資訊平台聲明書(事後申請)'!Print_Area" display="'安心資訊平台聲明書(事後申請)'!Print_Area" xr:uid="{4DF44712-C659-4001-9281-F8CC13D7B3E3}"/>
    <hyperlink ref="A9" location="附件一、付款切結書!A1" display="payment statement" xr:uid="{27485708-3205-405E-B653-4395EE188DC1}"/>
    <hyperlink ref="A33" location="附件二、委託檢測聲明書!A1" display="Statemen of authorization" xr:uid="{594DF36C-D220-4565-B85C-F5A638F16155}"/>
    <hyperlink ref="A37" location="附件二、委託檢測聲明書!Print_Area" display="委託檢測聲明書連結" xr:uid="{D1542D93-D122-4450-8850-445D1F1A7093}"/>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保健食品 健康食品
Ultra Trace and Industrial Safety Hygiene Laboratory Application Form - Health Food</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No.:&amp;R&amp;"微軟正黑體"&amp;9版次Version：5.4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62145"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62146"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62147"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62148"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62149"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62150"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62151"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62152"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62153"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62154"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62155"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62156"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62157"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62158"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62159"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62160"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62161"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62162"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62163"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62164"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62165"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62166"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62167"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62168"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62169"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62170"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62171"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62172"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62173"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62174"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62175"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62176"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62177"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62178"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62179"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62180"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62181"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62182"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62183"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62184"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0D6BC-2E73-4C29-8374-E3FC7EAA8BA4}">
  <sheetPr codeName="Sheet4">
    <tabColor theme="7"/>
    <outlinePr applyStyles="1" summaryBelow="0"/>
  </sheetPr>
  <dimension ref="A1:CK94"/>
  <sheetViews>
    <sheetView tabSelected="1" view="pageBreakPreview" zoomScaleNormal="100" zoomScaleSheetLayoutView="100" workbookViewId="0">
      <selection activeCell="B2" sqref="B2:AK2"/>
    </sheetView>
  </sheetViews>
  <sheetFormatPr defaultRowHeight="15.75"/>
  <cols>
    <col min="1" max="1" width="1.5703125" customWidth="1"/>
    <col min="2" max="37" width="3.5703125" style="21" customWidth="1"/>
    <col min="38" max="38" width="6" style="3" hidden="1" customWidth="1"/>
    <col min="39" max="42" width="9.140625" hidden="1" customWidth="1"/>
    <col min="43" max="43" width="11.42578125" hidden="1" customWidth="1"/>
    <col min="44" max="44" width="9.42578125" hidden="1" customWidth="1"/>
    <col min="45" max="45" width="9.5703125" hidden="1" customWidth="1"/>
    <col min="46" max="46" width="9.28515625" hidden="1" customWidth="1"/>
    <col min="47" max="47" width="14" hidden="1" customWidth="1"/>
    <col min="48" max="48" width="9.7109375" hidden="1" customWidth="1"/>
    <col min="49" max="49" width="9.140625" hidden="1" customWidth="1"/>
    <col min="50" max="50" width="10.28515625" hidden="1" customWidth="1"/>
    <col min="51" max="51" width="74.7109375" hidden="1" customWidth="1"/>
    <col min="52" max="52" width="9.140625" customWidth="1"/>
    <col min="53" max="53" width="16.5703125" customWidth="1"/>
    <col min="54" max="89" width="3.5703125" style="21" hidden="1" customWidth="1"/>
  </cols>
  <sheetData>
    <row r="1" spans="2:89" ht="17.25" thickTop="1">
      <c r="B1" s="630" t="s">
        <v>300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2"/>
      <c r="AL1" s="84"/>
      <c r="AN1" s="85" t="s">
        <v>127</v>
      </c>
      <c r="AP1" s="85" t="s">
        <v>128</v>
      </c>
      <c r="AY1" s="86" t="str">
        <f>IF(OR(BC12,BG12,BK12,BO12,BS12,BC15,BG15,BK15,BO15,BS15,COUNTIF(BB1:BB140,TRUE)),"《"&amp;B1&amp;"》","")</f>
        <v/>
      </c>
      <c r="BB1" s="633"/>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c r="CA1" s="634"/>
      <c r="CB1" s="634"/>
      <c r="CC1" s="634"/>
      <c r="CD1" s="634"/>
      <c r="CE1" s="634"/>
      <c r="CF1" s="634"/>
      <c r="CG1" s="634"/>
      <c r="CH1" s="634"/>
      <c r="CI1" s="634"/>
      <c r="CJ1" s="634"/>
      <c r="CK1" s="635"/>
    </row>
    <row r="2" spans="2:89" ht="33" customHeight="1">
      <c r="B2" s="636" t="s">
        <v>571</v>
      </c>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8"/>
      <c r="AL2" s="87" t="s">
        <v>97</v>
      </c>
      <c r="AM2" s="87" t="s">
        <v>101</v>
      </c>
      <c r="AN2" s="87" t="s">
        <v>129</v>
      </c>
      <c r="AO2" s="88" t="s">
        <v>130</v>
      </c>
      <c r="AP2" s="87" t="s">
        <v>131</v>
      </c>
      <c r="AQ2" s="87" t="s">
        <v>102</v>
      </c>
      <c r="AR2" s="87" t="s">
        <v>132</v>
      </c>
      <c r="AS2" s="87" t="s">
        <v>133</v>
      </c>
      <c r="AT2" s="87" t="s">
        <v>101</v>
      </c>
      <c r="AU2" s="89"/>
      <c r="AV2" s="89"/>
      <c r="AY2" s="74" t="str" cm="1">
        <f t="array" ref="AY2">IF(AY1&lt;&gt;"",LOOKUP(2,1/(AT3:AT1004&lt;&gt;""),AT3:AT1004),"")</f>
        <v/>
      </c>
      <c r="BB2" s="639" t="s">
        <v>100</v>
      </c>
      <c r="BC2" s="637"/>
      <c r="BD2" s="637"/>
      <c r="BE2" s="637"/>
      <c r="BF2" s="637"/>
      <c r="BG2" s="637"/>
      <c r="BH2" s="637"/>
      <c r="BI2" s="637"/>
      <c r="BJ2" s="637"/>
      <c r="BK2" s="637"/>
      <c r="BL2" s="637"/>
      <c r="BM2" s="637"/>
      <c r="BN2" s="637"/>
      <c r="BO2" s="637"/>
      <c r="BP2" s="637"/>
      <c r="BQ2" s="637"/>
      <c r="BR2" s="637"/>
      <c r="BS2" s="637"/>
      <c r="BT2" s="637"/>
      <c r="BU2" s="637"/>
      <c r="BV2" s="637"/>
      <c r="BW2" s="637"/>
      <c r="BX2" s="637"/>
      <c r="BY2" s="637"/>
      <c r="BZ2" s="637"/>
      <c r="CA2" s="637"/>
      <c r="CB2" s="637"/>
      <c r="CC2" s="637"/>
      <c r="CD2" s="637"/>
      <c r="CE2" s="637"/>
      <c r="CF2" s="637"/>
      <c r="CG2" s="637"/>
      <c r="CH2" s="637"/>
      <c r="CI2" s="637"/>
      <c r="CJ2" s="637"/>
      <c r="CK2" s="640"/>
    </row>
    <row r="3" spans="2:89">
      <c r="B3" s="626" t="s">
        <v>301</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339">
        <f>COUNTIF(BB4:BB4,TRUE)</f>
        <v>0</v>
      </c>
      <c r="AL3" s="90">
        <v>1</v>
      </c>
      <c r="AM3" t="str">
        <f>B3</f>
        <v>1. 營養標示 (Nutrition Labels) :</v>
      </c>
      <c r="AN3" t="b">
        <f>BB4</f>
        <v>0</v>
      </c>
      <c r="AO3" t="s">
        <v>98</v>
      </c>
      <c r="AP3" t="b">
        <f>TRUE</f>
        <v>1</v>
      </c>
      <c r="AQ3" s="91" t="b">
        <f>AND($AN3,$AP3)</f>
        <v>0</v>
      </c>
      <c r="AR3" s="91" t="b">
        <f>IF($AN3=TRUE,$AP3&lt;&gt;TRUE)</f>
        <v>0</v>
      </c>
      <c r="AT3" s="22" t="str">
        <f>IF(AQ3=TRUE,
    IF(AL3=3,
        IF(AM3="", "", "        "&amp;REPT("-", LEN(AO3) - LEN(SUBSTITUTE(AO3, "-", "")))&amp;AM3&amp;CHAR(10)),
        IF(AL3=1, ""&amp;AM3&amp;CHAR(10),
           IF(AL3=2, "      █"&amp;AM3&amp;CHAR(10), AM3&amp;CHAR(10))
        )
    )&amp;AS3,
    "")</f>
        <v/>
      </c>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row>
    <row r="4" spans="2:89">
      <c r="B4" s="336"/>
      <c r="C4" s="616" t="s">
        <v>302</v>
      </c>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25"/>
      <c r="AL4" s="90">
        <v>2</v>
      </c>
      <c r="AM4" s="92" t="str">
        <f>IF(BB4,C4,"")</f>
        <v/>
      </c>
      <c r="AN4" s="92" t="b">
        <f>BB4</f>
        <v>0</v>
      </c>
      <c r="AO4" s="92" t="s">
        <v>303</v>
      </c>
      <c r="AP4" t="b">
        <f>BB4</f>
        <v>0</v>
      </c>
      <c r="AQ4" s="91" t="b">
        <f t="shared" ref="AQ4:AQ90" si="0">AND($AN4,$AP4)</f>
        <v>0</v>
      </c>
      <c r="AR4" s="91" t="b">
        <f t="shared" ref="AR4:AR90" si="1">IF($AN4=TRUE,$AP4&lt;&gt;TRUE)</f>
        <v>0</v>
      </c>
      <c r="AT4" s="22" t="str">
        <f>AT3&amp;IF(AQ4=TRUE,
    IF(AL4=3,
        IF(AM4="", "", "        "&amp;REPT("-", LEN(AO4) - LEN(SUBSTITUTE(AO4, "-", "")))&amp;AM4&amp;CHAR(10)),
        IF(AL4=1, ""&amp;AM4&amp;CHAR(10),
           IF(AL4=2, "      █"&amp;AM4&amp;CHAR(10), AM4&amp;CHAR(10))
        )
    )&amp;AS4,
    "")</f>
        <v/>
      </c>
      <c r="BB4" s="22" t="b">
        <v>0</v>
      </c>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row>
    <row r="5" spans="2:89">
      <c r="B5" s="626" t="s">
        <v>304</v>
      </c>
      <c r="C5" s="621"/>
      <c r="D5" s="621"/>
      <c r="E5" s="621"/>
      <c r="F5" s="621"/>
      <c r="G5" s="621"/>
      <c r="H5" s="621"/>
      <c r="I5" s="621"/>
      <c r="J5" s="621"/>
      <c r="K5" s="621"/>
      <c r="L5" s="621"/>
      <c r="M5" s="621"/>
      <c r="N5" s="621"/>
      <c r="O5" s="621"/>
      <c r="P5" s="621"/>
      <c r="Q5" s="621"/>
      <c r="R5" s="621"/>
      <c r="S5" s="621"/>
      <c r="T5" s="621"/>
      <c r="U5" s="621"/>
      <c r="V5" s="621"/>
      <c r="W5" s="621"/>
      <c r="X5" s="621"/>
      <c r="Y5" s="621"/>
      <c r="Z5" s="621"/>
      <c r="AA5" s="621"/>
      <c r="AB5" s="621"/>
      <c r="AC5" s="621"/>
      <c r="AD5" s="621"/>
      <c r="AE5" s="621"/>
      <c r="AF5" s="621"/>
      <c r="AG5" s="621"/>
      <c r="AH5" s="621"/>
      <c r="AI5" s="621"/>
      <c r="AJ5" s="621"/>
      <c r="AK5" s="339">
        <f>COUNTIF(BB6:BB8,TRUE)</f>
        <v>0</v>
      </c>
      <c r="AL5" s="90">
        <v>1</v>
      </c>
      <c r="AM5" t="str">
        <f>B5</f>
        <v>2. 多重農藥殘留(Determination pesticide residues) :</v>
      </c>
      <c r="AN5" s="92" t="b">
        <f>OR(BB6:BB8)</f>
        <v>0</v>
      </c>
      <c r="AO5" s="92" t="s">
        <v>305</v>
      </c>
      <c r="AP5" t="b">
        <f>TRUE</f>
        <v>1</v>
      </c>
      <c r="AQ5" s="91" t="b">
        <f t="shared" si="0"/>
        <v>0</v>
      </c>
      <c r="AR5" s="91" t="b">
        <f t="shared" si="1"/>
        <v>0</v>
      </c>
      <c r="AT5" s="22" t="str">
        <f t="shared" ref="AT5:AT68" si="2">AT4&amp;IF(AQ5=TRUE,
    IF(AL5=3,
        IF(AM5="", "", "        "&amp;REPT("-", LEN(AO5) - LEN(SUBSTITUTE(AO5, "-", "")))&amp;AM5&amp;CHAR(10)),
        IF(AL5=1, ""&amp;AM5&amp;CHAR(10),
           IF(AL5=2, "      █"&amp;AM5&amp;CHAR(10), AM5&amp;CHAR(10))
        )
    )&amp;AS5,
    "")</f>
        <v/>
      </c>
      <c r="AV5" s="3"/>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row>
    <row r="6" spans="2:89">
      <c r="B6" s="336"/>
      <c r="C6" s="641" t="s">
        <v>306</v>
      </c>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2"/>
      <c r="AL6" s="90">
        <v>2</v>
      </c>
      <c r="AM6" s="92" t="str">
        <f t="shared" ref="AM6:AM8" si="3">IF(BB6,C6,"")</f>
        <v/>
      </c>
      <c r="AN6" s="92" t="b">
        <f t="shared" ref="AN6:AN8" si="4">BB6</f>
        <v>0</v>
      </c>
      <c r="AO6" s="92" t="s">
        <v>307</v>
      </c>
      <c r="AP6" t="b">
        <f t="shared" ref="AP6:AP8" si="5">BB6</f>
        <v>0</v>
      </c>
      <c r="AQ6" s="91" t="b">
        <f t="shared" si="0"/>
        <v>0</v>
      </c>
      <c r="AR6" s="91" t="b">
        <f t="shared" si="1"/>
        <v>0</v>
      </c>
      <c r="AT6" s="22" t="str">
        <f t="shared" si="2"/>
        <v/>
      </c>
      <c r="BB6" s="22" t="b">
        <v>0</v>
      </c>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row>
    <row r="7" spans="2:89">
      <c r="B7" s="336"/>
      <c r="C7" s="641" t="s">
        <v>308</v>
      </c>
      <c r="D7" s="641"/>
      <c r="E7" s="641"/>
      <c r="F7" s="641"/>
      <c r="G7" s="641"/>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2"/>
      <c r="AL7" s="90">
        <v>2</v>
      </c>
      <c r="AM7" s="92" t="str">
        <f t="shared" si="3"/>
        <v/>
      </c>
      <c r="AN7" s="92" t="b">
        <f t="shared" si="4"/>
        <v>0</v>
      </c>
      <c r="AO7" s="92" t="s">
        <v>309</v>
      </c>
      <c r="AP7" t="b">
        <f t="shared" si="5"/>
        <v>0</v>
      </c>
      <c r="AQ7" s="91" t="b">
        <f t="shared" si="0"/>
        <v>0</v>
      </c>
      <c r="AR7" s="91" t="b">
        <f t="shared" si="1"/>
        <v>0</v>
      </c>
      <c r="AT7" s="22" t="str">
        <f t="shared" si="2"/>
        <v/>
      </c>
      <c r="BB7" s="22" t="b">
        <v>0</v>
      </c>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row>
    <row r="8" spans="2:89">
      <c r="B8" s="336"/>
      <c r="C8" s="641" t="s">
        <v>551</v>
      </c>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2"/>
      <c r="AL8" s="90">
        <v>2</v>
      </c>
      <c r="AM8" s="92" t="str">
        <f t="shared" si="3"/>
        <v/>
      </c>
      <c r="AN8" s="92" t="b">
        <f t="shared" si="4"/>
        <v>0</v>
      </c>
      <c r="AO8" s="92" t="s">
        <v>310</v>
      </c>
      <c r="AP8" t="b">
        <f t="shared" si="5"/>
        <v>0</v>
      </c>
      <c r="AQ8" s="91" t="b">
        <f t="shared" si="0"/>
        <v>0</v>
      </c>
      <c r="AR8" s="91" t="b">
        <f t="shared" si="1"/>
        <v>0</v>
      </c>
      <c r="AT8" s="22" t="str">
        <f t="shared" si="2"/>
        <v/>
      </c>
      <c r="BB8" s="22" t="b">
        <v>0</v>
      </c>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row>
    <row r="9" spans="2:89">
      <c r="B9" s="626" t="s">
        <v>311</v>
      </c>
      <c r="C9" s="621"/>
      <c r="D9" s="621"/>
      <c r="E9" s="621"/>
      <c r="F9" s="621"/>
      <c r="G9" s="621"/>
      <c r="H9" s="621"/>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1"/>
      <c r="AI9" s="621"/>
      <c r="AJ9" s="621"/>
      <c r="AK9" s="339">
        <f>COUNTIF(BC10:BV15,TRUE)</f>
        <v>0</v>
      </c>
      <c r="AL9" s="90">
        <v>1</v>
      </c>
      <c r="AM9" t="str">
        <f>B9</f>
        <v>3. 重金屬 (Heavy Metals) :   ※ 加測『汞鎘鉛砷銅』以外重金屬元素，每一金屬元素加收 NT500。</v>
      </c>
      <c r="AN9" s="92" t="b">
        <f>OR(BC12,BG12,BK12,BO12,BS12,BC15,BG15,BK15,BO15,BS15)</f>
        <v>0</v>
      </c>
      <c r="AO9" s="92" t="s">
        <v>312</v>
      </c>
      <c r="AP9" t="b">
        <f>TRUE</f>
        <v>1</v>
      </c>
      <c r="AQ9" s="91" t="b">
        <f t="shared" si="0"/>
        <v>0</v>
      </c>
      <c r="AR9" s="91" t="b">
        <f t="shared" si="1"/>
        <v>0</v>
      </c>
      <c r="AT9" s="22" t="str">
        <f t="shared" si="2"/>
        <v/>
      </c>
      <c r="AV9" s="3"/>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row>
    <row r="10" spans="2:89">
      <c r="B10" s="617" t="s">
        <v>510</v>
      </c>
      <c r="C10" s="618"/>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9"/>
      <c r="AL10" s="90">
        <v>1</v>
      </c>
      <c r="AM10" s="92" t="str">
        <f>IF(OR($BC$12,$BG$12,$BK$12,$BO$12,$BS$12),B10,"")</f>
        <v/>
      </c>
      <c r="AN10" s="92" t="b">
        <f>OR($BC$12,$BG$12,$BK$12,$BO$12,$BS$12)</f>
        <v>0</v>
      </c>
      <c r="AO10" s="92" t="s">
        <v>504</v>
      </c>
      <c r="AP10" t="b">
        <f>TRUE</f>
        <v>1</v>
      </c>
      <c r="AQ10" s="91" t="b">
        <f t="shared" si="0"/>
        <v>0</v>
      </c>
      <c r="AR10" s="91" t="b">
        <f t="shared" si="1"/>
        <v>0</v>
      </c>
      <c r="AT10" s="22" t="str">
        <f t="shared" si="2"/>
        <v/>
      </c>
      <c r="BB10" s="22" t="b">
        <v>0</v>
      </c>
      <c r="BC10" s="22" t="b">
        <v>0</v>
      </c>
      <c r="BD10" s="22"/>
      <c r="BE10" s="22"/>
      <c r="BF10" s="22" t="b">
        <v>0</v>
      </c>
      <c r="BG10" s="22" t="b">
        <v>0</v>
      </c>
      <c r="BH10" s="22"/>
      <c r="BI10" s="22" t="b">
        <v>0</v>
      </c>
      <c r="BJ10" s="22"/>
      <c r="BK10" s="22" t="b">
        <v>0</v>
      </c>
      <c r="BL10" s="22" t="b">
        <v>0</v>
      </c>
      <c r="BM10" s="22"/>
      <c r="BN10" s="22"/>
      <c r="BO10" s="22" t="b">
        <v>0</v>
      </c>
      <c r="BP10" s="22" t="b">
        <v>0</v>
      </c>
      <c r="BQ10" s="22"/>
      <c r="BR10" s="22"/>
      <c r="BS10" s="22" t="b">
        <v>0</v>
      </c>
      <c r="BT10" s="22"/>
      <c r="BU10" s="22"/>
      <c r="BV10" s="22"/>
      <c r="BW10" s="22"/>
      <c r="BX10" s="22"/>
      <c r="BY10" s="22"/>
      <c r="BZ10" s="22"/>
      <c r="CA10" s="22"/>
      <c r="CB10" s="22"/>
      <c r="CC10" s="22"/>
      <c r="CD10" s="22"/>
      <c r="CE10" s="22"/>
      <c r="CF10" s="22"/>
      <c r="CG10" s="22"/>
      <c r="CH10" s="22"/>
      <c r="CI10" s="22"/>
      <c r="CJ10" s="22"/>
      <c r="CK10" s="22"/>
    </row>
    <row r="11" spans="2:89">
      <c r="B11" s="617" t="s">
        <v>508</v>
      </c>
      <c r="C11" s="618"/>
      <c r="D11" s="618"/>
      <c r="E11" s="618"/>
      <c r="F11" s="618"/>
      <c r="G11" s="618"/>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9"/>
      <c r="AL11" s="90">
        <v>1</v>
      </c>
      <c r="AM11" s="92" t="str">
        <f>IF(OR($BC$12,$BG$12,$BK$12,$BO$12,$BS$12),B11,"")</f>
        <v/>
      </c>
      <c r="AN11" s="92" t="b">
        <f>OR($BC$12,$BG$12,$BK$12,$BO$12,$BS$12)</f>
        <v>0</v>
      </c>
      <c r="AO11" s="92" t="s">
        <v>504</v>
      </c>
      <c r="AP11" t="b">
        <f>TRUE</f>
        <v>1</v>
      </c>
      <c r="AQ11" s="91" t="b">
        <f t="shared" si="0"/>
        <v>0</v>
      </c>
      <c r="AR11" s="91" t="b">
        <f t="shared" si="1"/>
        <v>0</v>
      </c>
      <c r="AT11" s="22" t="str">
        <f t="shared" si="2"/>
        <v/>
      </c>
      <c r="BB11" s="22"/>
      <c r="BC11" s="22" t="b">
        <v>0</v>
      </c>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row>
    <row r="12" spans="2:89">
      <c r="B12" s="336"/>
      <c r="C12" s="334" t="b">
        <f>$BC$12</f>
        <v>0</v>
      </c>
      <c r="D12" s="616" t="s">
        <v>405</v>
      </c>
      <c r="E12" s="616"/>
      <c r="F12" s="616"/>
      <c r="G12" s="334" t="b">
        <f>$BG$12</f>
        <v>0</v>
      </c>
      <c r="H12" s="616" t="s">
        <v>406</v>
      </c>
      <c r="I12" s="616"/>
      <c r="J12" s="616"/>
      <c r="K12" s="334" t="b">
        <f>$BK$12</f>
        <v>0</v>
      </c>
      <c r="L12" s="616" t="s">
        <v>407</v>
      </c>
      <c r="M12" s="616"/>
      <c r="N12" s="616"/>
      <c r="O12" s="334" t="b">
        <f>$BO$12</f>
        <v>0</v>
      </c>
      <c r="P12" s="616" t="s">
        <v>408</v>
      </c>
      <c r="Q12" s="616"/>
      <c r="R12" s="616"/>
      <c r="S12" s="334" t="b">
        <f>$BS$12</f>
        <v>0</v>
      </c>
      <c r="T12" s="616" t="s">
        <v>409</v>
      </c>
      <c r="U12" s="616"/>
      <c r="V12" s="616"/>
      <c r="W12" s="335"/>
      <c r="X12" s="335"/>
      <c r="Y12" s="335"/>
      <c r="Z12" s="335"/>
      <c r="AA12" s="335"/>
      <c r="AB12" s="335"/>
      <c r="AC12" s="335"/>
      <c r="AD12" s="335"/>
      <c r="AE12" s="335"/>
      <c r="AF12" s="335"/>
      <c r="AG12" s="335"/>
      <c r="AH12" s="335"/>
      <c r="AI12" s="335"/>
      <c r="AJ12" s="335"/>
      <c r="AK12" s="340"/>
      <c r="AL12" s="90">
        <v>2</v>
      </c>
      <c r="AM12" s="92" t="str">
        <f>IF(OR(BC12,BG12,BK12,BO12,BS12),IF(BC12,D12,"")&amp;IF(BG12,H12,"")&amp;IF(BK12,L12,"")&amp;IF(BO12,P12,"")&amp;IF(BS12,T12,""),"")</f>
        <v/>
      </c>
      <c r="AN12" s="92" t="b">
        <f>OR(BC12,BG12,BK12,BO12,BS12)</f>
        <v>0</v>
      </c>
      <c r="AO12" s="92" t="s">
        <v>313</v>
      </c>
      <c r="AP12" t="b">
        <f>OR(BC12,BG12,BK12,BO12,BS12)</f>
        <v>0</v>
      </c>
      <c r="AQ12" s="91" t="b">
        <f t="shared" si="0"/>
        <v>0</v>
      </c>
      <c r="AR12" s="91" t="b">
        <f t="shared" si="1"/>
        <v>0</v>
      </c>
      <c r="AT12" s="22" t="str">
        <f t="shared" si="2"/>
        <v/>
      </c>
      <c r="BB12" s="22" t="b">
        <v>0</v>
      </c>
      <c r="BC12" s="22" t="b">
        <v>0</v>
      </c>
      <c r="BD12" s="22"/>
      <c r="BE12" s="22"/>
      <c r="BF12" s="22"/>
      <c r="BG12" s="22" t="b">
        <v>0</v>
      </c>
      <c r="BH12" s="22"/>
      <c r="BI12" s="22"/>
      <c r="BJ12" s="22"/>
      <c r="BK12" s="22" t="b">
        <v>0</v>
      </c>
      <c r="BL12" s="22"/>
      <c r="BM12" s="22"/>
      <c r="BN12" s="22"/>
      <c r="BO12" s="22" t="b">
        <v>0</v>
      </c>
      <c r="BP12" s="22"/>
      <c r="BQ12" s="22"/>
      <c r="BR12" s="22"/>
      <c r="BS12" s="22" t="b">
        <v>0</v>
      </c>
      <c r="BT12" s="22"/>
      <c r="BU12" s="22"/>
      <c r="BV12" s="22"/>
      <c r="BW12" s="22"/>
      <c r="BX12" s="22"/>
      <c r="BY12" s="22"/>
      <c r="BZ12" s="22"/>
      <c r="CA12" s="22"/>
      <c r="CB12" s="22"/>
      <c r="CC12" s="22"/>
      <c r="CD12" s="22"/>
      <c r="CE12" s="22"/>
      <c r="CF12" s="22"/>
      <c r="CG12" s="22"/>
      <c r="CH12" s="22"/>
      <c r="CI12" s="22"/>
      <c r="CJ12" s="22"/>
      <c r="CK12" s="22"/>
    </row>
    <row r="13" spans="2:89">
      <c r="B13" s="617" t="s">
        <v>511</v>
      </c>
      <c r="C13" s="618"/>
      <c r="D13" s="618"/>
      <c r="E13" s="618"/>
      <c r="F13" s="618"/>
      <c r="G13" s="618"/>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J13" s="618"/>
      <c r="AK13" s="619"/>
      <c r="AL13" s="90">
        <v>1</v>
      </c>
      <c r="AM13" s="92" t="str">
        <f>IF(OR($BC$15,$BG$15,$BK$15,$BO$15,$BS$15),B13,"")</f>
        <v/>
      </c>
      <c r="AN13" s="92" t="b">
        <f>OR($BC$15,$BG$15,$BK$15,$BO$15,$BS$15)</f>
        <v>0</v>
      </c>
      <c r="AO13" s="92" t="s">
        <v>505</v>
      </c>
      <c r="AP13" t="b">
        <f>TRUE</f>
        <v>1</v>
      </c>
      <c r="AQ13" s="91" t="b">
        <f t="shared" si="0"/>
        <v>0</v>
      </c>
      <c r="AR13" s="91" t="b">
        <f t="shared" si="1"/>
        <v>0</v>
      </c>
      <c r="AT13" s="22" t="str">
        <f t="shared" si="2"/>
        <v/>
      </c>
      <c r="BB13" s="22" t="b">
        <v>0</v>
      </c>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row>
    <row r="14" spans="2:89">
      <c r="B14" s="617" t="s">
        <v>509</v>
      </c>
      <c r="C14" s="618"/>
      <c r="D14" s="618"/>
      <c r="E14" s="618"/>
      <c r="F14" s="618"/>
      <c r="G14" s="618"/>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9"/>
      <c r="AL14" s="90">
        <v>1</v>
      </c>
      <c r="AM14" s="92" t="str">
        <f>IF(OR($BC$15,$BG$15,$BK$15,$BO$15,$BS$15),B14,"")</f>
        <v/>
      </c>
      <c r="AN14" s="92" t="b">
        <f>OR($BC$15,$BG$15,$BK$15,$BO$15,$BS$15)</f>
        <v>0</v>
      </c>
      <c r="AO14" s="92" t="s">
        <v>505</v>
      </c>
      <c r="AP14" t="b">
        <f>TRUE</f>
        <v>1</v>
      </c>
      <c r="AQ14" s="91" t="b">
        <f>AND($AN14,$AP14)</f>
        <v>0</v>
      </c>
      <c r="AR14" s="91" t="b">
        <f t="shared" si="1"/>
        <v>0</v>
      </c>
      <c r="AT14" s="22" t="str">
        <f t="shared" si="2"/>
        <v/>
      </c>
      <c r="BB14" s="22" t="b">
        <v>0</v>
      </c>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row>
    <row r="15" spans="2:89">
      <c r="B15" s="336"/>
      <c r="C15" s="334" t="b">
        <f>$BC$15</f>
        <v>0</v>
      </c>
      <c r="D15" s="616" t="s">
        <v>405</v>
      </c>
      <c r="E15" s="616"/>
      <c r="F15" s="616"/>
      <c r="G15" s="334" t="b">
        <f>$BG$15</f>
        <v>0</v>
      </c>
      <c r="H15" s="616" t="s">
        <v>406</v>
      </c>
      <c r="I15" s="616"/>
      <c r="J15" s="616"/>
      <c r="K15" s="334" t="b">
        <f>$BK$15</f>
        <v>0</v>
      </c>
      <c r="L15" s="616" t="s">
        <v>407</v>
      </c>
      <c r="M15" s="616"/>
      <c r="N15" s="616"/>
      <c r="O15" s="334" t="b">
        <f>$BO$15</f>
        <v>0</v>
      </c>
      <c r="P15" s="616" t="s">
        <v>408</v>
      </c>
      <c r="Q15" s="616"/>
      <c r="R15" s="616"/>
      <c r="S15" s="334" t="b">
        <f>$BS$15</f>
        <v>0</v>
      </c>
      <c r="T15" s="616" t="s">
        <v>409</v>
      </c>
      <c r="U15" s="616"/>
      <c r="V15" s="616"/>
      <c r="W15" s="335"/>
      <c r="X15" s="335"/>
      <c r="Y15" s="335"/>
      <c r="Z15" s="335"/>
      <c r="AA15" s="335"/>
      <c r="AB15" s="335"/>
      <c r="AC15" s="335"/>
      <c r="AD15" s="335"/>
      <c r="AE15" s="335"/>
      <c r="AF15" s="335"/>
      <c r="AG15" s="335"/>
      <c r="AH15" s="335"/>
      <c r="AI15" s="335"/>
      <c r="AJ15" s="335"/>
      <c r="AK15" s="340"/>
      <c r="AL15" s="90">
        <v>2</v>
      </c>
      <c r="AM15" s="92" t="str">
        <f>IF(OR(BC15,BG15,BK15,BO15,BS15),IF(BC15,D15,"")&amp;IF(BG15,H15,"")&amp;IF(BK15,L15,"")&amp;IF(BO15,P15,"")&amp;IF(BS15,T15,""),"")</f>
        <v/>
      </c>
      <c r="AN15" s="92" t="b">
        <f>OR(BC15,BG15,BK15,BO15,BS15)</f>
        <v>0</v>
      </c>
      <c r="AO15" s="92" t="s">
        <v>505</v>
      </c>
      <c r="AP15" t="b">
        <f>OR(BC15,BG15,BK15,BO15,BS15)</f>
        <v>0</v>
      </c>
      <c r="AQ15" s="91" t="b">
        <f t="shared" ref="AQ15:AQ16" si="6">AND($AN15,$AP15)</f>
        <v>0</v>
      </c>
      <c r="AR15" s="91" t="b">
        <f t="shared" si="1"/>
        <v>0</v>
      </c>
      <c r="AT15" s="22" t="str">
        <f t="shared" si="2"/>
        <v/>
      </c>
      <c r="BB15" s="22" t="b">
        <v>0</v>
      </c>
      <c r="BC15" s="22" t="b">
        <v>0</v>
      </c>
      <c r="BD15" s="22"/>
      <c r="BE15" s="22"/>
      <c r="BF15" s="22"/>
      <c r="BG15" s="22" t="b">
        <v>0</v>
      </c>
      <c r="BH15" s="22"/>
      <c r="BI15" s="22"/>
      <c r="BJ15" s="22"/>
      <c r="BK15" s="22" t="b">
        <v>0</v>
      </c>
      <c r="BL15" s="22"/>
      <c r="BM15" s="22"/>
      <c r="BN15" s="22"/>
      <c r="BO15" s="22" t="b">
        <v>0</v>
      </c>
      <c r="BP15" s="22"/>
      <c r="BQ15" s="22"/>
      <c r="BR15" s="22"/>
      <c r="BS15" s="22" t="b">
        <v>0</v>
      </c>
      <c r="BT15" s="22"/>
      <c r="BU15" s="22"/>
      <c r="BV15" s="22"/>
      <c r="BW15" s="22"/>
      <c r="BX15" s="22"/>
      <c r="BY15" s="22"/>
      <c r="BZ15" s="22"/>
      <c r="CA15" s="22"/>
      <c r="CB15" s="22"/>
      <c r="CC15" s="22"/>
      <c r="CD15" s="22"/>
      <c r="CE15" s="22"/>
      <c r="CF15" s="22"/>
      <c r="CG15" s="22"/>
      <c r="CH15" s="22"/>
      <c r="CI15" s="22"/>
      <c r="CJ15" s="22"/>
      <c r="CK15" s="22"/>
    </row>
    <row r="16" spans="2:89" ht="31.5" customHeight="1">
      <c r="B16" s="643" t="s">
        <v>543</v>
      </c>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5"/>
      <c r="AL16" s="90">
        <v>3</v>
      </c>
      <c r="AM16" s="92" t="str">
        <f>IF(OR($BC$12,$BG$12,$BK$12,$BO$12,$BS$12,$BC$15,$BG$15,$BK$15,$BO$15,$BS$15),B16,"")</f>
        <v/>
      </c>
      <c r="AN16" s="92" t="b">
        <f>OR($BC$12,$BG$12,$BK$12,$BO$12,$BS$12,$BC$15,$BG$15,$BK$15,$BO$15,$BS$15)</f>
        <v>0</v>
      </c>
      <c r="AO16" s="92" t="s">
        <v>314</v>
      </c>
      <c r="AP16" t="b">
        <f>TRUE</f>
        <v>1</v>
      </c>
      <c r="AQ16" s="91" t="b">
        <f t="shared" si="6"/>
        <v>0</v>
      </c>
      <c r="AR16" s="91" t="b">
        <f t="shared" si="1"/>
        <v>0</v>
      </c>
      <c r="AT16" s="22" t="str">
        <f t="shared" si="2"/>
        <v/>
      </c>
      <c r="BB16" s="22" t="b">
        <v>0</v>
      </c>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row>
    <row r="17" spans="2:89" ht="15.75" customHeight="1">
      <c r="B17" s="626" t="s">
        <v>315</v>
      </c>
      <c r="C17" s="621"/>
      <c r="D17" s="621"/>
      <c r="E17" s="621"/>
      <c r="F17" s="621"/>
      <c r="G17" s="621"/>
      <c r="H17" s="621"/>
      <c r="I17" s="621"/>
      <c r="J17" s="621"/>
      <c r="K17" s="621"/>
      <c r="L17" s="621"/>
      <c r="M17" s="621"/>
      <c r="N17" s="621"/>
      <c r="O17" s="621"/>
      <c r="P17" s="621"/>
      <c r="Q17" s="621"/>
      <c r="R17" s="621"/>
      <c r="S17" s="621"/>
      <c r="T17" s="621"/>
      <c r="U17" s="621"/>
      <c r="V17" s="621"/>
      <c r="W17" s="621"/>
      <c r="X17" s="621"/>
      <c r="Y17" s="621"/>
      <c r="Z17" s="621"/>
      <c r="AA17" s="621"/>
      <c r="AB17" s="621"/>
      <c r="AC17" s="621"/>
      <c r="AD17" s="621"/>
      <c r="AE17" s="621"/>
      <c r="AF17" s="621"/>
      <c r="AG17" s="621"/>
      <c r="AH17" s="621"/>
      <c r="AI17" s="621"/>
      <c r="AJ17" s="621"/>
      <c r="AK17" s="339">
        <f>COUNTIF(BB18:BB35,TRUE)</f>
        <v>0</v>
      </c>
      <c r="AL17" s="90">
        <v>1</v>
      </c>
      <c r="AM17" t="str">
        <f>B17</f>
        <v>4. 微生物 (Microorganism):</v>
      </c>
      <c r="AN17" s="92" t="b">
        <f>OR(BB19:BB35)</f>
        <v>0</v>
      </c>
      <c r="AO17" s="92" t="s">
        <v>316</v>
      </c>
      <c r="AP17" t="b">
        <f>TRUE</f>
        <v>1</v>
      </c>
      <c r="AQ17" s="91" t="b">
        <f t="shared" si="0"/>
        <v>0</v>
      </c>
      <c r="AR17" s="91" t="b">
        <f t="shared" si="1"/>
        <v>0</v>
      </c>
      <c r="AT17" s="22" t="str">
        <f t="shared" si="2"/>
        <v/>
      </c>
      <c r="AV17" s="3"/>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row>
    <row r="18" spans="2:89">
      <c r="B18" s="336"/>
      <c r="C18" s="616" t="s">
        <v>545</v>
      </c>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6"/>
      <c r="AJ18" s="616"/>
      <c r="AK18" s="625"/>
      <c r="AL18" s="90">
        <v>2</v>
      </c>
      <c r="AM18" s="92" t="str">
        <f>IF(BB18,C18,"")</f>
        <v/>
      </c>
      <c r="AN18" s="92" t="b">
        <f t="shared" ref="AN18:AN35" si="7">BB18</f>
        <v>0</v>
      </c>
      <c r="AO18" s="92" t="s">
        <v>317</v>
      </c>
      <c r="AP18" t="b">
        <f t="shared" ref="AP18:AP35" si="8">BB18</f>
        <v>0</v>
      </c>
      <c r="AQ18" s="91" t="b">
        <f>AND($AN18,$AP18)</f>
        <v>0</v>
      </c>
      <c r="AR18" s="91" t="b">
        <f t="shared" si="1"/>
        <v>0</v>
      </c>
      <c r="AT18" s="22" t="str">
        <f t="shared" si="2"/>
        <v/>
      </c>
      <c r="BB18" s="22" t="b">
        <v>0</v>
      </c>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row>
    <row r="19" spans="2:89">
      <c r="B19" s="336"/>
      <c r="C19" s="616" t="s">
        <v>482</v>
      </c>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616"/>
      <c r="AC19" s="616"/>
      <c r="AD19" s="616"/>
      <c r="AE19" s="616"/>
      <c r="AF19" s="616"/>
      <c r="AG19" s="616"/>
      <c r="AH19" s="616"/>
      <c r="AI19" s="616"/>
      <c r="AJ19" s="616"/>
      <c r="AK19" s="625"/>
      <c r="AL19" s="90">
        <v>2</v>
      </c>
      <c r="AM19" s="92" t="str">
        <f t="shared" ref="AM19:AM84" si="9">IF(BB19,C19,"")</f>
        <v/>
      </c>
      <c r="AN19" s="92" t="b">
        <f t="shared" si="7"/>
        <v>0</v>
      </c>
      <c r="AO19" s="92" t="s">
        <v>317</v>
      </c>
      <c r="AP19" t="b">
        <f t="shared" si="8"/>
        <v>0</v>
      </c>
      <c r="AQ19" s="91" t="b">
        <f t="shared" si="0"/>
        <v>0</v>
      </c>
      <c r="AR19" s="91" t="b">
        <f t="shared" si="1"/>
        <v>0</v>
      </c>
      <c r="AT19" s="22" t="str">
        <f t="shared" si="2"/>
        <v/>
      </c>
      <c r="BB19" s="22" t="b">
        <v>0</v>
      </c>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row>
    <row r="20" spans="2:89">
      <c r="B20" s="336"/>
      <c r="C20" s="616" t="s">
        <v>483</v>
      </c>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6"/>
      <c r="AJ20" s="616"/>
      <c r="AK20" s="625"/>
      <c r="AL20" s="90">
        <v>2</v>
      </c>
      <c r="AM20" s="92" t="str">
        <f t="shared" si="9"/>
        <v/>
      </c>
      <c r="AN20" s="92" t="b">
        <f t="shared" si="7"/>
        <v>0</v>
      </c>
      <c r="AO20" s="92" t="s">
        <v>318</v>
      </c>
      <c r="AP20" t="b">
        <f t="shared" si="8"/>
        <v>0</v>
      </c>
      <c r="AQ20" s="91" t="b">
        <f t="shared" si="0"/>
        <v>0</v>
      </c>
      <c r="AR20" s="91" t="b">
        <f t="shared" si="1"/>
        <v>0</v>
      </c>
      <c r="AT20" s="22" t="str">
        <f t="shared" si="2"/>
        <v/>
      </c>
      <c r="BB20" s="22" t="b">
        <v>0</v>
      </c>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row>
    <row r="21" spans="2:89">
      <c r="B21" s="336"/>
      <c r="C21" s="616" t="s">
        <v>484</v>
      </c>
      <c r="D21" s="616"/>
      <c r="E21" s="616"/>
      <c r="F21" s="616"/>
      <c r="G21" s="616"/>
      <c r="H21" s="616"/>
      <c r="I21" s="616"/>
      <c r="J21" s="616"/>
      <c r="K21" s="616"/>
      <c r="L21" s="616"/>
      <c r="M21" s="616"/>
      <c r="N21" s="616"/>
      <c r="O21" s="616"/>
      <c r="P21" s="616"/>
      <c r="Q21" s="616"/>
      <c r="R21" s="616"/>
      <c r="S21" s="616"/>
      <c r="T21" s="616"/>
      <c r="U21" s="616"/>
      <c r="V21" s="616"/>
      <c r="W21" s="616"/>
      <c r="X21" s="616"/>
      <c r="Y21" s="616"/>
      <c r="Z21" s="616"/>
      <c r="AA21" s="616"/>
      <c r="AB21" s="616"/>
      <c r="AC21" s="616"/>
      <c r="AD21" s="616"/>
      <c r="AE21" s="616"/>
      <c r="AF21" s="616"/>
      <c r="AG21" s="616"/>
      <c r="AH21" s="616"/>
      <c r="AI21" s="616"/>
      <c r="AJ21" s="616"/>
      <c r="AK21" s="625"/>
      <c r="AL21" s="90">
        <v>2</v>
      </c>
      <c r="AM21" s="92" t="str">
        <f t="shared" si="9"/>
        <v/>
      </c>
      <c r="AN21" s="92" t="b">
        <f t="shared" si="7"/>
        <v>0</v>
      </c>
      <c r="AO21" s="92" t="s">
        <v>319</v>
      </c>
      <c r="AP21" t="b">
        <f t="shared" si="8"/>
        <v>0</v>
      </c>
      <c r="AQ21" s="91" t="b">
        <f t="shared" si="0"/>
        <v>0</v>
      </c>
      <c r="AR21" s="91" t="b">
        <f t="shared" si="1"/>
        <v>0</v>
      </c>
      <c r="AT21" s="22" t="str">
        <f t="shared" si="2"/>
        <v/>
      </c>
      <c r="BB21" s="22" t="b">
        <v>0</v>
      </c>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row>
    <row r="22" spans="2:89">
      <c r="B22" s="336"/>
      <c r="C22" s="616" t="s">
        <v>485</v>
      </c>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16"/>
      <c r="AK22" s="625"/>
      <c r="AL22" s="90">
        <v>2</v>
      </c>
      <c r="AM22" s="92" t="str">
        <f t="shared" si="9"/>
        <v/>
      </c>
      <c r="AN22" s="92" t="b">
        <f t="shared" si="7"/>
        <v>0</v>
      </c>
      <c r="AO22" s="92" t="s">
        <v>320</v>
      </c>
      <c r="AP22" t="b">
        <f t="shared" si="8"/>
        <v>0</v>
      </c>
      <c r="AQ22" s="91" t="b">
        <f t="shared" si="0"/>
        <v>0</v>
      </c>
      <c r="AR22" s="91" t="b">
        <f t="shared" si="1"/>
        <v>0</v>
      </c>
      <c r="AT22" s="22" t="str">
        <f t="shared" si="2"/>
        <v/>
      </c>
      <c r="BB22" s="22" t="b">
        <v>0</v>
      </c>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row>
    <row r="23" spans="2:89">
      <c r="B23" s="336"/>
      <c r="C23" s="616" t="s">
        <v>486</v>
      </c>
      <c r="D23" s="616"/>
      <c r="E23" s="616"/>
      <c r="F23" s="616"/>
      <c r="G23" s="616"/>
      <c r="H23" s="616"/>
      <c r="I23" s="616"/>
      <c r="J23" s="616"/>
      <c r="K23" s="616"/>
      <c r="L23" s="616"/>
      <c r="M23" s="616"/>
      <c r="N23" s="616"/>
      <c r="O23" s="616"/>
      <c r="P23" s="616"/>
      <c r="Q23" s="616"/>
      <c r="R23" s="616"/>
      <c r="S23" s="616"/>
      <c r="T23" s="616"/>
      <c r="U23" s="616"/>
      <c r="V23" s="616"/>
      <c r="W23" s="616"/>
      <c r="X23" s="616"/>
      <c r="Y23" s="616"/>
      <c r="Z23" s="616"/>
      <c r="AA23" s="616"/>
      <c r="AB23" s="616"/>
      <c r="AC23" s="616"/>
      <c r="AD23" s="616"/>
      <c r="AE23" s="616"/>
      <c r="AF23" s="616"/>
      <c r="AG23" s="616"/>
      <c r="AH23" s="616"/>
      <c r="AI23" s="616"/>
      <c r="AJ23" s="616"/>
      <c r="AK23" s="625"/>
      <c r="AL23" s="90">
        <v>2</v>
      </c>
      <c r="AM23" s="92" t="str">
        <f t="shared" si="9"/>
        <v/>
      </c>
      <c r="AN23" s="92" t="b">
        <f t="shared" si="7"/>
        <v>0</v>
      </c>
      <c r="AO23" s="92" t="s">
        <v>321</v>
      </c>
      <c r="AP23" t="b">
        <f t="shared" si="8"/>
        <v>0</v>
      </c>
      <c r="AQ23" s="91" t="b">
        <f t="shared" si="0"/>
        <v>0</v>
      </c>
      <c r="AR23" s="91" t="b">
        <f t="shared" si="1"/>
        <v>0</v>
      </c>
      <c r="AT23" s="22" t="str">
        <f t="shared" si="2"/>
        <v/>
      </c>
      <c r="BB23" s="22" t="b">
        <v>0</v>
      </c>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row>
    <row r="24" spans="2:89">
      <c r="B24" s="336"/>
      <c r="C24" s="616" t="s">
        <v>487</v>
      </c>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25"/>
      <c r="AL24" s="90">
        <v>2</v>
      </c>
      <c r="AM24" s="92" t="str">
        <f t="shared" si="9"/>
        <v/>
      </c>
      <c r="AN24" s="92" t="b">
        <f t="shared" si="7"/>
        <v>0</v>
      </c>
      <c r="AO24" s="92" t="s">
        <v>322</v>
      </c>
      <c r="AP24" t="b">
        <f t="shared" si="8"/>
        <v>0</v>
      </c>
      <c r="AQ24" s="91" t="b">
        <f t="shared" si="0"/>
        <v>0</v>
      </c>
      <c r="AR24" s="91" t="b">
        <f t="shared" si="1"/>
        <v>0</v>
      </c>
      <c r="AT24" s="22" t="str">
        <f t="shared" si="2"/>
        <v/>
      </c>
      <c r="BB24" s="22" t="b">
        <v>0</v>
      </c>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row>
    <row r="25" spans="2:89">
      <c r="B25" s="336"/>
      <c r="C25" s="616" t="s">
        <v>488</v>
      </c>
      <c r="D25" s="616"/>
      <c r="E25" s="616"/>
      <c r="F25" s="616"/>
      <c r="G25" s="616"/>
      <c r="H25" s="616"/>
      <c r="I25" s="616"/>
      <c r="J25" s="616"/>
      <c r="K25" s="616"/>
      <c r="L25" s="616"/>
      <c r="M25" s="616"/>
      <c r="N25" s="616"/>
      <c r="O25" s="616"/>
      <c r="P25" s="616"/>
      <c r="Q25" s="616"/>
      <c r="R25" s="616"/>
      <c r="S25" s="616"/>
      <c r="T25" s="616"/>
      <c r="U25" s="616"/>
      <c r="V25" s="616"/>
      <c r="W25" s="616"/>
      <c r="X25" s="616"/>
      <c r="Y25" s="616"/>
      <c r="Z25" s="616"/>
      <c r="AA25" s="616"/>
      <c r="AB25" s="616"/>
      <c r="AC25" s="616"/>
      <c r="AD25" s="616"/>
      <c r="AE25" s="616"/>
      <c r="AF25" s="616"/>
      <c r="AG25" s="616"/>
      <c r="AH25" s="616"/>
      <c r="AI25" s="616"/>
      <c r="AJ25" s="616"/>
      <c r="AK25" s="625"/>
      <c r="AL25" s="90">
        <v>2</v>
      </c>
      <c r="AM25" s="92" t="str">
        <f t="shared" si="9"/>
        <v/>
      </c>
      <c r="AN25" s="92" t="b">
        <f t="shared" si="7"/>
        <v>0</v>
      </c>
      <c r="AO25" s="92" t="s">
        <v>323</v>
      </c>
      <c r="AP25" t="b">
        <f t="shared" si="8"/>
        <v>0</v>
      </c>
      <c r="AQ25" s="91" t="b">
        <f t="shared" si="0"/>
        <v>0</v>
      </c>
      <c r="AR25" s="91" t="b">
        <f t="shared" si="1"/>
        <v>0</v>
      </c>
      <c r="AT25" s="22" t="str">
        <f t="shared" si="2"/>
        <v/>
      </c>
      <c r="BB25" s="22" t="b">
        <v>0</v>
      </c>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row>
    <row r="26" spans="2:89">
      <c r="B26" s="336"/>
      <c r="C26" s="616" t="s">
        <v>489</v>
      </c>
      <c r="D26" s="616"/>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616"/>
      <c r="AE26" s="616"/>
      <c r="AF26" s="616"/>
      <c r="AG26" s="616"/>
      <c r="AH26" s="616"/>
      <c r="AI26" s="616"/>
      <c r="AJ26" s="616"/>
      <c r="AK26" s="625"/>
      <c r="AL26" s="90">
        <v>2</v>
      </c>
      <c r="AM26" s="92" t="str">
        <f t="shared" si="9"/>
        <v/>
      </c>
      <c r="AN26" s="92" t="b">
        <f t="shared" si="7"/>
        <v>0</v>
      </c>
      <c r="AO26" s="92" t="s">
        <v>324</v>
      </c>
      <c r="AP26" t="b">
        <f t="shared" si="8"/>
        <v>0</v>
      </c>
      <c r="AQ26" s="91" t="b">
        <f t="shared" si="0"/>
        <v>0</v>
      </c>
      <c r="AR26" s="91" t="b">
        <f t="shared" si="1"/>
        <v>0</v>
      </c>
      <c r="AT26" s="22" t="str">
        <f t="shared" si="2"/>
        <v/>
      </c>
      <c r="BB26" s="22" t="b">
        <v>0</v>
      </c>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row>
    <row r="27" spans="2:89">
      <c r="B27" s="336"/>
      <c r="C27" s="616" t="s">
        <v>490</v>
      </c>
      <c r="D27" s="616"/>
      <c r="E27" s="616"/>
      <c r="F27" s="616"/>
      <c r="G27" s="616"/>
      <c r="H27" s="616"/>
      <c r="I27" s="616"/>
      <c r="J27" s="616"/>
      <c r="K27" s="616"/>
      <c r="L27" s="616"/>
      <c r="M27" s="616"/>
      <c r="N27" s="616"/>
      <c r="O27" s="616"/>
      <c r="P27" s="616"/>
      <c r="Q27" s="616"/>
      <c r="R27" s="616"/>
      <c r="S27" s="616"/>
      <c r="T27" s="616"/>
      <c r="U27" s="616"/>
      <c r="V27" s="616"/>
      <c r="W27" s="616"/>
      <c r="X27" s="616"/>
      <c r="Y27" s="616"/>
      <c r="Z27" s="616"/>
      <c r="AA27" s="616"/>
      <c r="AB27" s="616"/>
      <c r="AC27" s="616"/>
      <c r="AD27" s="616"/>
      <c r="AE27" s="616"/>
      <c r="AF27" s="616"/>
      <c r="AG27" s="616"/>
      <c r="AH27" s="616"/>
      <c r="AI27" s="616"/>
      <c r="AJ27" s="616"/>
      <c r="AK27" s="625"/>
      <c r="AL27" s="90">
        <v>2</v>
      </c>
      <c r="AM27" s="92" t="str">
        <f t="shared" si="9"/>
        <v/>
      </c>
      <c r="AN27" s="92" t="b">
        <f t="shared" si="7"/>
        <v>0</v>
      </c>
      <c r="AO27" s="92" t="s">
        <v>325</v>
      </c>
      <c r="AP27" t="b">
        <f t="shared" si="8"/>
        <v>0</v>
      </c>
      <c r="AQ27" s="91" t="b">
        <f t="shared" si="0"/>
        <v>0</v>
      </c>
      <c r="AR27" s="91" t="b">
        <f t="shared" si="1"/>
        <v>0</v>
      </c>
      <c r="AT27" s="22" t="str">
        <f t="shared" si="2"/>
        <v/>
      </c>
      <c r="BB27" s="22" t="b">
        <v>0</v>
      </c>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row>
    <row r="28" spans="2:89">
      <c r="B28" s="336"/>
      <c r="C28" s="616" t="s">
        <v>491</v>
      </c>
      <c r="D28" s="616"/>
      <c r="E28" s="616"/>
      <c r="F28" s="616"/>
      <c r="G28" s="616"/>
      <c r="H28" s="616"/>
      <c r="I28" s="616"/>
      <c r="J28" s="616"/>
      <c r="K28" s="616"/>
      <c r="L28" s="616"/>
      <c r="M28" s="616"/>
      <c r="N28" s="616"/>
      <c r="O28" s="616"/>
      <c r="P28" s="616"/>
      <c r="Q28" s="616"/>
      <c r="R28" s="616"/>
      <c r="S28" s="616"/>
      <c r="T28" s="616"/>
      <c r="U28" s="616"/>
      <c r="V28" s="616"/>
      <c r="W28" s="616"/>
      <c r="X28" s="616"/>
      <c r="Y28" s="616"/>
      <c r="Z28" s="616"/>
      <c r="AA28" s="616"/>
      <c r="AB28" s="616"/>
      <c r="AC28" s="616"/>
      <c r="AD28" s="616"/>
      <c r="AE28" s="616"/>
      <c r="AF28" s="616"/>
      <c r="AG28" s="616"/>
      <c r="AH28" s="616"/>
      <c r="AI28" s="616"/>
      <c r="AJ28" s="616"/>
      <c r="AK28" s="625"/>
      <c r="AL28" s="90">
        <v>2</v>
      </c>
      <c r="AM28" s="92" t="str">
        <f t="shared" si="9"/>
        <v/>
      </c>
      <c r="AN28" s="92" t="b">
        <f t="shared" si="7"/>
        <v>0</v>
      </c>
      <c r="AO28" s="92" t="s">
        <v>326</v>
      </c>
      <c r="AP28" t="b">
        <f t="shared" si="8"/>
        <v>0</v>
      </c>
      <c r="AQ28" s="91" t="b">
        <f t="shared" si="0"/>
        <v>0</v>
      </c>
      <c r="AR28" s="91" t="b">
        <f t="shared" si="1"/>
        <v>0</v>
      </c>
      <c r="AT28" s="22" t="str">
        <f t="shared" si="2"/>
        <v/>
      </c>
      <c r="BB28" s="22" t="b">
        <v>0</v>
      </c>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row>
    <row r="29" spans="2:89">
      <c r="B29" s="336"/>
      <c r="C29" s="616" t="s">
        <v>492</v>
      </c>
      <c r="D29" s="616"/>
      <c r="E29" s="616"/>
      <c r="F29" s="616"/>
      <c r="G29" s="616"/>
      <c r="H29" s="616"/>
      <c r="I29" s="616"/>
      <c r="J29" s="616"/>
      <c r="K29" s="616"/>
      <c r="L29" s="616"/>
      <c r="M29" s="616"/>
      <c r="N29" s="616"/>
      <c r="O29" s="616"/>
      <c r="P29" s="616"/>
      <c r="Q29" s="616"/>
      <c r="R29" s="616"/>
      <c r="S29" s="616"/>
      <c r="T29" s="616"/>
      <c r="U29" s="616"/>
      <c r="V29" s="616"/>
      <c r="W29" s="616"/>
      <c r="X29" s="616"/>
      <c r="Y29" s="616"/>
      <c r="Z29" s="616"/>
      <c r="AA29" s="616"/>
      <c r="AB29" s="616"/>
      <c r="AC29" s="616"/>
      <c r="AD29" s="616"/>
      <c r="AE29" s="616"/>
      <c r="AF29" s="616"/>
      <c r="AG29" s="616"/>
      <c r="AH29" s="616"/>
      <c r="AI29" s="616"/>
      <c r="AJ29" s="616"/>
      <c r="AK29" s="625"/>
      <c r="AL29" s="90">
        <v>2</v>
      </c>
      <c r="AM29" s="92" t="str">
        <f t="shared" si="9"/>
        <v/>
      </c>
      <c r="AN29" s="92" t="b">
        <f t="shared" si="7"/>
        <v>0</v>
      </c>
      <c r="AO29" s="92" t="s">
        <v>327</v>
      </c>
      <c r="AP29" t="b">
        <f t="shared" si="8"/>
        <v>0</v>
      </c>
      <c r="AQ29" s="91" t="b">
        <f t="shared" si="0"/>
        <v>0</v>
      </c>
      <c r="AR29" s="91" t="b">
        <f t="shared" si="1"/>
        <v>0</v>
      </c>
      <c r="AT29" s="22" t="str">
        <f t="shared" si="2"/>
        <v/>
      </c>
      <c r="BB29" s="22" t="b">
        <v>0</v>
      </c>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row>
    <row r="30" spans="2:89">
      <c r="B30" s="336"/>
      <c r="C30" s="616" t="s">
        <v>493</v>
      </c>
      <c r="D30" s="616"/>
      <c r="E30" s="616"/>
      <c r="F30" s="616"/>
      <c r="G30" s="616"/>
      <c r="H30" s="616"/>
      <c r="I30" s="616"/>
      <c r="J30" s="616"/>
      <c r="K30" s="616"/>
      <c r="L30" s="616"/>
      <c r="M30" s="616"/>
      <c r="N30" s="616"/>
      <c r="O30" s="616" t="s">
        <v>502</v>
      </c>
      <c r="P30" s="616"/>
      <c r="Q30" s="616"/>
      <c r="R30" s="616"/>
      <c r="S30" s="616"/>
      <c r="T30" s="616"/>
      <c r="U30" s="616"/>
      <c r="V30" s="616"/>
      <c r="W30" s="616"/>
      <c r="X30" s="616"/>
      <c r="Y30" s="616"/>
      <c r="Z30" s="616"/>
      <c r="AA30" s="616"/>
      <c r="AB30" s="616"/>
      <c r="AC30" s="616"/>
      <c r="AD30" s="616"/>
      <c r="AE30" s="616"/>
      <c r="AF30" s="616"/>
      <c r="AG30" s="629"/>
      <c r="AH30" s="629"/>
      <c r="AI30" s="629"/>
      <c r="AJ30" s="629"/>
      <c r="AK30" s="341" t="s">
        <v>503</v>
      </c>
      <c r="AL30" s="90">
        <v>2</v>
      </c>
      <c r="AM30" s="92" t="str">
        <f>IF(BB30,C30&amp;IF(AG30&lt;&gt;"",O30&amp;AG30&amp;AK30,""),"")</f>
        <v/>
      </c>
      <c r="AN30" s="92" t="b">
        <f t="shared" si="7"/>
        <v>0</v>
      </c>
      <c r="AO30" s="92" t="s">
        <v>328</v>
      </c>
      <c r="AP30" t="b">
        <f>BB30</f>
        <v>0</v>
      </c>
      <c r="AQ30" s="91" t="b">
        <f t="shared" si="0"/>
        <v>0</v>
      </c>
      <c r="AR30" s="91" t="b">
        <f t="shared" si="1"/>
        <v>0</v>
      </c>
      <c r="AT30" s="22" t="str">
        <f t="shared" si="2"/>
        <v/>
      </c>
      <c r="BB30" s="22" t="b">
        <v>0</v>
      </c>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row>
    <row r="31" spans="2:89">
      <c r="B31" s="336"/>
      <c r="C31" s="616" t="s">
        <v>494</v>
      </c>
      <c r="D31" s="616"/>
      <c r="E31" s="616"/>
      <c r="F31" s="616"/>
      <c r="G31" s="616"/>
      <c r="H31" s="616"/>
      <c r="I31" s="616"/>
      <c r="J31" s="616"/>
      <c r="K31" s="616"/>
      <c r="L31" s="616"/>
      <c r="M31" s="616"/>
      <c r="N31" s="616"/>
      <c r="O31" s="616" t="s">
        <v>502</v>
      </c>
      <c r="P31" s="616"/>
      <c r="Q31" s="616"/>
      <c r="R31" s="616"/>
      <c r="S31" s="616"/>
      <c r="T31" s="616"/>
      <c r="U31" s="616"/>
      <c r="V31" s="616"/>
      <c r="W31" s="616"/>
      <c r="X31" s="616"/>
      <c r="Y31" s="616"/>
      <c r="Z31" s="616"/>
      <c r="AA31" s="616"/>
      <c r="AB31" s="616"/>
      <c r="AC31" s="616"/>
      <c r="AD31" s="616"/>
      <c r="AE31" s="616"/>
      <c r="AF31" s="616"/>
      <c r="AG31" s="629"/>
      <c r="AH31" s="629"/>
      <c r="AI31" s="629"/>
      <c r="AJ31" s="629"/>
      <c r="AK31" s="341" t="s">
        <v>503</v>
      </c>
      <c r="AL31" s="90">
        <v>2</v>
      </c>
      <c r="AM31" s="92" t="str">
        <f>IF(BB31,C31&amp;IF(AG31&lt;&gt;"",O31&amp;AG31&amp;AK31,""),"")</f>
        <v/>
      </c>
      <c r="AN31" s="92" t="b">
        <f t="shared" si="7"/>
        <v>0</v>
      </c>
      <c r="AO31" s="92" t="s">
        <v>329</v>
      </c>
      <c r="AP31" t="b">
        <f t="shared" si="8"/>
        <v>0</v>
      </c>
      <c r="AQ31" s="91" t="b">
        <f t="shared" si="0"/>
        <v>0</v>
      </c>
      <c r="AR31" s="91" t="b">
        <f t="shared" si="1"/>
        <v>0</v>
      </c>
      <c r="AT31" s="22" t="str">
        <f t="shared" si="2"/>
        <v/>
      </c>
      <c r="BB31" s="22" t="b">
        <v>0</v>
      </c>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row>
    <row r="32" spans="2:89">
      <c r="B32" s="336"/>
      <c r="C32" s="616" t="s">
        <v>495</v>
      </c>
      <c r="D32" s="616"/>
      <c r="E32" s="616"/>
      <c r="F32" s="616"/>
      <c r="G32" s="616"/>
      <c r="H32" s="616"/>
      <c r="I32" s="616"/>
      <c r="J32" s="616"/>
      <c r="K32" s="616"/>
      <c r="L32" s="616"/>
      <c r="M32" s="616"/>
      <c r="N32" s="616"/>
      <c r="O32" s="616"/>
      <c r="P32" s="616"/>
      <c r="Q32" s="616"/>
      <c r="R32" s="616"/>
      <c r="S32" s="616"/>
      <c r="T32" s="616"/>
      <c r="U32" s="616"/>
      <c r="V32" s="616"/>
      <c r="W32" s="616"/>
      <c r="X32" s="616"/>
      <c r="Y32" s="616"/>
      <c r="Z32" s="616"/>
      <c r="AA32" s="616"/>
      <c r="AB32" s="616"/>
      <c r="AC32" s="616"/>
      <c r="AD32" s="616"/>
      <c r="AE32" s="616"/>
      <c r="AF32" s="616"/>
      <c r="AG32" s="616"/>
      <c r="AH32" s="616"/>
      <c r="AI32" s="616"/>
      <c r="AJ32" s="616"/>
      <c r="AK32" s="625"/>
      <c r="AL32" s="90">
        <v>2</v>
      </c>
      <c r="AM32" s="92" t="str">
        <f t="shared" si="9"/>
        <v/>
      </c>
      <c r="AN32" s="92" t="b">
        <f t="shared" si="7"/>
        <v>0</v>
      </c>
      <c r="AO32" s="92" t="s">
        <v>330</v>
      </c>
      <c r="AP32" t="b">
        <f t="shared" si="8"/>
        <v>0</v>
      </c>
      <c r="AQ32" s="91" t="b">
        <f t="shared" si="0"/>
        <v>0</v>
      </c>
      <c r="AR32" s="91" t="b">
        <f t="shared" si="1"/>
        <v>0</v>
      </c>
      <c r="AT32" s="22" t="str">
        <f t="shared" si="2"/>
        <v/>
      </c>
      <c r="BB32" s="22" t="b">
        <v>0</v>
      </c>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row>
    <row r="33" spans="1:89">
      <c r="B33" s="336"/>
      <c r="C33" s="616" t="s">
        <v>496</v>
      </c>
      <c r="D33" s="616"/>
      <c r="E33" s="616"/>
      <c r="F33" s="616"/>
      <c r="G33" s="616"/>
      <c r="H33" s="616"/>
      <c r="I33" s="616"/>
      <c r="J33" s="616"/>
      <c r="K33" s="616"/>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16"/>
      <c r="AJ33" s="616"/>
      <c r="AK33" s="625"/>
      <c r="AL33" s="90">
        <v>2</v>
      </c>
      <c r="AM33" s="92" t="str">
        <f t="shared" si="9"/>
        <v/>
      </c>
      <c r="AN33" s="92" t="b">
        <f t="shared" si="7"/>
        <v>0</v>
      </c>
      <c r="AO33" s="92" t="s">
        <v>331</v>
      </c>
      <c r="AP33" t="b">
        <f t="shared" si="8"/>
        <v>0</v>
      </c>
      <c r="AQ33" s="91" t="b">
        <f t="shared" si="0"/>
        <v>0</v>
      </c>
      <c r="AR33" s="91" t="b">
        <f t="shared" si="1"/>
        <v>0</v>
      </c>
      <c r="AT33" s="22" t="str">
        <f t="shared" si="2"/>
        <v/>
      </c>
      <c r="BB33" s="22" t="b">
        <v>0</v>
      </c>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row>
    <row r="34" spans="1:89">
      <c r="B34" s="336"/>
      <c r="C34" s="616" t="s">
        <v>497</v>
      </c>
      <c r="D34" s="616"/>
      <c r="E34" s="616"/>
      <c r="F34" s="616"/>
      <c r="G34" s="616"/>
      <c r="H34" s="616"/>
      <c r="I34" s="616"/>
      <c r="J34" s="616"/>
      <c r="K34" s="616"/>
      <c r="L34" s="616"/>
      <c r="M34" s="616"/>
      <c r="N34" s="616"/>
      <c r="O34" s="616"/>
      <c r="P34" s="616"/>
      <c r="Q34" s="616"/>
      <c r="R34" s="616"/>
      <c r="S34" s="616"/>
      <c r="T34" s="616"/>
      <c r="U34" s="616"/>
      <c r="V34" s="616"/>
      <c r="W34" s="616"/>
      <c r="X34" s="616"/>
      <c r="Y34" s="616"/>
      <c r="Z34" s="616"/>
      <c r="AA34" s="616"/>
      <c r="AB34" s="616"/>
      <c r="AC34" s="616"/>
      <c r="AD34" s="616"/>
      <c r="AE34" s="616"/>
      <c r="AF34" s="616"/>
      <c r="AG34" s="616"/>
      <c r="AH34" s="616"/>
      <c r="AI34" s="616"/>
      <c r="AJ34" s="616"/>
      <c r="AK34" s="625"/>
      <c r="AL34" s="90">
        <v>2</v>
      </c>
      <c r="AM34" s="92" t="str">
        <f t="shared" si="9"/>
        <v/>
      </c>
      <c r="AN34" s="92" t="b">
        <f t="shared" si="7"/>
        <v>0</v>
      </c>
      <c r="AO34" s="92" t="s">
        <v>332</v>
      </c>
      <c r="AP34" t="b">
        <f t="shared" si="8"/>
        <v>0</v>
      </c>
      <c r="AQ34" s="91" t="b">
        <f t="shared" si="0"/>
        <v>0</v>
      </c>
      <c r="AR34" s="91" t="b">
        <f t="shared" si="1"/>
        <v>0</v>
      </c>
      <c r="AT34" s="22" t="str">
        <f t="shared" si="2"/>
        <v/>
      </c>
      <c r="BB34" s="22" t="b">
        <v>0</v>
      </c>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row>
    <row r="35" spans="1:89">
      <c r="B35" s="336"/>
      <c r="C35" s="616" t="s">
        <v>498</v>
      </c>
      <c r="D35" s="616"/>
      <c r="E35" s="616"/>
      <c r="F35" s="616"/>
      <c r="G35" s="616"/>
      <c r="H35" s="616"/>
      <c r="I35" s="616"/>
      <c r="J35" s="616"/>
      <c r="K35" s="616"/>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16"/>
      <c r="AK35" s="625"/>
      <c r="AL35" s="90">
        <v>2</v>
      </c>
      <c r="AM35" s="92" t="str">
        <f t="shared" si="9"/>
        <v/>
      </c>
      <c r="AN35" s="92" t="b">
        <f t="shared" si="7"/>
        <v>0</v>
      </c>
      <c r="AO35" s="92" t="s">
        <v>333</v>
      </c>
      <c r="AP35" t="b">
        <f t="shared" si="8"/>
        <v>0</v>
      </c>
      <c r="AQ35" s="91" t="b">
        <f t="shared" si="0"/>
        <v>0</v>
      </c>
      <c r="AR35" s="91" t="b">
        <f t="shared" si="1"/>
        <v>0</v>
      </c>
      <c r="AT35" s="22" t="str">
        <f t="shared" si="2"/>
        <v/>
      </c>
      <c r="BB35" s="22" t="b">
        <v>0</v>
      </c>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row>
    <row r="36" spans="1:89">
      <c r="B36" s="626" t="s">
        <v>334</v>
      </c>
      <c r="C36" s="621"/>
      <c r="D36" s="621"/>
      <c r="E36" s="621"/>
      <c r="F36" s="621"/>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1"/>
      <c r="AI36" s="621"/>
      <c r="AJ36" s="621"/>
      <c r="AK36" s="339">
        <f>COUNTIF(BB37:BB43,TRUE)</f>
        <v>0</v>
      </c>
      <c r="AL36" s="90">
        <v>1</v>
      </c>
      <c r="AM36" t="str">
        <f>B36</f>
        <v>5. 摻西藥方法檢測 Adulterated Drug :</v>
      </c>
      <c r="AN36" s="92" t="b">
        <f>OR(BB37:BB43)</f>
        <v>0</v>
      </c>
      <c r="AO36" s="92" t="s">
        <v>335</v>
      </c>
      <c r="AP36" t="b">
        <f>TRUE</f>
        <v>1</v>
      </c>
      <c r="AQ36" s="91" t="b">
        <f t="shared" si="0"/>
        <v>0</v>
      </c>
      <c r="AR36" s="91" t="b">
        <f t="shared" si="1"/>
        <v>0</v>
      </c>
      <c r="AT36" s="22" t="str">
        <f t="shared" si="2"/>
        <v/>
      </c>
      <c r="AV36" s="3"/>
      <c r="AY36" s="93"/>
      <c r="BB36" s="621" t="s">
        <v>99</v>
      </c>
      <c r="BC36" s="621"/>
      <c r="BD36" s="621"/>
      <c r="BE36" s="621"/>
      <c r="BF36" s="621"/>
      <c r="BG36" s="621"/>
      <c r="BH36" s="621"/>
      <c r="BI36" s="621"/>
      <c r="BJ36" s="621"/>
      <c r="BK36" s="621"/>
      <c r="BL36" s="621"/>
      <c r="BM36" s="621"/>
      <c r="BN36" s="621"/>
      <c r="BO36" s="621"/>
      <c r="BP36" s="621"/>
      <c r="BQ36" s="621"/>
      <c r="BR36" s="621"/>
      <c r="BS36" s="621"/>
      <c r="BT36" s="621"/>
      <c r="BU36" s="621"/>
      <c r="BV36" s="621"/>
      <c r="BW36" s="621"/>
      <c r="BX36" s="621"/>
      <c r="BY36" s="621"/>
      <c r="BZ36" s="621"/>
      <c r="CA36" s="621"/>
      <c r="CB36" s="621"/>
      <c r="CC36" s="621"/>
      <c r="CD36" s="621"/>
      <c r="CE36" s="621"/>
      <c r="CF36" s="621"/>
      <c r="CG36" s="621"/>
      <c r="CH36" s="621"/>
      <c r="CI36" s="621"/>
      <c r="CJ36" s="621"/>
      <c r="CK36" s="18">
        <f>COUNTIF(BB37:BB37,TRUE)</f>
        <v>0</v>
      </c>
    </row>
    <row r="37" spans="1:89">
      <c r="B37" s="336"/>
      <c r="C37" s="616" t="s">
        <v>336</v>
      </c>
      <c r="D37" s="616"/>
      <c r="E37" s="616"/>
      <c r="F37" s="616"/>
      <c r="G37" s="616"/>
      <c r="H37" s="616"/>
      <c r="I37" s="616"/>
      <c r="J37" s="616"/>
      <c r="K37" s="616"/>
      <c r="L37" s="616"/>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16"/>
      <c r="AJ37" s="616"/>
      <c r="AK37" s="625"/>
      <c r="AL37" s="90">
        <v>2</v>
      </c>
      <c r="AM37" s="92" t="str">
        <f t="shared" si="9"/>
        <v/>
      </c>
      <c r="AN37" s="92" t="b">
        <f t="shared" ref="AN37:AN43" si="10">BB37</f>
        <v>0</v>
      </c>
      <c r="AO37" s="92" t="s">
        <v>337</v>
      </c>
      <c r="AP37" t="b">
        <f t="shared" ref="AP37:AP43" si="11">BB37</f>
        <v>0</v>
      </c>
      <c r="AQ37" s="91" t="b">
        <f t="shared" si="0"/>
        <v>0</v>
      </c>
      <c r="AR37" s="91" t="b">
        <f t="shared" si="1"/>
        <v>0</v>
      </c>
      <c r="AT37" s="22" t="str">
        <f t="shared" si="2"/>
        <v/>
      </c>
      <c r="BB37" s="22" t="b">
        <v>0</v>
      </c>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row>
    <row r="38" spans="1:89">
      <c r="B38" s="336"/>
      <c r="C38" s="616" t="s">
        <v>338</v>
      </c>
      <c r="D38" s="616"/>
      <c r="E38" s="616"/>
      <c r="F38" s="616"/>
      <c r="G38" s="616"/>
      <c r="H38" s="616"/>
      <c r="I38" s="616"/>
      <c r="J38" s="616"/>
      <c r="K38" s="616"/>
      <c r="L38" s="616"/>
      <c r="M38" s="616"/>
      <c r="N38" s="616"/>
      <c r="O38" s="616"/>
      <c r="P38" s="616"/>
      <c r="Q38" s="616"/>
      <c r="R38" s="616"/>
      <c r="S38" s="616"/>
      <c r="T38" s="616"/>
      <c r="U38" s="616"/>
      <c r="V38" s="616"/>
      <c r="W38" s="616"/>
      <c r="X38" s="616"/>
      <c r="Y38" s="616"/>
      <c r="Z38" s="616"/>
      <c r="AA38" s="616"/>
      <c r="AB38" s="616"/>
      <c r="AC38" s="616"/>
      <c r="AD38" s="616"/>
      <c r="AE38" s="616"/>
      <c r="AF38" s="616"/>
      <c r="AG38" s="616"/>
      <c r="AH38" s="616"/>
      <c r="AI38" s="616"/>
      <c r="AJ38" s="616"/>
      <c r="AK38" s="625"/>
      <c r="AL38" s="90">
        <v>2</v>
      </c>
      <c r="AM38" s="92" t="str">
        <f t="shared" si="9"/>
        <v/>
      </c>
      <c r="AN38" s="92" t="b">
        <f t="shared" si="10"/>
        <v>0</v>
      </c>
      <c r="AO38" s="92" t="s">
        <v>339</v>
      </c>
      <c r="AP38" t="b">
        <f t="shared" si="11"/>
        <v>0</v>
      </c>
      <c r="AQ38" s="91" t="b">
        <f t="shared" si="0"/>
        <v>0</v>
      </c>
      <c r="AR38" s="91" t="b">
        <f t="shared" si="1"/>
        <v>0</v>
      </c>
      <c r="AT38" s="22" t="str">
        <f t="shared" si="2"/>
        <v/>
      </c>
      <c r="BB38" s="22" t="b">
        <v>0</v>
      </c>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row>
    <row r="39" spans="1:89">
      <c r="B39" s="336"/>
      <c r="C39" s="616" t="s">
        <v>340</v>
      </c>
      <c r="D39" s="616"/>
      <c r="E39" s="616"/>
      <c r="F39" s="616"/>
      <c r="G39" s="616"/>
      <c r="H39" s="616"/>
      <c r="I39" s="616"/>
      <c r="J39" s="616"/>
      <c r="K39" s="616"/>
      <c r="L39" s="616"/>
      <c r="M39" s="616"/>
      <c r="N39" s="616"/>
      <c r="O39" s="616"/>
      <c r="P39" s="616"/>
      <c r="Q39" s="616"/>
      <c r="R39" s="616"/>
      <c r="S39" s="616"/>
      <c r="T39" s="616"/>
      <c r="U39" s="616"/>
      <c r="V39" s="616"/>
      <c r="W39" s="616"/>
      <c r="X39" s="616"/>
      <c r="Y39" s="616"/>
      <c r="Z39" s="616"/>
      <c r="AA39" s="616"/>
      <c r="AB39" s="616"/>
      <c r="AC39" s="616"/>
      <c r="AD39" s="616"/>
      <c r="AE39" s="616"/>
      <c r="AF39" s="616"/>
      <c r="AG39" s="616"/>
      <c r="AH39" s="616"/>
      <c r="AI39" s="616"/>
      <c r="AJ39" s="616"/>
      <c r="AK39" s="625"/>
      <c r="AL39" s="90">
        <v>2</v>
      </c>
      <c r="AM39" s="92" t="str">
        <f t="shared" si="9"/>
        <v/>
      </c>
      <c r="AN39" s="92" t="b">
        <f t="shared" si="10"/>
        <v>0</v>
      </c>
      <c r="AO39" s="92" t="s">
        <v>341</v>
      </c>
      <c r="AP39" t="b">
        <f t="shared" si="11"/>
        <v>0</v>
      </c>
      <c r="AQ39" s="91" t="b">
        <f t="shared" si="0"/>
        <v>0</v>
      </c>
      <c r="AR39" s="91" t="b">
        <f t="shared" si="1"/>
        <v>0</v>
      </c>
      <c r="AT39" s="22" t="str">
        <f t="shared" si="2"/>
        <v/>
      </c>
      <c r="BB39" s="22" t="b">
        <v>0</v>
      </c>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row>
    <row r="40" spans="1:89">
      <c r="B40" s="336"/>
      <c r="C40" s="616" t="s">
        <v>342</v>
      </c>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6"/>
      <c r="AK40" s="625"/>
      <c r="AL40" s="90">
        <v>2</v>
      </c>
      <c r="AM40" s="92" t="str">
        <f t="shared" si="9"/>
        <v/>
      </c>
      <c r="AN40" s="92" t="b">
        <f t="shared" si="10"/>
        <v>0</v>
      </c>
      <c r="AO40" s="92" t="s">
        <v>343</v>
      </c>
      <c r="AP40" t="b">
        <f t="shared" si="11"/>
        <v>0</v>
      </c>
      <c r="AQ40" s="91" t="b">
        <f t="shared" si="0"/>
        <v>0</v>
      </c>
      <c r="AR40" s="91" t="b">
        <f t="shared" si="1"/>
        <v>0</v>
      </c>
      <c r="AT40" s="22" t="str">
        <f t="shared" si="2"/>
        <v/>
      </c>
      <c r="BB40" s="22" t="b">
        <v>0</v>
      </c>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row>
    <row r="41" spans="1:89">
      <c r="B41" s="336"/>
      <c r="C41" s="616" t="s">
        <v>438</v>
      </c>
      <c r="D41" s="616"/>
      <c r="E41" s="616"/>
      <c r="F41" s="616"/>
      <c r="G41" s="616"/>
      <c r="H41" s="616"/>
      <c r="I41" s="616"/>
      <c r="J41" s="616"/>
      <c r="K41" s="616"/>
      <c r="L41" s="616"/>
      <c r="M41" s="616"/>
      <c r="N41" s="616"/>
      <c r="O41" s="616"/>
      <c r="P41" s="616"/>
      <c r="Q41" s="616"/>
      <c r="R41" s="616"/>
      <c r="S41" s="616"/>
      <c r="T41" s="616"/>
      <c r="U41" s="616"/>
      <c r="V41" s="616"/>
      <c r="W41" s="616"/>
      <c r="X41" s="616"/>
      <c r="Y41" s="616"/>
      <c r="Z41" s="616"/>
      <c r="AA41" s="616"/>
      <c r="AB41" s="616"/>
      <c r="AC41" s="616"/>
      <c r="AD41" s="616"/>
      <c r="AE41" s="616"/>
      <c r="AF41" s="616"/>
      <c r="AG41" s="616"/>
      <c r="AH41" s="616"/>
      <c r="AI41" s="616"/>
      <c r="AJ41" s="616"/>
      <c r="AK41" s="625"/>
      <c r="AL41" s="90">
        <v>2</v>
      </c>
      <c r="AM41" s="92" t="str">
        <f t="shared" si="9"/>
        <v/>
      </c>
      <c r="AN41" s="92" t="b">
        <f t="shared" si="10"/>
        <v>0</v>
      </c>
      <c r="AO41" s="92" t="s">
        <v>344</v>
      </c>
      <c r="AP41" t="b">
        <f t="shared" si="11"/>
        <v>0</v>
      </c>
      <c r="AQ41" s="91" t="b">
        <f t="shared" si="0"/>
        <v>0</v>
      </c>
      <c r="AR41" s="91" t="b">
        <f t="shared" si="1"/>
        <v>0</v>
      </c>
      <c r="AT41" s="22" t="str">
        <f t="shared" si="2"/>
        <v/>
      </c>
      <c r="BB41" s="22" t="b">
        <v>0</v>
      </c>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row>
    <row r="42" spans="1:89">
      <c r="B42" s="336"/>
      <c r="C42" s="616" t="s">
        <v>549</v>
      </c>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6"/>
      <c r="AK42" s="625"/>
      <c r="AL42" s="90">
        <v>2</v>
      </c>
      <c r="AM42" s="92" t="str">
        <f t="shared" si="9"/>
        <v/>
      </c>
      <c r="AN42" s="92" t="b">
        <f t="shared" si="10"/>
        <v>0</v>
      </c>
      <c r="AO42" s="92" t="s">
        <v>345</v>
      </c>
      <c r="AP42" t="b">
        <f t="shared" si="11"/>
        <v>0</v>
      </c>
      <c r="AQ42" s="91" t="b">
        <f t="shared" si="0"/>
        <v>0</v>
      </c>
      <c r="AR42" s="91" t="b">
        <f t="shared" si="1"/>
        <v>0</v>
      </c>
      <c r="AT42" s="22" t="str">
        <f t="shared" si="2"/>
        <v/>
      </c>
      <c r="BB42" s="22" t="b">
        <v>0</v>
      </c>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row>
    <row r="43" spans="1:89">
      <c r="B43" s="336"/>
      <c r="C43" s="616" t="s">
        <v>550</v>
      </c>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c r="AE43" s="616"/>
      <c r="AF43" s="616"/>
      <c r="AG43" s="616"/>
      <c r="AH43" s="616"/>
      <c r="AI43" s="616"/>
      <c r="AJ43" s="616"/>
      <c r="AK43" s="625"/>
      <c r="AL43" s="90">
        <v>2</v>
      </c>
      <c r="AM43" s="92" t="str">
        <f t="shared" si="9"/>
        <v/>
      </c>
      <c r="AN43" s="92" t="b">
        <f t="shared" si="10"/>
        <v>0</v>
      </c>
      <c r="AO43" s="92" t="s">
        <v>346</v>
      </c>
      <c r="AP43" t="b">
        <f t="shared" si="11"/>
        <v>0</v>
      </c>
      <c r="AQ43" s="91" t="b">
        <f t="shared" si="0"/>
        <v>0</v>
      </c>
      <c r="AR43" s="91" t="b">
        <f t="shared" si="1"/>
        <v>0</v>
      </c>
      <c r="AT43" s="22" t="str">
        <f t="shared" si="2"/>
        <v/>
      </c>
      <c r="BB43" s="22" t="b">
        <v>0</v>
      </c>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row>
    <row r="44" spans="1:89">
      <c r="B44" s="626" t="s">
        <v>347</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339">
        <f>COUNTIF(BB45:BB76,TRUE)</f>
        <v>0</v>
      </c>
      <c r="AL44" s="90">
        <v>1</v>
      </c>
      <c r="AM44" t="str">
        <f>B44</f>
        <v>6.功效成分 (Functional ingredients)：(請提供規格值Please provide the estimated content or specification content.)</v>
      </c>
      <c r="AN44" s="92" t="b">
        <f>OR(BB45:BB75)</f>
        <v>0</v>
      </c>
      <c r="AO44" s="92" t="s">
        <v>348</v>
      </c>
      <c r="AP44" t="b">
        <f>TRUE</f>
        <v>1</v>
      </c>
      <c r="AQ44" s="91" t="b">
        <f t="shared" si="0"/>
        <v>0</v>
      </c>
      <c r="AR44" s="91" t="b">
        <f t="shared" si="1"/>
        <v>0</v>
      </c>
      <c r="AT44" s="22" t="str">
        <f t="shared" si="2"/>
        <v/>
      </c>
      <c r="AV44" s="3"/>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row>
    <row r="45" spans="1:89">
      <c r="A45" s="15"/>
      <c r="B45" s="336"/>
      <c r="C45" s="616" t="s">
        <v>444</v>
      </c>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6"/>
      <c r="AC45" s="616"/>
      <c r="AD45" s="616"/>
      <c r="AE45" s="616"/>
      <c r="AF45" s="616"/>
      <c r="AG45" s="616"/>
      <c r="AH45" s="616"/>
      <c r="AI45" s="616"/>
      <c r="AJ45" s="616"/>
      <c r="AK45" s="625"/>
      <c r="AL45" s="90">
        <v>2</v>
      </c>
      <c r="AM45" s="92" t="str">
        <f t="shared" si="9"/>
        <v/>
      </c>
      <c r="AN45" s="92" t="b">
        <f t="shared" ref="AN45:AN75" si="12">BB45</f>
        <v>0</v>
      </c>
      <c r="AO45" s="92" t="s">
        <v>134</v>
      </c>
      <c r="AP45" t="b">
        <f t="shared" ref="AP45:AP75" si="13">BB45</f>
        <v>0</v>
      </c>
      <c r="AQ45" s="91" t="b">
        <f t="shared" si="0"/>
        <v>0</v>
      </c>
      <c r="AR45" s="91" t="b">
        <f t="shared" si="1"/>
        <v>0</v>
      </c>
      <c r="AT45" s="22" t="str">
        <f t="shared" si="2"/>
        <v/>
      </c>
      <c r="BB45" s="22" t="b">
        <v>0</v>
      </c>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row>
    <row r="46" spans="1:89">
      <c r="A46" s="15"/>
      <c r="B46" s="336"/>
      <c r="C46" s="616" t="s">
        <v>457</v>
      </c>
      <c r="D46" s="616"/>
      <c r="E46" s="616"/>
      <c r="F46" s="616"/>
      <c r="G46" s="616"/>
      <c r="H46" s="616"/>
      <c r="I46" s="616"/>
      <c r="J46" s="616"/>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6"/>
      <c r="AH46" s="616"/>
      <c r="AI46" s="616"/>
      <c r="AJ46" s="616"/>
      <c r="AK46" s="625"/>
      <c r="AL46" s="90">
        <v>2</v>
      </c>
      <c r="AM46" s="92" t="str">
        <f t="shared" si="9"/>
        <v/>
      </c>
      <c r="AN46" s="92" t="b">
        <f t="shared" si="12"/>
        <v>0</v>
      </c>
      <c r="AO46" s="92" t="s">
        <v>349</v>
      </c>
      <c r="AP46" t="b">
        <f t="shared" si="13"/>
        <v>0</v>
      </c>
      <c r="AQ46" s="91" t="b">
        <f t="shared" si="0"/>
        <v>0</v>
      </c>
      <c r="AR46" s="91" t="b">
        <f t="shared" si="1"/>
        <v>0</v>
      </c>
      <c r="AT46" s="22" t="str">
        <f t="shared" si="2"/>
        <v/>
      </c>
      <c r="BB46" s="22" t="b">
        <v>0</v>
      </c>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row>
    <row r="47" spans="1:89">
      <c r="A47" s="15"/>
      <c r="B47" s="336"/>
      <c r="C47" s="616" t="s">
        <v>445</v>
      </c>
      <c r="D47" s="616"/>
      <c r="E47" s="616"/>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25"/>
      <c r="AL47" s="90">
        <v>2</v>
      </c>
      <c r="AM47" s="92" t="str">
        <f t="shared" si="9"/>
        <v/>
      </c>
      <c r="AN47" s="92" t="b">
        <f t="shared" si="12"/>
        <v>0</v>
      </c>
      <c r="AO47" s="92" t="s">
        <v>350</v>
      </c>
      <c r="AP47" t="b">
        <f t="shared" si="13"/>
        <v>0</v>
      </c>
      <c r="AQ47" s="91" t="b">
        <f t="shared" si="0"/>
        <v>0</v>
      </c>
      <c r="AR47" s="91" t="b">
        <f t="shared" si="1"/>
        <v>0</v>
      </c>
      <c r="AT47" s="22" t="str">
        <f t="shared" si="2"/>
        <v/>
      </c>
      <c r="BB47" s="22" t="b">
        <v>0</v>
      </c>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row>
    <row r="48" spans="1:89">
      <c r="A48" s="15"/>
      <c r="B48" s="336"/>
      <c r="C48" s="616" t="s">
        <v>555</v>
      </c>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25"/>
      <c r="AL48" s="90">
        <v>2</v>
      </c>
      <c r="AM48" s="92" t="str">
        <f t="shared" si="9"/>
        <v/>
      </c>
      <c r="AN48" s="92" t="b">
        <f t="shared" si="12"/>
        <v>0</v>
      </c>
      <c r="AO48" s="92" t="s">
        <v>351</v>
      </c>
      <c r="AP48" t="b">
        <f t="shared" si="13"/>
        <v>0</v>
      </c>
      <c r="AQ48" s="91" t="b">
        <f t="shared" si="0"/>
        <v>0</v>
      </c>
      <c r="AR48" s="91" t="b">
        <f t="shared" si="1"/>
        <v>0</v>
      </c>
      <c r="AT48" s="22" t="str">
        <f t="shared" si="2"/>
        <v/>
      </c>
      <c r="BB48" s="22" t="b">
        <v>0</v>
      </c>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row>
    <row r="49" spans="1:89" ht="15" customHeight="1">
      <c r="A49" s="15"/>
      <c r="B49" s="336"/>
      <c r="C49" s="616" t="s">
        <v>446</v>
      </c>
      <c r="D49" s="616"/>
      <c r="E49" s="616"/>
      <c r="F49" s="616"/>
      <c r="G49" s="616"/>
      <c r="H49" s="616"/>
      <c r="I49" s="616"/>
      <c r="J49" s="616"/>
      <c r="K49" s="616"/>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16"/>
      <c r="AJ49" s="616"/>
      <c r="AK49" s="625"/>
      <c r="AL49" s="90">
        <v>2</v>
      </c>
      <c r="AM49" s="92" t="str">
        <f t="shared" si="9"/>
        <v/>
      </c>
      <c r="AN49" s="92" t="b">
        <f t="shared" si="12"/>
        <v>0</v>
      </c>
      <c r="AO49" s="92" t="s">
        <v>352</v>
      </c>
      <c r="AP49" t="b">
        <f t="shared" si="13"/>
        <v>0</v>
      </c>
      <c r="AQ49" s="91" t="b">
        <f t="shared" si="0"/>
        <v>0</v>
      </c>
      <c r="AR49" s="91" t="b">
        <f t="shared" si="1"/>
        <v>0</v>
      </c>
      <c r="AT49" s="22" t="str">
        <f t="shared" si="2"/>
        <v/>
      </c>
      <c r="BB49" s="22" t="b">
        <v>0</v>
      </c>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row>
    <row r="50" spans="1:89" ht="15" customHeight="1">
      <c r="A50" s="15"/>
      <c r="B50" s="336"/>
      <c r="C50" s="616" t="s">
        <v>447</v>
      </c>
      <c r="D50" s="616"/>
      <c r="E50" s="616"/>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25"/>
      <c r="AL50" s="90">
        <v>2</v>
      </c>
      <c r="AM50" s="92" t="str">
        <f t="shared" si="9"/>
        <v/>
      </c>
      <c r="AN50" s="92" t="b">
        <f t="shared" si="12"/>
        <v>0</v>
      </c>
      <c r="AO50" s="92" t="s">
        <v>353</v>
      </c>
      <c r="AP50" t="b">
        <f t="shared" si="13"/>
        <v>0</v>
      </c>
      <c r="AQ50" s="91" t="b">
        <f t="shared" si="0"/>
        <v>0</v>
      </c>
      <c r="AR50" s="91" t="b">
        <f t="shared" si="1"/>
        <v>0</v>
      </c>
      <c r="AT50" s="22" t="str">
        <f t="shared" si="2"/>
        <v/>
      </c>
      <c r="BB50" s="22" t="b">
        <v>0</v>
      </c>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row>
    <row r="51" spans="1:89" ht="15" customHeight="1">
      <c r="A51" s="15"/>
      <c r="B51" s="336"/>
      <c r="C51" s="616" t="s">
        <v>463</v>
      </c>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25"/>
      <c r="AL51" s="90">
        <v>2</v>
      </c>
      <c r="AM51" s="92" t="str">
        <f t="shared" si="9"/>
        <v/>
      </c>
      <c r="AN51" s="92" t="b">
        <f t="shared" si="12"/>
        <v>0</v>
      </c>
      <c r="AO51" s="92" t="s">
        <v>354</v>
      </c>
      <c r="AP51" t="b">
        <f t="shared" si="13"/>
        <v>0</v>
      </c>
      <c r="AQ51" s="91" t="b">
        <f t="shared" si="0"/>
        <v>0</v>
      </c>
      <c r="AR51" s="91" t="b">
        <f t="shared" si="1"/>
        <v>0</v>
      </c>
      <c r="AT51" s="22" t="str">
        <f t="shared" si="2"/>
        <v/>
      </c>
      <c r="BB51" s="22" t="b">
        <v>0</v>
      </c>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row>
    <row r="52" spans="1:89" ht="15" customHeight="1">
      <c r="A52" s="15"/>
      <c r="B52" s="336"/>
      <c r="C52" s="616" t="s">
        <v>448</v>
      </c>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25"/>
      <c r="AL52" s="90">
        <v>2</v>
      </c>
      <c r="AM52" s="92" t="str">
        <f t="shared" si="9"/>
        <v/>
      </c>
      <c r="AN52" s="92" t="b">
        <f t="shared" si="12"/>
        <v>0</v>
      </c>
      <c r="AO52" s="92" t="s">
        <v>355</v>
      </c>
      <c r="AP52" t="b">
        <f t="shared" si="13"/>
        <v>0</v>
      </c>
      <c r="AQ52" s="91" t="b">
        <f t="shared" si="0"/>
        <v>0</v>
      </c>
      <c r="AR52" s="91" t="b">
        <f t="shared" si="1"/>
        <v>0</v>
      </c>
      <c r="AT52" s="22" t="str">
        <f t="shared" si="2"/>
        <v/>
      </c>
      <c r="BB52" s="22" t="b">
        <v>0</v>
      </c>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row>
    <row r="53" spans="1:89" ht="15" customHeight="1">
      <c r="A53" s="15"/>
      <c r="B53" s="336"/>
      <c r="C53" s="616" t="s">
        <v>449</v>
      </c>
      <c r="D53" s="616"/>
      <c r="E53" s="616"/>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25"/>
      <c r="AL53" s="90">
        <v>2</v>
      </c>
      <c r="AM53" s="92" t="str">
        <f t="shared" si="9"/>
        <v/>
      </c>
      <c r="AN53" s="92" t="b">
        <f t="shared" si="12"/>
        <v>0</v>
      </c>
      <c r="AO53" s="92" t="s">
        <v>356</v>
      </c>
      <c r="AP53" t="b">
        <f t="shared" si="13"/>
        <v>0</v>
      </c>
      <c r="AQ53" s="91" t="b">
        <f t="shared" si="0"/>
        <v>0</v>
      </c>
      <c r="AR53" s="91" t="b">
        <f t="shared" si="1"/>
        <v>0</v>
      </c>
      <c r="AT53" s="22" t="str">
        <f t="shared" si="2"/>
        <v/>
      </c>
      <c r="BB53" s="22" t="b">
        <v>0</v>
      </c>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row>
    <row r="54" spans="1:89" ht="15" customHeight="1">
      <c r="A54" s="15"/>
      <c r="B54" s="336"/>
      <c r="C54" s="616" t="s">
        <v>450</v>
      </c>
      <c r="D54" s="616"/>
      <c r="E54" s="616"/>
      <c r="F54" s="616"/>
      <c r="G54" s="616"/>
      <c r="H54" s="616"/>
      <c r="I54" s="616"/>
      <c r="J54" s="616"/>
      <c r="K54" s="616"/>
      <c r="L54" s="616"/>
      <c r="M54" s="616"/>
      <c r="N54" s="616"/>
      <c r="O54" s="616"/>
      <c r="P54" s="616"/>
      <c r="Q54" s="616"/>
      <c r="R54" s="616"/>
      <c r="S54" s="616"/>
      <c r="T54" s="616"/>
      <c r="U54" s="616"/>
      <c r="V54" s="616"/>
      <c r="W54" s="616"/>
      <c r="X54" s="616"/>
      <c r="Y54" s="616"/>
      <c r="Z54" s="616"/>
      <c r="AA54" s="616"/>
      <c r="AB54" s="616"/>
      <c r="AC54" s="616"/>
      <c r="AD54" s="616"/>
      <c r="AE54" s="616"/>
      <c r="AF54" s="616"/>
      <c r="AG54" s="616"/>
      <c r="AH54" s="616"/>
      <c r="AI54" s="616"/>
      <c r="AJ54" s="616"/>
      <c r="AK54" s="625"/>
      <c r="AL54" s="90">
        <v>2</v>
      </c>
      <c r="AM54" s="92" t="str">
        <f t="shared" si="9"/>
        <v/>
      </c>
      <c r="AN54" s="92" t="b">
        <f t="shared" si="12"/>
        <v>0</v>
      </c>
      <c r="AO54" s="92" t="s">
        <v>357</v>
      </c>
      <c r="AP54" t="b">
        <f t="shared" si="13"/>
        <v>0</v>
      </c>
      <c r="AQ54" s="91" t="b">
        <f t="shared" si="0"/>
        <v>0</v>
      </c>
      <c r="AR54" s="91" t="b">
        <f t="shared" si="1"/>
        <v>0</v>
      </c>
      <c r="AT54" s="22" t="str">
        <f t="shared" si="2"/>
        <v/>
      </c>
      <c r="BB54" s="22" t="b">
        <v>0</v>
      </c>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row>
    <row r="55" spans="1:89">
      <c r="A55" s="15"/>
      <c r="B55" s="336"/>
      <c r="C55" s="616" t="s">
        <v>451</v>
      </c>
      <c r="D55" s="616"/>
      <c r="E55" s="616"/>
      <c r="F55" s="616"/>
      <c r="G55" s="616"/>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25"/>
      <c r="AL55" s="90">
        <v>2</v>
      </c>
      <c r="AM55" s="92" t="str">
        <f t="shared" si="9"/>
        <v/>
      </c>
      <c r="AN55" s="92" t="b">
        <f t="shared" si="12"/>
        <v>0</v>
      </c>
      <c r="AO55" s="92" t="s">
        <v>358</v>
      </c>
      <c r="AP55" t="b">
        <f t="shared" si="13"/>
        <v>0</v>
      </c>
      <c r="AQ55" s="91" t="b">
        <f t="shared" si="0"/>
        <v>0</v>
      </c>
      <c r="AR55" s="91" t="b">
        <f t="shared" si="1"/>
        <v>0</v>
      </c>
      <c r="AT55" s="22" t="str">
        <f t="shared" si="2"/>
        <v/>
      </c>
      <c r="BB55" s="22" t="b">
        <v>0</v>
      </c>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row>
    <row r="56" spans="1:89">
      <c r="A56" s="15"/>
      <c r="B56" s="336"/>
      <c r="C56" s="616" t="s">
        <v>452</v>
      </c>
      <c r="D56" s="616"/>
      <c r="E56" s="616"/>
      <c r="F56" s="616"/>
      <c r="G56" s="616"/>
      <c r="H56" s="616"/>
      <c r="I56" s="616"/>
      <c r="J56" s="616"/>
      <c r="K56" s="616"/>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6"/>
      <c r="AJ56" s="616"/>
      <c r="AK56" s="625"/>
      <c r="AL56" s="90">
        <v>2</v>
      </c>
      <c r="AM56" s="92" t="str">
        <f t="shared" si="9"/>
        <v/>
      </c>
      <c r="AN56" s="92" t="b">
        <f t="shared" si="12"/>
        <v>0</v>
      </c>
      <c r="AO56" s="92" t="s">
        <v>359</v>
      </c>
      <c r="AP56" t="b">
        <f t="shared" si="13"/>
        <v>0</v>
      </c>
      <c r="AQ56" s="91" t="b">
        <f t="shared" si="0"/>
        <v>0</v>
      </c>
      <c r="AR56" s="91" t="b">
        <f t="shared" si="1"/>
        <v>0</v>
      </c>
      <c r="AT56" s="22" t="str">
        <f t="shared" si="2"/>
        <v/>
      </c>
      <c r="BB56" s="22" t="b">
        <v>0</v>
      </c>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row>
    <row r="57" spans="1:89">
      <c r="A57" s="15"/>
      <c r="B57" s="336"/>
      <c r="C57" s="616" t="s">
        <v>453</v>
      </c>
      <c r="D57" s="616"/>
      <c r="E57" s="616"/>
      <c r="F57" s="616"/>
      <c r="G57" s="616"/>
      <c r="H57" s="616"/>
      <c r="I57" s="616"/>
      <c r="J57" s="616"/>
      <c r="K57" s="616"/>
      <c r="L57" s="616"/>
      <c r="M57" s="616"/>
      <c r="N57" s="616"/>
      <c r="O57" s="616"/>
      <c r="P57" s="616"/>
      <c r="Q57" s="616"/>
      <c r="R57" s="616"/>
      <c r="S57" s="616"/>
      <c r="T57" s="616"/>
      <c r="U57" s="616"/>
      <c r="V57" s="616"/>
      <c r="W57" s="616"/>
      <c r="X57" s="616"/>
      <c r="Y57" s="616"/>
      <c r="Z57" s="616"/>
      <c r="AA57" s="616"/>
      <c r="AB57" s="616"/>
      <c r="AC57" s="616"/>
      <c r="AD57" s="616"/>
      <c r="AE57" s="616"/>
      <c r="AF57" s="616"/>
      <c r="AG57" s="616"/>
      <c r="AH57" s="616"/>
      <c r="AI57" s="616"/>
      <c r="AJ57" s="616"/>
      <c r="AK57" s="625"/>
      <c r="AL57" s="90">
        <v>2</v>
      </c>
      <c r="AM57" s="92" t="str">
        <f t="shared" si="9"/>
        <v/>
      </c>
      <c r="AN57" s="92" t="b">
        <f t="shared" si="12"/>
        <v>0</v>
      </c>
      <c r="AO57" s="92" t="s">
        <v>360</v>
      </c>
      <c r="AP57" t="b">
        <f t="shared" si="13"/>
        <v>0</v>
      </c>
      <c r="AQ57" s="91" t="b">
        <f t="shared" si="0"/>
        <v>0</v>
      </c>
      <c r="AR57" s="91" t="b">
        <f t="shared" si="1"/>
        <v>0</v>
      </c>
      <c r="AT57" s="22" t="str">
        <f t="shared" si="2"/>
        <v/>
      </c>
      <c r="BB57" s="22" t="b">
        <v>0</v>
      </c>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row>
    <row r="58" spans="1:89">
      <c r="A58" s="15"/>
      <c r="B58" s="336"/>
      <c r="C58" s="616" t="s">
        <v>454</v>
      </c>
      <c r="D58" s="616"/>
      <c r="E58" s="616"/>
      <c r="F58" s="616"/>
      <c r="G58" s="616"/>
      <c r="H58" s="616"/>
      <c r="I58" s="616"/>
      <c r="J58" s="616"/>
      <c r="K58" s="616"/>
      <c r="L58" s="616"/>
      <c r="M58" s="616"/>
      <c r="N58" s="616"/>
      <c r="O58" s="616"/>
      <c r="P58" s="616"/>
      <c r="Q58" s="616"/>
      <c r="R58" s="616"/>
      <c r="S58" s="616"/>
      <c r="T58" s="616"/>
      <c r="U58" s="616"/>
      <c r="V58" s="616"/>
      <c r="W58" s="616"/>
      <c r="X58" s="616"/>
      <c r="Y58" s="616"/>
      <c r="Z58" s="616"/>
      <c r="AA58" s="616"/>
      <c r="AB58" s="616"/>
      <c r="AC58" s="616"/>
      <c r="AD58" s="616"/>
      <c r="AE58" s="616"/>
      <c r="AF58" s="616"/>
      <c r="AG58" s="616"/>
      <c r="AH58" s="616"/>
      <c r="AI58" s="616"/>
      <c r="AJ58" s="616"/>
      <c r="AK58" s="625"/>
      <c r="AL58" s="90">
        <v>2</v>
      </c>
      <c r="AM58" s="92" t="str">
        <f t="shared" si="9"/>
        <v/>
      </c>
      <c r="AN58" s="92" t="b">
        <f t="shared" si="12"/>
        <v>0</v>
      </c>
      <c r="AO58" s="92" t="s">
        <v>361</v>
      </c>
      <c r="AP58" t="b">
        <f t="shared" si="13"/>
        <v>0</v>
      </c>
      <c r="AQ58" s="91" t="b">
        <f t="shared" si="0"/>
        <v>0</v>
      </c>
      <c r="AR58" s="91" t="b">
        <f t="shared" si="1"/>
        <v>0</v>
      </c>
      <c r="AT58" s="22" t="str">
        <f t="shared" si="2"/>
        <v/>
      </c>
      <c r="BB58" s="22" t="b">
        <v>0</v>
      </c>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row>
    <row r="59" spans="1:89">
      <c r="A59" s="15"/>
      <c r="B59" s="336"/>
      <c r="C59" s="616" t="s">
        <v>455</v>
      </c>
      <c r="D59" s="616"/>
      <c r="E59" s="616"/>
      <c r="F59" s="616"/>
      <c r="G59" s="616"/>
      <c r="H59" s="616"/>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6"/>
      <c r="AF59" s="616"/>
      <c r="AG59" s="616"/>
      <c r="AH59" s="616"/>
      <c r="AI59" s="616"/>
      <c r="AJ59" s="616"/>
      <c r="AK59" s="625"/>
      <c r="AL59" s="90">
        <v>2</v>
      </c>
      <c r="AM59" s="92" t="str">
        <f t="shared" si="9"/>
        <v/>
      </c>
      <c r="AN59" s="92" t="b">
        <f t="shared" si="12"/>
        <v>0</v>
      </c>
      <c r="AO59" s="92" t="s">
        <v>362</v>
      </c>
      <c r="AP59" t="b">
        <f t="shared" si="13"/>
        <v>0</v>
      </c>
      <c r="AQ59" s="91" t="b">
        <f t="shared" si="0"/>
        <v>0</v>
      </c>
      <c r="AR59" s="91" t="b">
        <f t="shared" si="1"/>
        <v>0</v>
      </c>
      <c r="AT59" s="22" t="str">
        <f t="shared" si="2"/>
        <v/>
      </c>
      <c r="BB59" s="22" t="b">
        <v>0</v>
      </c>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row>
    <row r="60" spans="1:89">
      <c r="A60" s="15"/>
      <c r="B60" s="336"/>
      <c r="C60" s="616" t="s">
        <v>456</v>
      </c>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16"/>
      <c r="AB60" s="616"/>
      <c r="AC60" s="616"/>
      <c r="AD60" s="616"/>
      <c r="AE60" s="616"/>
      <c r="AF60" s="616"/>
      <c r="AG60" s="616"/>
      <c r="AH60" s="616"/>
      <c r="AI60" s="616"/>
      <c r="AJ60" s="616"/>
      <c r="AK60" s="625"/>
      <c r="AL60" s="90">
        <v>2</v>
      </c>
      <c r="AM60" s="92" t="str">
        <f t="shared" si="9"/>
        <v/>
      </c>
      <c r="AN60" s="92" t="b">
        <f t="shared" si="12"/>
        <v>0</v>
      </c>
      <c r="AO60" s="92" t="s">
        <v>363</v>
      </c>
      <c r="AP60" t="b">
        <f t="shared" si="13"/>
        <v>0</v>
      </c>
      <c r="AQ60" s="91" t="b">
        <f t="shared" si="0"/>
        <v>0</v>
      </c>
      <c r="AR60" s="91" t="b">
        <f t="shared" si="1"/>
        <v>0</v>
      </c>
      <c r="AT60" s="22" t="str">
        <f t="shared" si="2"/>
        <v/>
      </c>
      <c r="BB60" s="22" t="b">
        <v>0</v>
      </c>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row>
    <row r="61" spans="1:89">
      <c r="A61" s="15"/>
      <c r="B61" s="336"/>
      <c r="C61" s="616" t="s">
        <v>500</v>
      </c>
      <c r="D61" s="616"/>
      <c r="E61" s="616"/>
      <c r="F61" s="616"/>
      <c r="G61" s="616"/>
      <c r="H61" s="616"/>
      <c r="I61" s="616"/>
      <c r="J61" s="616"/>
      <c r="K61" s="616"/>
      <c r="L61" s="616"/>
      <c r="M61" s="616"/>
      <c r="N61" s="616"/>
      <c r="O61" s="616"/>
      <c r="P61" s="616"/>
      <c r="Q61" s="616"/>
      <c r="R61" s="616"/>
      <c r="S61" s="616"/>
      <c r="T61" s="616"/>
      <c r="U61" s="616"/>
      <c r="V61" s="616"/>
      <c r="W61" s="616"/>
      <c r="X61" s="616"/>
      <c r="Y61" s="616"/>
      <c r="Z61" s="616"/>
      <c r="AA61" s="616"/>
      <c r="AB61" s="616"/>
      <c r="AC61" s="616"/>
      <c r="AD61" s="616"/>
      <c r="AE61" s="616"/>
      <c r="AF61" s="616"/>
      <c r="AG61" s="616"/>
      <c r="AH61" s="616"/>
      <c r="AI61" s="616"/>
      <c r="AJ61" s="616"/>
      <c r="AK61" s="625"/>
      <c r="AL61" s="90">
        <v>2</v>
      </c>
      <c r="AM61" s="92" t="str">
        <f t="shared" ref="AM61" si="14">IF(BB61,C61,"")</f>
        <v/>
      </c>
      <c r="AN61" s="92" t="b">
        <f t="shared" ref="AN61" si="15">BB61</f>
        <v>0</v>
      </c>
      <c r="AO61" s="92" t="s">
        <v>364</v>
      </c>
      <c r="AP61" t="b">
        <f t="shared" ref="AP61" si="16">BB61</f>
        <v>0</v>
      </c>
      <c r="AQ61" s="91" t="b">
        <f t="shared" si="0"/>
        <v>0</v>
      </c>
      <c r="AR61" s="91" t="b">
        <f>IF($AN61=TRUE,$AP61&lt;&gt;TRUE)</f>
        <v>0</v>
      </c>
      <c r="AT61" s="22" t="str">
        <f t="shared" si="2"/>
        <v/>
      </c>
      <c r="BB61" s="22" t="b">
        <v>0</v>
      </c>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row>
    <row r="62" spans="1:89">
      <c r="A62" s="15"/>
      <c r="B62" s="336"/>
      <c r="C62" s="616" t="s">
        <v>558</v>
      </c>
      <c r="D62" s="616"/>
      <c r="E62" s="616"/>
      <c r="F62" s="616"/>
      <c r="G62" s="616"/>
      <c r="H62" s="616"/>
      <c r="I62" s="616"/>
      <c r="J62" s="616"/>
      <c r="K62" s="616"/>
      <c r="L62" s="616"/>
      <c r="M62" s="616"/>
      <c r="N62" s="616"/>
      <c r="O62" s="616"/>
      <c r="P62" s="616"/>
      <c r="Q62" s="616"/>
      <c r="R62" s="616"/>
      <c r="S62" s="616"/>
      <c r="T62" s="616"/>
      <c r="U62" s="616"/>
      <c r="V62" s="616"/>
      <c r="W62" s="616"/>
      <c r="X62" s="616"/>
      <c r="Y62" s="616"/>
      <c r="Z62" s="616"/>
      <c r="AA62" s="616"/>
      <c r="AB62" s="616"/>
      <c r="AC62" s="616"/>
      <c r="AD62" s="616"/>
      <c r="AE62" s="616"/>
      <c r="AF62" s="616"/>
      <c r="AG62" s="616"/>
      <c r="AH62" s="616"/>
      <c r="AI62" s="616"/>
      <c r="AJ62" s="616"/>
      <c r="AK62" s="625"/>
      <c r="AL62" s="90">
        <v>2</v>
      </c>
      <c r="AM62" s="92" t="str">
        <f t="shared" si="9"/>
        <v/>
      </c>
      <c r="AN62" s="92" t="b">
        <f t="shared" si="12"/>
        <v>0</v>
      </c>
      <c r="AO62" s="92" t="s">
        <v>364</v>
      </c>
      <c r="AP62" t="b">
        <f t="shared" si="13"/>
        <v>0</v>
      </c>
      <c r="AQ62" s="91" t="b">
        <f t="shared" si="0"/>
        <v>0</v>
      </c>
      <c r="AR62" s="91" t="b">
        <f t="shared" si="1"/>
        <v>0</v>
      </c>
      <c r="AT62" s="22" t="str">
        <f t="shared" si="2"/>
        <v/>
      </c>
      <c r="BB62" s="22" t="b">
        <v>0</v>
      </c>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row>
    <row r="63" spans="1:89">
      <c r="A63" s="15"/>
      <c r="B63" s="336"/>
      <c r="C63" s="616" t="s">
        <v>559</v>
      </c>
      <c r="D63" s="616"/>
      <c r="E63" s="616"/>
      <c r="F63" s="616"/>
      <c r="G63" s="616"/>
      <c r="H63" s="616"/>
      <c r="I63" s="616"/>
      <c r="J63" s="616"/>
      <c r="K63" s="616"/>
      <c r="L63" s="616"/>
      <c r="M63" s="616"/>
      <c r="N63" s="616"/>
      <c r="O63" s="616"/>
      <c r="P63" s="616"/>
      <c r="Q63" s="616"/>
      <c r="R63" s="616"/>
      <c r="S63" s="616"/>
      <c r="T63" s="616"/>
      <c r="U63" s="616"/>
      <c r="V63" s="616"/>
      <c r="W63" s="616"/>
      <c r="X63" s="616"/>
      <c r="Y63" s="616"/>
      <c r="Z63" s="616"/>
      <c r="AA63" s="616"/>
      <c r="AB63" s="616"/>
      <c r="AC63" s="616"/>
      <c r="AD63" s="616"/>
      <c r="AE63" s="616"/>
      <c r="AF63" s="616"/>
      <c r="AG63" s="616"/>
      <c r="AH63" s="616"/>
      <c r="AI63" s="616"/>
      <c r="AJ63" s="616"/>
      <c r="AK63" s="625"/>
      <c r="AL63" s="90">
        <v>2</v>
      </c>
      <c r="AM63" s="92" t="str">
        <f t="shared" si="9"/>
        <v/>
      </c>
      <c r="AN63" s="92" t="b">
        <f t="shared" si="12"/>
        <v>0</v>
      </c>
      <c r="AO63" s="92" t="s">
        <v>365</v>
      </c>
      <c r="AP63" t="b">
        <f t="shared" si="13"/>
        <v>0</v>
      </c>
      <c r="AQ63" s="91" t="b">
        <f t="shared" si="0"/>
        <v>0</v>
      </c>
      <c r="AR63" s="91" t="b">
        <f t="shared" si="1"/>
        <v>0</v>
      </c>
      <c r="AT63" s="22" t="str">
        <f t="shared" si="2"/>
        <v/>
      </c>
      <c r="BB63" s="22" t="b">
        <v>0</v>
      </c>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row>
    <row r="64" spans="1:89">
      <c r="A64" s="15"/>
      <c r="B64" s="336"/>
      <c r="C64" s="616" t="s">
        <v>458</v>
      </c>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25"/>
      <c r="AL64" s="90">
        <v>2</v>
      </c>
      <c r="AM64" s="92" t="str">
        <f t="shared" si="9"/>
        <v/>
      </c>
      <c r="AN64" s="92" t="b">
        <f t="shared" si="12"/>
        <v>0</v>
      </c>
      <c r="AO64" s="92" t="s">
        <v>366</v>
      </c>
      <c r="AP64" t="b">
        <f t="shared" si="13"/>
        <v>0</v>
      </c>
      <c r="AQ64" s="91" t="b">
        <f t="shared" si="0"/>
        <v>0</v>
      </c>
      <c r="AR64" s="91" t="b">
        <f t="shared" si="1"/>
        <v>0</v>
      </c>
      <c r="AT64" s="22" t="str">
        <f t="shared" si="2"/>
        <v/>
      </c>
      <c r="BB64" s="22" t="b">
        <v>0</v>
      </c>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row>
    <row r="65" spans="1:89">
      <c r="A65" s="15"/>
      <c r="B65" s="336"/>
      <c r="C65" s="616" t="s">
        <v>556</v>
      </c>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25"/>
      <c r="AL65" s="90">
        <v>2</v>
      </c>
      <c r="AM65" s="92" t="str">
        <f t="shared" si="9"/>
        <v/>
      </c>
      <c r="AN65" s="92" t="b">
        <f t="shared" si="12"/>
        <v>0</v>
      </c>
      <c r="AO65" s="92" t="s">
        <v>367</v>
      </c>
      <c r="AP65" t="b">
        <f t="shared" si="13"/>
        <v>0</v>
      </c>
      <c r="AQ65" s="91" t="b">
        <f t="shared" si="0"/>
        <v>0</v>
      </c>
      <c r="AR65" s="91" t="b">
        <f t="shared" si="1"/>
        <v>0</v>
      </c>
      <c r="AT65" s="22" t="str">
        <f t="shared" si="2"/>
        <v/>
      </c>
      <c r="BB65" s="22" t="b">
        <v>0</v>
      </c>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row>
    <row r="66" spans="1:89">
      <c r="A66" s="15"/>
      <c r="B66" s="336"/>
      <c r="C66" s="616" t="s">
        <v>557</v>
      </c>
      <c r="D66" s="616"/>
      <c r="E66" s="616"/>
      <c r="F66" s="616"/>
      <c r="G66" s="616"/>
      <c r="H66" s="616"/>
      <c r="I66" s="616"/>
      <c r="J66" s="616"/>
      <c r="K66" s="616"/>
      <c r="L66" s="616"/>
      <c r="M66" s="616"/>
      <c r="N66" s="616"/>
      <c r="O66" s="616"/>
      <c r="P66" s="616"/>
      <c r="Q66" s="616"/>
      <c r="R66" s="616"/>
      <c r="S66" s="616"/>
      <c r="T66" s="616"/>
      <c r="U66" s="616"/>
      <c r="V66" s="616"/>
      <c r="W66" s="616"/>
      <c r="X66" s="616"/>
      <c r="Y66" s="616"/>
      <c r="Z66" s="616"/>
      <c r="AA66" s="616"/>
      <c r="AB66" s="616"/>
      <c r="AC66" s="616"/>
      <c r="AD66" s="616"/>
      <c r="AE66" s="616"/>
      <c r="AF66" s="616"/>
      <c r="AG66" s="616"/>
      <c r="AH66" s="616"/>
      <c r="AI66" s="616"/>
      <c r="AJ66" s="616"/>
      <c r="AK66" s="625"/>
      <c r="AL66" s="90">
        <v>2</v>
      </c>
      <c r="AM66" s="92" t="str">
        <f t="shared" si="9"/>
        <v/>
      </c>
      <c r="AN66" s="92" t="b">
        <f t="shared" si="12"/>
        <v>0</v>
      </c>
      <c r="AO66" s="92" t="s">
        <v>368</v>
      </c>
      <c r="AP66" t="b">
        <f t="shared" si="13"/>
        <v>0</v>
      </c>
      <c r="AQ66" s="91" t="b">
        <f t="shared" si="0"/>
        <v>0</v>
      </c>
      <c r="AR66" s="91" t="b">
        <f t="shared" si="1"/>
        <v>0</v>
      </c>
      <c r="AT66" s="22" t="str">
        <f t="shared" si="2"/>
        <v/>
      </c>
      <c r="BB66" s="22" t="b">
        <v>0</v>
      </c>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row>
    <row r="67" spans="1:89">
      <c r="A67" s="15"/>
      <c r="B67" s="336"/>
      <c r="C67" s="616" t="s">
        <v>506</v>
      </c>
      <c r="D67" s="616"/>
      <c r="E67" s="616"/>
      <c r="F67" s="616"/>
      <c r="G67" s="616"/>
      <c r="H67" s="616"/>
      <c r="I67" s="616" t="s">
        <v>507</v>
      </c>
      <c r="J67" s="616"/>
      <c r="K67" s="616"/>
      <c r="L67" s="616"/>
      <c r="M67" s="616"/>
      <c r="N67" s="616"/>
      <c r="O67" s="616"/>
      <c r="P67" s="616"/>
      <c r="Q67" s="616"/>
      <c r="R67" s="616"/>
      <c r="S67" s="627" t="s">
        <v>468</v>
      </c>
      <c r="T67" s="627"/>
      <c r="U67" s="627"/>
      <c r="V67" s="627"/>
      <c r="W67" s="627"/>
      <c r="X67" s="627"/>
      <c r="Y67" s="627"/>
      <c r="Z67" s="627"/>
      <c r="AA67" s="627"/>
      <c r="AB67" s="627"/>
      <c r="AC67" s="627"/>
      <c r="AD67" s="627"/>
      <c r="AE67" s="627"/>
      <c r="AF67" s="627"/>
      <c r="AG67" s="627"/>
      <c r="AH67" s="627"/>
      <c r="AI67" s="627"/>
      <c r="AJ67" s="627"/>
      <c r="AK67" s="628"/>
      <c r="AL67" s="90">
        <v>2</v>
      </c>
      <c r="AM67" s="92" t="str">
        <f>IF(BB67,C67&amp;IF(L67&lt;&gt;"",I67&amp;L67&amp;S67,""),"")</f>
        <v/>
      </c>
      <c r="AN67" s="92" t="b">
        <f t="shared" si="12"/>
        <v>0</v>
      </c>
      <c r="AO67" s="92" t="s">
        <v>369</v>
      </c>
      <c r="AP67" t="b">
        <f>BB67</f>
        <v>0</v>
      </c>
      <c r="AQ67" s="91" t="b">
        <f t="shared" si="0"/>
        <v>0</v>
      </c>
      <c r="AR67" s="91" t="b">
        <f t="shared" si="1"/>
        <v>0</v>
      </c>
      <c r="AT67" s="22" t="str">
        <f t="shared" si="2"/>
        <v/>
      </c>
      <c r="BB67" s="22" t="b">
        <v>0</v>
      </c>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row>
    <row r="68" spans="1:89">
      <c r="A68" s="15"/>
      <c r="B68" s="336"/>
      <c r="C68" s="616" t="s">
        <v>460</v>
      </c>
      <c r="D68" s="616"/>
      <c r="E68" s="616"/>
      <c r="F68" s="616"/>
      <c r="G68" s="616"/>
      <c r="H68" s="616"/>
      <c r="I68" s="616"/>
      <c r="J68" s="616"/>
      <c r="K68" s="616"/>
      <c r="L68" s="616"/>
      <c r="M68" s="616"/>
      <c r="N68" s="616"/>
      <c r="O68" s="616"/>
      <c r="P68" s="616"/>
      <c r="Q68" s="616"/>
      <c r="R68" s="616"/>
      <c r="S68" s="616"/>
      <c r="T68" s="616"/>
      <c r="U68" s="616"/>
      <c r="V68" s="616"/>
      <c r="W68" s="616"/>
      <c r="X68" s="616"/>
      <c r="Y68" s="616"/>
      <c r="Z68" s="616"/>
      <c r="AA68" s="616"/>
      <c r="AB68" s="616"/>
      <c r="AC68" s="616"/>
      <c r="AD68" s="616"/>
      <c r="AE68" s="616"/>
      <c r="AF68" s="616"/>
      <c r="AG68" s="616"/>
      <c r="AH68" s="616"/>
      <c r="AI68" s="616"/>
      <c r="AJ68" s="616"/>
      <c r="AK68" s="625"/>
      <c r="AL68" s="90">
        <v>2</v>
      </c>
      <c r="AM68" s="92" t="str">
        <f t="shared" si="9"/>
        <v/>
      </c>
      <c r="AN68" s="92" t="b">
        <f t="shared" si="12"/>
        <v>0</v>
      </c>
      <c r="AO68" s="92" t="s">
        <v>370</v>
      </c>
      <c r="AP68" t="b">
        <f t="shared" si="13"/>
        <v>0</v>
      </c>
      <c r="AQ68" s="91" t="b">
        <f t="shared" si="0"/>
        <v>0</v>
      </c>
      <c r="AR68" s="91" t="b">
        <f t="shared" si="1"/>
        <v>0</v>
      </c>
      <c r="AT68" s="22" t="str">
        <f t="shared" si="2"/>
        <v/>
      </c>
      <c r="BB68" s="22" t="b">
        <v>0</v>
      </c>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row>
    <row r="69" spans="1:89">
      <c r="A69" s="15"/>
      <c r="B69" s="336"/>
      <c r="C69" s="616" t="s">
        <v>461</v>
      </c>
      <c r="D69" s="616"/>
      <c r="E69" s="616"/>
      <c r="F69" s="616"/>
      <c r="G69" s="616"/>
      <c r="H69" s="616"/>
      <c r="I69" s="616"/>
      <c r="J69" s="616"/>
      <c r="K69" s="616"/>
      <c r="L69" s="616"/>
      <c r="M69" s="616"/>
      <c r="N69" s="616"/>
      <c r="O69" s="616"/>
      <c r="P69" s="616"/>
      <c r="Q69" s="616"/>
      <c r="R69" s="616"/>
      <c r="S69" s="616"/>
      <c r="T69" s="616"/>
      <c r="U69" s="616"/>
      <c r="V69" s="616"/>
      <c r="W69" s="616"/>
      <c r="X69" s="616"/>
      <c r="Y69" s="616"/>
      <c r="Z69" s="616"/>
      <c r="AA69" s="616"/>
      <c r="AB69" s="616"/>
      <c r="AC69" s="616"/>
      <c r="AD69" s="616"/>
      <c r="AE69" s="616"/>
      <c r="AF69" s="616"/>
      <c r="AG69" s="616"/>
      <c r="AH69" s="616"/>
      <c r="AI69" s="616"/>
      <c r="AJ69" s="616"/>
      <c r="AK69" s="625"/>
      <c r="AL69" s="90">
        <v>2</v>
      </c>
      <c r="AM69" s="92" t="str">
        <f t="shared" si="9"/>
        <v/>
      </c>
      <c r="AN69" s="92" t="b">
        <f t="shared" si="12"/>
        <v>0</v>
      </c>
      <c r="AO69" s="92" t="s">
        <v>371</v>
      </c>
      <c r="AP69" t="b">
        <f t="shared" si="13"/>
        <v>0</v>
      </c>
      <c r="AQ69" s="91" t="b">
        <f t="shared" si="0"/>
        <v>0</v>
      </c>
      <c r="AR69" s="91" t="b">
        <f t="shared" si="1"/>
        <v>0</v>
      </c>
      <c r="AT69" s="22" t="str">
        <f t="shared" ref="AT69:AT92" si="17">AT68&amp;IF(AQ69=TRUE,
    IF(AL69=3,
        IF(AM69="", "", "        "&amp;REPT("-", LEN(AO69) - LEN(SUBSTITUTE(AO69, "-", "")))&amp;AM69&amp;CHAR(10)),
        IF(AL69=1, ""&amp;AM69&amp;CHAR(10),
           IF(AL69=2, "      █"&amp;AM69&amp;CHAR(10), AM69&amp;CHAR(10))
        )
    )&amp;AS69,
    "")</f>
        <v/>
      </c>
      <c r="BB69" s="22" t="b">
        <v>0</v>
      </c>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row>
    <row r="70" spans="1:89">
      <c r="A70" s="15"/>
      <c r="B70" s="336"/>
      <c r="C70" s="616" t="s">
        <v>459</v>
      </c>
      <c r="D70" s="616"/>
      <c r="E70" s="616"/>
      <c r="F70" s="616"/>
      <c r="G70" s="616"/>
      <c r="H70" s="616"/>
      <c r="I70" s="616"/>
      <c r="J70" s="616"/>
      <c r="K70" s="616"/>
      <c r="L70" s="616"/>
      <c r="M70" s="616"/>
      <c r="N70" s="616"/>
      <c r="O70" s="616"/>
      <c r="P70" s="616"/>
      <c r="Q70" s="616"/>
      <c r="R70" s="616"/>
      <c r="S70" s="616"/>
      <c r="T70" s="616"/>
      <c r="U70" s="616"/>
      <c r="V70" s="616"/>
      <c r="W70" s="616"/>
      <c r="X70" s="616"/>
      <c r="Y70" s="616"/>
      <c r="Z70" s="616"/>
      <c r="AA70" s="616"/>
      <c r="AB70" s="616"/>
      <c r="AC70" s="616"/>
      <c r="AD70" s="616"/>
      <c r="AE70" s="616"/>
      <c r="AF70" s="616"/>
      <c r="AG70" s="616"/>
      <c r="AH70" s="616"/>
      <c r="AI70" s="616"/>
      <c r="AJ70" s="616"/>
      <c r="AK70" s="625"/>
      <c r="AL70" s="90">
        <v>2</v>
      </c>
      <c r="AM70" s="92" t="str">
        <f t="shared" si="9"/>
        <v/>
      </c>
      <c r="AN70" s="92" t="b">
        <f t="shared" si="12"/>
        <v>0</v>
      </c>
      <c r="AO70" s="92" t="s">
        <v>372</v>
      </c>
      <c r="AP70" t="b">
        <f t="shared" si="13"/>
        <v>0</v>
      </c>
      <c r="AQ70" s="91" t="b">
        <f t="shared" si="0"/>
        <v>0</v>
      </c>
      <c r="AR70" s="91" t="b">
        <f t="shared" si="1"/>
        <v>0</v>
      </c>
      <c r="AT70" s="22" t="str">
        <f t="shared" si="17"/>
        <v/>
      </c>
      <c r="BB70" s="22" t="b">
        <v>0</v>
      </c>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row>
    <row r="71" spans="1:89">
      <c r="A71" s="15"/>
      <c r="B71" s="336"/>
      <c r="C71" s="616" t="s">
        <v>462</v>
      </c>
      <c r="D71" s="616"/>
      <c r="E71" s="616"/>
      <c r="F71" s="616"/>
      <c r="G71" s="616"/>
      <c r="H71" s="616"/>
      <c r="I71" s="616"/>
      <c r="J71" s="616"/>
      <c r="K71" s="616"/>
      <c r="L71" s="616"/>
      <c r="M71" s="616"/>
      <c r="N71" s="616"/>
      <c r="O71" s="616"/>
      <c r="P71" s="616"/>
      <c r="Q71" s="616"/>
      <c r="R71" s="616"/>
      <c r="S71" s="616"/>
      <c r="T71" s="616"/>
      <c r="U71" s="616"/>
      <c r="V71" s="616"/>
      <c r="W71" s="616"/>
      <c r="X71" s="616"/>
      <c r="Y71" s="616"/>
      <c r="Z71" s="616"/>
      <c r="AA71" s="616"/>
      <c r="AB71" s="616"/>
      <c r="AC71" s="616"/>
      <c r="AD71" s="616"/>
      <c r="AE71" s="616"/>
      <c r="AF71" s="616"/>
      <c r="AG71" s="616"/>
      <c r="AH71" s="616"/>
      <c r="AI71" s="616"/>
      <c r="AJ71" s="616"/>
      <c r="AK71" s="625"/>
      <c r="AL71" s="90">
        <v>2</v>
      </c>
      <c r="AM71" s="92" t="str">
        <f t="shared" si="9"/>
        <v/>
      </c>
      <c r="AN71" s="92" t="b">
        <f t="shared" si="12"/>
        <v>0</v>
      </c>
      <c r="AO71" s="92" t="s">
        <v>373</v>
      </c>
      <c r="AP71" t="b">
        <f t="shared" si="13"/>
        <v>0</v>
      </c>
      <c r="AQ71" s="91" t="b">
        <f t="shared" si="0"/>
        <v>0</v>
      </c>
      <c r="AR71" s="91" t="b">
        <f t="shared" si="1"/>
        <v>0</v>
      </c>
      <c r="AT71" s="22" t="str">
        <f t="shared" si="17"/>
        <v/>
      </c>
      <c r="BB71" s="22" t="b">
        <v>0</v>
      </c>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row>
    <row r="72" spans="1:89">
      <c r="A72" s="15"/>
      <c r="B72" s="336"/>
      <c r="C72" s="616" t="s">
        <v>464</v>
      </c>
      <c r="D72" s="616"/>
      <c r="E72" s="616"/>
      <c r="F72" s="616"/>
      <c r="G72" s="616"/>
      <c r="H72" s="616"/>
      <c r="I72" s="616"/>
      <c r="J72" s="616"/>
      <c r="K72" s="616"/>
      <c r="L72" s="616"/>
      <c r="M72" s="616"/>
      <c r="N72" s="616"/>
      <c r="O72" s="616"/>
      <c r="P72" s="616"/>
      <c r="Q72" s="616"/>
      <c r="R72" s="616"/>
      <c r="S72" s="616"/>
      <c r="T72" s="616"/>
      <c r="U72" s="616"/>
      <c r="V72" s="616"/>
      <c r="W72" s="616"/>
      <c r="X72" s="616"/>
      <c r="Y72" s="616"/>
      <c r="Z72" s="616"/>
      <c r="AA72" s="616"/>
      <c r="AB72" s="616"/>
      <c r="AC72" s="616"/>
      <c r="AD72" s="616"/>
      <c r="AE72" s="616"/>
      <c r="AF72" s="616"/>
      <c r="AG72" s="616"/>
      <c r="AH72" s="616"/>
      <c r="AI72" s="616"/>
      <c r="AJ72" s="616"/>
      <c r="AK72" s="625"/>
      <c r="AL72" s="90">
        <v>2</v>
      </c>
      <c r="AM72" s="92" t="str">
        <f t="shared" si="9"/>
        <v/>
      </c>
      <c r="AN72" s="92" t="b">
        <f t="shared" si="12"/>
        <v>0</v>
      </c>
      <c r="AO72" s="92" t="s">
        <v>374</v>
      </c>
      <c r="AP72" t="b">
        <f t="shared" si="13"/>
        <v>0</v>
      </c>
      <c r="AQ72" s="91" t="b">
        <f t="shared" si="0"/>
        <v>0</v>
      </c>
      <c r="AR72" s="91" t="b">
        <f t="shared" si="1"/>
        <v>0</v>
      </c>
      <c r="AT72" s="22" t="str">
        <f t="shared" si="17"/>
        <v/>
      </c>
      <c r="BB72" s="22" t="b">
        <v>0</v>
      </c>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row>
    <row r="73" spans="1:89">
      <c r="A73" s="15"/>
      <c r="B73" s="336"/>
      <c r="C73" s="616" t="s">
        <v>465</v>
      </c>
      <c r="D73" s="616"/>
      <c r="E73" s="616"/>
      <c r="F73" s="616"/>
      <c r="G73" s="616"/>
      <c r="H73" s="616"/>
      <c r="I73" s="616"/>
      <c r="J73" s="616"/>
      <c r="K73" s="616"/>
      <c r="L73" s="616"/>
      <c r="M73" s="616"/>
      <c r="N73" s="616"/>
      <c r="O73" s="616"/>
      <c r="P73" s="616"/>
      <c r="Q73" s="616"/>
      <c r="R73" s="616"/>
      <c r="S73" s="616"/>
      <c r="T73" s="616"/>
      <c r="U73" s="616"/>
      <c r="V73" s="616"/>
      <c r="W73" s="616"/>
      <c r="X73" s="616"/>
      <c r="Y73" s="616"/>
      <c r="Z73" s="616"/>
      <c r="AA73" s="616"/>
      <c r="AB73" s="616"/>
      <c r="AC73" s="616"/>
      <c r="AD73" s="616"/>
      <c r="AE73" s="616"/>
      <c r="AF73" s="616"/>
      <c r="AG73" s="616"/>
      <c r="AH73" s="616"/>
      <c r="AI73" s="616"/>
      <c r="AJ73" s="616"/>
      <c r="AK73" s="625"/>
      <c r="AL73" s="90">
        <v>2</v>
      </c>
      <c r="AM73" s="92" t="str">
        <f t="shared" si="9"/>
        <v/>
      </c>
      <c r="AN73" s="92" t="b">
        <f t="shared" si="12"/>
        <v>0</v>
      </c>
      <c r="AO73" s="92" t="s">
        <v>375</v>
      </c>
      <c r="AP73" t="b">
        <f t="shared" si="13"/>
        <v>0</v>
      </c>
      <c r="AQ73" s="91" t="b">
        <f t="shared" si="0"/>
        <v>0</v>
      </c>
      <c r="AR73" s="91" t="b">
        <f t="shared" si="1"/>
        <v>0</v>
      </c>
      <c r="AT73" s="22" t="str">
        <f t="shared" si="17"/>
        <v/>
      </c>
      <c r="BB73" s="22" t="b">
        <v>0</v>
      </c>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row>
    <row r="74" spans="1:89">
      <c r="A74" s="15"/>
      <c r="B74" s="336"/>
      <c r="C74" s="616" t="s">
        <v>466</v>
      </c>
      <c r="D74" s="616"/>
      <c r="E74" s="616"/>
      <c r="F74" s="616"/>
      <c r="G74" s="616"/>
      <c r="H74" s="616"/>
      <c r="I74" s="616"/>
      <c r="J74" s="616"/>
      <c r="K74" s="616"/>
      <c r="L74" s="616"/>
      <c r="M74" s="616"/>
      <c r="N74" s="616"/>
      <c r="O74" s="616"/>
      <c r="P74" s="616"/>
      <c r="Q74" s="616"/>
      <c r="R74" s="616"/>
      <c r="S74" s="616"/>
      <c r="T74" s="616"/>
      <c r="U74" s="616"/>
      <c r="V74" s="616"/>
      <c r="W74" s="616"/>
      <c r="X74" s="616"/>
      <c r="Y74" s="616"/>
      <c r="Z74" s="616"/>
      <c r="AA74" s="616"/>
      <c r="AB74" s="616"/>
      <c r="AC74" s="616"/>
      <c r="AD74" s="616"/>
      <c r="AE74" s="616"/>
      <c r="AF74" s="616"/>
      <c r="AG74" s="616"/>
      <c r="AH74" s="616"/>
      <c r="AI74" s="616"/>
      <c r="AJ74" s="616"/>
      <c r="AK74" s="625"/>
      <c r="AL74" s="90">
        <v>2</v>
      </c>
      <c r="AM74" s="92" t="str">
        <f t="shared" si="9"/>
        <v/>
      </c>
      <c r="AN74" s="92" t="b">
        <f t="shared" si="12"/>
        <v>0</v>
      </c>
      <c r="AO74" s="92" t="s">
        <v>376</v>
      </c>
      <c r="AP74" t="b">
        <f t="shared" si="13"/>
        <v>0</v>
      </c>
      <c r="AQ74" s="91" t="b">
        <f t="shared" si="0"/>
        <v>0</v>
      </c>
      <c r="AR74" s="91" t="b">
        <f t="shared" si="1"/>
        <v>0</v>
      </c>
      <c r="AT74" s="22" t="str">
        <f t="shared" si="17"/>
        <v/>
      </c>
      <c r="BB74" s="22" t="b">
        <v>0</v>
      </c>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row>
    <row r="75" spans="1:89">
      <c r="A75" s="15"/>
      <c r="B75" s="336"/>
      <c r="C75" s="616" t="s">
        <v>467</v>
      </c>
      <c r="D75" s="616"/>
      <c r="E75" s="616"/>
      <c r="F75" s="616"/>
      <c r="G75" s="616"/>
      <c r="H75" s="616"/>
      <c r="I75" s="616"/>
      <c r="J75" s="616"/>
      <c r="K75" s="616"/>
      <c r="L75" s="616"/>
      <c r="M75" s="616"/>
      <c r="N75" s="616"/>
      <c r="O75" s="616"/>
      <c r="P75" s="616"/>
      <c r="Q75" s="616"/>
      <c r="R75" s="616"/>
      <c r="S75" s="616"/>
      <c r="T75" s="616"/>
      <c r="U75" s="616"/>
      <c r="V75" s="616"/>
      <c r="W75" s="616"/>
      <c r="X75" s="616"/>
      <c r="Y75" s="616"/>
      <c r="Z75" s="616"/>
      <c r="AA75" s="616"/>
      <c r="AB75" s="616"/>
      <c r="AC75" s="616"/>
      <c r="AD75" s="616"/>
      <c r="AE75" s="616"/>
      <c r="AF75" s="616"/>
      <c r="AG75" s="616"/>
      <c r="AH75" s="616"/>
      <c r="AI75" s="616"/>
      <c r="AJ75" s="616"/>
      <c r="AK75" s="625"/>
      <c r="AL75" s="90">
        <v>2</v>
      </c>
      <c r="AM75" s="92" t="str">
        <f t="shared" si="9"/>
        <v/>
      </c>
      <c r="AN75" s="92" t="b">
        <f t="shared" si="12"/>
        <v>0</v>
      </c>
      <c r="AO75" s="92" t="s">
        <v>377</v>
      </c>
      <c r="AP75" t="b">
        <f t="shared" si="13"/>
        <v>0</v>
      </c>
      <c r="AQ75" s="91" t="b">
        <f t="shared" si="0"/>
        <v>0</v>
      </c>
      <c r="AR75" s="91" t="b">
        <f t="shared" si="1"/>
        <v>0</v>
      </c>
      <c r="AT75" s="22" t="str">
        <f t="shared" si="17"/>
        <v/>
      </c>
      <c r="BB75" s="22" t="b">
        <v>0</v>
      </c>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row>
    <row r="76" spans="1:89">
      <c r="A76" s="15"/>
      <c r="B76" s="336"/>
      <c r="C76" s="616" t="s">
        <v>560</v>
      </c>
      <c r="D76" s="616"/>
      <c r="E76" s="616"/>
      <c r="F76" s="616"/>
      <c r="G76" s="616"/>
      <c r="H76" s="616"/>
      <c r="I76" s="616"/>
      <c r="J76" s="616"/>
      <c r="K76" s="616"/>
      <c r="L76" s="616"/>
      <c r="M76" s="616"/>
      <c r="N76" s="616"/>
      <c r="O76" s="616"/>
      <c r="P76" s="616"/>
      <c r="Q76" s="616"/>
      <c r="R76" s="616"/>
      <c r="S76" s="616"/>
      <c r="T76" s="616"/>
      <c r="U76" s="616"/>
      <c r="V76" s="616"/>
      <c r="W76" s="616"/>
      <c r="X76" s="616"/>
      <c r="Y76" s="616"/>
      <c r="Z76" s="616"/>
      <c r="AA76" s="616"/>
      <c r="AB76" s="616"/>
      <c r="AC76" s="616"/>
      <c r="AD76" s="616"/>
      <c r="AE76" s="616"/>
      <c r="AF76" s="616"/>
      <c r="AG76" s="616"/>
      <c r="AH76" s="616"/>
      <c r="AI76" s="616"/>
      <c r="AJ76" s="616"/>
      <c r="AK76" s="625"/>
      <c r="AL76" s="90">
        <v>2</v>
      </c>
      <c r="AM76" s="92" t="str">
        <f t="shared" ref="AM76" si="18">IF(BB76,C76,"")</f>
        <v/>
      </c>
      <c r="AN76" s="92" t="b">
        <f t="shared" ref="AN76" si="19">BB76</f>
        <v>0</v>
      </c>
      <c r="AO76" s="92" t="s">
        <v>377</v>
      </c>
      <c r="AP76" t="b">
        <f t="shared" ref="AP76" si="20">BB76</f>
        <v>0</v>
      </c>
      <c r="AQ76" s="91" t="b">
        <f t="shared" si="0"/>
        <v>0</v>
      </c>
      <c r="AR76" s="91" t="b">
        <f t="shared" si="1"/>
        <v>0</v>
      </c>
      <c r="AT76" s="22" t="str">
        <f t="shared" ref="AT76:AT77" si="21">AT75&amp;IF(AQ76=TRUE,
    IF(AL76=3,
        IF(AM76="", "", "        "&amp;REPT("-", LEN(AO76) - LEN(SUBSTITUTE(AO76, "-", "")))&amp;AM76&amp;CHAR(10)),
        IF(AL76=1, ""&amp;AM76&amp;CHAR(10),
           IF(AL76=2, "      █"&amp;AM76&amp;CHAR(10), AM76&amp;CHAR(10))
        )
    )&amp;AS76,
    "")</f>
        <v/>
      </c>
      <c r="BB76" s="22" t="b">
        <v>0</v>
      </c>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row>
    <row r="77" spans="1:89">
      <c r="B77" s="626" t="s">
        <v>378</v>
      </c>
      <c r="C77" s="621"/>
      <c r="D77" s="621"/>
      <c r="E77" s="621"/>
      <c r="F77" s="621"/>
      <c r="G77" s="621"/>
      <c r="H77" s="621"/>
      <c r="I77" s="621"/>
      <c r="J77" s="621"/>
      <c r="K77" s="621"/>
      <c r="L77" s="621"/>
      <c r="M77" s="621"/>
      <c r="N77" s="621"/>
      <c r="O77" s="621"/>
      <c r="P77" s="621"/>
      <c r="Q77" s="621"/>
      <c r="R77" s="621"/>
      <c r="S77" s="621"/>
      <c r="T77" s="621"/>
      <c r="U77" s="621"/>
      <c r="V77" s="621"/>
      <c r="W77" s="621"/>
      <c r="X77" s="621"/>
      <c r="Y77" s="621"/>
      <c r="Z77" s="621"/>
      <c r="AA77" s="621"/>
      <c r="AB77" s="621"/>
      <c r="AC77" s="621"/>
      <c r="AD77" s="621"/>
      <c r="AE77" s="621"/>
      <c r="AF77" s="621"/>
      <c r="AG77" s="621"/>
      <c r="AH77" s="621"/>
      <c r="AI77" s="621"/>
      <c r="AJ77" s="621"/>
      <c r="AK77" s="339">
        <f>COUNTIF(BB78:BB90,TRUE)</f>
        <v>0</v>
      </c>
      <c r="AL77" s="90">
        <v>1</v>
      </c>
      <c r="AM77" t="str">
        <f>B77</f>
        <v>7. 常見測項 (Common items)：</v>
      </c>
      <c r="AN77" s="92" t="b">
        <f>OR(BB78:BB90)</f>
        <v>0</v>
      </c>
      <c r="AO77" s="92" t="s">
        <v>379</v>
      </c>
      <c r="AP77" t="b">
        <f>TRUE</f>
        <v>1</v>
      </c>
      <c r="AQ77" s="91" t="b">
        <f t="shared" si="0"/>
        <v>0</v>
      </c>
      <c r="AR77" s="91" t="b">
        <f t="shared" si="1"/>
        <v>0</v>
      </c>
      <c r="AT77" s="22" t="str">
        <f t="shared" si="21"/>
        <v/>
      </c>
      <c r="AV77" s="3"/>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row>
    <row r="78" spans="1:89">
      <c r="B78" s="336"/>
      <c r="C78" s="616" t="s">
        <v>469</v>
      </c>
      <c r="D78" s="616"/>
      <c r="E78" s="616"/>
      <c r="F78" s="616"/>
      <c r="G78" s="616"/>
      <c r="H78" s="616"/>
      <c r="I78" s="616"/>
      <c r="J78" s="616"/>
      <c r="K78" s="616"/>
      <c r="L78" s="616"/>
      <c r="M78" s="616"/>
      <c r="N78" s="616"/>
      <c r="O78" s="616"/>
      <c r="P78" s="616"/>
      <c r="Q78" s="616"/>
      <c r="R78" s="616"/>
      <c r="S78" s="616"/>
      <c r="T78" s="616"/>
      <c r="U78" s="616"/>
      <c r="V78" s="616"/>
      <c r="W78" s="616"/>
      <c r="X78" s="616"/>
      <c r="Y78" s="616"/>
      <c r="Z78" s="616"/>
      <c r="AA78" s="616"/>
      <c r="AB78" s="616"/>
      <c r="AC78" s="616"/>
      <c r="AD78" s="616"/>
      <c r="AE78" s="616"/>
      <c r="AF78" s="616"/>
      <c r="AG78" s="616"/>
      <c r="AH78" s="616"/>
      <c r="AI78" s="616"/>
      <c r="AJ78" s="616"/>
      <c r="AK78" s="625"/>
      <c r="AL78" s="90">
        <v>2</v>
      </c>
      <c r="AM78" s="92" t="str">
        <f t="shared" si="9"/>
        <v/>
      </c>
      <c r="AN78" s="92" t="b">
        <f t="shared" ref="AN78:AN90" si="22">BB78</f>
        <v>0</v>
      </c>
      <c r="AO78" s="92" t="s">
        <v>380</v>
      </c>
      <c r="AP78" t="b">
        <f t="shared" ref="AP78:AP90" si="23">BB78</f>
        <v>0</v>
      </c>
      <c r="AQ78" s="91" t="b">
        <f t="shared" si="0"/>
        <v>0</v>
      </c>
      <c r="AR78" s="91" t="b">
        <f t="shared" si="1"/>
        <v>0</v>
      </c>
      <c r="AT78" s="22" t="str">
        <f t="shared" si="17"/>
        <v/>
      </c>
      <c r="BB78" s="22" t="b">
        <v>0</v>
      </c>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row>
    <row r="79" spans="1:89">
      <c r="B79" s="336"/>
      <c r="C79" s="616" t="s">
        <v>470</v>
      </c>
      <c r="D79" s="616"/>
      <c r="E79" s="616"/>
      <c r="F79" s="616"/>
      <c r="G79" s="616"/>
      <c r="H79" s="616"/>
      <c r="I79" s="616"/>
      <c r="J79" s="616"/>
      <c r="K79" s="616"/>
      <c r="L79" s="616"/>
      <c r="M79" s="616"/>
      <c r="N79" s="616"/>
      <c r="O79" s="616"/>
      <c r="P79" s="616"/>
      <c r="Q79" s="616"/>
      <c r="R79" s="616"/>
      <c r="S79" s="616"/>
      <c r="T79" s="616"/>
      <c r="U79" s="616"/>
      <c r="V79" s="616"/>
      <c r="W79" s="616"/>
      <c r="X79" s="616"/>
      <c r="Y79" s="616"/>
      <c r="Z79" s="616"/>
      <c r="AA79" s="616"/>
      <c r="AB79" s="616"/>
      <c r="AC79" s="616"/>
      <c r="AD79" s="616"/>
      <c r="AE79" s="616"/>
      <c r="AF79" s="616"/>
      <c r="AG79" s="616"/>
      <c r="AH79" s="616"/>
      <c r="AI79" s="616"/>
      <c r="AJ79" s="616"/>
      <c r="AK79" s="625"/>
      <c r="AL79" s="90">
        <v>2</v>
      </c>
      <c r="AM79" s="92" t="str">
        <f t="shared" si="9"/>
        <v/>
      </c>
      <c r="AN79" s="92" t="b">
        <f t="shared" si="22"/>
        <v>0</v>
      </c>
      <c r="AO79" s="92" t="s">
        <v>381</v>
      </c>
      <c r="AP79" t="b">
        <f t="shared" si="23"/>
        <v>0</v>
      </c>
      <c r="AQ79" s="91" t="b">
        <f t="shared" si="0"/>
        <v>0</v>
      </c>
      <c r="AR79" s="91" t="b">
        <f t="shared" si="1"/>
        <v>0</v>
      </c>
      <c r="AT79" s="22" t="str">
        <f t="shared" si="17"/>
        <v/>
      </c>
      <c r="BB79" s="22" t="b">
        <v>0</v>
      </c>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row>
    <row r="80" spans="1:89">
      <c r="B80" s="336"/>
      <c r="C80" s="616" t="s">
        <v>471</v>
      </c>
      <c r="D80" s="616"/>
      <c r="E80" s="616"/>
      <c r="F80" s="616"/>
      <c r="G80" s="616"/>
      <c r="H80" s="616"/>
      <c r="I80" s="616"/>
      <c r="J80" s="616"/>
      <c r="K80" s="616"/>
      <c r="L80" s="616"/>
      <c r="M80" s="616"/>
      <c r="N80" s="616"/>
      <c r="O80" s="616"/>
      <c r="P80" s="616"/>
      <c r="Q80" s="616"/>
      <c r="R80" s="616"/>
      <c r="S80" s="616"/>
      <c r="T80" s="616"/>
      <c r="U80" s="616"/>
      <c r="V80" s="616"/>
      <c r="W80" s="616"/>
      <c r="X80" s="616"/>
      <c r="Y80" s="616"/>
      <c r="Z80" s="616"/>
      <c r="AA80" s="616"/>
      <c r="AB80" s="616"/>
      <c r="AC80" s="616"/>
      <c r="AD80" s="616"/>
      <c r="AE80" s="616"/>
      <c r="AF80" s="616"/>
      <c r="AG80" s="616"/>
      <c r="AH80" s="616"/>
      <c r="AI80" s="616"/>
      <c r="AJ80" s="616"/>
      <c r="AK80" s="625"/>
      <c r="AL80" s="90">
        <v>2</v>
      </c>
      <c r="AM80" s="92" t="str">
        <f t="shared" si="9"/>
        <v/>
      </c>
      <c r="AN80" s="92" t="b">
        <f t="shared" si="22"/>
        <v>0</v>
      </c>
      <c r="AO80" s="92" t="s">
        <v>382</v>
      </c>
      <c r="AP80" t="b">
        <f t="shared" si="23"/>
        <v>0</v>
      </c>
      <c r="AQ80" s="91" t="b">
        <f t="shared" si="0"/>
        <v>0</v>
      </c>
      <c r="AR80" s="91" t="b">
        <f t="shared" si="1"/>
        <v>0</v>
      </c>
      <c r="AT80" s="22" t="str">
        <f t="shared" si="17"/>
        <v/>
      </c>
      <c r="BB80" s="22" t="b">
        <v>0</v>
      </c>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row>
    <row r="81" spans="2:89">
      <c r="B81" s="336"/>
      <c r="C81" s="616" t="s">
        <v>472</v>
      </c>
      <c r="D81" s="616"/>
      <c r="E81" s="616"/>
      <c r="F81" s="616"/>
      <c r="G81" s="616"/>
      <c r="H81" s="616"/>
      <c r="I81" s="616"/>
      <c r="J81" s="616"/>
      <c r="K81" s="616"/>
      <c r="L81" s="616"/>
      <c r="M81" s="616"/>
      <c r="N81" s="616"/>
      <c r="O81" s="616"/>
      <c r="P81" s="616"/>
      <c r="Q81" s="616"/>
      <c r="R81" s="616"/>
      <c r="S81" s="616"/>
      <c r="T81" s="616"/>
      <c r="U81" s="616"/>
      <c r="V81" s="616"/>
      <c r="W81" s="616"/>
      <c r="X81" s="616"/>
      <c r="Y81" s="616"/>
      <c r="Z81" s="616"/>
      <c r="AA81" s="616"/>
      <c r="AB81" s="616"/>
      <c r="AC81" s="616"/>
      <c r="AD81" s="616"/>
      <c r="AE81" s="616"/>
      <c r="AF81" s="616"/>
      <c r="AG81" s="616"/>
      <c r="AH81" s="616"/>
      <c r="AI81" s="616"/>
      <c r="AJ81" s="616"/>
      <c r="AK81" s="625"/>
      <c r="AL81" s="90">
        <v>2</v>
      </c>
      <c r="AM81" s="92" t="str">
        <f t="shared" si="9"/>
        <v/>
      </c>
      <c r="AN81" s="92" t="b">
        <f t="shared" si="22"/>
        <v>0</v>
      </c>
      <c r="AO81" s="92" t="s">
        <v>383</v>
      </c>
      <c r="AP81" t="b">
        <f t="shared" si="23"/>
        <v>0</v>
      </c>
      <c r="AQ81" s="91" t="b">
        <f t="shared" si="0"/>
        <v>0</v>
      </c>
      <c r="AR81" s="91" t="b">
        <f t="shared" si="1"/>
        <v>0</v>
      </c>
      <c r="AT81" s="22" t="str">
        <f t="shared" si="17"/>
        <v/>
      </c>
      <c r="BB81" s="22" t="b">
        <v>0</v>
      </c>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row>
    <row r="82" spans="2:89">
      <c r="B82" s="336"/>
      <c r="C82" s="616" t="s">
        <v>473</v>
      </c>
      <c r="D82" s="616"/>
      <c r="E82" s="616"/>
      <c r="F82" s="616"/>
      <c r="G82" s="616"/>
      <c r="H82" s="616"/>
      <c r="I82" s="616"/>
      <c r="J82" s="616"/>
      <c r="K82" s="616"/>
      <c r="L82" s="616"/>
      <c r="M82" s="616"/>
      <c r="N82" s="616"/>
      <c r="O82" s="616"/>
      <c r="P82" s="616"/>
      <c r="Q82" s="616"/>
      <c r="R82" s="616"/>
      <c r="S82" s="616"/>
      <c r="T82" s="616"/>
      <c r="U82" s="616"/>
      <c r="V82" s="616"/>
      <c r="W82" s="616"/>
      <c r="X82" s="616"/>
      <c r="Y82" s="616"/>
      <c r="Z82" s="616"/>
      <c r="AA82" s="616"/>
      <c r="AB82" s="616"/>
      <c r="AC82" s="616"/>
      <c r="AD82" s="616"/>
      <c r="AE82" s="616"/>
      <c r="AF82" s="616"/>
      <c r="AG82" s="616"/>
      <c r="AH82" s="616"/>
      <c r="AI82" s="616"/>
      <c r="AJ82" s="616"/>
      <c r="AK82" s="625"/>
      <c r="AL82" s="90">
        <v>2</v>
      </c>
      <c r="AM82" s="92" t="str">
        <f t="shared" si="9"/>
        <v/>
      </c>
      <c r="AN82" s="92" t="b">
        <f t="shared" si="22"/>
        <v>0</v>
      </c>
      <c r="AO82" s="92" t="s">
        <v>384</v>
      </c>
      <c r="AP82" t="b">
        <f t="shared" si="23"/>
        <v>0</v>
      </c>
      <c r="AQ82" s="91" t="b">
        <f t="shared" si="0"/>
        <v>0</v>
      </c>
      <c r="AR82" s="91" t="b">
        <f t="shared" si="1"/>
        <v>0</v>
      </c>
      <c r="AT82" s="22" t="str">
        <f t="shared" si="17"/>
        <v/>
      </c>
      <c r="BB82" s="22" t="b">
        <v>0</v>
      </c>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row>
    <row r="83" spans="2:89">
      <c r="B83" s="336"/>
      <c r="C83" s="616" t="s">
        <v>474</v>
      </c>
      <c r="D83" s="616"/>
      <c r="E83" s="616"/>
      <c r="F83" s="616"/>
      <c r="G83" s="616"/>
      <c r="H83" s="616"/>
      <c r="I83" s="616"/>
      <c r="J83" s="616"/>
      <c r="K83" s="616"/>
      <c r="L83" s="616"/>
      <c r="M83" s="616"/>
      <c r="N83" s="616"/>
      <c r="O83" s="616"/>
      <c r="P83" s="616"/>
      <c r="Q83" s="616"/>
      <c r="R83" s="616"/>
      <c r="S83" s="616"/>
      <c r="T83" s="616"/>
      <c r="U83" s="616"/>
      <c r="V83" s="616"/>
      <c r="W83" s="616"/>
      <c r="X83" s="616"/>
      <c r="Y83" s="616"/>
      <c r="Z83" s="616"/>
      <c r="AA83" s="616"/>
      <c r="AB83" s="616"/>
      <c r="AC83" s="616"/>
      <c r="AD83" s="616"/>
      <c r="AE83" s="616"/>
      <c r="AF83" s="616"/>
      <c r="AG83" s="616"/>
      <c r="AH83" s="616"/>
      <c r="AI83" s="616"/>
      <c r="AJ83" s="616"/>
      <c r="AK83" s="625"/>
      <c r="AL83" s="90">
        <v>2</v>
      </c>
      <c r="AM83" s="92" t="str">
        <f t="shared" si="9"/>
        <v/>
      </c>
      <c r="AN83" s="92" t="b">
        <f t="shared" si="22"/>
        <v>0</v>
      </c>
      <c r="AO83" s="92" t="s">
        <v>385</v>
      </c>
      <c r="AP83" t="b">
        <f t="shared" si="23"/>
        <v>0</v>
      </c>
      <c r="AQ83" s="91" t="b">
        <f t="shared" si="0"/>
        <v>0</v>
      </c>
      <c r="AR83" s="91" t="b">
        <f t="shared" si="1"/>
        <v>0</v>
      </c>
      <c r="AT83" s="22" t="str">
        <f t="shared" si="17"/>
        <v/>
      </c>
      <c r="BB83" s="22" t="b">
        <v>0</v>
      </c>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row>
    <row r="84" spans="2:89">
      <c r="B84" s="336"/>
      <c r="C84" s="616" t="s">
        <v>475</v>
      </c>
      <c r="D84" s="616"/>
      <c r="E84" s="616"/>
      <c r="F84" s="616"/>
      <c r="G84" s="616"/>
      <c r="H84" s="616"/>
      <c r="I84" s="616"/>
      <c r="J84" s="616"/>
      <c r="K84" s="616"/>
      <c r="L84" s="616"/>
      <c r="M84" s="616"/>
      <c r="N84" s="616"/>
      <c r="O84" s="616"/>
      <c r="P84" s="616"/>
      <c r="Q84" s="616"/>
      <c r="R84" s="616"/>
      <c r="S84" s="616"/>
      <c r="T84" s="616"/>
      <c r="U84" s="616"/>
      <c r="V84" s="616"/>
      <c r="W84" s="616"/>
      <c r="X84" s="616"/>
      <c r="Y84" s="616"/>
      <c r="Z84" s="616"/>
      <c r="AA84" s="616"/>
      <c r="AB84" s="616"/>
      <c r="AC84" s="616"/>
      <c r="AD84" s="616"/>
      <c r="AE84" s="616"/>
      <c r="AF84" s="616"/>
      <c r="AG84" s="616"/>
      <c r="AH84" s="616"/>
      <c r="AI84" s="616"/>
      <c r="AJ84" s="616"/>
      <c r="AK84" s="625"/>
      <c r="AL84" s="90">
        <v>2</v>
      </c>
      <c r="AM84" s="92" t="str">
        <f t="shared" si="9"/>
        <v/>
      </c>
      <c r="AN84" s="92" t="b">
        <f t="shared" si="22"/>
        <v>0</v>
      </c>
      <c r="AO84" s="92" t="s">
        <v>386</v>
      </c>
      <c r="AP84" t="b">
        <f t="shared" si="23"/>
        <v>0</v>
      </c>
      <c r="AQ84" s="91" t="b">
        <f t="shared" si="0"/>
        <v>0</v>
      </c>
      <c r="AR84" s="91" t="b">
        <f t="shared" si="1"/>
        <v>0</v>
      </c>
      <c r="AT84" s="22" t="str">
        <f t="shared" si="17"/>
        <v/>
      </c>
      <c r="BB84" s="22" t="b">
        <v>0</v>
      </c>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row>
    <row r="85" spans="2:89">
      <c r="B85" s="336"/>
      <c r="C85" s="616" t="s">
        <v>476</v>
      </c>
      <c r="D85" s="616"/>
      <c r="E85" s="616"/>
      <c r="F85" s="616"/>
      <c r="G85" s="616"/>
      <c r="H85" s="616"/>
      <c r="I85" s="616"/>
      <c r="J85" s="616"/>
      <c r="K85" s="616"/>
      <c r="L85" s="616"/>
      <c r="M85" s="616"/>
      <c r="N85" s="616"/>
      <c r="O85" s="616"/>
      <c r="P85" s="616"/>
      <c r="Q85" s="616"/>
      <c r="R85" s="616"/>
      <c r="S85" s="616"/>
      <c r="T85" s="616"/>
      <c r="U85" s="616"/>
      <c r="V85" s="616"/>
      <c r="W85" s="616"/>
      <c r="X85" s="616"/>
      <c r="Y85" s="616"/>
      <c r="Z85" s="616"/>
      <c r="AA85" s="616"/>
      <c r="AB85" s="616"/>
      <c r="AC85" s="616"/>
      <c r="AD85" s="616"/>
      <c r="AE85" s="616"/>
      <c r="AF85" s="616"/>
      <c r="AG85" s="616"/>
      <c r="AH85" s="616"/>
      <c r="AI85" s="616"/>
      <c r="AJ85" s="616"/>
      <c r="AK85" s="625"/>
      <c r="AL85" s="90">
        <v>2</v>
      </c>
      <c r="AM85" s="92" t="str">
        <f t="shared" ref="AM85:AM90" si="24">IF(BB85,C85,"")</f>
        <v/>
      </c>
      <c r="AN85" s="92" t="b">
        <f t="shared" si="22"/>
        <v>0</v>
      </c>
      <c r="AO85" s="92" t="s">
        <v>387</v>
      </c>
      <c r="AP85" t="b">
        <f t="shared" si="23"/>
        <v>0</v>
      </c>
      <c r="AQ85" s="91" t="b">
        <f t="shared" si="0"/>
        <v>0</v>
      </c>
      <c r="AR85" s="91" t="b">
        <f t="shared" si="1"/>
        <v>0</v>
      </c>
      <c r="AT85" s="22" t="str">
        <f t="shared" si="17"/>
        <v/>
      </c>
      <c r="BB85" s="22" t="b">
        <v>0</v>
      </c>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row>
    <row r="86" spans="2:89">
      <c r="B86" s="336"/>
      <c r="C86" s="616" t="s">
        <v>477</v>
      </c>
      <c r="D86" s="616"/>
      <c r="E86" s="616"/>
      <c r="F86" s="616"/>
      <c r="G86" s="616"/>
      <c r="H86" s="616"/>
      <c r="I86" s="616"/>
      <c r="J86" s="616"/>
      <c r="K86" s="616"/>
      <c r="L86" s="616"/>
      <c r="M86" s="616"/>
      <c r="N86" s="616"/>
      <c r="O86" s="616"/>
      <c r="P86" s="616"/>
      <c r="Q86" s="616"/>
      <c r="R86" s="616"/>
      <c r="S86" s="616"/>
      <c r="T86" s="616"/>
      <c r="U86" s="616"/>
      <c r="V86" s="616"/>
      <c r="W86" s="616"/>
      <c r="X86" s="616"/>
      <c r="Y86" s="616"/>
      <c r="Z86" s="616"/>
      <c r="AA86" s="616"/>
      <c r="AB86" s="616"/>
      <c r="AC86" s="616"/>
      <c r="AD86" s="616"/>
      <c r="AE86" s="616"/>
      <c r="AF86" s="616"/>
      <c r="AG86" s="616"/>
      <c r="AH86" s="616"/>
      <c r="AI86" s="616"/>
      <c r="AJ86" s="616"/>
      <c r="AK86" s="625"/>
      <c r="AL86" s="90">
        <v>2</v>
      </c>
      <c r="AM86" s="92" t="str">
        <f t="shared" si="24"/>
        <v/>
      </c>
      <c r="AN86" s="92" t="b">
        <f t="shared" si="22"/>
        <v>0</v>
      </c>
      <c r="AO86" s="92" t="s">
        <v>388</v>
      </c>
      <c r="AP86" t="b">
        <f t="shared" si="23"/>
        <v>0</v>
      </c>
      <c r="AQ86" s="91" t="b">
        <f t="shared" si="0"/>
        <v>0</v>
      </c>
      <c r="AR86" s="91" t="b">
        <f t="shared" si="1"/>
        <v>0</v>
      </c>
      <c r="AT86" s="22" t="str">
        <f t="shared" si="17"/>
        <v/>
      </c>
      <c r="BB86" s="22" t="b">
        <v>0</v>
      </c>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row>
    <row r="87" spans="2:89">
      <c r="B87" s="336"/>
      <c r="C87" s="616" t="s">
        <v>478</v>
      </c>
      <c r="D87" s="616"/>
      <c r="E87" s="616"/>
      <c r="F87" s="616"/>
      <c r="G87" s="616"/>
      <c r="H87" s="616"/>
      <c r="I87" s="616"/>
      <c r="J87" s="616"/>
      <c r="K87" s="616"/>
      <c r="L87" s="616"/>
      <c r="M87" s="616"/>
      <c r="N87" s="616"/>
      <c r="O87" s="616"/>
      <c r="P87" s="616"/>
      <c r="Q87" s="616"/>
      <c r="R87" s="616"/>
      <c r="S87" s="616"/>
      <c r="T87" s="616"/>
      <c r="U87" s="616"/>
      <c r="V87" s="616"/>
      <c r="W87" s="616"/>
      <c r="X87" s="616"/>
      <c r="Y87" s="616"/>
      <c r="Z87" s="616"/>
      <c r="AA87" s="616"/>
      <c r="AB87" s="616"/>
      <c r="AC87" s="616"/>
      <c r="AD87" s="616"/>
      <c r="AE87" s="616"/>
      <c r="AF87" s="616"/>
      <c r="AG87" s="616"/>
      <c r="AH87" s="616"/>
      <c r="AI87" s="616"/>
      <c r="AJ87" s="616"/>
      <c r="AK87" s="625"/>
      <c r="AL87" s="90">
        <v>2</v>
      </c>
      <c r="AM87" s="92" t="str">
        <f t="shared" si="24"/>
        <v/>
      </c>
      <c r="AN87" s="92" t="b">
        <f t="shared" si="22"/>
        <v>0</v>
      </c>
      <c r="AO87" s="92" t="s">
        <v>389</v>
      </c>
      <c r="AP87" t="b">
        <f t="shared" si="23"/>
        <v>0</v>
      </c>
      <c r="AQ87" s="91" t="b">
        <f t="shared" si="0"/>
        <v>0</v>
      </c>
      <c r="AR87" s="91" t="b">
        <f t="shared" si="1"/>
        <v>0</v>
      </c>
      <c r="AT87" s="22" t="str">
        <f t="shared" si="17"/>
        <v/>
      </c>
      <c r="BB87" s="22" t="b">
        <v>0</v>
      </c>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row>
    <row r="88" spans="2:89">
      <c r="B88" s="336"/>
      <c r="C88" s="616" t="s">
        <v>479</v>
      </c>
      <c r="D88" s="616"/>
      <c r="E88" s="616"/>
      <c r="F88" s="616"/>
      <c r="G88" s="616"/>
      <c r="H88" s="616"/>
      <c r="I88" s="616"/>
      <c r="J88" s="616"/>
      <c r="K88" s="616"/>
      <c r="L88" s="616"/>
      <c r="M88" s="616"/>
      <c r="N88" s="616"/>
      <c r="O88" s="616"/>
      <c r="P88" s="616"/>
      <c r="Q88" s="616"/>
      <c r="R88" s="616"/>
      <c r="S88" s="616"/>
      <c r="T88" s="616"/>
      <c r="U88" s="616"/>
      <c r="V88" s="616"/>
      <c r="W88" s="616"/>
      <c r="X88" s="616"/>
      <c r="Y88" s="616"/>
      <c r="Z88" s="616"/>
      <c r="AA88" s="616"/>
      <c r="AB88" s="616"/>
      <c r="AC88" s="616"/>
      <c r="AD88" s="616"/>
      <c r="AE88" s="616"/>
      <c r="AF88" s="616"/>
      <c r="AG88" s="616"/>
      <c r="AH88" s="616"/>
      <c r="AI88" s="616"/>
      <c r="AJ88" s="616"/>
      <c r="AK88" s="625"/>
      <c r="AL88" s="90">
        <v>2</v>
      </c>
      <c r="AM88" s="92" t="str">
        <f t="shared" si="24"/>
        <v/>
      </c>
      <c r="AN88" s="92" t="b">
        <f t="shared" si="22"/>
        <v>0</v>
      </c>
      <c r="AO88" s="92" t="s">
        <v>390</v>
      </c>
      <c r="AP88" t="b">
        <f t="shared" si="23"/>
        <v>0</v>
      </c>
      <c r="AQ88" s="91" t="b">
        <f t="shared" si="0"/>
        <v>0</v>
      </c>
      <c r="AR88" s="91" t="b">
        <f t="shared" si="1"/>
        <v>0</v>
      </c>
      <c r="AT88" s="22" t="str">
        <f t="shared" si="17"/>
        <v/>
      </c>
      <c r="BB88" s="22" t="b">
        <v>0</v>
      </c>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row>
    <row r="89" spans="2:89">
      <c r="B89" s="336"/>
      <c r="C89" s="616" t="s">
        <v>480</v>
      </c>
      <c r="D89" s="616"/>
      <c r="E89" s="616"/>
      <c r="F89" s="616"/>
      <c r="G89" s="616"/>
      <c r="H89" s="616"/>
      <c r="I89" s="616"/>
      <c r="J89" s="616"/>
      <c r="K89" s="616"/>
      <c r="L89" s="616"/>
      <c r="M89" s="616"/>
      <c r="N89" s="616"/>
      <c r="O89" s="616"/>
      <c r="P89" s="616"/>
      <c r="Q89" s="616"/>
      <c r="R89" s="616"/>
      <c r="S89" s="616"/>
      <c r="T89" s="616"/>
      <c r="U89" s="616"/>
      <c r="V89" s="616"/>
      <c r="W89" s="616"/>
      <c r="X89" s="616"/>
      <c r="Y89" s="616"/>
      <c r="Z89" s="616"/>
      <c r="AA89" s="616"/>
      <c r="AB89" s="616"/>
      <c r="AC89" s="616"/>
      <c r="AD89" s="616"/>
      <c r="AE89" s="616"/>
      <c r="AF89" s="616"/>
      <c r="AG89" s="616"/>
      <c r="AH89" s="616"/>
      <c r="AI89" s="616"/>
      <c r="AJ89" s="616"/>
      <c r="AK89" s="625"/>
      <c r="AL89" s="90">
        <v>2</v>
      </c>
      <c r="AM89" s="92" t="str">
        <f t="shared" si="24"/>
        <v/>
      </c>
      <c r="AN89" s="92" t="b">
        <f t="shared" si="22"/>
        <v>0</v>
      </c>
      <c r="AO89" s="92" t="s">
        <v>391</v>
      </c>
      <c r="AP89" t="b">
        <f t="shared" si="23"/>
        <v>0</v>
      </c>
      <c r="AQ89" s="91" t="b">
        <f t="shared" si="0"/>
        <v>0</v>
      </c>
      <c r="AR89" s="91" t="b">
        <f t="shared" si="1"/>
        <v>0</v>
      </c>
      <c r="AT89" s="22" t="str">
        <f t="shared" si="17"/>
        <v/>
      </c>
      <c r="BB89" s="22" t="b">
        <v>0</v>
      </c>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row>
    <row r="90" spans="2:89">
      <c r="B90" s="336"/>
      <c r="C90" s="616" t="s">
        <v>481</v>
      </c>
      <c r="D90" s="616"/>
      <c r="E90" s="616"/>
      <c r="F90" s="616"/>
      <c r="G90" s="616"/>
      <c r="H90" s="616"/>
      <c r="I90" s="616"/>
      <c r="J90" s="616"/>
      <c r="K90" s="616"/>
      <c r="L90" s="616"/>
      <c r="M90" s="616"/>
      <c r="N90" s="616"/>
      <c r="O90" s="616"/>
      <c r="P90" s="616"/>
      <c r="Q90" s="616"/>
      <c r="R90" s="616"/>
      <c r="S90" s="616"/>
      <c r="T90" s="616"/>
      <c r="U90" s="616"/>
      <c r="V90" s="616"/>
      <c r="W90" s="616"/>
      <c r="X90" s="616"/>
      <c r="Y90" s="616"/>
      <c r="Z90" s="616"/>
      <c r="AA90" s="616"/>
      <c r="AB90" s="616"/>
      <c r="AC90" s="616"/>
      <c r="AD90" s="616"/>
      <c r="AE90" s="616"/>
      <c r="AF90" s="616"/>
      <c r="AG90" s="616"/>
      <c r="AH90" s="616"/>
      <c r="AI90" s="616"/>
      <c r="AJ90" s="616"/>
      <c r="AK90" s="625"/>
      <c r="AL90" s="90">
        <v>2</v>
      </c>
      <c r="AM90" s="92" t="str">
        <f t="shared" si="24"/>
        <v/>
      </c>
      <c r="AN90" s="92" t="b">
        <f t="shared" si="22"/>
        <v>0</v>
      </c>
      <c r="AO90" s="92" t="s">
        <v>392</v>
      </c>
      <c r="AP90" t="b">
        <f t="shared" si="23"/>
        <v>0</v>
      </c>
      <c r="AQ90" s="91" t="b">
        <f t="shared" si="0"/>
        <v>0</v>
      </c>
      <c r="AR90" s="91" t="b">
        <f t="shared" si="1"/>
        <v>0</v>
      </c>
      <c r="AT90" s="22" t="str">
        <f t="shared" si="17"/>
        <v/>
      </c>
      <c r="BB90" s="22" t="b">
        <v>0</v>
      </c>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row>
    <row r="91" spans="2:89">
      <c r="B91" s="626" t="s">
        <v>512</v>
      </c>
      <c r="C91" s="621"/>
      <c r="D91" s="621"/>
      <c r="E91" s="621"/>
      <c r="F91" s="621"/>
      <c r="G91" s="621"/>
      <c r="H91" s="621"/>
      <c r="I91" s="621"/>
      <c r="J91" s="621"/>
      <c r="K91" s="621"/>
      <c r="L91" s="621"/>
      <c r="M91" s="621"/>
      <c r="N91" s="621"/>
      <c r="O91" s="621"/>
      <c r="P91" s="621"/>
      <c r="Q91" s="621"/>
      <c r="R91" s="621"/>
      <c r="S91" s="621"/>
      <c r="T91" s="621"/>
      <c r="U91" s="621"/>
      <c r="V91" s="621"/>
      <c r="W91" s="621"/>
      <c r="X91" s="621"/>
      <c r="Y91" s="621"/>
      <c r="Z91" s="621"/>
      <c r="AA91" s="621"/>
      <c r="AB91" s="621"/>
      <c r="AC91" s="621"/>
      <c r="AD91" s="621"/>
      <c r="AE91" s="621"/>
      <c r="AF91" s="621"/>
      <c r="AG91" s="621"/>
      <c r="AH91" s="621"/>
      <c r="AI91" s="621"/>
      <c r="AJ91" s="621"/>
      <c r="AK91" s="339">
        <f>COUNTIF(BB92:BB92,TRUE)</f>
        <v>0</v>
      </c>
      <c r="AL91" s="90">
        <v>1</v>
      </c>
      <c r="AM91" t="str">
        <f>B91</f>
        <v>8. 其他測項Others item (未在列表請自行填寫) :</v>
      </c>
      <c r="AN91" s="92" t="b">
        <f>OR(BB92)</f>
        <v>0</v>
      </c>
      <c r="AO91" s="92" t="s">
        <v>393</v>
      </c>
      <c r="AP91" t="b">
        <f>TRUE</f>
        <v>1</v>
      </c>
      <c r="AQ91" s="91" t="b">
        <f t="shared" ref="AQ91:AQ92" si="25">AND($AN91,$AP91)</f>
        <v>0</v>
      </c>
      <c r="AR91" s="91" t="b">
        <f t="shared" ref="AR91:AR92" si="26">IF($AN91=TRUE,$AP91&lt;&gt;TRUE)</f>
        <v>0</v>
      </c>
      <c r="AT91" s="22" t="str">
        <f t="shared" si="17"/>
        <v/>
      </c>
      <c r="AV91" s="3"/>
      <c r="AY91" s="93"/>
      <c r="BB91" s="621" t="s">
        <v>99</v>
      </c>
      <c r="BC91" s="621"/>
      <c r="BD91" s="621"/>
      <c r="BE91" s="621"/>
      <c r="BF91" s="621"/>
      <c r="BG91" s="621"/>
      <c r="BH91" s="621"/>
      <c r="BI91" s="621"/>
      <c r="BJ91" s="621"/>
      <c r="BK91" s="621"/>
      <c r="BL91" s="621"/>
      <c r="BM91" s="621"/>
      <c r="BN91" s="621"/>
      <c r="BO91" s="621"/>
      <c r="BP91" s="621"/>
      <c r="BQ91" s="621"/>
      <c r="BR91" s="621"/>
      <c r="BS91" s="621"/>
      <c r="BT91" s="621"/>
      <c r="BU91" s="621"/>
      <c r="BV91" s="621"/>
      <c r="BW91" s="621"/>
      <c r="BX91" s="621"/>
      <c r="BY91" s="621"/>
      <c r="BZ91" s="621"/>
      <c r="CA91" s="621"/>
      <c r="CB91" s="621"/>
      <c r="CC91" s="621"/>
      <c r="CD91" s="621"/>
      <c r="CE91" s="621"/>
      <c r="CF91" s="621"/>
      <c r="CG91" s="621"/>
      <c r="CH91" s="621"/>
      <c r="CI91" s="621"/>
      <c r="CJ91" s="621"/>
      <c r="CK91" s="18">
        <f>COUNTIF(BB92:BB92,TRUE)</f>
        <v>0</v>
      </c>
    </row>
    <row r="92" spans="2:89">
      <c r="B92" s="336"/>
      <c r="C92" s="622"/>
      <c r="D92" s="622"/>
      <c r="E92" s="622"/>
      <c r="F92" s="622"/>
      <c r="G92" s="622"/>
      <c r="H92" s="622"/>
      <c r="I92" s="622"/>
      <c r="J92" s="622"/>
      <c r="K92" s="622"/>
      <c r="L92" s="622"/>
      <c r="M92" s="622"/>
      <c r="N92" s="622"/>
      <c r="O92" s="622"/>
      <c r="P92" s="622"/>
      <c r="Q92" s="622"/>
      <c r="R92" s="622"/>
      <c r="S92" s="622"/>
      <c r="T92" s="622"/>
      <c r="U92" s="622"/>
      <c r="V92" s="622"/>
      <c r="W92" s="622"/>
      <c r="X92" s="622"/>
      <c r="Y92" s="622"/>
      <c r="Z92" s="622"/>
      <c r="AA92" s="622"/>
      <c r="AB92" s="622"/>
      <c r="AC92" s="622"/>
      <c r="AD92" s="622"/>
      <c r="AE92" s="622"/>
      <c r="AF92" s="622"/>
      <c r="AG92" s="622"/>
      <c r="AH92" s="622"/>
      <c r="AI92" s="622"/>
      <c r="AJ92" s="622"/>
      <c r="AK92" s="623"/>
      <c r="AL92" s="90">
        <v>2</v>
      </c>
      <c r="AM92" s="92" t="str">
        <f>IF(BB92,C92,"")</f>
        <v/>
      </c>
      <c r="AN92" s="92" t="b">
        <f>BB92</f>
        <v>0</v>
      </c>
      <c r="AO92" s="92" t="s">
        <v>394</v>
      </c>
      <c r="AP92" t="b">
        <f>AND(B92,C92&lt;&gt;"")</f>
        <v>0</v>
      </c>
      <c r="AQ92" s="91" t="b">
        <f t="shared" si="25"/>
        <v>0</v>
      </c>
      <c r="AR92" s="91" t="b">
        <f t="shared" si="26"/>
        <v>0</v>
      </c>
      <c r="AT92" s="22" t="str">
        <f t="shared" si="17"/>
        <v/>
      </c>
      <c r="AV92" s="3"/>
      <c r="AY92" s="94"/>
      <c r="BB92" s="19" t="b">
        <v>0</v>
      </c>
      <c r="BC92" s="624"/>
      <c r="BD92" s="624"/>
      <c r="BE92" s="624"/>
      <c r="BF92" s="624"/>
      <c r="BG92" s="624"/>
      <c r="BH92" s="624"/>
      <c r="BI92" s="624"/>
      <c r="BJ92" s="624"/>
      <c r="BK92" s="624"/>
      <c r="BL92" s="624"/>
      <c r="BM92" s="624"/>
      <c r="BN92" s="624"/>
      <c r="BO92" s="624"/>
      <c r="BP92" s="624"/>
      <c r="BQ92" s="624"/>
      <c r="BR92" s="624"/>
      <c r="BS92" s="624"/>
      <c r="BT92" s="624"/>
      <c r="BU92" s="624"/>
      <c r="BV92" s="624"/>
      <c r="BW92" s="624"/>
      <c r="BX92" s="624"/>
      <c r="BY92" s="624"/>
      <c r="BZ92" s="624"/>
      <c r="CA92" s="624"/>
      <c r="CB92" s="624"/>
      <c r="CC92" s="624"/>
      <c r="CD92" s="624"/>
      <c r="CE92" s="624"/>
      <c r="CF92" s="624"/>
      <c r="CG92" s="624"/>
      <c r="CH92" s="624"/>
      <c r="CI92" s="624"/>
      <c r="CJ92" s="624"/>
      <c r="CK92" s="624"/>
    </row>
    <row r="93" spans="2:89" ht="16.5" thickBot="1">
      <c r="B93" s="337"/>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342"/>
      <c r="AL93" s="90"/>
      <c r="AM93" s="92"/>
      <c r="AN93" s="92"/>
      <c r="AO93" s="92"/>
      <c r="AQ93" s="93"/>
      <c r="AR93" s="93"/>
      <c r="AV93" s="3"/>
      <c r="AY93" s="94"/>
      <c r="BB93" s="19"/>
      <c r="BC93" s="83"/>
      <c r="BD93" s="83"/>
      <c r="BE93" s="83"/>
      <c r="BF93" s="83"/>
      <c r="BG93" s="83"/>
      <c r="BH93" s="83"/>
      <c r="BI93" s="83"/>
      <c r="BJ93" s="83"/>
      <c r="BK93" s="83"/>
      <c r="BL93" s="83"/>
      <c r="BM93" s="83"/>
      <c r="BN93" s="83"/>
      <c r="BO93" s="83"/>
      <c r="BP93" s="83"/>
      <c r="BQ93" s="83"/>
      <c r="BR93" s="83"/>
      <c r="BS93" s="83"/>
      <c r="BT93" s="83"/>
      <c r="BU93" s="83"/>
      <c r="BV93" s="83"/>
      <c r="BW93" s="83"/>
      <c r="BX93" s="83"/>
      <c r="BY93" s="83"/>
      <c r="BZ93" s="83"/>
      <c r="CA93" s="83"/>
      <c r="CB93" s="83"/>
      <c r="CC93" s="83"/>
      <c r="CD93" s="83"/>
      <c r="CE93" s="83"/>
      <c r="CF93" s="83"/>
      <c r="CG93" s="83"/>
      <c r="CH93" s="83"/>
      <c r="CI93" s="83"/>
      <c r="CJ93" s="83"/>
      <c r="CK93" s="83"/>
    </row>
    <row r="94" spans="2:89" ht="20.25" thickTop="1">
      <c r="B94" s="620" t="s">
        <v>436</v>
      </c>
      <c r="C94" s="620"/>
      <c r="D94" s="620"/>
      <c r="E94" s="620"/>
      <c r="F94" s="620"/>
      <c r="G94" s="620"/>
      <c r="H94" s="620"/>
      <c r="I94" s="620"/>
      <c r="J94" s="620"/>
      <c r="K94" s="620"/>
      <c r="L94" s="620"/>
      <c r="M94" s="620"/>
      <c r="N94" s="620"/>
      <c r="O94" s="620"/>
      <c r="P94" s="620"/>
      <c r="Q94" s="620"/>
      <c r="R94" s="620"/>
      <c r="S94" s="620"/>
      <c r="T94" s="620"/>
      <c r="U94" s="620"/>
      <c r="V94" s="620"/>
      <c r="W94" s="620"/>
      <c r="X94" s="620"/>
      <c r="Y94" s="620"/>
      <c r="Z94" s="620"/>
      <c r="AA94" s="620"/>
      <c r="AB94" s="620"/>
      <c r="AC94" s="620"/>
      <c r="AD94" s="620"/>
      <c r="AE94" s="620"/>
      <c r="AF94" s="620"/>
      <c r="AG94" s="620"/>
      <c r="AH94" s="620"/>
      <c r="AI94" s="620"/>
      <c r="AJ94" s="620"/>
      <c r="AK94" s="620"/>
      <c r="AL94" s="16"/>
      <c r="AV94" s="3"/>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row>
  </sheetData>
  <sheetProtection formatCells="0" formatRows="0" selectLockedCells="1"/>
  <mergeCells count="113">
    <mergeCell ref="C4:AK4"/>
    <mergeCell ref="B1:AK1"/>
    <mergeCell ref="BB1:CK1"/>
    <mergeCell ref="B2:AK2"/>
    <mergeCell ref="BB2:CK2"/>
    <mergeCell ref="B3:AJ3"/>
    <mergeCell ref="C18:AK18"/>
    <mergeCell ref="B5:AJ5"/>
    <mergeCell ref="C6:AK6"/>
    <mergeCell ref="C7:AK7"/>
    <mergeCell ref="C8:AK8"/>
    <mergeCell ref="B9:AJ9"/>
    <mergeCell ref="B17:AJ17"/>
    <mergeCell ref="B14:AK14"/>
    <mergeCell ref="D15:F15"/>
    <mergeCell ref="H15:J15"/>
    <mergeCell ref="L15:N15"/>
    <mergeCell ref="P15:R15"/>
    <mergeCell ref="T15:V15"/>
    <mergeCell ref="B16:AK16"/>
    <mergeCell ref="B10:AK10"/>
    <mergeCell ref="B11:AK11"/>
    <mergeCell ref="D12:F12"/>
    <mergeCell ref="H12:J12"/>
    <mergeCell ref="C32:AK32"/>
    <mergeCell ref="C33:AK33"/>
    <mergeCell ref="C34:AK34"/>
    <mergeCell ref="C35:AK35"/>
    <mergeCell ref="C19:AK19"/>
    <mergeCell ref="C20:AK20"/>
    <mergeCell ref="C21:AK21"/>
    <mergeCell ref="C22:AK22"/>
    <mergeCell ref="C23:AK23"/>
    <mergeCell ref="C24:AK24"/>
    <mergeCell ref="C25:AK25"/>
    <mergeCell ref="C26:AK26"/>
    <mergeCell ref="C27:AK27"/>
    <mergeCell ref="C28:AK28"/>
    <mergeCell ref="C29:AK29"/>
    <mergeCell ref="C30:N30"/>
    <mergeCell ref="O30:AF30"/>
    <mergeCell ref="C31:N31"/>
    <mergeCell ref="O31:AF31"/>
    <mergeCell ref="AG30:AJ30"/>
    <mergeCell ref="AG31:AJ31"/>
    <mergeCell ref="C47:AK47"/>
    <mergeCell ref="BB36:CJ36"/>
    <mergeCell ref="C37:AK37"/>
    <mergeCell ref="C38:AK38"/>
    <mergeCell ref="C39:AK39"/>
    <mergeCell ref="C40:AK40"/>
    <mergeCell ref="C41:AK41"/>
    <mergeCell ref="B36:AJ36"/>
    <mergeCell ref="C42:AK42"/>
    <mergeCell ref="C43:AK43"/>
    <mergeCell ref="B44:AJ44"/>
    <mergeCell ref="C45:AK45"/>
    <mergeCell ref="C46:AK46"/>
    <mergeCell ref="C59:AK59"/>
    <mergeCell ref="C48:AK48"/>
    <mergeCell ref="C49:AK49"/>
    <mergeCell ref="C50:AK50"/>
    <mergeCell ref="C51:AK51"/>
    <mergeCell ref="C52:AK52"/>
    <mergeCell ref="C53:AK53"/>
    <mergeCell ref="C54:AK54"/>
    <mergeCell ref="C55:AK55"/>
    <mergeCell ref="C56:AK56"/>
    <mergeCell ref="C57:AK57"/>
    <mergeCell ref="C58:AK58"/>
    <mergeCell ref="C83:AK83"/>
    <mergeCell ref="C84:AK84"/>
    <mergeCell ref="C72:AK72"/>
    <mergeCell ref="C60:AK60"/>
    <mergeCell ref="C62:AK62"/>
    <mergeCell ref="C63:AK63"/>
    <mergeCell ref="C64:AK64"/>
    <mergeCell ref="C65:AK65"/>
    <mergeCell ref="C66:AK66"/>
    <mergeCell ref="C68:AK68"/>
    <mergeCell ref="C69:AK69"/>
    <mergeCell ref="C70:AK70"/>
    <mergeCell ref="C71:AK71"/>
    <mergeCell ref="S67:AK67"/>
    <mergeCell ref="L67:R67"/>
    <mergeCell ref="C61:AK61"/>
    <mergeCell ref="C67:H67"/>
    <mergeCell ref="I67:K67"/>
    <mergeCell ref="C76:AK76"/>
    <mergeCell ref="L12:N12"/>
    <mergeCell ref="P12:R12"/>
    <mergeCell ref="T12:V12"/>
    <mergeCell ref="B13:AK13"/>
    <mergeCell ref="B94:AK94"/>
    <mergeCell ref="BB91:CJ91"/>
    <mergeCell ref="C92:AK92"/>
    <mergeCell ref="BC92:CK92"/>
    <mergeCell ref="C86:AK86"/>
    <mergeCell ref="C87:AK87"/>
    <mergeCell ref="C88:AK88"/>
    <mergeCell ref="C89:AK89"/>
    <mergeCell ref="C90:AK90"/>
    <mergeCell ref="B91:AJ91"/>
    <mergeCell ref="C85:AK85"/>
    <mergeCell ref="C73:AK73"/>
    <mergeCell ref="C74:AK74"/>
    <mergeCell ref="C75:AK75"/>
    <mergeCell ref="B77:AJ77"/>
    <mergeCell ref="C78:AK78"/>
    <mergeCell ref="C79:AK79"/>
    <mergeCell ref="C80:AK80"/>
    <mergeCell ref="C81:AK81"/>
    <mergeCell ref="C82:AK82"/>
  </mergeCells>
  <phoneticPr fontId="10" type="noConversion"/>
  <conditionalFormatting sqref="B3">
    <cfRule type="expression" dxfId="323" priority="1001">
      <formula>$AK3</formula>
    </cfRule>
  </conditionalFormatting>
  <conditionalFormatting sqref="B5">
    <cfRule type="expression" dxfId="322" priority="1000">
      <formula>$AK5</formula>
    </cfRule>
  </conditionalFormatting>
  <conditionalFormatting sqref="B9">
    <cfRule type="expression" dxfId="321" priority="1002">
      <formula>$AK9</formula>
    </cfRule>
  </conditionalFormatting>
  <conditionalFormatting sqref="B10:B11">
    <cfRule type="expression" dxfId="320" priority="3518" stopIfTrue="1">
      <formula>OR($BC$12,$BG$12,$BK$12,$BO$12,$BS$12)=TRUE</formula>
    </cfRule>
  </conditionalFormatting>
  <conditionalFormatting sqref="B11 B12:AK12 B14">
    <cfRule type="expression" dxfId="319" priority="8">
      <formula>OR($AL11=2,$AL11=3,$AL11=1)</formula>
    </cfRule>
    <cfRule type="expression" dxfId="318" priority="9">
      <formula>OR($AL11=3)</formula>
    </cfRule>
  </conditionalFormatting>
  <conditionalFormatting sqref="B13:B14">
    <cfRule type="expression" dxfId="317" priority="3519" stopIfTrue="1">
      <formula>OR($BC$15,$BG$15,$BK$15,$BO$15,$BS$15)=TRUE</formula>
    </cfRule>
  </conditionalFormatting>
  <conditionalFormatting sqref="B16">
    <cfRule type="expression" dxfId="316" priority="6">
      <formula>OR($AL16=2,$AL16=3,$AL16=1)</formula>
    </cfRule>
    <cfRule type="expression" dxfId="315" priority="7">
      <formula>OR($AL16=3)</formula>
    </cfRule>
  </conditionalFormatting>
  <conditionalFormatting sqref="B17">
    <cfRule type="expression" dxfId="314" priority="1003">
      <formula>$AK17</formula>
    </cfRule>
  </conditionalFormatting>
  <conditionalFormatting sqref="B36 BB36 B44 B91">
    <cfRule type="expression" dxfId="313" priority="1010">
      <formula>$AK36</formula>
    </cfRule>
  </conditionalFormatting>
  <conditionalFormatting sqref="B77">
    <cfRule type="expression" dxfId="312" priority="1004">
      <formula>$AK77</formula>
    </cfRule>
  </conditionalFormatting>
  <conditionalFormatting sqref="B94">
    <cfRule type="expression" dxfId="311" priority="943">
      <formula>OR($AL94=3)</formula>
    </cfRule>
    <cfRule type="expression" dxfId="310" priority="942">
      <formula>OR($AL94=2,$AL94=3,$AL94=1)</formula>
    </cfRule>
  </conditionalFormatting>
  <conditionalFormatting sqref="B15:AR15">
    <cfRule type="expression" dxfId="309" priority="16">
      <formula>OR($AL15=2,$AL15=3,$AL15=1)</formula>
    </cfRule>
    <cfRule type="expression" dxfId="308" priority="17">
      <formula>OR($AL15=3)</formula>
    </cfRule>
  </conditionalFormatting>
  <conditionalFormatting sqref="B1:AY2 B3:AX3 B4:AY66 B67:C67 I67 L67:AY67 B68:AY75 B76:C76 AL76:AY76 B77:AY201">
    <cfRule type="expression" dxfId="307" priority="1133">
      <formula>OR($AL1=3)</formula>
    </cfRule>
  </conditionalFormatting>
  <conditionalFormatting sqref="B4:AY66 B1:AY2 B3:AX3 B77:AY201 L67:AY67 B68:AY75 AL76:AY76 B67:C67 B76:C76 I67">
    <cfRule type="expression" dxfId="306" priority="1132">
      <formula>OR($AL1=2,$AL1=3,$AL1=1)</formula>
    </cfRule>
  </conditionalFormatting>
  <conditionalFormatting sqref="C4">
    <cfRule type="expression" dxfId="305" priority="1021" stopIfTrue="1">
      <formula>BB4=TRUE</formula>
    </cfRule>
  </conditionalFormatting>
  <conditionalFormatting sqref="C6:C8">
    <cfRule type="expression" dxfId="304" priority="1022" stopIfTrue="1">
      <formula>BB6=TRUE</formula>
    </cfRule>
  </conditionalFormatting>
  <conditionalFormatting sqref="C18:C35">
    <cfRule type="expression" dxfId="303" priority="1134" stopIfTrue="1">
      <formula>BB18=TRUE</formula>
    </cfRule>
  </conditionalFormatting>
  <conditionalFormatting sqref="C37:C43">
    <cfRule type="expression" dxfId="302" priority="1764" stopIfTrue="1">
      <formula>BB37=TRUE</formula>
    </cfRule>
  </conditionalFormatting>
  <conditionalFormatting sqref="C45:C76">
    <cfRule type="expression" dxfId="301" priority="28" stopIfTrue="1">
      <formula>BB45=TRUE</formula>
    </cfRule>
  </conditionalFormatting>
  <conditionalFormatting sqref="C78:C90">
    <cfRule type="expression" dxfId="300" priority="3059" stopIfTrue="1">
      <formula>BB78=TRUE</formula>
    </cfRule>
  </conditionalFormatting>
  <conditionalFormatting sqref="C92">
    <cfRule type="expression" dxfId="299" priority="1017">
      <formula>AND(AN92, ISBLANK(C92))</formula>
    </cfRule>
    <cfRule type="expression" dxfId="298" priority="1018">
      <formula>AND(AN92, NOT(ISBLANK(C92)))</formula>
    </cfRule>
  </conditionalFormatting>
  <conditionalFormatting sqref="D6:D8">
    <cfRule type="expression" dxfId="297" priority="1023" stopIfTrue="1">
      <formula>CK6=TRUE</formula>
    </cfRule>
  </conditionalFormatting>
  <conditionalFormatting sqref="D12 D15">
    <cfRule type="expression" dxfId="296" priority="11" stopIfTrue="1">
      <formula>BC12=TRUE</formula>
    </cfRule>
  </conditionalFormatting>
  <conditionalFormatting sqref="D18:D29">
    <cfRule type="expression" dxfId="295" priority="1135" stopIfTrue="1">
      <formula>CK18=TRUE</formula>
    </cfRule>
  </conditionalFormatting>
  <conditionalFormatting sqref="D32:D35">
    <cfRule type="expression" dxfId="294" priority="1625" stopIfTrue="1">
      <formula>CK32=TRUE</formula>
    </cfRule>
  </conditionalFormatting>
  <conditionalFormatting sqref="D37:D43">
    <cfRule type="expression" dxfId="293" priority="1765" stopIfTrue="1">
      <formula>CK37=TRUE</formula>
    </cfRule>
  </conditionalFormatting>
  <conditionalFormatting sqref="D45:D66">
    <cfRule type="expression" dxfId="292" priority="29" stopIfTrue="1">
      <formula>CK45=TRUE</formula>
    </cfRule>
  </conditionalFormatting>
  <conditionalFormatting sqref="D68:D75">
    <cfRule type="expression" dxfId="291" priority="624" stopIfTrue="1">
      <formula>CK68=TRUE</formula>
    </cfRule>
  </conditionalFormatting>
  <conditionalFormatting sqref="D78:D90">
    <cfRule type="expression" dxfId="290" priority="3060" stopIfTrue="1">
      <formula>CK78=TRUE</formula>
    </cfRule>
  </conditionalFormatting>
  <conditionalFormatting sqref="E6:E8">
    <cfRule type="expression" dxfId="289" priority="1024" stopIfTrue="1">
      <formula>CK6=TRUE</formula>
    </cfRule>
  </conditionalFormatting>
  <conditionalFormatting sqref="E18:E29">
    <cfRule type="expression" dxfId="288" priority="1136" stopIfTrue="1">
      <formula>CK18=TRUE</formula>
    </cfRule>
  </conditionalFormatting>
  <conditionalFormatting sqref="E32:E35">
    <cfRule type="expression" dxfId="287" priority="1626" stopIfTrue="1">
      <formula>CK32=TRUE</formula>
    </cfRule>
  </conditionalFormatting>
  <conditionalFormatting sqref="E37:E43">
    <cfRule type="expression" dxfId="286" priority="1766" stopIfTrue="1">
      <formula>CK37=TRUE</formula>
    </cfRule>
  </conditionalFormatting>
  <conditionalFormatting sqref="E45:E66">
    <cfRule type="expression" dxfId="285" priority="30" stopIfTrue="1">
      <formula>CK45=TRUE</formula>
    </cfRule>
  </conditionalFormatting>
  <conditionalFormatting sqref="E68:E75">
    <cfRule type="expression" dxfId="284" priority="625" stopIfTrue="1">
      <formula>CK68=TRUE</formula>
    </cfRule>
  </conditionalFormatting>
  <conditionalFormatting sqref="E78:E90">
    <cfRule type="expression" dxfId="283" priority="3061" stopIfTrue="1">
      <formula>CK78=TRUE</formula>
    </cfRule>
  </conditionalFormatting>
  <conditionalFormatting sqref="F6:F8">
    <cfRule type="expression" dxfId="282" priority="1025" stopIfTrue="1">
      <formula>CK6=TRUE</formula>
    </cfRule>
  </conditionalFormatting>
  <conditionalFormatting sqref="F18:F29">
    <cfRule type="expression" dxfId="281" priority="1137" stopIfTrue="1">
      <formula>CK18=TRUE</formula>
    </cfRule>
  </conditionalFormatting>
  <conditionalFormatting sqref="F32:F35">
    <cfRule type="expression" dxfId="280" priority="1627" stopIfTrue="1">
      <formula>CK32=TRUE</formula>
    </cfRule>
  </conditionalFormatting>
  <conditionalFormatting sqref="F37:F43">
    <cfRule type="expression" dxfId="279" priority="1767" stopIfTrue="1">
      <formula>CK37=TRUE</formula>
    </cfRule>
  </conditionalFormatting>
  <conditionalFormatting sqref="F45:F66">
    <cfRule type="expression" dxfId="278" priority="31" stopIfTrue="1">
      <formula>CK45=TRUE</formula>
    </cfRule>
  </conditionalFormatting>
  <conditionalFormatting sqref="F68:F75">
    <cfRule type="expression" dxfId="277" priority="626" stopIfTrue="1">
      <formula>CK68=TRUE</formula>
    </cfRule>
  </conditionalFormatting>
  <conditionalFormatting sqref="F78:F90">
    <cfRule type="expression" dxfId="276" priority="3062" stopIfTrue="1">
      <formula>CK78=TRUE</formula>
    </cfRule>
  </conditionalFormatting>
  <conditionalFormatting sqref="G6:G8">
    <cfRule type="expression" dxfId="275" priority="1026" stopIfTrue="1">
      <formula>CK6=TRUE</formula>
    </cfRule>
  </conditionalFormatting>
  <conditionalFormatting sqref="G18:G29">
    <cfRule type="expression" dxfId="274" priority="1138" stopIfTrue="1">
      <formula>CK18=TRUE</formula>
    </cfRule>
  </conditionalFormatting>
  <conditionalFormatting sqref="G32:G35">
    <cfRule type="expression" dxfId="273" priority="1628" stopIfTrue="1">
      <formula>CK32=TRUE</formula>
    </cfRule>
  </conditionalFormatting>
  <conditionalFormatting sqref="G37:G43">
    <cfRule type="expression" dxfId="272" priority="1768" stopIfTrue="1">
      <formula>CK37=TRUE</formula>
    </cfRule>
  </conditionalFormatting>
  <conditionalFormatting sqref="G45:G66">
    <cfRule type="expression" dxfId="271" priority="32" stopIfTrue="1">
      <formula>CK45=TRUE</formula>
    </cfRule>
  </conditionalFormatting>
  <conditionalFormatting sqref="G68:G75">
    <cfRule type="expression" dxfId="270" priority="627" stopIfTrue="1">
      <formula>CK68=TRUE</formula>
    </cfRule>
  </conditionalFormatting>
  <conditionalFormatting sqref="G78:G90">
    <cfRule type="expression" dxfId="269" priority="3063" stopIfTrue="1">
      <formula>CK78=TRUE</formula>
    </cfRule>
  </conditionalFormatting>
  <conditionalFormatting sqref="H6:H8">
    <cfRule type="expression" dxfId="268" priority="1027" stopIfTrue="1">
      <formula>CK6=TRUE</formula>
    </cfRule>
  </conditionalFormatting>
  <conditionalFormatting sqref="H12 H15">
    <cfRule type="expression" dxfId="267" priority="12" stopIfTrue="1">
      <formula>BG12=TRUE</formula>
    </cfRule>
  </conditionalFormatting>
  <conditionalFormatting sqref="H18:H29">
    <cfRule type="expression" dxfId="266" priority="1139" stopIfTrue="1">
      <formula>CK18=TRUE</formula>
    </cfRule>
  </conditionalFormatting>
  <conditionalFormatting sqref="H32:H35">
    <cfRule type="expression" dxfId="265" priority="1629" stopIfTrue="1">
      <formula>CK32=TRUE</formula>
    </cfRule>
  </conditionalFormatting>
  <conditionalFormatting sqref="H37:H43">
    <cfRule type="expression" dxfId="264" priority="1769" stopIfTrue="1">
      <formula>CK37=TRUE</formula>
    </cfRule>
  </conditionalFormatting>
  <conditionalFormatting sqref="H45:H66">
    <cfRule type="expression" dxfId="263" priority="33" stopIfTrue="1">
      <formula>CK45=TRUE</formula>
    </cfRule>
  </conditionalFormatting>
  <conditionalFormatting sqref="H68:H75">
    <cfRule type="expression" dxfId="262" priority="628" stopIfTrue="1">
      <formula>CK68=TRUE</formula>
    </cfRule>
  </conditionalFormatting>
  <conditionalFormatting sqref="H78:H90">
    <cfRule type="expression" dxfId="261" priority="3064" stopIfTrue="1">
      <formula>CK78=TRUE</formula>
    </cfRule>
  </conditionalFormatting>
  <conditionalFormatting sqref="I6:I8">
    <cfRule type="expression" dxfId="260" priority="1028" stopIfTrue="1">
      <formula>CK6=TRUE</formula>
    </cfRule>
  </conditionalFormatting>
  <conditionalFormatting sqref="I18:I29">
    <cfRule type="expression" dxfId="259" priority="1140" stopIfTrue="1">
      <formula>CK18=TRUE</formula>
    </cfRule>
  </conditionalFormatting>
  <conditionalFormatting sqref="I32:I35">
    <cfRule type="expression" dxfId="258" priority="1630" stopIfTrue="1">
      <formula>CK32=TRUE</formula>
    </cfRule>
  </conditionalFormatting>
  <conditionalFormatting sqref="I37:I43">
    <cfRule type="expression" dxfId="257" priority="1770" stopIfTrue="1">
      <formula>CK37=TRUE</formula>
    </cfRule>
  </conditionalFormatting>
  <conditionalFormatting sqref="I45:I66">
    <cfRule type="expression" dxfId="256" priority="34" stopIfTrue="1">
      <formula>CK45=TRUE</formula>
    </cfRule>
  </conditionalFormatting>
  <conditionalFormatting sqref="I67 S67">
    <cfRule type="expression" dxfId="255" priority="941">
      <formula>$BB$67=TRUE</formula>
    </cfRule>
  </conditionalFormatting>
  <conditionalFormatting sqref="I68:I75">
    <cfRule type="expression" dxfId="254" priority="629" stopIfTrue="1">
      <formula>CK68=TRUE</formula>
    </cfRule>
  </conditionalFormatting>
  <conditionalFormatting sqref="I78:I90">
    <cfRule type="expression" dxfId="253" priority="3065" stopIfTrue="1">
      <formula>CK78=TRUE</formula>
    </cfRule>
  </conditionalFormatting>
  <conditionalFormatting sqref="I67:AK67">
    <cfRule type="expression" dxfId="252" priority="939">
      <formula>AND($BB$67, ISBLANK($L$67))</formula>
    </cfRule>
  </conditionalFormatting>
  <conditionalFormatting sqref="J6:J8">
    <cfRule type="expression" dxfId="251" priority="1029" stopIfTrue="1">
      <formula>CK6=TRUE</formula>
    </cfRule>
  </conditionalFormatting>
  <conditionalFormatting sqref="J18:J29">
    <cfRule type="expression" dxfId="250" priority="1141" stopIfTrue="1">
      <formula>CK18=TRUE</formula>
    </cfRule>
  </conditionalFormatting>
  <conditionalFormatting sqref="J32:J35">
    <cfRule type="expression" dxfId="249" priority="1631" stopIfTrue="1">
      <formula>CK32=TRUE</formula>
    </cfRule>
  </conditionalFormatting>
  <conditionalFormatting sqref="J37:J43">
    <cfRule type="expression" dxfId="248" priority="1771" stopIfTrue="1">
      <formula>CK37=TRUE</formula>
    </cfRule>
  </conditionalFormatting>
  <conditionalFormatting sqref="J45:J66">
    <cfRule type="expression" dxfId="247" priority="35" stopIfTrue="1">
      <formula>CK45=TRUE</formula>
    </cfRule>
  </conditionalFormatting>
  <conditionalFormatting sqref="J68:J75">
    <cfRule type="expression" dxfId="246" priority="630" stopIfTrue="1">
      <formula>CK68=TRUE</formula>
    </cfRule>
  </conditionalFormatting>
  <conditionalFormatting sqref="J78:J90">
    <cfRule type="expression" dxfId="245" priority="3066" stopIfTrue="1">
      <formula>CK78=TRUE</formula>
    </cfRule>
  </conditionalFormatting>
  <conditionalFormatting sqref="K6:K8">
    <cfRule type="expression" dxfId="244" priority="1030" stopIfTrue="1">
      <formula>CK6=TRUE</formula>
    </cfRule>
  </conditionalFormatting>
  <conditionalFormatting sqref="K18:K29">
    <cfRule type="expression" dxfId="243" priority="1142" stopIfTrue="1">
      <formula>CK18=TRUE</formula>
    </cfRule>
  </conditionalFormatting>
  <conditionalFormatting sqref="K32:K35">
    <cfRule type="expression" dxfId="242" priority="1632" stopIfTrue="1">
      <formula>CK32=TRUE</formula>
    </cfRule>
  </conditionalFormatting>
  <conditionalFormatting sqref="K37:K43">
    <cfRule type="expression" dxfId="241" priority="1772" stopIfTrue="1">
      <formula>CK37=TRUE</formula>
    </cfRule>
  </conditionalFormatting>
  <conditionalFormatting sqref="K45:K66">
    <cfRule type="expression" dxfId="240" priority="36" stopIfTrue="1">
      <formula>CK45=TRUE</formula>
    </cfRule>
  </conditionalFormatting>
  <conditionalFormatting sqref="K68:K75">
    <cfRule type="expression" dxfId="239" priority="631" stopIfTrue="1">
      <formula>CK68=TRUE</formula>
    </cfRule>
  </conditionalFormatting>
  <conditionalFormatting sqref="K78:K90">
    <cfRule type="expression" dxfId="238" priority="3067" stopIfTrue="1">
      <formula>CK78=TRUE</formula>
    </cfRule>
  </conditionalFormatting>
  <conditionalFormatting sqref="L6:L8">
    <cfRule type="expression" dxfId="237" priority="1031" stopIfTrue="1">
      <formula>CK6=TRUE</formula>
    </cfRule>
  </conditionalFormatting>
  <conditionalFormatting sqref="L12 L15">
    <cfRule type="expression" dxfId="236" priority="13" stopIfTrue="1">
      <formula>BK12=TRUE</formula>
    </cfRule>
  </conditionalFormatting>
  <conditionalFormatting sqref="L18:L29">
    <cfRule type="expression" dxfId="235" priority="1143" stopIfTrue="1">
      <formula>CK18=TRUE</formula>
    </cfRule>
  </conditionalFormatting>
  <conditionalFormatting sqref="L32:L35">
    <cfRule type="expression" dxfId="234" priority="1633" stopIfTrue="1">
      <formula>CK32=TRUE</formula>
    </cfRule>
  </conditionalFormatting>
  <conditionalFormatting sqref="L37:L43">
    <cfRule type="expression" dxfId="233" priority="1773" stopIfTrue="1">
      <formula>CK37=TRUE</formula>
    </cfRule>
  </conditionalFormatting>
  <conditionalFormatting sqref="L45:L66">
    <cfRule type="expression" dxfId="232" priority="37" stopIfTrue="1">
      <formula>CK45=TRUE</formula>
    </cfRule>
  </conditionalFormatting>
  <conditionalFormatting sqref="L67">
    <cfRule type="expression" dxfId="231" priority="940">
      <formula>AND(BB67, NOT(ISBLANK(L67)))</formula>
    </cfRule>
  </conditionalFormatting>
  <conditionalFormatting sqref="L68:L75">
    <cfRule type="expression" dxfId="230" priority="632" stopIfTrue="1">
      <formula>CK68=TRUE</formula>
    </cfRule>
  </conditionalFormatting>
  <conditionalFormatting sqref="L78:L90">
    <cfRule type="expression" dxfId="229" priority="3068" stopIfTrue="1">
      <formula>CK78=TRUE</formula>
    </cfRule>
  </conditionalFormatting>
  <conditionalFormatting sqref="M6:M8">
    <cfRule type="expression" dxfId="228" priority="1032" stopIfTrue="1">
      <formula>CK6=TRUE</formula>
    </cfRule>
  </conditionalFormatting>
  <conditionalFormatting sqref="M18:M29">
    <cfRule type="expression" dxfId="227" priority="1144" stopIfTrue="1">
      <formula>CK18=TRUE</formula>
    </cfRule>
  </conditionalFormatting>
  <conditionalFormatting sqref="M32:M35">
    <cfRule type="expression" dxfId="226" priority="1634" stopIfTrue="1">
      <formula>CK32=TRUE</formula>
    </cfRule>
  </conditionalFormatting>
  <conditionalFormatting sqref="M37:M43">
    <cfRule type="expression" dxfId="225" priority="1774" stopIfTrue="1">
      <formula>CK37=TRUE</formula>
    </cfRule>
  </conditionalFormatting>
  <conditionalFormatting sqref="M45:M66">
    <cfRule type="expression" dxfId="224" priority="38" stopIfTrue="1">
      <formula>CK45=TRUE</formula>
    </cfRule>
  </conditionalFormatting>
  <conditionalFormatting sqref="M68:M75">
    <cfRule type="expression" dxfId="223" priority="633" stopIfTrue="1">
      <formula>CK68=TRUE</formula>
    </cfRule>
  </conditionalFormatting>
  <conditionalFormatting sqref="M78:M90">
    <cfRule type="expression" dxfId="222" priority="3069" stopIfTrue="1">
      <formula>CK78=TRUE</formula>
    </cfRule>
  </conditionalFormatting>
  <conditionalFormatting sqref="N6:N8">
    <cfRule type="expression" dxfId="221" priority="1033" stopIfTrue="1">
      <formula>CK6=TRUE</formula>
    </cfRule>
  </conditionalFormatting>
  <conditionalFormatting sqref="N18:N29">
    <cfRule type="expression" dxfId="220" priority="1145" stopIfTrue="1">
      <formula>CK18=TRUE</formula>
    </cfRule>
  </conditionalFormatting>
  <conditionalFormatting sqref="N32:N35">
    <cfRule type="expression" dxfId="219" priority="1635" stopIfTrue="1">
      <formula>CK32=TRUE</formula>
    </cfRule>
  </conditionalFormatting>
  <conditionalFormatting sqref="N37:N43">
    <cfRule type="expression" dxfId="218" priority="1775" stopIfTrue="1">
      <formula>CK37=TRUE</formula>
    </cfRule>
  </conditionalFormatting>
  <conditionalFormatting sqref="N45:N66">
    <cfRule type="expression" dxfId="217" priority="39" stopIfTrue="1">
      <formula>CK45=TRUE</formula>
    </cfRule>
  </conditionalFormatting>
  <conditionalFormatting sqref="N68:N75">
    <cfRule type="expression" dxfId="216" priority="634" stopIfTrue="1">
      <formula>CK68=TRUE</formula>
    </cfRule>
  </conditionalFormatting>
  <conditionalFormatting sqref="N78:N90">
    <cfRule type="expression" dxfId="215" priority="3070" stopIfTrue="1">
      <formula>CK78=TRUE</formula>
    </cfRule>
  </conditionalFormatting>
  <conditionalFormatting sqref="O6:O8">
    <cfRule type="expression" dxfId="214" priority="1034" stopIfTrue="1">
      <formula>CK6=TRUE</formula>
    </cfRule>
  </conditionalFormatting>
  <conditionalFormatting sqref="O18:O29">
    <cfRule type="expression" dxfId="213" priority="1146" stopIfTrue="1">
      <formula>CK18=TRUE</formula>
    </cfRule>
  </conditionalFormatting>
  <conditionalFormatting sqref="O30:O31">
    <cfRule type="expression" dxfId="212" priority="3516" stopIfTrue="1">
      <formula>BB30=TRUE</formula>
    </cfRule>
  </conditionalFormatting>
  <conditionalFormatting sqref="O32:O35">
    <cfRule type="expression" dxfId="211" priority="1636" stopIfTrue="1">
      <formula>CK32=TRUE</formula>
    </cfRule>
  </conditionalFormatting>
  <conditionalFormatting sqref="O37:O43">
    <cfRule type="expression" dxfId="210" priority="1776" stopIfTrue="1">
      <formula>CK37=TRUE</formula>
    </cfRule>
  </conditionalFormatting>
  <conditionalFormatting sqref="O45:O66">
    <cfRule type="expression" dxfId="209" priority="40" stopIfTrue="1">
      <formula>CK45=TRUE</formula>
    </cfRule>
  </conditionalFormatting>
  <conditionalFormatting sqref="O68:O75">
    <cfRule type="expression" dxfId="208" priority="635" stopIfTrue="1">
      <formula>CK68=TRUE</formula>
    </cfRule>
  </conditionalFormatting>
  <conditionalFormatting sqref="O78:O90">
    <cfRule type="expression" dxfId="207" priority="3071" stopIfTrue="1">
      <formula>CK78=TRUE</formula>
    </cfRule>
  </conditionalFormatting>
  <conditionalFormatting sqref="O30:AK30">
    <cfRule type="expression" dxfId="206" priority="3514">
      <formula>AND($BB$30, ISBLANK($AG$30))</formula>
    </cfRule>
  </conditionalFormatting>
  <conditionalFormatting sqref="O31:AK31">
    <cfRule type="expression" dxfId="205" priority="1">
      <formula>AND($BB$31, ISBLANK($AG$31))</formula>
    </cfRule>
  </conditionalFormatting>
  <conditionalFormatting sqref="P6:P8">
    <cfRule type="expression" dxfId="204" priority="1035" stopIfTrue="1">
      <formula>CK6=TRUE</formula>
    </cfRule>
  </conditionalFormatting>
  <conditionalFormatting sqref="P12 P15">
    <cfRule type="expression" dxfId="203" priority="14" stopIfTrue="1">
      <formula>BO12=TRUE</formula>
    </cfRule>
  </conditionalFormatting>
  <conditionalFormatting sqref="P18:P29">
    <cfRule type="expression" dxfId="202" priority="1147" stopIfTrue="1">
      <formula>CK18=TRUE</formula>
    </cfRule>
  </conditionalFormatting>
  <conditionalFormatting sqref="P32:P35">
    <cfRule type="expression" dxfId="201" priority="1637" stopIfTrue="1">
      <formula>CK32=TRUE</formula>
    </cfRule>
  </conditionalFormatting>
  <conditionalFormatting sqref="P37:P43">
    <cfRule type="expression" dxfId="200" priority="1777" stopIfTrue="1">
      <formula>CK37=TRUE</formula>
    </cfRule>
  </conditionalFormatting>
  <conditionalFormatting sqref="P45:P66">
    <cfRule type="expression" dxfId="199" priority="41" stopIfTrue="1">
      <formula>CK45=TRUE</formula>
    </cfRule>
  </conditionalFormatting>
  <conditionalFormatting sqref="P68:P75">
    <cfRule type="expression" dxfId="198" priority="636" stopIfTrue="1">
      <formula>CK68=TRUE</formula>
    </cfRule>
  </conditionalFormatting>
  <conditionalFormatting sqref="P78:P90">
    <cfRule type="expression" dxfId="197" priority="3072" stopIfTrue="1">
      <formula>CK78=TRUE</formula>
    </cfRule>
  </conditionalFormatting>
  <conditionalFormatting sqref="Q6:Q8">
    <cfRule type="expression" dxfId="196" priority="1036" stopIfTrue="1">
      <formula>CK6=TRUE</formula>
    </cfRule>
  </conditionalFormatting>
  <conditionalFormatting sqref="Q18:Q29">
    <cfRule type="expression" dxfId="195" priority="1148" stopIfTrue="1">
      <formula>CK18=TRUE</formula>
    </cfRule>
  </conditionalFormatting>
  <conditionalFormatting sqref="Q32:Q35">
    <cfRule type="expression" dxfId="194" priority="1638" stopIfTrue="1">
      <formula>CK32=TRUE</formula>
    </cfRule>
  </conditionalFormatting>
  <conditionalFormatting sqref="Q37:Q43">
    <cfRule type="expression" dxfId="193" priority="1778" stopIfTrue="1">
      <formula>CK37=TRUE</formula>
    </cfRule>
  </conditionalFormatting>
  <conditionalFormatting sqref="Q45:Q66">
    <cfRule type="expression" dxfId="192" priority="42" stopIfTrue="1">
      <formula>CK45=TRUE</formula>
    </cfRule>
  </conditionalFormatting>
  <conditionalFormatting sqref="Q68:Q75">
    <cfRule type="expression" dxfId="191" priority="637" stopIfTrue="1">
      <formula>CK68=TRUE</formula>
    </cfRule>
  </conditionalFormatting>
  <conditionalFormatting sqref="Q78:Q90">
    <cfRule type="expression" dxfId="190" priority="3073" stopIfTrue="1">
      <formula>CK78=TRUE</formula>
    </cfRule>
  </conditionalFormatting>
  <conditionalFormatting sqref="R6:R8">
    <cfRule type="expression" dxfId="189" priority="1037" stopIfTrue="1">
      <formula>CK6=TRUE</formula>
    </cfRule>
  </conditionalFormatting>
  <conditionalFormatting sqref="R18:R29">
    <cfRule type="expression" dxfId="188" priority="1149" stopIfTrue="1">
      <formula>CK18=TRUE</formula>
    </cfRule>
  </conditionalFormatting>
  <conditionalFormatting sqref="R32:R35">
    <cfRule type="expression" dxfId="187" priority="1639" stopIfTrue="1">
      <formula>CK32=TRUE</formula>
    </cfRule>
  </conditionalFormatting>
  <conditionalFormatting sqref="R37:R43">
    <cfRule type="expression" dxfId="186" priority="1779" stopIfTrue="1">
      <formula>CK37=TRUE</formula>
    </cfRule>
  </conditionalFormatting>
  <conditionalFormatting sqref="R45:R66">
    <cfRule type="expression" dxfId="185" priority="43" stopIfTrue="1">
      <formula>CK45=TRUE</formula>
    </cfRule>
  </conditionalFormatting>
  <conditionalFormatting sqref="R68:R75">
    <cfRule type="expression" dxfId="184" priority="638" stopIfTrue="1">
      <formula>CK68=TRUE</formula>
    </cfRule>
  </conditionalFormatting>
  <conditionalFormatting sqref="R78:R90">
    <cfRule type="expression" dxfId="183" priority="3074" stopIfTrue="1">
      <formula>CK78=TRUE</formula>
    </cfRule>
  </conditionalFormatting>
  <conditionalFormatting sqref="S6:S8">
    <cfRule type="expression" dxfId="182" priority="1038" stopIfTrue="1">
      <formula>CK6=TRUE</formula>
    </cfRule>
  </conditionalFormatting>
  <conditionalFormatting sqref="S18:S29">
    <cfRule type="expression" dxfId="181" priority="1150" stopIfTrue="1">
      <formula>CK18=TRUE</formula>
    </cfRule>
  </conditionalFormatting>
  <conditionalFormatting sqref="S32:S35">
    <cfRule type="expression" dxfId="180" priority="1640" stopIfTrue="1">
      <formula>CK32=TRUE</formula>
    </cfRule>
  </conditionalFormatting>
  <conditionalFormatting sqref="S37:S43">
    <cfRule type="expression" dxfId="179" priority="1780" stopIfTrue="1">
      <formula>CK37=TRUE</formula>
    </cfRule>
  </conditionalFormatting>
  <conditionalFormatting sqref="S45:S66">
    <cfRule type="expression" dxfId="178" priority="44" stopIfTrue="1">
      <formula>CK45=TRUE</formula>
    </cfRule>
  </conditionalFormatting>
  <conditionalFormatting sqref="S68:S75">
    <cfRule type="expression" dxfId="177" priority="639" stopIfTrue="1">
      <formula>CK68=TRUE</formula>
    </cfRule>
  </conditionalFormatting>
  <conditionalFormatting sqref="S78:S90">
    <cfRule type="expression" dxfId="176" priority="3075" stopIfTrue="1">
      <formula>CK78=TRUE</formula>
    </cfRule>
  </conditionalFormatting>
  <conditionalFormatting sqref="T6:T8">
    <cfRule type="expression" dxfId="175" priority="1039" stopIfTrue="1">
      <formula>CK6=TRUE</formula>
    </cfRule>
  </conditionalFormatting>
  <conditionalFormatting sqref="T12 T15">
    <cfRule type="expression" dxfId="174" priority="15" stopIfTrue="1">
      <formula>BS12=TRUE</formula>
    </cfRule>
  </conditionalFormatting>
  <conditionalFormatting sqref="T18:T29">
    <cfRule type="expression" dxfId="173" priority="1151" stopIfTrue="1">
      <formula>CK18=TRUE</formula>
    </cfRule>
  </conditionalFormatting>
  <conditionalFormatting sqref="T32:T35">
    <cfRule type="expression" dxfId="172" priority="1641" stopIfTrue="1">
      <formula>CK32=TRUE</formula>
    </cfRule>
  </conditionalFormatting>
  <conditionalFormatting sqref="T37:T43">
    <cfRule type="expression" dxfId="171" priority="1781" stopIfTrue="1">
      <formula>CK37=TRUE</formula>
    </cfRule>
  </conditionalFormatting>
  <conditionalFormatting sqref="T45:T66">
    <cfRule type="expression" dxfId="170" priority="45" stopIfTrue="1">
      <formula>CK45=TRUE</formula>
    </cfRule>
  </conditionalFormatting>
  <conditionalFormatting sqref="T68:T75">
    <cfRule type="expression" dxfId="169" priority="640" stopIfTrue="1">
      <formula>CK68=TRUE</formula>
    </cfRule>
  </conditionalFormatting>
  <conditionalFormatting sqref="T78:T90">
    <cfRule type="expression" dxfId="168" priority="3076" stopIfTrue="1">
      <formula>CK78=TRUE</formula>
    </cfRule>
  </conditionalFormatting>
  <conditionalFormatting sqref="U6:U8">
    <cfRule type="expression" dxfId="167" priority="1040" stopIfTrue="1">
      <formula>CK6=TRUE</formula>
    </cfRule>
  </conditionalFormatting>
  <conditionalFormatting sqref="U18:U29">
    <cfRule type="expression" dxfId="166" priority="1152" stopIfTrue="1">
      <formula>CK18=TRUE</formula>
    </cfRule>
  </conditionalFormatting>
  <conditionalFormatting sqref="U32:U35">
    <cfRule type="expression" dxfId="165" priority="1642" stopIfTrue="1">
      <formula>CK32=TRUE</formula>
    </cfRule>
  </conditionalFormatting>
  <conditionalFormatting sqref="U37:U43">
    <cfRule type="expression" dxfId="164" priority="1782" stopIfTrue="1">
      <formula>CK37=TRUE</formula>
    </cfRule>
  </conditionalFormatting>
  <conditionalFormatting sqref="U45:U66">
    <cfRule type="expression" dxfId="163" priority="46" stopIfTrue="1">
      <formula>CK45=TRUE</formula>
    </cfRule>
  </conditionalFormatting>
  <conditionalFormatting sqref="U68:U75">
    <cfRule type="expression" dxfId="162" priority="641" stopIfTrue="1">
      <formula>CK68=TRUE</formula>
    </cfRule>
  </conditionalFormatting>
  <conditionalFormatting sqref="U78:U90">
    <cfRule type="expression" dxfId="161" priority="3077" stopIfTrue="1">
      <formula>CK78=TRUE</formula>
    </cfRule>
  </conditionalFormatting>
  <conditionalFormatting sqref="V6:V8">
    <cfRule type="expression" dxfId="160" priority="1041" stopIfTrue="1">
      <formula>CK6=TRUE</formula>
    </cfRule>
  </conditionalFormatting>
  <conditionalFormatting sqref="V18:V29">
    <cfRule type="expression" dxfId="159" priority="1153" stopIfTrue="1">
      <formula>CK18=TRUE</formula>
    </cfRule>
  </conditionalFormatting>
  <conditionalFormatting sqref="V32:V35">
    <cfRule type="expression" dxfId="158" priority="1643" stopIfTrue="1">
      <formula>CK32=TRUE</formula>
    </cfRule>
  </conditionalFormatting>
  <conditionalFormatting sqref="V37:V43">
    <cfRule type="expression" dxfId="157" priority="1783" stopIfTrue="1">
      <formula>CK37=TRUE</formula>
    </cfRule>
  </conditionalFormatting>
  <conditionalFormatting sqref="V45:V66">
    <cfRule type="expression" dxfId="156" priority="47" stopIfTrue="1">
      <formula>CK45=TRUE</formula>
    </cfRule>
  </conditionalFormatting>
  <conditionalFormatting sqref="V68:V75">
    <cfRule type="expression" dxfId="155" priority="642" stopIfTrue="1">
      <formula>CK68=TRUE</formula>
    </cfRule>
  </conditionalFormatting>
  <conditionalFormatting sqref="V78:V90">
    <cfRule type="expression" dxfId="154" priority="3078" stopIfTrue="1">
      <formula>CK78=TRUE</formula>
    </cfRule>
  </conditionalFormatting>
  <conditionalFormatting sqref="W6:W8">
    <cfRule type="expression" dxfId="153" priority="1042" stopIfTrue="1">
      <formula>CK6=TRUE</formula>
    </cfRule>
  </conditionalFormatting>
  <conditionalFormatting sqref="W18:W29">
    <cfRule type="expression" dxfId="152" priority="1154" stopIfTrue="1">
      <formula>CK18=TRUE</formula>
    </cfRule>
  </conditionalFormatting>
  <conditionalFormatting sqref="W32:W35">
    <cfRule type="expression" dxfId="151" priority="1644" stopIfTrue="1">
      <formula>CK32=TRUE</formula>
    </cfRule>
  </conditionalFormatting>
  <conditionalFormatting sqref="W37:W43">
    <cfRule type="expression" dxfId="150" priority="1784" stopIfTrue="1">
      <formula>CK37=TRUE</formula>
    </cfRule>
  </conditionalFormatting>
  <conditionalFormatting sqref="W45:W66">
    <cfRule type="expression" dxfId="149" priority="48" stopIfTrue="1">
      <formula>CK45=TRUE</formula>
    </cfRule>
  </conditionalFormatting>
  <conditionalFormatting sqref="W68:W75">
    <cfRule type="expression" dxfId="148" priority="643" stopIfTrue="1">
      <formula>CK68=TRUE</formula>
    </cfRule>
  </conditionalFormatting>
  <conditionalFormatting sqref="W78:W90">
    <cfRule type="expression" dxfId="147" priority="3079" stopIfTrue="1">
      <formula>CK78=TRUE</formula>
    </cfRule>
  </conditionalFormatting>
  <conditionalFormatting sqref="X6:X8">
    <cfRule type="expression" dxfId="146" priority="1043" stopIfTrue="1">
      <formula>CK6=TRUE</formula>
    </cfRule>
  </conditionalFormatting>
  <conditionalFormatting sqref="X18:X29">
    <cfRule type="expression" dxfId="145" priority="1155" stopIfTrue="1">
      <formula>CK18=TRUE</formula>
    </cfRule>
  </conditionalFormatting>
  <conditionalFormatting sqref="X32:X35">
    <cfRule type="expression" dxfId="144" priority="1645" stopIfTrue="1">
      <formula>CK32=TRUE</formula>
    </cfRule>
  </conditionalFormatting>
  <conditionalFormatting sqref="X37:X43">
    <cfRule type="expression" dxfId="143" priority="1785" stopIfTrue="1">
      <formula>CK37=TRUE</formula>
    </cfRule>
  </conditionalFormatting>
  <conditionalFormatting sqref="X45:X66">
    <cfRule type="expression" dxfId="142" priority="49" stopIfTrue="1">
      <formula>CK45=TRUE</formula>
    </cfRule>
  </conditionalFormatting>
  <conditionalFormatting sqref="X68:X75">
    <cfRule type="expression" dxfId="141" priority="644" stopIfTrue="1">
      <formula>CK68=TRUE</formula>
    </cfRule>
  </conditionalFormatting>
  <conditionalFormatting sqref="X78:X90">
    <cfRule type="expression" dxfId="140" priority="3080" stopIfTrue="1">
      <formula>CK78=TRUE</formula>
    </cfRule>
  </conditionalFormatting>
  <conditionalFormatting sqref="Y6:Y8">
    <cfRule type="expression" dxfId="139" priority="1044" stopIfTrue="1">
      <formula>CK6=TRUE</formula>
    </cfRule>
  </conditionalFormatting>
  <conditionalFormatting sqref="Y18:Y29">
    <cfRule type="expression" dxfId="138" priority="1156" stopIfTrue="1">
      <formula>CK18=TRUE</formula>
    </cfRule>
  </conditionalFormatting>
  <conditionalFormatting sqref="Y32:Y35">
    <cfRule type="expression" dxfId="137" priority="1646" stopIfTrue="1">
      <formula>CK32=TRUE</formula>
    </cfRule>
  </conditionalFormatting>
  <conditionalFormatting sqref="Y37:Y43">
    <cfRule type="expression" dxfId="136" priority="1786" stopIfTrue="1">
      <formula>CK37=TRUE</formula>
    </cfRule>
  </conditionalFormatting>
  <conditionalFormatting sqref="Y45:Y66">
    <cfRule type="expression" dxfId="135" priority="50" stopIfTrue="1">
      <formula>CK45=TRUE</formula>
    </cfRule>
  </conditionalFormatting>
  <conditionalFormatting sqref="Y68:Y75">
    <cfRule type="expression" dxfId="134" priority="645" stopIfTrue="1">
      <formula>CK68=TRUE</formula>
    </cfRule>
  </conditionalFormatting>
  <conditionalFormatting sqref="Y78:Y90">
    <cfRule type="expression" dxfId="133" priority="3081" stopIfTrue="1">
      <formula>CK78=TRUE</formula>
    </cfRule>
  </conditionalFormatting>
  <conditionalFormatting sqref="Z6:Z8">
    <cfRule type="expression" dxfId="132" priority="1045" stopIfTrue="1">
      <formula>CK6=TRUE</formula>
    </cfRule>
  </conditionalFormatting>
  <conditionalFormatting sqref="Z18:Z29">
    <cfRule type="expression" dxfId="131" priority="1157" stopIfTrue="1">
      <formula>CK18=TRUE</formula>
    </cfRule>
  </conditionalFormatting>
  <conditionalFormatting sqref="Z32:Z35">
    <cfRule type="expression" dxfId="130" priority="1647" stopIfTrue="1">
      <formula>CK32=TRUE</formula>
    </cfRule>
  </conditionalFormatting>
  <conditionalFormatting sqref="Z37:Z43">
    <cfRule type="expression" dxfId="129" priority="1787" stopIfTrue="1">
      <formula>CK37=TRUE</formula>
    </cfRule>
  </conditionalFormatting>
  <conditionalFormatting sqref="Z45:Z66">
    <cfRule type="expression" dxfId="128" priority="51" stopIfTrue="1">
      <formula>CK45=TRUE</formula>
    </cfRule>
  </conditionalFormatting>
  <conditionalFormatting sqref="Z68:Z75">
    <cfRule type="expression" dxfId="127" priority="646" stopIfTrue="1">
      <formula>CK68=TRUE</formula>
    </cfRule>
  </conditionalFormatting>
  <conditionalFormatting sqref="Z78:Z90">
    <cfRule type="expression" dxfId="126" priority="3082" stopIfTrue="1">
      <formula>CK78=TRUE</formula>
    </cfRule>
  </conditionalFormatting>
  <conditionalFormatting sqref="AA6:AA8">
    <cfRule type="expression" dxfId="125" priority="1046" stopIfTrue="1">
      <formula>CK6=TRUE</formula>
    </cfRule>
  </conditionalFormatting>
  <conditionalFormatting sqref="AA18:AA29">
    <cfRule type="expression" dxfId="124" priority="1158" stopIfTrue="1">
      <formula>CK18=TRUE</formula>
    </cfRule>
  </conditionalFormatting>
  <conditionalFormatting sqref="AA32:AA35">
    <cfRule type="expression" dxfId="123" priority="1648" stopIfTrue="1">
      <formula>CK32=TRUE</formula>
    </cfRule>
  </conditionalFormatting>
  <conditionalFormatting sqref="AA37:AA43">
    <cfRule type="expression" dxfId="122" priority="1788" stopIfTrue="1">
      <formula>CK37=TRUE</formula>
    </cfRule>
  </conditionalFormatting>
  <conditionalFormatting sqref="AA45:AA66">
    <cfRule type="expression" dxfId="121" priority="52" stopIfTrue="1">
      <formula>CK45=TRUE</formula>
    </cfRule>
  </conditionalFormatting>
  <conditionalFormatting sqref="AA68:AA75">
    <cfRule type="expression" dxfId="120" priority="647" stopIfTrue="1">
      <formula>CK68=TRUE</formula>
    </cfRule>
  </conditionalFormatting>
  <conditionalFormatting sqref="AA78:AA90">
    <cfRule type="expression" dxfId="119" priority="3083" stopIfTrue="1">
      <formula>CK78=TRUE</formula>
    </cfRule>
  </conditionalFormatting>
  <conditionalFormatting sqref="AB6:AB8">
    <cfRule type="expression" dxfId="118" priority="1047" stopIfTrue="1">
      <formula>CK6=TRUE</formula>
    </cfRule>
  </conditionalFormatting>
  <conditionalFormatting sqref="AB18:AB29">
    <cfRule type="expression" dxfId="117" priority="1159" stopIfTrue="1">
      <formula>CK18=TRUE</formula>
    </cfRule>
  </conditionalFormatting>
  <conditionalFormatting sqref="AB32:AB35">
    <cfRule type="expression" dxfId="116" priority="1649" stopIfTrue="1">
      <formula>CK32=TRUE</formula>
    </cfRule>
  </conditionalFormatting>
  <conditionalFormatting sqref="AB37:AB43">
    <cfRule type="expression" dxfId="115" priority="1789" stopIfTrue="1">
      <formula>CK37=TRUE</formula>
    </cfRule>
  </conditionalFormatting>
  <conditionalFormatting sqref="AB45:AB66">
    <cfRule type="expression" dxfId="114" priority="53" stopIfTrue="1">
      <formula>CK45=TRUE</formula>
    </cfRule>
  </conditionalFormatting>
  <conditionalFormatting sqref="AB68:AB75">
    <cfRule type="expression" dxfId="113" priority="648" stopIfTrue="1">
      <formula>CK68=TRUE</formula>
    </cfRule>
  </conditionalFormatting>
  <conditionalFormatting sqref="AB78:AB90">
    <cfRule type="expression" dxfId="112" priority="3084" stopIfTrue="1">
      <formula>CK78=TRUE</formula>
    </cfRule>
  </conditionalFormatting>
  <conditionalFormatting sqref="AC6:AC8">
    <cfRule type="expression" dxfId="111" priority="1048" stopIfTrue="1">
      <formula>CK6=TRUE</formula>
    </cfRule>
  </conditionalFormatting>
  <conditionalFormatting sqref="AC18:AC29">
    <cfRule type="expression" dxfId="110" priority="1160" stopIfTrue="1">
      <formula>CK18=TRUE</formula>
    </cfRule>
  </conditionalFormatting>
  <conditionalFormatting sqref="AC32:AC35">
    <cfRule type="expression" dxfId="109" priority="1650" stopIfTrue="1">
      <formula>CK32=TRUE</formula>
    </cfRule>
  </conditionalFormatting>
  <conditionalFormatting sqref="AC37:AC43">
    <cfRule type="expression" dxfId="108" priority="1790" stopIfTrue="1">
      <formula>CK37=TRUE</formula>
    </cfRule>
  </conditionalFormatting>
  <conditionalFormatting sqref="AC45:AC66">
    <cfRule type="expression" dxfId="107" priority="54" stopIfTrue="1">
      <formula>CK45=TRUE</formula>
    </cfRule>
  </conditionalFormatting>
  <conditionalFormatting sqref="AC68:AC75">
    <cfRule type="expression" dxfId="106" priority="649" stopIfTrue="1">
      <formula>CK68=TRUE</formula>
    </cfRule>
  </conditionalFormatting>
  <conditionalFormatting sqref="AC78:AC90">
    <cfRule type="expression" dxfId="105" priority="3085" stopIfTrue="1">
      <formula>CK78=TRUE</formula>
    </cfRule>
  </conditionalFormatting>
  <conditionalFormatting sqref="AD6:AD8">
    <cfRule type="expression" dxfId="104" priority="1049" stopIfTrue="1">
      <formula>CK6=TRUE</formula>
    </cfRule>
  </conditionalFormatting>
  <conditionalFormatting sqref="AD18:AD29">
    <cfRule type="expression" dxfId="103" priority="1161" stopIfTrue="1">
      <formula>CK18=TRUE</formula>
    </cfRule>
  </conditionalFormatting>
  <conditionalFormatting sqref="AD32:AD35">
    <cfRule type="expression" dxfId="102" priority="1651" stopIfTrue="1">
      <formula>CK32=TRUE</formula>
    </cfRule>
  </conditionalFormatting>
  <conditionalFormatting sqref="AD37:AD43">
    <cfRule type="expression" dxfId="101" priority="1791" stopIfTrue="1">
      <formula>CK37=TRUE</formula>
    </cfRule>
  </conditionalFormatting>
  <conditionalFormatting sqref="AD45:AD66">
    <cfRule type="expression" dxfId="100" priority="55" stopIfTrue="1">
      <formula>CK45=TRUE</formula>
    </cfRule>
  </conditionalFormatting>
  <conditionalFormatting sqref="AD68:AD75">
    <cfRule type="expression" dxfId="99" priority="650" stopIfTrue="1">
      <formula>CK68=TRUE</formula>
    </cfRule>
  </conditionalFormatting>
  <conditionalFormatting sqref="AD78:AD90">
    <cfRule type="expression" dxfId="98" priority="3086" stopIfTrue="1">
      <formula>CK78=TRUE</formula>
    </cfRule>
  </conditionalFormatting>
  <conditionalFormatting sqref="AE6:AE8">
    <cfRule type="expression" dxfId="97" priority="1050" stopIfTrue="1">
      <formula>CK6=TRUE</formula>
    </cfRule>
  </conditionalFormatting>
  <conditionalFormatting sqref="AE18:AE29">
    <cfRule type="expression" dxfId="96" priority="1162" stopIfTrue="1">
      <formula>CK18=TRUE</formula>
    </cfRule>
  </conditionalFormatting>
  <conditionalFormatting sqref="AE32:AE35">
    <cfRule type="expression" dxfId="95" priority="1652" stopIfTrue="1">
      <formula>CK32=TRUE</formula>
    </cfRule>
  </conditionalFormatting>
  <conditionalFormatting sqref="AE37:AE43">
    <cfRule type="expression" dxfId="94" priority="1792" stopIfTrue="1">
      <formula>CK37=TRUE</formula>
    </cfRule>
  </conditionalFormatting>
  <conditionalFormatting sqref="AE45:AE66">
    <cfRule type="expression" dxfId="93" priority="56" stopIfTrue="1">
      <formula>CK45=TRUE</formula>
    </cfRule>
  </conditionalFormatting>
  <conditionalFormatting sqref="AE68:AE75">
    <cfRule type="expression" dxfId="92" priority="651" stopIfTrue="1">
      <formula>CK68=TRUE</formula>
    </cfRule>
  </conditionalFormatting>
  <conditionalFormatting sqref="AE78:AE90">
    <cfRule type="expression" dxfId="91" priority="3087" stopIfTrue="1">
      <formula>CK78=TRUE</formula>
    </cfRule>
  </conditionalFormatting>
  <conditionalFormatting sqref="AF6:AF8">
    <cfRule type="expression" dxfId="90" priority="1051" stopIfTrue="1">
      <formula>CK6=TRUE</formula>
    </cfRule>
  </conditionalFormatting>
  <conditionalFormatting sqref="AF18:AF29">
    <cfRule type="expression" dxfId="89" priority="1163" stopIfTrue="1">
      <formula>CK18=TRUE</formula>
    </cfRule>
  </conditionalFormatting>
  <conditionalFormatting sqref="AF32:AF35">
    <cfRule type="expression" dxfId="88" priority="1653" stopIfTrue="1">
      <formula>CK32=TRUE</formula>
    </cfRule>
  </conditionalFormatting>
  <conditionalFormatting sqref="AF37:AF43">
    <cfRule type="expression" dxfId="87" priority="1793" stopIfTrue="1">
      <formula>CK37=TRUE</formula>
    </cfRule>
  </conditionalFormatting>
  <conditionalFormatting sqref="AF45:AF66">
    <cfRule type="expression" dxfId="86" priority="57" stopIfTrue="1">
      <formula>CK45=TRUE</formula>
    </cfRule>
  </conditionalFormatting>
  <conditionalFormatting sqref="AF68:AF75">
    <cfRule type="expression" dxfId="85" priority="652" stopIfTrue="1">
      <formula>CK68=TRUE</formula>
    </cfRule>
  </conditionalFormatting>
  <conditionalFormatting sqref="AF78:AF90">
    <cfRule type="expression" dxfId="84" priority="3088" stopIfTrue="1">
      <formula>CK78=TRUE</formula>
    </cfRule>
  </conditionalFormatting>
  <conditionalFormatting sqref="AG6:AG8">
    <cfRule type="expression" dxfId="83" priority="1052" stopIfTrue="1">
      <formula>CK6=TRUE</formula>
    </cfRule>
  </conditionalFormatting>
  <conditionalFormatting sqref="AG18:AG29">
    <cfRule type="expression" dxfId="82" priority="1164" stopIfTrue="1">
      <formula>CK18=TRUE</formula>
    </cfRule>
  </conditionalFormatting>
  <conditionalFormatting sqref="AG30:AG31">
    <cfRule type="expression" dxfId="81" priority="3515">
      <formula>AND(BB30, NOT(ISBLANK(AG30)))</formula>
    </cfRule>
  </conditionalFormatting>
  <conditionalFormatting sqref="AG32:AG35">
    <cfRule type="expression" dxfId="80" priority="1654" stopIfTrue="1">
      <formula>CK32=TRUE</formula>
    </cfRule>
  </conditionalFormatting>
  <conditionalFormatting sqref="AG37:AG43">
    <cfRule type="expression" dxfId="79" priority="1794" stopIfTrue="1">
      <formula>CK37=TRUE</formula>
    </cfRule>
  </conditionalFormatting>
  <conditionalFormatting sqref="AG45:AG66">
    <cfRule type="expression" dxfId="78" priority="58" stopIfTrue="1">
      <formula>CK45=TRUE</formula>
    </cfRule>
  </conditionalFormatting>
  <conditionalFormatting sqref="AG68:AG75">
    <cfRule type="expression" dxfId="77" priority="653" stopIfTrue="1">
      <formula>CK68=TRUE</formula>
    </cfRule>
  </conditionalFormatting>
  <conditionalFormatting sqref="AG78:AG90">
    <cfRule type="expression" dxfId="76" priority="3089" stopIfTrue="1">
      <formula>CK78=TRUE</formula>
    </cfRule>
  </conditionalFormatting>
  <conditionalFormatting sqref="AH6:AH8">
    <cfRule type="expression" dxfId="75" priority="1053" stopIfTrue="1">
      <formula>CK6=TRUE</formula>
    </cfRule>
  </conditionalFormatting>
  <conditionalFormatting sqref="AH18:AH29">
    <cfRule type="expression" dxfId="74" priority="1165" stopIfTrue="1">
      <formula>CK18=TRUE</formula>
    </cfRule>
  </conditionalFormatting>
  <conditionalFormatting sqref="AH32:AH35">
    <cfRule type="expression" dxfId="73" priority="1655" stopIfTrue="1">
      <formula>CK32=TRUE</formula>
    </cfRule>
  </conditionalFormatting>
  <conditionalFormatting sqref="AH37:AH43">
    <cfRule type="expression" dxfId="72" priority="1795" stopIfTrue="1">
      <formula>CK37=TRUE</formula>
    </cfRule>
  </conditionalFormatting>
  <conditionalFormatting sqref="AH45:AH66">
    <cfRule type="expression" dxfId="71" priority="59" stopIfTrue="1">
      <formula>CK45=TRUE</formula>
    </cfRule>
  </conditionalFormatting>
  <conditionalFormatting sqref="AH68:AH75">
    <cfRule type="expression" dxfId="70" priority="654" stopIfTrue="1">
      <formula>CK68=TRUE</formula>
    </cfRule>
  </conditionalFormatting>
  <conditionalFormatting sqref="AH78:AH90">
    <cfRule type="expression" dxfId="69" priority="3090" stopIfTrue="1">
      <formula>CK78=TRUE</formula>
    </cfRule>
  </conditionalFormatting>
  <conditionalFormatting sqref="AI6:AI8">
    <cfRule type="expression" dxfId="68" priority="1054" stopIfTrue="1">
      <formula>CK6=TRUE</formula>
    </cfRule>
  </conditionalFormatting>
  <conditionalFormatting sqref="AI18:AI29">
    <cfRule type="expression" dxfId="67" priority="1166" stopIfTrue="1">
      <formula>CK18=TRUE</formula>
    </cfRule>
  </conditionalFormatting>
  <conditionalFormatting sqref="AI32:AI35">
    <cfRule type="expression" dxfId="66" priority="1656" stopIfTrue="1">
      <formula>CK32=TRUE</formula>
    </cfRule>
  </conditionalFormatting>
  <conditionalFormatting sqref="AI37:AI43">
    <cfRule type="expression" dxfId="65" priority="1796" stopIfTrue="1">
      <formula>CK37=TRUE</formula>
    </cfRule>
  </conditionalFormatting>
  <conditionalFormatting sqref="AI45:AI66">
    <cfRule type="expression" dxfId="64" priority="60" stopIfTrue="1">
      <formula>CK45=TRUE</formula>
    </cfRule>
  </conditionalFormatting>
  <conditionalFormatting sqref="AI68:AI75">
    <cfRule type="expression" dxfId="63" priority="655" stopIfTrue="1">
      <formula>CK68=TRUE</formula>
    </cfRule>
  </conditionalFormatting>
  <conditionalFormatting sqref="AI78:AI90">
    <cfRule type="expression" dxfId="62" priority="3091" stopIfTrue="1">
      <formula>CK78=TRUE</formula>
    </cfRule>
  </conditionalFormatting>
  <conditionalFormatting sqref="AJ6:AJ8">
    <cfRule type="expression" dxfId="61" priority="1055" stopIfTrue="1">
      <formula>CK6=TRUE</formula>
    </cfRule>
  </conditionalFormatting>
  <conditionalFormatting sqref="AJ18:AJ29">
    <cfRule type="expression" dxfId="60" priority="1167" stopIfTrue="1">
      <formula>CK18=TRUE</formula>
    </cfRule>
  </conditionalFormatting>
  <conditionalFormatting sqref="AJ32:AJ35">
    <cfRule type="expression" dxfId="59" priority="1657" stopIfTrue="1">
      <formula>CK32=TRUE</formula>
    </cfRule>
  </conditionalFormatting>
  <conditionalFormatting sqref="AJ37:AJ43">
    <cfRule type="expression" dxfId="58" priority="1797" stopIfTrue="1">
      <formula>CK37=TRUE</formula>
    </cfRule>
  </conditionalFormatting>
  <conditionalFormatting sqref="AJ45:AJ66">
    <cfRule type="expression" dxfId="57" priority="61" stopIfTrue="1">
      <formula>CK45=TRUE</formula>
    </cfRule>
  </conditionalFormatting>
  <conditionalFormatting sqref="AJ68:AJ75">
    <cfRule type="expression" dxfId="56" priority="656" stopIfTrue="1">
      <formula>CK68=TRUE</formula>
    </cfRule>
  </conditionalFormatting>
  <conditionalFormatting sqref="AJ78:AJ90">
    <cfRule type="expression" dxfId="55" priority="3092" stopIfTrue="1">
      <formula>CK78=TRUE</formula>
    </cfRule>
  </conditionalFormatting>
  <conditionalFormatting sqref="AK3">
    <cfRule type="expression" dxfId="54" priority="980">
      <formula>$AK3</formula>
    </cfRule>
  </conditionalFormatting>
  <conditionalFormatting sqref="AK5">
    <cfRule type="expression" dxfId="53" priority="981">
      <formula>$AK5</formula>
    </cfRule>
  </conditionalFormatting>
  <conditionalFormatting sqref="AK6:AK8">
    <cfRule type="expression" dxfId="52" priority="1056" stopIfTrue="1">
      <formula>CK6=TRUE</formula>
    </cfRule>
  </conditionalFormatting>
  <conditionalFormatting sqref="AK9">
    <cfRule type="expression" dxfId="51" priority="982">
      <formula>$AK9</formula>
    </cfRule>
  </conditionalFormatting>
  <conditionalFormatting sqref="AK17">
    <cfRule type="expression" dxfId="50" priority="983">
      <formula>$AK17</formula>
    </cfRule>
  </conditionalFormatting>
  <conditionalFormatting sqref="AK18:AK29">
    <cfRule type="expression" dxfId="49" priority="1168" stopIfTrue="1">
      <formula>CK18=TRUE</formula>
    </cfRule>
  </conditionalFormatting>
  <conditionalFormatting sqref="AK30:AK31">
    <cfRule type="expression" dxfId="48" priority="3517" stopIfTrue="1">
      <formula>BB30=TRUE</formula>
    </cfRule>
  </conditionalFormatting>
  <conditionalFormatting sqref="AK32:AK35">
    <cfRule type="expression" dxfId="47" priority="1658" stopIfTrue="1">
      <formula>CK32=TRUE</formula>
    </cfRule>
  </conditionalFormatting>
  <conditionalFormatting sqref="AK36 CK36 AK44:AL44">
    <cfRule type="expression" dxfId="46" priority="1011">
      <formula>$AK36</formula>
    </cfRule>
  </conditionalFormatting>
  <conditionalFormatting sqref="AK37:AK43">
    <cfRule type="expression" dxfId="45" priority="1798" stopIfTrue="1">
      <formula>CK37=TRUE</formula>
    </cfRule>
  </conditionalFormatting>
  <conditionalFormatting sqref="AK45:AK66">
    <cfRule type="expression" dxfId="44" priority="62" stopIfTrue="1">
      <formula>CK45=TRUE</formula>
    </cfRule>
  </conditionalFormatting>
  <conditionalFormatting sqref="AK68:AK75">
    <cfRule type="expression" dxfId="43" priority="657" stopIfTrue="1">
      <formula>CK68=TRUE</formula>
    </cfRule>
  </conditionalFormatting>
  <conditionalFormatting sqref="AK77">
    <cfRule type="expression" dxfId="42" priority="984">
      <formula>$AK77</formula>
    </cfRule>
  </conditionalFormatting>
  <conditionalFormatting sqref="AK78:AK90">
    <cfRule type="expression" dxfId="41" priority="3093" stopIfTrue="1">
      <formula>CK78=TRUE</formula>
    </cfRule>
  </conditionalFormatting>
  <conditionalFormatting sqref="AK91">
    <cfRule type="expression" dxfId="40" priority="1009">
      <formula>$AK91</formula>
    </cfRule>
  </conditionalFormatting>
  <conditionalFormatting sqref="AL3:AL15">
    <cfRule type="expression" dxfId="39" priority="10">
      <formula>$AK3</formula>
    </cfRule>
  </conditionalFormatting>
  <conditionalFormatting sqref="AL17:AL43">
    <cfRule type="expression" dxfId="38" priority="991">
      <formula>$AK17</formula>
    </cfRule>
  </conditionalFormatting>
  <conditionalFormatting sqref="AL45:AL93">
    <cfRule type="expression" dxfId="37" priority="985">
      <formula>$AK45</formula>
    </cfRule>
  </conditionalFormatting>
  <conditionalFormatting sqref="AL10:AR14">
    <cfRule type="expression" dxfId="36" priority="20">
      <formula>OR($AL10=3)</formula>
    </cfRule>
    <cfRule type="expression" dxfId="35" priority="19">
      <formula>OR($AL10=2,$AL10=3,$AL10=1)</formula>
    </cfRule>
  </conditionalFormatting>
  <conditionalFormatting sqref="AL1:AT2">
    <cfRule type="expression" dxfId="34" priority="975">
      <formula>OR($AL1=3)</formula>
    </cfRule>
    <cfRule type="expression" dxfId="33" priority="974">
      <formula>OR($AL1=2,$AL1=3,$AL1=1)</formula>
    </cfRule>
  </conditionalFormatting>
  <conditionalFormatting sqref="AL2:AT2">
    <cfRule type="expression" dxfId="32" priority="973">
      <formula>OR($AL2=3)</formula>
    </cfRule>
    <cfRule type="expression" dxfId="31" priority="972">
      <formula>OR($AL2=2,$AL2=3,$AL2=1)</formula>
    </cfRule>
  </conditionalFormatting>
  <conditionalFormatting sqref="AM4:AM9">
    <cfRule type="expression" dxfId="30" priority="944">
      <formula>OR($AL4=2,$AL4=3,$AL4=1)</formula>
    </cfRule>
    <cfRule type="expression" dxfId="29" priority="945">
      <formula>OR($AL4=3)</formula>
    </cfRule>
  </conditionalFormatting>
  <conditionalFormatting sqref="AM16:AM17">
    <cfRule type="expression" dxfId="28" priority="5">
      <formula>OR($AL16=3)</formula>
    </cfRule>
    <cfRule type="expression" dxfId="27" priority="4">
      <formula>OR($AL16=2,$AL16=3,$AL16=1)</formula>
    </cfRule>
  </conditionalFormatting>
  <conditionalFormatting sqref="AM77 AM91">
    <cfRule type="expression" dxfId="26" priority="963">
      <formula>OR($AL77=2,$AL77=3,$AL77=1)</formula>
    </cfRule>
    <cfRule type="expression" dxfId="25" priority="964">
      <formula>OR($AL77=3)</formula>
    </cfRule>
  </conditionalFormatting>
  <conditionalFormatting sqref="AM1:AS1">
    <cfRule type="expression" dxfId="24" priority="971">
      <formula>OR($AL1=3)</formula>
    </cfRule>
    <cfRule type="expression" dxfId="23" priority="970">
      <formula>OR($AL1=2,$AL1=3,$AL1=1)</formula>
    </cfRule>
  </conditionalFormatting>
  <conditionalFormatting sqref="AN18:AN35">
    <cfRule type="expression" dxfId="22" priority="952">
      <formula>OR($AL18=2,$AL18=3,$AL18=1)</formula>
    </cfRule>
    <cfRule type="expression" dxfId="21" priority="953">
      <formula>OR($AL18=3)</formula>
    </cfRule>
  </conditionalFormatting>
  <conditionalFormatting sqref="AN37:AN43">
    <cfRule type="expression" dxfId="20" priority="951">
      <formula>OR($AL37=3)</formula>
    </cfRule>
    <cfRule type="expression" dxfId="19" priority="950">
      <formula>OR($AL37=2,$AL37=3,$AL37=1)</formula>
    </cfRule>
  </conditionalFormatting>
  <conditionalFormatting sqref="AN45:AN76">
    <cfRule type="expression" dxfId="18" priority="948">
      <formula>OR($AL45=2,$AL45=3,$AL45=1)</formula>
    </cfRule>
    <cfRule type="expression" dxfId="17" priority="949">
      <formula>OR($AL45=3)</formula>
    </cfRule>
  </conditionalFormatting>
  <conditionalFormatting sqref="AN78:AN90">
    <cfRule type="expression" dxfId="16" priority="947">
      <formula>OR($AL78=3)</formula>
    </cfRule>
    <cfRule type="expression" dxfId="15" priority="946">
      <formula>OR($AL78=2,$AL78=3,$AL78=1)</formula>
    </cfRule>
  </conditionalFormatting>
  <conditionalFormatting sqref="AN16:AR16">
    <cfRule type="expression" dxfId="14" priority="3">
      <formula>OR($AL16=3)</formula>
    </cfRule>
    <cfRule type="expression" dxfId="13" priority="2">
      <formula>OR($AL16=2,$AL16=3,$AL16=1)</formula>
    </cfRule>
  </conditionalFormatting>
  <conditionalFormatting sqref="AP5 AP9 AP17 AP77 AP91">
    <cfRule type="expression" dxfId="12" priority="961">
      <formula>OR($AL5=2,$AL5=3,$AL5=1)</formula>
    </cfRule>
    <cfRule type="expression" dxfId="11" priority="962">
      <formula>OR($AL5=3)</formula>
    </cfRule>
  </conditionalFormatting>
  <conditionalFormatting sqref="AS3">
    <cfRule type="expression" dxfId="10" priority="965">
      <formula>OR($AL3=2,$AL3=3,$AL3=1)</formula>
    </cfRule>
    <cfRule type="expression" dxfId="9" priority="966">
      <formula>OR($AL3=3)</formula>
    </cfRule>
  </conditionalFormatting>
  <conditionalFormatting sqref="AT3:AT92">
    <cfRule type="expression" dxfId="8" priority="956">
      <formula>OR($AL3=2,$AL3=3,$AL3=1)</formula>
    </cfRule>
    <cfRule type="expression" dxfId="7" priority="957">
      <formula>OR($AL3=3)</formula>
    </cfRule>
    <cfRule type="expression" dxfId="6" priority="954">
      <formula>OR($AL3=2,$AL3=3,$AL3=1)</formula>
    </cfRule>
    <cfRule type="expression" dxfId="5" priority="955">
      <formula>OR($AL3=3)</formula>
    </cfRule>
  </conditionalFormatting>
  <conditionalFormatting sqref="AY1:AY2">
    <cfRule type="expression" dxfId="4" priority="958">
      <formula>OR($AL1=2,$AL1=3,$AL1=1)</formula>
    </cfRule>
    <cfRule type="expression" dxfId="3" priority="959">
      <formula>OR($AL1=3)</formula>
    </cfRule>
  </conditionalFormatting>
  <conditionalFormatting sqref="BB91">
    <cfRule type="expression" dxfId="2" priority="1006">
      <formula>$AK91</formula>
    </cfRule>
  </conditionalFormatting>
  <conditionalFormatting sqref="BC92:BC93">
    <cfRule type="expression" dxfId="1" priority="1007" stopIfTrue="1">
      <formula>AND($AR92=TRUE, ISNUMBER(SEARCH("*", $AT92)), $C$92="")</formula>
    </cfRule>
  </conditionalFormatting>
  <conditionalFormatting sqref="CK91">
    <cfRule type="expression" dxfId="0" priority="1005">
      <formula>$AK91</formula>
    </cfRule>
  </conditionalFormatting>
  <dataValidations count="1">
    <dataValidation allowBlank="1" showInputMessage="1" showErrorMessage="1" errorTitle="禁止修正" sqref="O30:AF30" xr:uid="{D1165E8B-73E3-433B-9034-662F51193A24}"/>
  </dataValidations>
  <hyperlinks>
    <hyperlink ref="B94" location="'主頁 Main Page'!A1" display="回主頁 Back to Main Page" xr:uid="{FE0BDB3F-EEEC-4730-A005-A6D81AF91F15}"/>
    <hyperlink ref="B94:AK94" location="'主頁 Main Page'!D50" display="回主頁 Back to Main Page" xr:uid="{4E647BFD-E5E4-4EC7-AEB7-22061A207BAF}"/>
  </hyperlinks>
  <printOptions horizontalCentered="1"/>
  <pageMargins left="0.11811023622047245" right="0.11811023622047245" top="0.98425196850393704" bottom="0.78740157480314965" header="0" footer="0.51181102362204722"/>
  <pageSetup paperSize="9" scale="84" orientation="portrait" r:id="rId1"/>
  <headerFooter>
    <oddHeader>&amp;L&amp;G&amp;C&amp;"微軟正黑體,Bold"&amp;11台灣檢驗科技股份有限公司-健康產業服務
SGS Taiwan Ltd. - Health Industry Services
超微量工業安全實驗室委託試驗申請書- 保健食品 健康食品
Ultra Trace and Industrial Safety Hygiene Laboratory Application Form - Health Food</oddHeader>
    <oddFooter>&amp;C&amp;"微軟正黑體"&amp;9Page &amp;P of &amp;N&amp;L&amp;"微軟正黑體"&amp;9超微量工業安全實驗室委託試驗申請書- 保健食品 健康食品 Ultra Trace and Industrial Safety Hygiene Laboratory Application Form - Health Food
報告號碼Report No.:&amp;R&amp;"微軟正黑體"&amp;9版次Version：5.4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7433" r:id="rId5" name="Check Box 89">
              <controlPr defaultSize="0" autoFill="0" autoLine="0" autoPict="0">
                <anchor moveWithCells="1">
                  <from>
                    <xdr:col>1</xdr:col>
                    <xdr:colOff>0</xdr:colOff>
                    <xdr:row>3</xdr:row>
                    <xdr:rowOff>0</xdr:rowOff>
                  </from>
                  <to>
                    <xdr:col>2</xdr:col>
                    <xdr:colOff>57150</xdr:colOff>
                    <xdr:row>4</xdr:row>
                    <xdr:rowOff>9525</xdr:rowOff>
                  </to>
                </anchor>
              </controlPr>
            </control>
          </mc:Choice>
        </mc:AlternateContent>
        <mc:AlternateContent xmlns:mc="http://schemas.openxmlformats.org/markup-compatibility/2006">
          <mc:Choice Requires="x14">
            <control shapeId="57434" r:id="rId6" name="Check Box 90">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57435" r:id="rId7" name="Check Box 91">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57436" r:id="rId8" name="Check Box 92">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57444" r:id="rId9" name="Check Box 100">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57445" r:id="rId10" name="Check Box 101">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57446" r:id="rId11" name="Check Box 102">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7447" r:id="rId12" name="Check Box 103">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57448" r:id="rId13" name="Check Box 104">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57449" r:id="rId14" name="Check Box 105">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57450" r:id="rId15" name="Check Box 106">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57451" r:id="rId16" name="Check Box 107">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57452" r:id="rId17" name="Check Box 108">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57453" r:id="rId18" name="Check Box 109">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57454" r:id="rId19" name="Check Box 110">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57455" r:id="rId20" name="Check Box 111">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57456" r:id="rId21" name="Check Box 112">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57457" r:id="rId22" name="Check Box 113">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57458" r:id="rId23" name="Check Box 114">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57459" r:id="rId24" name="Check Box 115">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57460" r:id="rId25" name="Check Box 116">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57461" r:id="rId26" name="Check Box 117">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57462" r:id="rId27" name="Check Box 118">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57463" r:id="rId28" name="Check Box 119">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57464" r:id="rId29" name="Check Box 120">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57465" r:id="rId30" name="Check Box 121">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57466" r:id="rId31" name="Check Box 122">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57467" r:id="rId32" name="Check Box 123">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57468" r:id="rId33" name="Check Box 124">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57469" r:id="rId34" name="Check Box 12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57470" r:id="rId35" name="Check Box 126">
              <controlPr defaultSize="0" autoFill="0" autoLine="0" autoPict="0">
                <anchor moveWithCells="1">
                  <from>
                    <xdr:col>1</xdr:col>
                    <xdr:colOff>0</xdr:colOff>
                    <xdr:row>45</xdr:row>
                    <xdr:rowOff>0</xdr:rowOff>
                  </from>
                  <to>
                    <xdr:col>2</xdr:col>
                    <xdr:colOff>57150</xdr:colOff>
                    <xdr:row>46</xdr:row>
                    <xdr:rowOff>9525</xdr:rowOff>
                  </to>
                </anchor>
              </controlPr>
            </control>
          </mc:Choice>
        </mc:AlternateContent>
        <mc:AlternateContent xmlns:mc="http://schemas.openxmlformats.org/markup-compatibility/2006">
          <mc:Choice Requires="x14">
            <control shapeId="57471" r:id="rId36" name="Check Box 127">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mc:AlternateContent xmlns:mc="http://schemas.openxmlformats.org/markup-compatibility/2006">
          <mc:Choice Requires="x14">
            <control shapeId="57472" r:id="rId37" name="Check Box 128">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57473" r:id="rId38" name="Check Box 129">
              <controlPr defaultSize="0" autoFill="0" autoLine="0" autoPict="0">
                <anchor moveWithCells="1">
                  <from>
                    <xdr:col>1</xdr:col>
                    <xdr:colOff>0</xdr:colOff>
                    <xdr:row>48</xdr:row>
                    <xdr:rowOff>0</xdr:rowOff>
                  </from>
                  <to>
                    <xdr:col>2</xdr:col>
                    <xdr:colOff>57150</xdr:colOff>
                    <xdr:row>49</xdr:row>
                    <xdr:rowOff>19050</xdr:rowOff>
                  </to>
                </anchor>
              </controlPr>
            </control>
          </mc:Choice>
        </mc:AlternateContent>
        <mc:AlternateContent xmlns:mc="http://schemas.openxmlformats.org/markup-compatibility/2006">
          <mc:Choice Requires="x14">
            <control shapeId="57474" r:id="rId39" name="Check Box 130">
              <controlPr defaultSize="0" autoFill="0" autoLine="0" autoPict="0">
                <anchor moveWithCells="1">
                  <from>
                    <xdr:col>1</xdr:col>
                    <xdr:colOff>0</xdr:colOff>
                    <xdr:row>49</xdr:row>
                    <xdr:rowOff>0</xdr:rowOff>
                  </from>
                  <to>
                    <xdr:col>2</xdr:col>
                    <xdr:colOff>57150</xdr:colOff>
                    <xdr:row>50</xdr:row>
                    <xdr:rowOff>19050</xdr:rowOff>
                  </to>
                </anchor>
              </controlPr>
            </control>
          </mc:Choice>
        </mc:AlternateContent>
        <mc:AlternateContent xmlns:mc="http://schemas.openxmlformats.org/markup-compatibility/2006">
          <mc:Choice Requires="x14">
            <control shapeId="57475" r:id="rId40" name="Check Box 131">
              <controlPr defaultSize="0" autoFill="0" autoLine="0" autoPict="0">
                <anchor moveWithCells="1">
                  <from>
                    <xdr:col>1</xdr:col>
                    <xdr:colOff>0</xdr:colOff>
                    <xdr:row>50</xdr:row>
                    <xdr:rowOff>0</xdr:rowOff>
                  </from>
                  <to>
                    <xdr:col>2</xdr:col>
                    <xdr:colOff>57150</xdr:colOff>
                    <xdr:row>51</xdr:row>
                    <xdr:rowOff>19050</xdr:rowOff>
                  </to>
                </anchor>
              </controlPr>
            </control>
          </mc:Choice>
        </mc:AlternateContent>
        <mc:AlternateContent xmlns:mc="http://schemas.openxmlformats.org/markup-compatibility/2006">
          <mc:Choice Requires="x14">
            <control shapeId="57476" r:id="rId41" name="Check Box 132">
              <controlPr defaultSize="0" autoFill="0" autoLine="0" autoPict="0">
                <anchor moveWithCells="1">
                  <from>
                    <xdr:col>1</xdr:col>
                    <xdr:colOff>0</xdr:colOff>
                    <xdr:row>51</xdr:row>
                    <xdr:rowOff>0</xdr:rowOff>
                  </from>
                  <to>
                    <xdr:col>2</xdr:col>
                    <xdr:colOff>57150</xdr:colOff>
                    <xdr:row>52</xdr:row>
                    <xdr:rowOff>19050</xdr:rowOff>
                  </to>
                </anchor>
              </controlPr>
            </control>
          </mc:Choice>
        </mc:AlternateContent>
        <mc:AlternateContent xmlns:mc="http://schemas.openxmlformats.org/markup-compatibility/2006">
          <mc:Choice Requires="x14">
            <control shapeId="57477" r:id="rId42" name="Check Box 133">
              <controlPr defaultSize="0" autoFill="0" autoLine="0" autoPict="0">
                <anchor moveWithCells="1">
                  <from>
                    <xdr:col>1</xdr:col>
                    <xdr:colOff>0</xdr:colOff>
                    <xdr:row>52</xdr:row>
                    <xdr:rowOff>0</xdr:rowOff>
                  </from>
                  <to>
                    <xdr:col>2</xdr:col>
                    <xdr:colOff>57150</xdr:colOff>
                    <xdr:row>53</xdr:row>
                    <xdr:rowOff>19050</xdr:rowOff>
                  </to>
                </anchor>
              </controlPr>
            </control>
          </mc:Choice>
        </mc:AlternateContent>
        <mc:AlternateContent xmlns:mc="http://schemas.openxmlformats.org/markup-compatibility/2006">
          <mc:Choice Requires="x14">
            <control shapeId="57478" r:id="rId43" name="Check Box 134">
              <controlPr defaultSize="0" autoFill="0" autoLine="0" autoPict="0">
                <anchor moveWithCells="1">
                  <from>
                    <xdr:col>1</xdr:col>
                    <xdr:colOff>0</xdr:colOff>
                    <xdr:row>53</xdr:row>
                    <xdr:rowOff>0</xdr:rowOff>
                  </from>
                  <to>
                    <xdr:col>2</xdr:col>
                    <xdr:colOff>57150</xdr:colOff>
                    <xdr:row>54</xdr:row>
                    <xdr:rowOff>19050</xdr:rowOff>
                  </to>
                </anchor>
              </controlPr>
            </control>
          </mc:Choice>
        </mc:AlternateContent>
        <mc:AlternateContent xmlns:mc="http://schemas.openxmlformats.org/markup-compatibility/2006">
          <mc:Choice Requires="x14">
            <control shapeId="57479" r:id="rId44" name="Check Box 135">
              <controlPr defaultSize="0" autoFill="0" autoLine="0" autoPict="0">
                <anchor moveWithCells="1">
                  <from>
                    <xdr:col>1</xdr:col>
                    <xdr:colOff>0</xdr:colOff>
                    <xdr:row>54</xdr:row>
                    <xdr:rowOff>0</xdr:rowOff>
                  </from>
                  <to>
                    <xdr:col>2</xdr:col>
                    <xdr:colOff>57150</xdr:colOff>
                    <xdr:row>55</xdr:row>
                    <xdr:rowOff>9525</xdr:rowOff>
                  </to>
                </anchor>
              </controlPr>
            </control>
          </mc:Choice>
        </mc:AlternateContent>
        <mc:AlternateContent xmlns:mc="http://schemas.openxmlformats.org/markup-compatibility/2006">
          <mc:Choice Requires="x14">
            <control shapeId="57480" r:id="rId45" name="Check Box 136">
              <controlPr defaultSize="0" autoFill="0" autoLine="0" autoPict="0">
                <anchor moveWithCells="1">
                  <from>
                    <xdr:col>1</xdr:col>
                    <xdr:colOff>0</xdr:colOff>
                    <xdr:row>55</xdr:row>
                    <xdr:rowOff>0</xdr:rowOff>
                  </from>
                  <to>
                    <xdr:col>2</xdr:col>
                    <xdr:colOff>57150</xdr:colOff>
                    <xdr:row>56</xdr:row>
                    <xdr:rowOff>9525</xdr:rowOff>
                  </to>
                </anchor>
              </controlPr>
            </control>
          </mc:Choice>
        </mc:AlternateContent>
        <mc:AlternateContent xmlns:mc="http://schemas.openxmlformats.org/markup-compatibility/2006">
          <mc:Choice Requires="x14">
            <control shapeId="57481" r:id="rId46" name="Check Box 137">
              <controlPr defaultSize="0" autoFill="0" autoLine="0" autoPict="0">
                <anchor moveWithCells="1">
                  <from>
                    <xdr:col>1</xdr:col>
                    <xdr:colOff>0</xdr:colOff>
                    <xdr:row>56</xdr:row>
                    <xdr:rowOff>0</xdr:rowOff>
                  </from>
                  <to>
                    <xdr:col>2</xdr:col>
                    <xdr:colOff>57150</xdr:colOff>
                    <xdr:row>57</xdr:row>
                    <xdr:rowOff>9525</xdr:rowOff>
                  </to>
                </anchor>
              </controlPr>
            </control>
          </mc:Choice>
        </mc:AlternateContent>
        <mc:AlternateContent xmlns:mc="http://schemas.openxmlformats.org/markup-compatibility/2006">
          <mc:Choice Requires="x14">
            <control shapeId="57482" r:id="rId47" name="Check Box 138">
              <controlPr defaultSize="0" autoFill="0" autoLine="0" autoPict="0">
                <anchor moveWithCells="1">
                  <from>
                    <xdr:col>1</xdr:col>
                    <xdr:colOff>0</xdr:colOff>
                    <xdr:row>57</xdr:row>
                    <xdr:rowOff>0</xdr:rowOff>
                  </from>
                  <to>
                    <xdr:col>2</xdr:col>
                    <xdr:colOff>57150</xdr:colOff>
                    <xdr:row>58</xdr:row>
                    <xdr:rowOff>9525</xdr:rowOff>
                  </to>
                </anchor>
              </controlPr>
            </control>
          </mc:Choice>
        </mc:AlternateContent>
        <mc:AlternateContent xmlns:mc="http://schemas.openxmlformats.org/markup-compatibility/2006">
          <mc:Choice Requires="x14">
            <control shapeId="57483" r:id="rId48" name="Check Box 139">
              <controlPr defaultSize="0" autoFill="0" autoLine="0" autoPict="0">
                <anchor moveWithCells="1">
                  <from>
                    <xdr:col>1</xdr:col>
                    <xdr:colOff>0</xdr:colOff>
                    <xdr:row>58</xdr:row>
                    <xdr:rowOff>0</xdr:rowOff>
                  </from>
                  <to>
                    <xdr:col>2</xdr:col>
                    <xdr:colOff>57150</xdr:colOff>
                    <xdr:row>59</xdr:row>
                    <xdr:rowOff>9525</xdr:rowOff>
                  </to>
                </anchor>
              </controlPr>
            </control>
          </mc:Choice>
        </mc:AlternateContent>
        <mc:AlternateContent xmlns:mc="http://schemas.openxmlformats.org/markup-compatibility/2006">
          <mc:Choice Requires="x14">
            <control shapeId="57484" r:id="rId49" name="Check Box 140">
              <controlPr defaultSize="0" autoFill="0" autoLine="0" autoPict="0">
                <anchor moveWithCells="1">
                  <from>
                    <xdr:col>1</xdr:col>
                    <xdr:colOff>0</xdr:colOff>
                    <xdr:row>59</xdr:row>
                    <xdr:rowOff>0</xdr:rowOff>
                  </from>
                  <to>
                    <xdr:col>2</xdr:col>
                    <xdr:colOff>57150</xdr:colOff>
                    <xdr:row>60</xdr:row>
                    <xdr:rowOff>9525</xdr:rowOff>
                  </to>
                </anchor>
              </controlPr>
            </control>
          </mc:Choice>
        </mc:AlternateContent>
        <mc:AlternateContent xmlns:mc="http://schemas.openxmlformats.org/markup-compatibility/2006">
          <mc:Choice Requires="x14">
            <control shapeId="57485" r:id="rId50" name="Check Box 141">
              <controlPr defaultSize="0" autoFill="0" autoLine="0" autoPict="0">
                <anchor moveWithCells="1">
                  <from>
                    <xdr:col>1</xdr:col>
                    <xdr:colOff>0</xdr:colOff>
                    <xdr:row>61</xdr:row>
                    <xdr:rowOff>0</xdr:rowOff>
                  </from>
                  <to>
                    <xdr:col>2</xdr:col>
                    <xdr:colOff>57150</xdr:colOff>
                    <xdr:row>62</xdr:row>
                    <xdr:rowOff>9525</xdr:rowOff>
                  </to>
                </anchor>
              </controlPr>
            </control>
          </mc:Choice>
        </mc:AlternateContent>
        <mc:AlternateContent xmlns:mc="http://schemas.openxmlformats.org/markup-compatibility/2006">
          <mc:Choice Requires="x14">
            <control shapeId="57486" r:id="rId51" name="Check Box 142">
              <controlPr defaultSize="0" autoFill="0" autoLine="0" autoPict="0">
                <anchor moveWithCells="1">
                  <from>
                    <xdr:col>1</xdr:col>
                    <xdr:colOff>0</xdr:colOff>
                    <xdr:row>62</xdr:row>
                    <xdr:rowOff>0</xdr:rowOff>
                  </from>
                  <to>
                    <xdr:col>2</xdr:col>
                    <xdr:colOff>57150</xdr:colOff>
                    <xdr:row>63</xdr:row>
                    <xdr:rowOff>9525</xdr:rowOff>
                  </to>
                </anchor>
              </controlPr>
            </control>
          </mc:Choice>
        </mc:AlternateContent>
        <mc:AlternateContent xmlns:mc="http://schemas.openxmlformats.org/markup-compatibility/2006">
          <mc:Choice Requires="x14">
            <control shapeId="57487" r:id="rId52" name="Check Box 143">
              <controlPr defaultSize="0" autoFill="0" autoLine="0" autoPict="0">
                <anchor moveWithCells="1">
                  <from>
                    <xdr:col>1</xdr:col>
                    <xdr:colOff>0</xdr:colOff>
                    <xdr:row>63</xdr:row>
                    <xdr:rowOff>0</xdr:rowOff>
                  </from>
                  <to>
                    <xdr:col>2</xdr:col>
                    <xdr:colOff>57150</xdr:colOff>
                    <xdr:row>64</xdr:row>
                    <xdr:rowOff>9525</xdr:rowOff>
                  </to>
                </anchor>
              </controlPr>
            </control>
          </mc:Choice>
        </mc:AlternateContent>
        <mc:AlternateContent xmlns:mc="http://schemas.openxmlformats.org/markup-compatibility/2006">
          <mc:Choice Requires="x14">
            <control shapeId="57488" r:id="rId53" name="Check Box 144">
              <controlPr defaultSize="0" autoFill="0" autoLine="0" autoPict="0">
                <anchor moveWithCells="1">
                  <from>
                    <xdr:col>1</xdr:col>
                    <xdr:colOff>0</xdr:colOff>
                    <xdr:row>64</xdr:row>
                    <xdr:rowOff>0</xdr:rowOff>
                  </from>
                  <to>
                    <xdr:col>2</xdr:col>
                    <xdr:colOff>57150</xdr:colOff>
                    <xdr:row>65</xdr:row>
                    <xdr:rowOff>9525</xdr:rowOff>
                  </to>
                </anchor>
              </controlPr>
            </control>
          </mc:Choice>
        </mc:AlternateContent>
        <mc:AlternateContent xmlns:mc="http://schemas.openxmlformats.org/markup-compatibility/2006">
          <mc:Choice Requires="x14">
            <control shapeId="57489" r:id="rId54" name="Check Box 145">
              <controlPr defaultSize="0" autoFill="0" autoLine="0" autoPict="0">
                <anchor moveWithCells="1">
                  <from>
                    <xdr:col>1</xdr:col>
                    <xdr:colOff>0</xdr:colOff>
                    <xdr:row>65</xdr:row>
                    <xdr:rowOff>0</xdr:rowOff>
                  </from>
                  <to>
                    <xdr:col>2</xdr:col>
                    <xdr:colOff>57150</xdr:colOff>
                    <xdr:row>66</xdr:row>
                    <xdr:rowOff>9525</xdr:rowOff>
                  </to>
                </anchor>
              </controlPr>
            </control>
          </mc:Choice>
        </mc:AlternateContent>
        <mc:AlternateContent xmlns:mc="http://schemas.openxmlformats.org/markup-compatibility/2006">
          <mc:Choice Requires="x14">
            <control shapeId="57490" r:id="rId55" name="Check Box 146">
              <controlPr defaultSize="0" autoFill="0" autoLine="0" autoPict="0">
                <anchor moveWithCells="1">
                  <from>
                    <xdr:col>1</xdr:col>
                    <xdr:colOff>0</xdr:colOff>
                    <xdr:row>66</xdr:row>
                    <xdr:rowOff>0</xdr:rowOff>
                  </from>
                  <to>
                    <xdr:col>2</xdr:col>
                    <xdr:colOff>57150</xdr:colOff>
                    <xdr:row>67</xdr:row>
                    <xdr:rowOff>9525</xdr:rowOff>
                  </to>
                </anchor>
              </controlPr>
            </control>
          </mc:Choice>
        </mc:AlternateContent>
        <mc:AlternateContent xmlns:mc="http://schemas.openxmlformats.org/markup-compatibility/2006">
          <mc:Choice Requires="x14">
            <control shapeId="57491" r:id="rId56" name="Check Box 147">
              <controlPr defaultSize="0" autoFill="0" autoLine="0" autoPict="0">
                <anchor moveWithCells="1">
                  <from>
                    <xdr:col>1</xdr:col>
                    <xdr:colOff>0</xdr:colOff>
                    <xdr:row>67</xdr:row>
                    <xdr:rowOff>0</xdr:rowOff>
                  </from>
                  <to>
                    <xdr:col>2</xdr:col>
                    <xdr:colOff>57150</xdr:colOff>
                    <xdr:row>68</xdr:row>
                    <xdr:rowOff>9525</xdr:rowOff>
                  </to>
                </anchor>
              </controlPr>
            </control>
          </mc:Choice>
        </mc:AlternateContent>
        <mc:AlternateContent xmlns:mc="http://schemas.openxmlformats.org/markup-compatibility/2006">
          <mc:Choice Requires="x14">
            <control shapeId="57492" r:id="rId57" name="Check Box 148">
              <controlPr defaultSize="0" autoFill="0" autoLine="0" autoPict="0">
                <anchor moveWithCells="1">
                  <from>
                    <xdr:col>1</xdr:col>
                    <xdr:colOff>0</xdr:colOff>
                    <xdr:row>68</xdr:row>
                    <xdr:rowOff>0</xdr:rowOff>
                  </from>
                  <to>
                    <xdr:col>2</xdr:col>
                    <xdr:colOff>57150</xdr:colOff>
                    <xdr:row>69</xdr:row>
                    <xdr:rowOff>9525</xdr:rowOff>
                  </to>
                </anchor>
              </controlPr>
            </control>
          </mc:Choice>
        </mc:AlternateContent>
        <mc:AlternateContent xmlns:mc="http://schemas.openxmlformats.org/markup-compatibility/2006">
          <mc:Choice Requires="x14">
            <control shapeId="57493" r:id="rId58" name="Check Box 149">
              <controlPr defaultSize="0" autoFill="0" autoLine="0" autoPict="0">
                <anchor moveWithCells="1">
                  <from>
                    <xdr:col>1</xdr:col>
                    <xdr:colOff>0</xdr:colOff>
                    <xdr:row>69</xdr:row>
                    <xdr:rowOff>0</xdr:rowOff>
                  </from>
                  <to>
                    <xdr:col>2</xdr:col>
                    <xdr:colOff>57150</xdr:colOff>
                    <xdr:row>70</xdr:row>
                    <xdr:rowOff>9525</xdr:rowOff>
                  </to>
                </anchor>
              </controlPr>
            </control>
          </mc:Choice>
        </mc:AlternateContent>
        <mc:AlternateContent xmlns:mc="http://schemas.openxmlformats.org/markup-compatibility/2006">
          <mc:Choice Requires="x14">
            <control shapeId="57494" r:id="rId59" name="Check Box 150">
              <controlPr defaultSize="0" autoFill="0" autoLine="0" autoPict="0">
                <anchor moveWithCells="1">
                  <from>
                    <xdr:col>1</xdr:col>
                    <xdr:colOff>0</xdr:colOff>
                    <xdr:row>70</xdr:row>
                    <xdr:rowOff>0</xdr:rowOff>
                  </from>
                  <to>
                    <xdr:col>2</xdr:col>
                    <xdr:colOff>57150</xdr:colOff>
                    <xdr:row>71</xdr:row>
                    <xdr:rowOff>9525</xdr:rowOff>
                  </to>
                </anchor>
              </controlPr>
            </control>
          </mc:Choice>
        </mc:AlternateContent>
        <mc:AlternateContent xmlns:mc="http://schemas.openxmlformats.org/markup-compatibility/2006">
          <mc:Choice Requires="x14">
            <control shapeId="57495" r:id="rId60" name="Check Box 151">
              <controlPr defaultSize="0" autoFill="0" autoLine="0" autoPict="0">
                <anchor moveWithCells="1">
                  <from>
                    <xdr:col>1</xdr:col>
                    <xdr:colOff>0</xdr:colOff>
                    <xdr:row>71</xdr:row>
                    <xdr:rowOff>0</xdr:rowOff>
                  </from>
                  <to>
                    <xdr:col>2</xdr:col>
                    <xdr:colOff>57150</xdr:colOff>
                    <xdr:row>72</xdr:row>
                    <xdr:rowOff>9525</xdr:rowOff>
                  </to>
                </anchor>
              </controlPr>
            </control>
          </mc:Choice>
        </mc:AlternateContent>
        <mc:AlternateContent xmlns:mc="http://schemas.openxmlformats.org/markup-compatibility/2006">
          <mc:Choice Requires="x14">
            <control shapeId="57496" r:id="rId61" name="Check Box 152">
              <controlPr defaultSize="0" autoFill="0" autoLine="0" autoPict="0">
                <anchor moveWithCells="1">
                  <from>
                    <xdr:col>1</xdr:col>
                    <xdr:colOff>0</xdr:colOff>
                    <xdr:row>72</xdr:row>
                    <xdr:rowOff>0</xdr:rowOff>
                  </from>
                  <to>
                    <xdr:col>2</xdr:col>
                    <xdr:colOff>57150</xdr:colOff>
                    <xdr:row>73</xdr:row>
                    <xdr:rowOff>9525</xdr:rowOff>
                  </to>
                </anchor>
              </controlPr>
            </control>
          </mc:Choice>
        </mc:AlternateContent>
        <mc:AlternateContent xmlns:mc="http://schemas.openxmlformats.org/markup-compatibility/2006">
          <mc:Choice Requires="x14">
            <control shapeId="57499" r:id="rId62" name="Check Box 155">
              <controlPr defaultSize="0" autoFill="0" autoLine="0" autoPict="0">
                <anchor moveWithCells="1">
                  <from>
                    <xdr:col>1</xdr:col>
                    <xdr:colOff>0</xdr:colOff>
                    <xdr:row>77</xdr:row>
                    <xdr:rowOff>0</xdr:rowOff>
                  </from>
                  <to>
                    <xdr:col>2</xdr:col>
                    <xdr:colOff>57150</xdr:colOff>
                    <xdr:row>78</xdr:row>
                    <xdr:rowOff>9525</xdr:rowOff>
                  </to>
                </anchor>
              </controlPr>
            </control>
          </mc:Choice>
        </mc:AlternateContent>
        <mc:AlternateContent xmlns:mc="http://schemas.openxmlformats.org/markup-compatibility/2006">
          <mc:Choice Requires="x14">
            <control shapeId="57500" r:id="rId63" name="Check Box 156">
              <controlPr defaultSize="0" autoFill="0" autoLine="0" autoPict="0">
                <anchor moveWithCells="1">
                  <from>
                    <xdr:col>1</xdr:col>
                    <xdr:colOff>0</xdr:colOff>
                    <xdr:row>78</xdr:row>
                    <xdr:rowOff>0</xdr:rowOff>
                  </from>
                  <to>
                    <xdr:col>2</xdr:col>
                    <xdr:colOff>57150</xdr:colOff>
                    <xdr:row>79</xdr:row>
                    <xdr:rowOff>9525</xdr:rowOff>
                  </to>
                </anchor>
              </controlPr>
            </control>
          </mc:Choice>
        </mc:AlternateContent>
        <mc:AlternateContent xmlns:mc="http://schemas.openxmlformats.org/markup-compatibility/2006">
          <mc:Choice Requires="x14">
            <control shapeId="57501" r:id="rId64" name="Check Box 157">
              <controlPr defaultSize="0" autoFill="0" autoLine="0" autoPict="0">
                <anchor moveWithCells="1">
                  <from>
                    <xdr:col>1</xdr:col>
                    <xdr:colOff>0</xdr:colOff>
                    <xdr:row>79</xdr:row>
                    <xdr:rowOff>0</xdr:rowOff>
                  </from>
                  <to>
                    <xdr:col>2</xdr:col>
                    <xdr:colOff>57150</xdr:colOff>
                    <xdr:row>80</xdr:row>
                    <xdr:rowOff>9525</xdr:rowOff>
                  </to>
                </anchor>
              </controlPr>
            </control>
          </mc:Choice>
        </mc:AlternateContent>
        <mc:AlternateContent xmlns:mc="http://schemas.openxmlformats.org/markup-compatibility/2006">
          <mc:Choice Requires="x14">
            <control shapeId="57502" r:id="rId65" name="Check Box 158">
              <controlPr defaultSize="0" autoFill="0" autoLine="0" autoPict="0">
                <anchor moveWithCells="1">
                  <from>
                    <xdr:col>1</xdr:col>
                    <xdr:colOff>0</xdr:colOff>
                    <xdr:row>80</xdr:row>
                    <xdr:rowOff>0</xdr:rowOff>
                  </from>
                  <to>
                    <xdr:col>2</xdr:col>
                    <xdr:colOff>57150</xdr:colOff>
                    <xdr:row>81</xdr:row>
                    <xdr:rowOff>9525</xdr:rowOff>
                  </to>
                </anchor>
              </controlPr>
            </control>
          </mc:Choice>
        </mc:AlternateContent>
        <mc:AlternateContent xmlns:mc="http://schemas.openxmlformats.org/markup-compatibility/2006">
          <mc:Choice Requires="x14">
            <control shapeId="57503" r:id="rId66" name="Check Box 159">
              <controlPr defaultSize="0" autoFill="0" autoLine="0" autoPict="0">
                <anchor moveWithCells="1">
                  <from>
                    <xdr:col>1</xdr:col>
                    <xdr:colOff>0</xdr:colOff>
                    <xdr:row>81</xdr:row>
                    <xdr:rowOff>0</xdr:rowOff>
                  </from>
                  <to>
                    <xdr:col>2</xdr:col>
                    <xdr:colOff>57150</xdr:colOff>
                    <xdr:row>82</xdr:row>
                    <xdr:rowOff>9525</xdr:rowOff>
                  </to>
                </anchor>
              </controlPr>
            </control>
          </mc:Choice>
        </mc:AlternateContent>
        <mc:AlternateContent xmlns:mc="http://schemas.openxmlformats.org/markup-compatibility/2006">
          <mc:Choice Requires="x14">
            <control shapeId="57504" r:id="rId67" name="Check Box 160">
              <controlPr defaultSize="0" autoFill="0" autoLine="0" autoPict="0">
                <anchor moveWithCells="1">
                  <from>
                    <xdr:col>1</xdr:col>
                    <xdr:colOff>0</xdr:colOff>
                    <xdr:row>82</xdr:row>
                    <xdr:rowOff>0</xdr:rowOff>
                  </from>
                  <to>
                    <xdr:col>2</xdr:col>
                    <xdr:colOff>57150</xdr:colOff>
                    <xdr:row>83</xdr:row>
                    <xdr:rowOff>9525</xdr:rowOff>
                  </to>
                </anchor>
              </controlPr>
            </control>
          </mc:Choice>
        </mc:AlternateContent>
        <mc:AlternateContent xmlns:mc="http://schemas.openxmlformats.org/markup-compatibility/2006">
          <mc:Choice Requires="x14">
            <control shapeId="57505" r:id="rId68" name="Check Box 161">
              <controlPr defaultSize="0" autoFill="0" autoLine="0" autoPict="0">
                <anchor moveWithCells="1">
                  <from>
                    <xdr:col>1</xdr:col>
                    <xdr:colOff>0</xdr:colOff>
                    <xdr:row>83</xdr:row>
                    <xdr:rowOff>0</xdr:rowOff>
                  </from>
                  <to>
                    <xdr:col>2</xdr:col>
                    <xdr:colOff>57150</xdr:colOff>
                    <xdr:row>84</xdr:row>
                    <xdr:rowOff>9525</xdr:rowOff>
                  </to>
                </anchor>
              </controlPr>
            </control>
          </mc:Choice>
        </mc:AlternateContent>
        <mc:AlternateContent xmlns:mc="http://schemas.openxmlformats.org/markup-compatibility/2006">
          <mc:Choice Requires="x14">
            <control shapeId="57506" r:id="rId69" name="Check Box 162">
              <controlPr defaultSize="0" autoFill="0" autoLine="0" autoPict="0">
                <anchor moveWithCells="1">
                  <from>
                    <xdr:col>1</xdr:col>
                    <xdr:colOff>0</xdr:colOff>
                    <xdr:row>84</xdr:row>
                    <xdr:rowOff>0</xdr:rowOff>
                  </from>
                  <to>
                    <xdr:col>2</xdr:col>
                    <xdr:colOff>57150</xdr:colOff>
                    <xdr:row>85</xdr:row>
                    <xdr:rowOff>9525</xdr:rowOff>
                  </to>
                </anchor>
              </controlPr>
            </control>
          </mc:Choice>
        </mc:AlternateContent>
        <mc:AlternateContent xmlns:mc="http://schemas.openxmlformats.org/markup-compatibility/2006">
          <mc:Choice Requires="x14">
            <control shapeId="57507" r:id="rId70" name="Check Box 163">
              <controlPr defaultSize="0" autoFill="0" autoLine="0" autoPict="0">
                <anchor moveWithCells="1">
                  <from>
                    <xdr:col>1</xdr:col>
                    <xdr:colOff>0</xdr:colOff>
                    <xdr:row>85</xdr:row>
                    <xdr:rowOff>0</xdr:rowOff>
                  </from>
                  <to>
                    <xdr:col>2</xdr:col>
                    <xdr:colOff>57150</xdr:colOff>
                    <xdr:row>86</xdr:row>
                    <xdr:rowOff>9525</xdr:rowOff>
                  </to>
                </anchor>
              </controlPr>
            </control>
          </mc:Choice>
        </mc:AlternateContent>
        <mc:AlternateContent xmlns:mc="http://schemas.openxmlformats.org/markup-compatibility/2006">
          <mc:Choice Requires="x14">
            <control shapeId="57508" r:id="rId71" name="Check Box 164">
              <controlPr defaultSize="0" autoFill="0" autoLine="0" autoPict="0">
                <anchor moveWithCells="1">
                  <from>
                    <xdr:col>1</xdr:col>
                    <xdr:colOff>0</xdr:colOff>
                    <xdr:row>86</xdr:row>
                    <xdr:rowOff>0</xdr:rowOff>
                  </from>
                  <to>
                    <xdr:col>2</xdr:col>
                    <xdr:colOff>57150</xdr:colOff>
                    <xdr:row>87</xdr:row>
                    <xdr:rowOff>9525</xdr:rowOff>
                  </to>
                </anchor>
              </controlPr>
            </control>
          </mc:Choice>
        </mc:AlternateContent>
        <mc:AlternateContent xmlns:mc="http://schemas.openxmlformats.org/markup-compatibility/2006">
          <mc:Choice Requires="x14">
            <control shapeId="57509" r:id="rId72" name="Check Box 165">
              <controlPr defaultSize="0" autoFill="0" autoLine="0" autoPict="0">
                <anchor moveWithCells="1">
                  <from>
                    <xdr:col>1</xdr:col>
                    <xdr:colOff>0</xdr:colOff>
                    <xdr:row>87</xdr:row>
                    <xdr:rowOff>0</xdr:rowOff>
                  </from>
                  <to>
                    <xdr:col>2</xdr:col>
                    <xdr:colOff>57150</xdr:colOff>
                    <xdr:row>88</xdr:row>
                    <xdr:rowOff>9525</xdr:rowOff>
                  </to>
                </anchor>
              </controlPr>
            </control>
          </mc:Choice>
        </mc:AlternateContent>
        <mc:AlternateContent xmlns:mc="http://schemas.openxmlformats.org/markup-compatibility/2006">
          <mc:Choice Requires="x14">
            <control shapeId="57510" r:id="rId73" name="Check Box 166">
              <controlPr defaultSize="0" autoFill="0" autoLine="0" autoPict="0">
                <anchor moveWithCells="1">
                  <from>
                    <xdr:col>1</xdr:col>
                    <xdr:colOff>0</xdr:colOff>
                    <xdr:row>88</xdr:row>
                    <xdr:rowOff>0</xdr:rowOff>
                  </from>
                  <to>
                    <xdr:col>2</xdr:col>
                    <xdr:colOff>57150</xdr:colOff>
                    <xdr:row>89</xdr:row>
                    <xdr:rowOff>9525</xdr:rowOff>
                  </to>
                </anchor>
              </controlPr>
            </control>
          </mc:Choice>
        </mc:AlternateContent>
        <mc:AlternateContent xmlns:mc="http://schemas.openxmlformats.org/markup-compatibility/2006">
          <mc:Choice Requires="x14">
            <control shapeId="57511" r:id="rId74" name="Check Box 167">
              <controlPr defaultSize="0" autoFill="0" autoLine="0" autoPict="0">
                <anchor moveWithCells="1">
                  <from>
                    <xdr:col>1</xdr:col>
                    <xdr:colOff>0</xdr:colOff>
                    <xdr:row>89</xdr:row>
                    <xdr:rowOff>0</xdr:rowOff>
                  </from>
                  <to>
                    <xdr:col>2</xdr:col>
                    <xdr:colOff>57150</xdr:colOff>
                    <xdr:row>90</xdr:row>
                    <xdr:rowOff>9525</xdr:rowOff>
                  </to>
                </anchor>
              </controlPr>
            </control>
          </mc:Choice>
        </mc:AlternateContent>
        <mc:AlternateContent xmlns:mc="http://schemas.openxmlformats.org/markup-compatibility/2006">
          <mc:Choice Requires="x14">
            <control shapeId="57512" r:id="rId75" name="Check Box 168">
              <controlPr defaultSize="0" autoFill="0" autoLine="0" autoPict="0">
                <anchor moveWithCells="1">
                  <from>
                    <xdr:col>1</xdr:col>
                    <xdr:colOff>0</xdr:colOff>
                    <xdr:row>91</xdr:row>
                    <xdr:rowOff>0</xdr:rowOff>
                  </from>
                  <to>
                    <xdr:col>2</xdr:col>
                    <xdr:colOff>57150</xdr:colOff>
                    <xdr:row>92</xdr:row>
                    <xdr:rowOff>9525</xdr:rowOff>
                  </to>
                </anchor>
              </controlPr>
            </control>
          </mc:Choice>
        </mc:AlternateContent>
        <mc:AlternateContent xmlns:mc="http://schemas.openxmlformats.org/markup-compatibility/2006">
          <mc:Choice Requires="x14">
            <control shapeId="57514" r:id="rId76" name="Check Box 170">
              <controlPr defaultSize="0" autoFill="0" autoLine="0" autoPict="0">
                <anchor moveWithCells="1">
                  <from>
                    <xdr:col>1</xdr:col>
                    <xdr:colOff>0</xdr:colOff>
                    <xdr:row>60</xdr:row>
                    <xdr:rowOff>0</xdr:rowOff>
                  </from>
                  <to>
                    <xdr:col>2</xdr:col>
                    <xdr:colOff>57150</xdr:colOff>
                    <xdr:row>61</xdr:row>
                    <xdr:rowOff>9525</xdr:rowOff>
                  </to>
                </anchor>
              </controlPr>
            </control>
          </mc:Choice>
        </mc:AlternateContent>
        <mc:AlternateContent xmlns:mc="http://schemas.openxmlformats.org/markup-compatibility/2006">
          <mc:Choice Requires="x14">
            <control shapeId="57537" r:id="rId77" name="Check Box 193">
              <controlPr defaultSize="0" autoFill="0" autoLine="0" autoPict="0">
                <anchor moveWithCells="1">
                  <from>
                    <xdr:col>2</xdr:col>
                    <xdr:colOff>0</xdr:colOff>
                    <xdr:row>11</xdr:row>
                    <xdr:rowOff>0</xdr:rowOff>
                  </from>
                  <to>
                    <xdr:col>3</xdr:col>
                    <xdr:colOff>57150</xdr:colOff>
                    <xdr:row>12</xdr:row>
                    <xdr:rowOff>9525</xdr:rowOff>
                  </to>
                </anchor>
              </controlPr>
            </control>
          </mc:Choice>
        </mc:AlternateContent>
        <mc:AlternateContent xmlns:mc="http://schemas.openxmlformats.org/markup-compatibility/2006">
          <mc:Choice Requires="x14">
            <control shapeId="57538" r:id="rId78" name="Check Box 194">
              <controlPr defaultSize="0" autoFill="0" autoLine="0" autoPict="0">
                <anchor moveWithCells="1">
                  <from>
                    <xdr:col>6</xdr:col>
                    <xdr:colOff>0</xdr:colOff>
                    <xdr:row>11</xdr:row>
                    <xdr:rowOff>0</xdr:rowOff>
                  </from>
                  <to>
                    <xdr:col>7</xdr:col>
                    <xdr:colOff>57150</xdr:colOff>
                    <xdr:row>12</xdr:row>
                    <xdr:rowOff>9525</xdr:rowOff>
                  </to>
                </anchor>
              </controlPr>
            </control>
          </mc:Choice>
        </mc:AlternateContent>
        <mc:AlternateContent xmlns:mc="http://schemas.openxmlformats.org/markup-compatibility/2006">
          <mc:Choice Requires="x14">
            <control shapeId="57539" r:id="rId79" name="Check Box 195">
              <controlPr defaultSize="0" autoFill="0" autoLine="0" autoPict="0">
                <anchor moveWithCells="1">
                  <from>
                    <xdr:col>10</xdr:col>
                    <xdr:colOff>0</xdr:colOff>
                    <xdr:row>11</xdr:row>
                    <xdr:rowOff>0</xdr:rowOff>
                  </from>
                  <to>
                    <xdr:col>11</xdr:col>
                    <xdr:colOff>57150</xdr:colOff>
                    <xdr:row>12</xdr:row>
                    <xdr:rowOff>9525</xdr:rowOff>
                  </to>
                </anchor>
              </controlPr>
            </control>
          </mc:Choice>
        </mc:AlternateContent>
        <mc:AlternateContent xmlns:mc="http://schemas.openxmlformats.org/markup-compatibility/2006">
          <mc:Choice Requires="x14">
            <control shapeId="57540" r:id="rId80" name="Check Box 196">
              <controlPr defaultSize="0" autoFill="0" autoLine="0" autoPict="0">
                <anchor moveWithCells="1">
                  <from>
                    <xdr:col>14</xdr:col>
                    <xdr:colOff>0</xdr:colOff>
                    <xdr:row>11</xdr:row>
                    <xdr:rowOff>0</xdr:rowOff>
                  </from>
                  <to>
                    <xdr:col>15</xdr:col>
                    <xdr:colOff>57150</xdr:colOff>
                    <xdr:row>12</xdr:row>
                    <xdr:rowOff>9525</xdr:rowOff>
                  </to>
                </anchor>
              </controlPr>
            </control>
          </mc:Choice>
        </mc:AlternateContent>
        <mc:AlternateContent xmlns:mc="http://schemas.openxmlformats.org/markup-compatibility/2006">
          <mc:Choice Requires="x14">
            <control shapeId="57541" r:id="rId81" name="Check Box 197">
              <controlPr defaultSize="0" autoFill="0" autoLine="0" autoPict="0">
                <anchor moveWithCells="1">
                  <from>
                    <xdr:col>18</xdr:col>
                    <xdr:colOff>0</xdr:colOff>
                    <xdr:row>11</xdr:row>
                    <xdr:rowOff>0</xdr:rowOff>
                  </from>
                  <to>
                    <xdr:col>19</xdr:col>
                    <xdr:colOff>57150</xdr:colOff>
                    <xdr:row>12</xdr:row>
                    <xdr:rowOff>9525</xdr:rowOff>
                  </to>
                </anchor>
              </controlPr>
            </control>
          </mc:Choice>
        </mc:AlternateContent>
        <mc:AlternateContent xmlns:mc="http://schemas.openxmlformats.org/markup-compatibility/2006">
          <mc:Choice Requires="x14">
            <control shapeId="57542" r:id="rId82" name="Check Box 198">
              <controlPr defaultSize="0" autoFill="0" autoLine="0" autoPict="0">
                <anchor moveWithCells="1">
                  <from>
                    <xdr:col>18</xdr:col>
                    <xdr:colOff>0</xdr:colOff>
                    <xdr:row>14</xdr:row>
                    <xdr:rowOff>0</xdr:rowOff>
                  </from>
                  <to>
                    <xdr:col>19</xdr:col>
                    <xdr:colOff>57150</xdr:colOff>
                    <xdr:row>15</xdr:row>
                    <xdr:rowOff>9525</xdr:rowOff>
                  </to>
                </anchor>
              </controlPr>
            </control>
          </mc:Choice>
        </mc:AlternateContent>
        <mc:AlternateContent xmlns:mc="http://schemas.openxmlformats.org/markup-compatibility/2006">
          <mc:Choice Requires="x14">
            <control shapeId="57543" r:id="rId83" name="Check Box 199">
              <controlPr defaultSize="0" autoFill="0" autoLine="0" autoPict="0">
                <anchor moveWithCells="1">
                  <from>
                    <xdr:col>14</xdr:col>
                    <xdr:colOff>0</xdr:colOff>
                    <xdr:row>14</xdr:row>
                    <xdr:rowOff>0</xdr:rowOff>
                  </from>
                  <to>
                    <xdr:col>15</xdr:col>
                    <xdr:colOff>57150</xdr:colOff>
                    <xdr:row>15</xdr:row>
                    <xdr:rowOff>9525</xdr:rowOff>
                  </to>
                </anchor>
              </controlPr>
            </control>
          </mc:Choice>
        </mc:AlternateContent>
        <mc:AlternateContent xmlns:mc="http://schemas.openxmlformats.org/markup-compatibility/2006">
          <mc:Choice Requires="x14">
            <control shapeId="57544" r:id="rId84" name="Check Box 200">
              <controlPr defaultSize="0" autoFill="0" autoLine="0" autoPict="0">
                <anchor moveWithCells="1">
                  <from>
                    <xdr:col>10</xdr:col>
                    <xdr:colOff>0</xdr:colOff>
                    <xdr:row>14</xdr:row>
                    <xdr:rowOff>0</xdr:rowOff>
                  </from>
                  <to>
                    <xdr:col>11</xdr:col>
                    <xdr:colOff>57150</xdr:colOff>
                    <xdr:row>15</xdr:row>
                    <xdr:rowOff>9525</xdr:rowOff>
                  </to>
                </anchor>
              </controlPr>
            </control>
          </mc:Choice>
        </mc:AlternateContent>
        <mc:AlternateContent xmlns:mc="http://schemas.openxmlformats.org/markup-compatibility/2006">
          <mc:Choice Requires="x14">
            <control shapeId="57545" r:id="rId85" name="Check Box 201">
              <controlPr defaultSize="0" autoFill="0" autoLine="0" autoPict="0">
                <anchor moveWithCells="1">
                  <from>
                    <xdr:col>6</xdr:col>
                    <xdr:colOff>0</xdr:colOff>
                    <xdr:row>14</xdr:row>
                    <xdr:rowOff>0</xdr:rowOff>
                  </from>
                  <to>
                    <xdr:col>7</xdr:col>
                    <xdr:colOff>57150</xdr:colOff>
                    <xdr:row>15</xdr:row>
                    <xdr:rowOff>9525</xdr:rowOff>
                  </to>
                </anchor>
              </controlPr>
            </control>
          </mc:Choice>
        </mc:AlternateContent>
        <mc:AlternateContent xmlns:mc="http://schemas.openxmlformats.org/markup-compatibility/2006">
          <mc:Choice Requires="x14">
            <control shapeId="57546" r:id="rId86" name="Check Box 202">
              <controlPr defaultSize="0" autoFill="0" autoLine="0" autoPict="0">
                <anchor moveWithCells="1">
                  <from>
                    <xdr:col>2</xdr:col>
                    <xdr:colOff>0</xdr:colOff>
                    <xdr:row>14</xdr:row>
                    <xdr:rowOff>0</xdr:rowOff>
                  </from>
                  <to>
                    <xdr:col>3</xdr:col>
                    <xdr:colOff>57150</xdr:colOff>
                    <xdr:row>15</xdr:row>
                    <xdr:rowOff>9525</xdr:rowOff>
                  </to>
                </anchor>
              </controlPr>
            </control>
          </mc:Choice>
        </mc:AlternateContent>
        <mc:AlternateContent xmlns:mc="http://schemas.openxmlformats.org/markup-compatibility/2006">
          <mc:Choice Requires="x14">
            <control shapeId="57497" r:id="rId87" name="Check Box 153">
              <controlPr defaultSize="0" autoFill="0" autoLine="0" autoPict="0">
                <anchor moveWithCells="1">
                  <from>
                    <xdr:col>1</xdr:col>
                    <xdr:colOff>0</xdr:colOff>
                    <xdr:row>73</xdr:row>
                    <xdr:rowOff>0</xdr:rowOff>
                  </from>
                  <to>
                    <xdr:col>2</xdr:col>
                    <xdr:colOff>57150</xdr:colOff>
                    <xdr:row>74</xdr:row>
                    <xdr:rowOff>9525</xdr:rowOff>
                  </to>
                </anchor>
              </controlPr>
            </control>
          </mc:Choice>
        </mc:AlternateContent>
        <mc:AlternateContent xmlns:mc="http://schemas.openxmlformats.org/markup-compatibility/2006">
          <mc:Choice Requires="x14">
            <control shapeId="57498" r:id="rId88" name="Check Box 154">
              <controlPr defaultSize="0" autoFill="0" autoLine="0" autoPict="0">
                <anchor moveWithCells="1">
                  <from>
                    <xdr:col>1</xdr:col>
                    <xdr:colOff>0</xdr:colOff>
                    <xdr:row>74</xdr:row>
                    <xdr:rowOff>0</xdr:rowOff>
                  </from>
                  <to>
                    <xdr:col>2</xdr:col>
                    <xdr:colOff>57150</xdr:colOff>
                    <xdr:row>75</xdr:row>
                    <xdr:rowOff>9525</xdr:rowOff>
                  </to>
                </anchor>
              </controlPr>
            </control>
          </mc:Choice>
        </mc:AlternateContent>
        <mc:AlternateContent xmlns:mc="http://schemas.openxmlformats.org/markup-compatibility/2006">
          <mc:Choice Requires="x14">
            <control shapeId="57547" r:id="rId89" name="Check Box 203">
              <controlPr defaultSize="0" autoFill="0" autoLine="0" autoPict="0">
                <anchor moveWithCells="1">
                  <from>
                    <xdr:col>1</xdr:col>
                    <xdr:colOff>0</xdr:colOff>
                    <xdr:row>75</xdr:row>
                    <xdr:rowOff>0</xdr:rowOff>
                  </from>
                  <to>
                    <xdr:col>2</xdr:col>
                    <xdr:colOff>57150</xdr:colOff>
                    <xdr:row>76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0949C-21EA-4B6F-AE76-2602776535C1}">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7" t="s">
        <v>44</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row>
    <row r="2" spans="2:30" ht="20.25" customHeight="1">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row>
    <row r="3" spans="2:30" ht="20.25" customHeight="1">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row>
    <row r="4" spans="2:30" ht="18.75">
      <c r="B4" s="346" t="s">
        <v>45</v>
      </c>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2:30" ht="16.5" thickBot="1">
      <c r="B5" s="658" t="s">
        <v>56</v>
      </c>
      <c r="C5" s="658"/>
      <c r="D5" s="658"/>
      <c r="E5" s="659"/>
      <c r="F5" s="659"/>
      <c r="G5" s="659"/>
      <c r="H5" s="659"/>
      <c r="I5" s="659"/>
      <c r="J5" s="659"/>
      <c r="K5" s="659"/>
      <c r="L5" s="659"/>
      <c r="M5" s="659"/>
      <c r="N5" s="659"/>
      <c r="O5" s="658" t="s">
        <v>55</v>
      </c>
      <c r="P5" s="658"/>
      <c r="Q5" s="658"/>
      <c r="R5" s="658"/>
      <c r="S5" s="658"/>
      <c r="T5" s="658"/>
      <c r="U5" s="660"/>
      <c r="V5" s="660"/>
      <c r="W5" s="345" t="s">
        <v>57</v>
      </c>
      <c r="X5" s="660"/>
      <c r="Y5" s="660"/>
      <c r="Z5" s="345" t="s">
        <v>58</v>
      </c>
      <c r="AA5" s="660"/>
      <c r="AB5" s="660"/>
      <c r="AC5" s="345" t="s">
        <v>51</v>
      </c>
      <c r="AD5" s="345"/>
    </row>
    <row r="6" spans="2:30" ht="16.5" thickBot="1">
      <c r="B6" s="345" t="s">
        <v>52</v>
      </c>
      <c r="C6" s="345"/>
      <c r="D6" s="651"/>
      <c r="E6" s="651"/>
      <c r="F6" s="651"/>
      <c r="G6" s="651"/>
      <c r="H6" s="651"/>
      <c r="I6" s="651"/>
      <c r="J6" s="651"/>
      <c r="K6" s="651"/>
      <c r="L6" s="651"/>
      <c r="M6" s="651"/>
      <c r="N6" s="651"/>
      <c r="O6" s="652" t="s">
        <v>53</v>
      </c>
      <c r="P6" s="652"/>
      <c r="Q6" s="652"/>
      <c r="R6" s="652"/>
      <c r="S6" s="652"/>
      <c r="T6" s="652"/>
      <c r="U6" s="652"/>
      <c r="V6" s="652"/>
      <c r="W6" s="652"/>
      <c r="X6" s="652"/>
      <c r="Y6" s="652"/>
      <c r="Z6" s="652"/>
      <c r="AA6" s="652"/>
      <c r="AB6" s="652"/>
      <c r="AC6" s="652"/>
      <c r="AD6" s="652"/>
    </row>
    <row r="7" spans="2:30" ht="16.5" thickBot="1">
      <c r="B7" s="653" t="s">
        <v>59</v>
      </c>
      <c r="C7" s="653"/>
      <c r="D7" s="653"/>
      <c r="E7" s="653"/>
      <c r="F7" s="653"/>
      <c r="G7" s="653"/>
      <c r="H7" s="653"/>
      <c r="I7" s="653"/>
      <c r="J7" s="653"/>
      <c r="K7" s="654"/>
      <c r="L7" s="654"/>
      <c r="M7" s="654"/>
      <c r="N7" s="654"/>
      <c r="O7" s="654"/>
      <c r="P7" s="654"/>
      <c r="Q7" s="654"/>
      <c r="R7" s="654"/>
      <c r="S7" s="654"/>
      <c r="T7" s="652" t="s">
        <v>68</v>
      </c>
      <c r="U7" s="652"/>
      <c r="V7" s="652"/>
      <c r="W7" s="652"/>
      <c r="X7" s="652"/>
      <c r="Y7" s="652"/>
      <c r="Z7" s="652"/>
      <c r="AA7" s="652"/>
      <c r="AB7" s="652"/>
      <c r="AC7" s="652"/>
      <c r="AD7" s="652"/>
    </row>
    <row r="8" spans="2:30" ht="16.5">
      <c r="B8" s="652" t="s">
        <v>439</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row>
    <row r="9" spans="2:30" ht="16.5" thickBot="1">
      <c r="B9" s="655" t="s">
        <v>69</v>
      </c>
      <c r="C9" s="655"/>
      <c r="D9" s="655"/>
      <c r="E9" s="655"/>
      <c r="F9" s="655"/>
      <c r="G9" s="655"/>
      <c r="H9" s="655" t="s">
        <v>60</v>
      </c>
      <c r="I9" s="655"/>
      <c r="J9" s="655"/>
      <c r="K9" s="655"/>
      <c r="L9" s="656"/>
      <c r="M9" s="656"/>
      <c r="N9" s="656"/>
      <c r="O9" s="656"/>
      <c r="P9" s="656"/>
      <c r="Q9" s="656"/>
      <c r="R9" s="656"/>
      <c r="S9" s="656"/>
      <c r="T9" s="656"/>
      <c r="U9" s="656"/>
      <c r="V9" s="652" t="s">
        <v>54</v>
      </c>
      <c r="W9" s="652"/>
      <c r="X9" s="652"/>
      <c r="Y9" s="652"/>
      <c r="Z9" s="652"/>
      <c r="AA9" s="652"/>
      <c r="AB9" s="652"/>
      <c r="AC9" s="652"/>
      <c r="AD9" s="652"/>
    </row>
    <row r="10" spans="2:30" ht="18.75">
      <c r="B10" s="30"/>
      <c r="C10" s="30"/>
      <c r="D10" s="30"/>
      <c r="E10" s="30"/>
      <c r="F10" s="30"/>
      <c r="G10" s="30"/>
      <c r="H10" s="30"/>
      <c r="I10" s="30"/>
      <c r="J10" s="30"/>
      <c r="K10" s="30"/>
      <c r="L10" s="30"/>
      <c r="M10" s="30"/>
      <c r="N10" s="30"/>
      <c r="O10" s="30"/>
      <c r="P10" s="30"/>
      <c r="Q10" s="30"/>
      <c r="R10" s="30"/>
      <c r="S10" s="30"/>
      <c r="T10" s="30"/>
      <c r="U10" s="29"/>
      <c r="V10" s="29"/>
      <c r="W10" s="29"/>
      <c r="X10" s="29"/>
      <c r="Y10" s="29"/>
      <c r="Z10" s="29"/>
      <c r="AA10" s="29"/>
      <c r="AB10" s="29"/>
      <c r="AC10" s="29"/>
      <c r="AD10" s="29"/>
    </row>
    <row r="11" spans="2:30" ht="18.75">
      <c r="B11" s="343"/>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29"/>
    </row>
    <row r="12" spans="2:30" ht="18.75">
      <c r="B12" s="343"/>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29"/>
    </row>
    <row r="13" spans="2:30" ht="18.75">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29"/>
    </row>
    <row r="14" spans="2:30" ht="18.75">
      <c r="B14" s="648" t="s">
        <v>49</v>
      </c>
      <c r="C14" s="648"/>
      <c r="D14" s="648"/>
      <c r="E14" s="648"/>
      <c r="F14" s="648"/>
      <c r="G14" s="648"/>
      <c r="H14" s="648"/>
      <c r="I14" s="648"/>
      <c r="J14" s="343"/>
      <c r="K14" s="343"/>
      <c r="L14" s="343"/>
      <c r="M14" s="343"/>
      <c r="N14" s="343"/>
      <c r="O14" s="343"/>
      <c r="P14" s="343"/>
      <c r="Q14" s="343"/>
      <c r="R14" s="343"/>
      <c r="S14" s="343"/>
      <c r="T14" s="343"/>
      <c r="U14" s="343"/>
      <c r="V14" s="343"/>
      <c r="W14" s="343"/>
      <c r="X14" s="343"/>
      <c r="Y14" s="343"/>
      <c r="Z14" s="343"/>
      <c r="AA14" s="343"/>
      <c r="AB14" s="343"/>
      <c r="AC14" s="343"/>
      <c r="AD14" s="29"/>
    </row>
    <row r="15" spans="2:30" ht="18.75">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29"/>
    </row>
    <row r="16" spans="2:30" ht="18.75">
      <c r="B16" s="648" t="s">
        <v>62</v>
      </c>
      <c r="C16" s="648"/>
      <c r="D16" s="648"/>
      <c r="E16" s="648"/>
      <c r="F16" s="648"/>
      <c r="G16" s="649"/>
      <c r="H16" s="649"/>
      <c r="I16" s="649"/>
      <c r="J16" s="649"/>
      <c r="K16" s="649"/>
      <c r="L16" s="649"/>
      <c r="M16" s="649"/>
      <c r="N16" s="649"/>
      <c r="O16" s="649"/>
      <c r="P16" s="649"/>
      <c r="Q16" s="648" t="s">
        <v>61</v>
      </c>
      <c r="R16" s="648"/>
      <c r="S16" s="648"/>
      <c r="T16" s="343"/>
      <c r="U16" s="343"/>
      <c r="V16" s="343"/>
      <c r="W16" s="343"/>
      <c r="X16" s="343"/>
      <c r="Y16" s="343"/>
      <c r="Z16" s="343"/>
      <c r="AA16" s="343"/>
      <c r="AB16" s="343"/>
      <c r="AC16" s="343"/>
      <c r="AD16" s="29"/>
    </row>
    <row r="17" spans="2:30" ht="19.5" thickBot="1">
      <c r="B17" s="647"/>
      <c r="C17" s="647"/>
      <c r="D17" s="647"/>
      <c r="E17" s="647"/>
      <c r="F17" s="647"/>
      <c r="G17" s="647"/>
      <c r="H17" s="647"/>
      <c r="I17" s="647"/>
      <c r="J17" s="647"/>
      <c r="K17" s="647"/>
      <c r="L17" s="647"/>
      <c r="M17" s="647"/>
      <c r="N17" s="647"/>
      <c r="O17" s="647"/>
      <c r="P17" s="647"/>
      <c r="Q17" s="647"/>
      <c r="R17" s="647"/>
      <c r="S17" s="647"/>
      <c r="T17" s="343"/>
      <c r="U17" s="343"/>
      <c r="V17" s="343"/>
      <c r="W17" s="343"/>
      <c r="X17" s="343"/>
      <c r="Y17" s="343"/>
      <c r="Z17" s="343"/>
      <c r="AA17" s="343"/>
      <c r="AB17" s="343"/>
      <c r="AC17" s="343"/>
      <c r="AD17" s="29"/>
    </row>
    <row r="18" spans="2:30" ht="18.75">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29"/>
    </row>
    <row r="19" spans="2:30" ht="18.75">
      <c r="B19" s="343"/>
      <c r="C19" s="34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29"/>
    </row>
    <row r="20" spans="2:30" ht="18.75">
      <c r="B20" s="648" t="s">
        <v>50</v>
      </c>
      <c r="C20" s="648"/>
      <c r="D20" s="648"/>
      <c r="E20" s="648"/>
      <c r="F20" s="648"/>
      <c r="G20" s="648"/>
      <c r="H20" s="648"/>
      <c r="I20" s="648"/>
      <c r="J20" s="343"/>
      <c r="K20" s="343"/>
      <c r="L20" s="343"/>
      <c r="M20" s="343"/>
      <c r="N20" s="343"/>
      <c r="O20" s="343"/>
      <c r="P20" s="343"/>
      <c r="Q20" s="343"/>
      <c r="R20" s="343"/>
      <c r="S20" s="343"/>
      <c r="T20" s="343"/>
      <c r="U20" s="343"/>
      <c r="V20" s="343"/>
      <c r="W20" s="343"/>
      <c r="X20" s="343"/>
      <c r="Y20" s="343"/>
      <c r="Z20" s="343"/>
      <c r="AA20" s="343"/>
      <c r="AB20" s="343"/>
      <c r="AC20" s="343"/>
      <c r="AD20" s="29"/>
    </row>
    <row r="21" spans="2:30" ht="18.75">
      <c r="B21" s="343"/>
      <c r="C21" s="343"/>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29"/>
    </row>
    <row r="22" spans="2:30" ht="18.75">
      <c r="B22" s="648" t="s">
        <v>62</v>
      </c>
      <c r="C22" s="648"/>
      <c r="D22" s="648"/>
      <c r="E22" s="648"/>
      <c r="F22" s="648"/>
      <c r="G22" s="649"/>
      <c r="H22" s="649"/>
      <c r="I22" s="649"/>
      <c r="J22" s="649"/>
      <c r="K22" s="649"/>
      <c r="L22" s="649"/>
      <c r="M22" s="649"/>
      <c r="N22" s="649"/>
      <c r="O22" s="649"/>
      <c r="P22" s="649"/>
      <c r="Q22" s="648" t="s">
        <v>63</v>
      </c>
      <c r="R22" s="648"/>
      <c r="S22" s="648"/>
      <c r="T22" s="343"/>
      <c r="U22" s="343"/>
      <c r="V22" s="343"/>
      <c r="W22" s="343"/>
      <c r="X22" s="343"/>
      <c r="Y22" s="343"/>
      <c r="Z22" s="343"/>
      <c r="AA22" s="343"/>
      <c r="AB22" s="343"/>
      <c r="AC22" s="343"/>
      <c r="AD22" s="29"/>
    </row>
    <row r="23" spans="2:30" ht="19.5" thickBot="1">
      <c r="B23" s="650"/>
      <c r="C23" s="650"/>
      <c r="D23" s="650"/>
      <c r="E23" s="650"/>
      <c r="F23" s="650"/>
      <c r="G23" s="650"/>
      <c r="H23" s="650"/>
      <c r="I23" s="650"/>
      <c r="J23" s="650"/>
      <c r="K23" s="650"/>
      <c r="L23" s="650"/>
      <c r="M23" s="650"/>
      <c r="N23" s="650"/>
      <c r="O23" s="650"/>
      <c r="P23" s="650"/>
      <c r="Q23" s="650"/>
      <c r="R23" s="650"/>
      <c r="S23" s="650"/>
      <c r="T23" s="343"/>
      <c r="U23" s="343"/>
      <c r="V23" s="343"/>
      <c r="W23" s="343"/>
      <c r="X23" s="343"/>
      <c r="Y23" s="343"/>
      <c r="Z23" s="343"/>
      <c r="AA23" s="343"/>
      <c r="AB23" s="343"/>
      <c r="AC23" s="343"/>
      <c r="AD23" s="29"/>
    </row>
    <row r="24" spans="2:30" ht="18.75">
      <c r="B24" s="343"/>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c r="AB24" s="343"/>
      <c r="AC24" s="343"/>
      <c r="AD24" s="29"/>
    </row>
    <row r="25" spans="2:30" ht="18.75">
      <c r="B25" s="343"/>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29"/>
    </row>
    <row r="26" spans="2:30" ht="19.5" thickBot="1">
      <c r="B26" s="648" t="s">
        <v>65</v>
      </c>
      <c r="C26" s="648"/>
      <c r="D26" s="650"/>
      <c r="E26" s="650"/>
      <c r="F26" s="343" t="s">
        <v>57</v>
      </c>
      <c r="G26" s="650"/>
      <c r="H26" s="650"/>
      <c r="I26" s="343" t="s">
        <v>58</v>
      </c>
      <c r="J26" s="650"/>
      <c r="K26" s="650"/>
      <c r="L26" s="343" t="s">
        <v>64</v>
      </c>
      <c r="M26" s="343"/>
      <c r="N26" s="648"/>
      <c r="O26" s="648"/>
      <c r="P26" s="29"/>
      <c r="Q26" s="343"/>
      <c r="R26" s="343"/>
      <c r="S26" s="343"/>
      <c r="T26" s="343"/>
      <c r="U26" s="343"/>
      <c r="V26" s="343"/>
      <c r="W26" s="343"/>
      <c r="X26" s="343"/>
      <c r="Y26" s="343"/>
      <c r="Z26" s="343"/>
      <c r="AA26" s="343"/>
      <c r="AB26" s="343"/>
      <c r="AC26" s="343"/>
      <c r="AD26" s="29"/>
    </row>
    <row r="27" spans="2:30" ht="18.75">
      <c r="B27" s="343"/>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29"/>
    </row>
    <row r="28" spans="2:30" ht="18.75">
      <c r="B28" s="343"/>
      <c r="C28" s="343"/>
      <c r="D28" s="343"/>
      <c r="E28" s="343"/>
      <c r="F28" s="343"/>
      <c r="G28" s="343"/>
      <c r="H28" s="343"/>
      <c r="I28" s="343"/>
      <c r="J28" s="343"/>
      <c r="K28" s="343"/>
      <c r="L28" s="343"/>
      <c r="M28" s="343"/>
      <c r="N28" s="343"/>
      <c r="O28" s="343"/>
      <c r="P28" s="343"/>
      <c r="Q28" s="343"/>
      <c r="R28" s="343"/>
      <c r="S28" s="343"/>
      <c r="T28" s="343"/>
      <c r="U28" s="343"/>
      <c r="V28" s="343"/>
      <c r="W28" s="343"/>
      <c r="X28" s="343"/>
      <c r="Y28" s="343"/>
      <c r="Z28" s="343"/>
      <c r="AA28" s="343"/>
      <c r="AB28" s="343"/>
      <c r="AC28" s="343"/>
      <c r="AD28" s="29"/>
    </row>
    <row r="29" spans="2:30" ht="18.75">
      <c r="B29" s="343"/>
      <c r="C29" s="343"/>
      <c r="D29" s="343"/>
      <c r="E29" s="343"/>
      <c r="F29" s="343"/>
      <c r="G29" s="343"/>
      <c r="H29" s="343"/>
      <c r="I29" s="343"/>
      <c r="J29" s="343"/>
      <c r="K29" s="343"/>
      <c r="L29" s="343"/>
      <c r="M29" s="343"/>
      <c r="N29" s="343"/>
      <c r="O29" s="343"/>
      <c r="P29" s="343"/>
      <c r="Q29" s="343"/>
      <c r="R29" s="343"/>
      <c r="S29" s="343"/>
      <c r="T29" s="343"/>
      <c r="U29" s="343"/>
      <c r="V29" s="343"/>
      <c r="W29" s="343"/>
      <c r="X29" s="343"/>
      <c r="Y29" s="343"/>
      <c r="Z29" s="343"/>
      <c r="AA29" s="343"/>
      <c r="AB29" s="343"/>
      <c r="AC29" s="343"/>
      <c r="AD29" s="29"/>
    </row>
    <row r="30" spans="2:30" ht="18.75">
      <c r="B30" s="343"/>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29"/>
    </row>
    <row r="31" spans="2:30" ht="18.75">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29"/>
    </row>
    <row r="32" spans="2:30" ht="18.75">
      <c r="B32" s="343"/>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29"/>
    </row>
    <row r="33" spans="2:34" ht="18.75">
      <c r="B33" s="343"/>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29"/>
    </row>
    <row r="34" spans="2:34" ht="18.75">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29"/>
    </row>
    <row r="35" spans="2:34" ht="16.5">
      <c r="B35" s="646" t="s">
        <v>42</v>
      </c>
      <c r="C35" s="646"/>
      <c r="D35" s="646"/>
      <c r="E35" s="646"/>
      <c r="F35" s="646"/>
      <c r="G35" s="646"/>
      <c r="H35" s="646"/>
      <c r="I35" s="646"/>
      <c r="J35" s="646"/>
      <c r="K35" s="646"/>
      <c r="L35" s="646"/>
      <c r="M35" s="646"/>
      <c r="N35" s="646"/>
      <c r="O35" s="646"/>
      <c r="P35" s="646"/>
      <c r="Q35" s="646"/>
      <c r="R35" s="646"/>
      <c r="S35" s="646"/>
      <c r="T35" s="646"/>
      <c r="U35" s="646"/>
      <c r="V35" s="646"/>
      <c r="W35" s="646"/>
      <c r="X35" s="646"/>
      <c r="Y35" s="646"/>
      <c r="Z35" s="646"/>
      <c r="AA35" s="646"/>
      <c r="AB35" s="646"/>
      <c r="AC35" s="646"/>
      <c r="AD35" s="646"/>
      <c r="AE35" s="7"/>
      <c r="AF35" s="7"/>
      <c r="AG35" s="7"/>
      <c r="AH35" s="7"/>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3E4EC-1506-4315-B256-BD1AFD9EC0D4}">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61" t="s">
        <v>66</v>
      </c>
      <c r="C1" s="661"/>
      <c r="D1" s="661"/>
      <c r="E1" s="661"/>
      <c r="F1" s="661"/>
      <c r="G1" s="661"/>
      <c r="H1" s="661"/>
      <c r="I1" s="661"/>
      <c r="J1" s="661"/>
      <c r="K1" s="661"/>
      <c r="L1" s="661"/>
      <c r="M1" s="661"/>
      <c r="N1" s="661"/>
      <c r="O1" s="661"/>
      <c r="P1" s="661"/>
      <c r="Q1" s="661"/>
      <c r="R1" s="661"/>
      <c r="S1" s="661"/>
      <c r="T1" s="661"/>
      <c r="U1" s="661"/>
      <c r="V1" s="661"/>
      <c r="W1" s="661"/>
      <c r="X1" s="661"/>
      <c r="Y1" s="661"/>
      <c r="Z1" s="661"/>
      <c r="AA1" s="661"/>
      <c r="AB1" s="661"/>
      <c r="AC1" s="661"/>
      <c r="AD1" s="661"/>
    </row>
    <row r="2" spans="2:30" ht="20.25" customHeight="1">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row>
    <row r="3" spans="2:30" ht="20.25" customHeight="1">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row>
    <row r="4" spans="2:30" ht="18.75">
      <c r="B4" s="662" t="s">
        <v>67</v>
      </c>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row>
    <row r="5" spans="2:30" ht="16.5" thickBot="1">
      <c r="B5" s="653" t="s">
        <v>56</v>
      </c>
      <c r="C5" s="653"/>
      <c r="D5" s="653"/>
      <c r="E5" s="659"/>
      <c r="F5" s="659"/>
      <c r="G5" s="659"/>
      <c r="H5" s="659"/>
      <c r="I5" s="659"/>
      <c r="J5" s="659"/>
      <c r="K5" s="659"/>
      <c r="L5" s="659"/>
      <c r="M5" s="659"/>
      <c r="N5" s="659"/>
      <c r="O5" s="658" t="s">
        <v>55</v>
      </c>
      <c r="P5" s="658"/>
      <c r="Q5" s="658"/>
      <c r="R5" s="658"/>
      <c r="S5" s="658"/>
      <c r="T5" s="658"/>
      <c r="U5" s="659"/>
      <c r="V5" s="659"/>
      <c r="W5" s="345" t="s">
        <v>57</v>
      </c>
      <c r="X5" s="663"/>
      <c r="Y5" s="663"/>
      <c r="Z5" s="345" t="s">
        <v>58</v>
      </c>
      <c r="AA5" s="659"/>
      <c r="AB5" s="659"/>
      <c r="AC5" s="345" t="s">
        <v>51</v>
      </c>
      <c r="AD5" s="345"/>
    </row>
    <row r="6" spans="2:30" ht="16.5" thickBot="1">
      <c r="B6" s="345" t="s">
        <v>440</v>
      </c>
      <c r="C6" s="659"/>
      <c r="D6" s="659"/>
      <c r="E6" s="659"/>
      <c r="F6" s="659"/>
      <c r="G6" s="659"/>
      <c r="H6" s="659"/>
      <c r="I6" s="659"/>
      <c r="J6" s="659"/>
      <c r="K6" s="659"/>
      <c r="L6" s="659"/>
      <c r="M6" s="653" t="s">
        <v>76</v>
      </c>
      <c r="N6" s="653"/>
      <c r="O6" s="653"/>
      <c r="P6" s="653"/>
      <c r="Q6" s="653"/>
      <c r="R6" s="659"/>
      <c r="S6" s="659"/>
      <c r="T6" s="659"/>
      <c r="U6" s="659"/>
      <c r="V6" s="659"/>
      <c r="W6" s="659"/>
      <c r="X6" s="659"/>
      <c r="Y6" s="659"/>
      <c r="Z6" s="659"/>
      <c r="AA6" s="345" t="s">
        <v>441</v>
      </c>
      <c r="AB6" s="345"/>
      <c r="AC6" s="345"/>
      <c r="AD6" s="345"/>
    </row>
    <row r="7" spans="2:30" ht="16.5">
      <c r="B7" s="327" t="s">
        <v>442</v>
      </c>
      <c r="C7" s="328"/>
      <c r="D7" s="328"/>
      <c r="E7" s="328"/>
      <c r="F7" s="328"/>
      <c r="G7" s="328"/>
      <c r="H7" s="328"/>
      <c r="I7" s="329"/>
      <c r="J7" s="329"/>
      <c r="K7" s="329"/>
      <c r="L7" s="329"/>
      <c r="M7" s="329"/>
      <c r="N7" s="329"/>
      <c r="O7" s="329"/>
      <c r="P7" s="329"/>
      <c r="Q7" s="329"/>
      <c r="R7" s="329"/>
      <c r="S7" s="329"/>
      <c r="T7" s="329"/>
      <c r="U7" s="329"/>
      <c r="V7" s="329"/>
      <c r="W7" s="329"/>
      <c r="X7" s="327"/>
      <c r="Y7" s="327"/>
      <c r="Z7" s="327"/>
      <c r="AA7" s="327"/>
      <c r="AB7" s="327"/>
      <c r="AC7" s="327"/>
      <c r="AD7" s="327"/>
    </row>
    <row r="8" spans="2:30">
      <c r="B8" s="658" t="s">
        <v>443</v>
      </c>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row>
    <row r="9" spans="2:30" ht="17.25" thickBot="1">
      <c r="B9" s="652" t="s">
        <v>70</v>
      </c>
      <c r="C9" s="652"/>
      <c r="D9" s="652"/>
      <c r="E9" s="652"/>
      <c r="F9" s="652"/>
      <c r="G9" s="652"/>
      <c r="H9" s="652"/>
      <c r="I9" s="660"/>
      <c r="J9" s="660"/>
      <c r="K9" s="660"/>
      <c r="L9" s="660"/>
      <c r="M9" s="660"/>
      <c r="N9" s="660"/>
      <c r="O9" s="660"/>
      <c r="P9" s="660"/>
      <c r="Q9" s="660"/>
      <c r="R9" s="660"/>
      <c r="S9" s="660"/>
      <c r="T9" s="327"/>
      <c r="U9" s="327"/>
      <c r="V9" s="327"/>
      <c r="W9" s="327"/>
      <c r="X9" s="327"/>
      <c r="Y9" s="327"/>
      <c r="Z9" s="329"/>
      <c r="AA9" s="327"/>
      <c r="AB9" s="327"/>
      <c r="AC9" s="327"/>
      <c r="AD9" s="327"/>
    </row>
    <row r="10" spans="2:30" ht="17.25" thickBot="1">
      <c r="B10" s="652" t="s">
        <v>71</v>
      </c>
      <c r="C10" s="652"/>
      <c r="D10" s="652"/>
      <c r="E10" s="652"/>
      <c r="F10" s="652"/>
      <c r="G10" s="652"/>
      <c r="H10" s="652"/>
      <c r="I10" s="660"/>
      <c r="J10" s="660"/>
      <c r="K10" s="660"/>
      <c r="L10" s="660"/>
      <c r="M10" s="660"/>
      <c r="N10" s="660"/>
      <c r="O10" s="660"/>
      <c r="P10" s="660"/>
      <c r="Q10" s="660"/>
      <c r="R10" s="660"/>
      <c r="S10" s="660"/>
      <c r="T10" s="327"/>
      <c r="U10" s="327"/>
      <c r="V10" s="327"/>
      <c r="W10" s="327"/>
      <c r="X10" s="327"/>
      <c r="Y10" s="327"/>
      <c r="Z10" s="329"/>
      <c r="AA10" s="327"/>
      <c r="AB10" s="327"/>
      <c r="AC10" s="327"/>
      <c r="AD10" s="327"/>
    </row>
    <row r="11" spans="2:30" ht="17.25" thickBot="1">
      <c r="B11" s="658" t="s">
        <v>72</v>
      </c>
      <c r="C11" s="658"/>
      <c r="D11" s="658"/>
      <c r="E11" s="658"/>
      <c r="F11" s="658"/>
      <c r="G11" s="658"/>
      <c r="H11" s="658"/>
      <c r="I11" s="660"/>
      <c r="J11" s="660"/>
      <c r="K11" s="660"/>
      <c r="L11" s="660"/>
      <c r="M11" s="660"/>
      <c r="N11" s="660"/>
      <c r="O11" s="660"/>
      <c r="P11" s="660"/>
      <c r="Q11" s="660"/>
      <c r="R11" s="660"/>
      <c r="S11" s="660"/>
      <c r="T11" s="345"/>
      <c r="U11" s="345"/>
      <c r="V11" s="345"/>
      <c r="W11" s="345"/>
      <c r="X11" s="345"/>
      <c r="Y11" s="345"/>
      <c r="Z11" s="329"/>
      <c r="AA11" s="327"/>
      <c r="AB11" s="327"/>
      <c r="AC11" s="327"/>
      <c r="AD11" s="329"/>
    </row>
    <row r="12" spans="2:30">
      <c r="B12" s="658" t="s">
        <v>73</v>
      </c>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row>
    <row r="13" spans="2:30" ht="16.5">
      <c r="B13" s="345" t="s">
        <v>74</v>
      </c>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29"/>
      <c r="AA13" s="345"/>
      <c r="AB13" s="345"/>
      <c r="AC13" s="345"/>
      <c r="AD13" s="329"/>
    </row>
    <row r="14" spans="2:30" ht="17.25" thickBot="1">
      <c r="B14" s="658" t="s">
        <v>75</v>
      </c>
      <c r="C14" s="658"/>
      <c r="D14" s="658"/>
      <c r="E14" s="658"/>
      <c r="F14" s="658"/>
      <c r="G14" s="659"/>
      <c r="H14" s="659"/>
      <c r="I14" s="659"/>
      <c r="J14" s="659"/>
      <c r="K14" s="659"/>
      <c r="L14" s="659"/>
      <c r="M14" s="659"/>
      <c r="N14" s="659"/>
      <c r="O14" s="658" t="s">
        <v>54</v>
      </c>
      <c r="P14" s="658"/>
      <c r="Q14" s="658"/>
      <c r="R14" s="658"/>
      <c r="S14" s="658"/>
      <c r="T14" s="658"/>
      <c r="U14" s="658"/>
      <c r="V14" s="658"/>
      <c r="W14" s="658"/>
      <c r="X14" s="345"/>
      <c r="Y14" s="345"/>
      <c r="Z14" s="329"/>
      <c r="AA14" s="345"/>
      <c r="AB14" s="345"/>
      <c r="AC14" s="345"/>
      <c r="AD14" s="329"/>
    </row>
    <row r="15" spans="2:30" ht="18.75">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29"/>
      <c r="AA15" s="343"/>
      <c r="AB15" s="343"/>
      <c r="AC15" s="343"/>
      <c r="AD15" s="29"/>
    </row>
    <row r="16" spans="2:30" ht="18.75">
      <c r="B16" s="31"/>
      <c r="C16" s="30"/>
      <c r="D16" s="30"/>
      <c r="E16" s="30"/>
      <c r="F16" s="30"/>
      <c r="G16" s="30"/>
      <c r="H16" s="30"/>
      <c r="I16" s="30"/>
      <c r="J16" s="343"/>
      <c r="K16" s="343"/>
      <c r="L16" s="343"/>
      <c r="M16" s="343"/>
      <c r="N16" s="343"/>
      <c r="O16" s="343"/>
      <c r="P16" s="343"/>
      <c r="Q16" s="343"/>
      <c r="R16" s="343"/>
      <c r="S16" s="343"/>
      <c r="T16" s="343"/>
      <c r="U16" s="343"/>
      <c r="V16" s="343"/>
      <c r="W16" s="343"/>
      <c r="X16" s="343"/>
      <c r="Y16" s="343"/>
      <c r="Z16" s="29"/>
      <c r="AA16" s="343"/>
      <c r="AB16" s="343"/>
      <c r="AC16" s="343"/>
      <c r="AD16" s="29"/>
    </row>
    <row r="17" spans="2:30" ht="19.5" thickBot="1">
      <c r="B17" s="648" t="s">
        <v>77</v>
      </c>
      <c r="C17" s="648"/>
      <c r="D17" s="648"/>
      <c r="E17" s="648"/>
      <c r="F17" s="648"/>
      <c r="G17" s="648"/>
      <c r="H17" s="650"/>
      <c r="I17" s="650"/>
      <c r="J17" s="650"/>
      <c r="K17" s="650"/>
      <c r="L17" s="650"/>
      <c r="M17" s="650"/>
      <c r="N17" s="650"/>
      <c r="O17" s="650"/>
      <c r="P17" s="650"/>
      <c r="Q17" s="650"/>
      <c r="R17" s="30"/>
      <c r="S17" s="30"/>
      <c r="T17" s="343"/>
      <c r="U17" s="343"/>
      <c r="V17" s="343"/>
      <c r="W17" s="343"/>
      <c r="X17" s="343"/>
      <c r="Y17" s="343"/>
      <c r="Z17" s="29"/>
      <c r="AA17" s="343"/>
      <c r="AB17" s="343"/>
      <c r="AC17" s="343"/>
      <c r="AD17" s="29"/>
    </row>
    <row r="18" spans="2:30" ht="18.75">
      <c r="B18" s="343" t="s">
        <v>78</v>
      </c>
      <c r="C18" s="30"/>
      <c r="D18" s="30"/>
      <c r="E18" s="30"/>
      <c r="F18" s="30"/>
      <c r="G18" s="30"/>
      <c r="H18" s="30"/>
      <c r="I18" s="30"/>
      <c r="J18" s="30"/>
      <c r="K18" s="30"/>
      <c r="L18" s="30"/>
      <c r="M18" s="29"/>
      <c r="N18" s="30"/>
      <c r="O18" s="30"/>
      <c r="P18" s="664" t="s">
        <v>61</v>
      </c>
      <c r="Q18" s="664"/>
      <c r="R18" s="648"/>
      <c r="S18" s="648"/>
      <c r="T18" s="343"/>
      <c r="U18" s="343"/>
      <c r="V18" s="343"/>
      <c r="W18" s="343"/>
      <c r="X18" s="343"/>
      <c r="Y18" s="343"/>
      <c r="Z18" s="29"/>
      <c r="AA18" s="343"/>
      <c r="AB18" s="343"/>
      <c r="AC18" s="343"/>
      <c r="AD18" s="29"/>
    </row>
    <row r="19" spans="2:30" ht="19.5" thickBot="1">
      <c r="B19" s="648" t="s">
        <v>81</v>
      </c>
      <c r="C19" s="648"/>
      <c r="D19" s="648"/>
      <c r="E19" s="648"/>
      <c r="F19" s="648"/>
      <c r="G19" s="648"/>
      <c r="H19" s="648"/>
      <c r="I19" s="648"/>
      <c r="J19" s="650"/>
      <c r="K19" s="650"/>
      <c r="L19" s="650"/>
      <c r="M19" s="650"/>
      <c r="N19" s="650"/>
      <c r="O19" s="650"/>
      <c r="P19" s="650"/>
      <c r="Q19" s="650"/>
      <c r="R19" s="650"/>
      <c r="S19" s="650"/>
      <c r="T19" s="343"/>
      <c r="U19" s="343"/>
      <c r="V19" s="343"/>
      <c r="W19" s="343"/>
      <c r="X19" s="343"/>
      <c r="Y19" s="343"/>
      <c r="Z19" s="29"/>
      <c r="AA19" s="343"/>
      <c r="AB19" s="343"/>
      <c r="AC19" s="343"/>
      <c r="AD19" s="29"/>
    </row>
    <row r="20" spans="2:30" ht="18.75">
      <c r="B20" s="343"/>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29"/>
      <c r="AA20" s="343"/>
      <c r="AB20" s="343"/>
      <c r="AC20" s="343"/>
      <c r="AD20" s="29"/>
    </row>
    <row r="21" spans="2:30" ht="18.75">
      <c r="B21" s="343"/>
      <c r="C21" s="343"/>
      <c r="D21" s="343"/>
      <c r="E21" s="343"/>
      <c r="F21" s="343"/>
      <c r="G21" s="343"/>
      <c r="H21" s="343"/>
      <c r="I21" s="343"/>
      <c r="J21" s="343"/>
      <c r="K21" s="343"/>
      <c r="L21" s="343"/>
      <c r="M21" s="343"/>
      <c r="N21" s="343"/>
      <c r="O21" s="343"/>
      <c r="P21" s="343"/>
      <c r="Q21" s="343"/>
      <c r="R21" s="343"/>
      <c r="S21" s="343"/>
      <c r="T21" s="343"/>
      <c r="U21" s="343"/>
      <c r="V21" s="343"/>
      <c r="W21" s="343"/>
      <c r="X21" s="343"/>
      <c r="Y21" s="343"/>
      <c r="Z21" s="29"/>
      <c r="AA21" s="343"/>
      <c r="AB21" s="343"/>
      <c r="AC21" s="343"/>
      <c r="AD21" s="29"/>
    </row>
    <row r="22" spans="2:30" ht="18.75">
      <c r="B22" s="31"/>
      <c r="C22" s="30"/>
      <c r="D22" s="30"/>
      <c r="E22" s="30"/>
      <c r="F22" s="30"/>
      <c r="G22" s="30"/>
      <c r="H22" s="30"/>
      <c r="I22" s="30"/>
      <c r="J22" s="343"/>
      <c r="K22" s="343"/>
      <c r="L22" s="343"/>
      <c r="M22" s="343"/>
      <c r="N22" s="343"/>
      <c r="O22" s="343"/>
      <c r="P22" s="343"/>
      <c r="Q22" s="343"/>
      <c r="R22" s="343"/>
      <c r="S22" s="343"/>
      <c r="T22" s="343"/>
      <c r="U22" s="343"/>
      <c r="V22" s="343"/>
      <c r="W22" s="343"/>
      <c r="X22" s="343"/>
      <c r="Y22" s="343"/>
      <c r="Z22" s="29"/>
      <c r="AA22" s="343"/>
      <c r="AB22" s="343"/>
      <c r="AC22" s="343"/>
      <c r="AD22" s="29"/>
    </row>
    <row r="23" spans="2:30" ht="19.5" thickBot="1">
      <c r="B23" s="648" t="s">
        <v>79</v>
      </c>
      <c r="C23" s="648"/>
      <c r="D23" s="648"/>
      <c r="E23" s="648"/>
      <c r="F23" s="648"/>
      <c r="G23" s="648"/>
      <c r="H23" s="650"/>
      <c r="I23" s="650"/>
      <c r="J23" s="650"/>
      <c r="K23" s="650"/>
      <c r="L23" s="650"/>
      <c r="M23" s="650"/>
      <c r="N23" s="650"/>
      <c r="O23" s="650"/>
      <c r="P23" s="650"/>
      <c r="Q23" s="650"/>
      <c r="R23" s="30"/>
      <c r="S23" s="30"/>
      <c r="T23" s="343"/>
      <c r="U23" s="343"/>
      <c r="V23" s="343"/>
      <c r="W23" s="343"/>
      <c r="X23" s="343"/>
      <c r="Y23" s="343"/>
      <c r="Z23" s="29"/>
      <c r="AA23" s="343"/>
      <c r="AB23" s="343"/>
      <c r="AC23" s="343"/>
      <c r="AD23" s="29"/>
    </row>
    <row r="24" spans="2:30" ht="18.75">
      <c r="B24" s="343"/>
      <c r="C24" s="30"/>
      <c r="D24" s="30"/>
      <c r="E24" s="30"/>
      <c r="F24" s="30"/>
      <c r="G24" s="343"/>
      <c r="H24" s="343"/>
      <c r="I24" s="343"/>
      <c r="J24" s="343"/>
      <c r="K24" s="343"/>
      <c r="L24" s="343"/>
      <c r="M24" s="29"/>
      <c r="N24" s="30"/>
      <c r="O24" s="30"/>
      <c r="P24" s="648" t="s">
        <v>63</v>
      </c>
      <c r="Q24" s="648"/>
      <c r="R24" s="648"/>
      <c r="S24" s="648"/>
      <c r="T24" s="343"/>
      <c r="U24" s="343"/>
      <c r="V24" s="343"/>
      <c r="W24" s="343"/>
      <c r="X24" s="343"/>
      <c r="Y24" s="343"/>
      <c r="Z24" s="29"/>
      <c r="AA24" s="343"/>
      <c r="AB24" s="343"/>
      <c r="AC24" s="343"/>
      <c r="AD24" s="29"/>
    </row>
    <row r="25" spans="2:30" ht="19.5" thickBot="1">
      <c r="B25" s="648" t="s">
        <v>80</v>
      </c>
      <c r="C25" s="648"/>
      <c r="D25" s="648"/>
      <c r="E25" s="648"/>
      <c r="F25" s="648"/>
      <c r="G25" s="648"/>
      <c r="H25" s="648"/>
      <c r="I25" s="648"/>
      <c r="J25" s="650"/>
      <c r="K25" s="650"/>
      <c r="L25" s="650"/>
      <c r="M25" s="650"/>
      <c r="N25" s="650"/>
      <c r="O25" s="650"/>
      <c r="P25" s="650"/>
      <c r="Q25" s="650"/>
      <c r="R25" s="650"/>
      <c r="S25" s="650"/>
      <c r="T25" s="343"/>
      <c r="U25" s="343"/>
      <c r="V25" s="343"/>
      <c r="W25" s="343"/>
      <c r="X25" s="343"/>
      <c r="Y25" s="343"/>
      <c r="Z25" s="29"/>
      <c r="AA25" s="343"/>
      <c r="AB25" s="343"/>
      <c r="AC25" s="343"/>
      <c r="AD25" s="29"/>
    </row>
    <row r="26" spans="2:30" ht="18.75">
      <c r="B26" s="32"/>
      <c r="C26" s="343"/>
      <c r="D26" s="343"/>
      <c r="E26" s="343"/>
      <c r="F26" s="343"/>
      <c r="G26" s="343"/>
      <c r="H26" s="343"/>
      <c r="I26" s="343"/>
      <c r="J26" s="343"/>
      <c r="K26" s="343"/>
      <c r="L26" s="343"/>
      <c r="M26" s="343"/>
      <c r="N26" s="343"/>
      <c r="O26" s="343"/>
      <c r="P26" s="343"/>
      <c r="Q26" s="343"/>
      <c r="R26" s="343"/>
      <c r="S26" s="343"/>
      <c r="T26" s="343"/>
      <c r="U26" s="343"/>
      <c r="V26" s="343"/>
      <c r="W26" s="343"/>
      <c r="X26" s="343"/>
      <c r="Y26" s="343"/>
      <c r="Z26" s="29"/>
      <c r="AA26" s="343"/>
      <c r="AB26" s="343"/>
      <c r="AC26" s="343"/>
      <c r="AD26" s="29"/>
    </row>
    <row r="27" spans="2:30" ht="19.5" thickBot="1">
      <c r="B27" s="648" t="s">
        <v>65</v>
      </c>
      <c r="C27" s="648"/>
      <c r="D27" s="650"/>
      <c r="E27" s="650"/>
      <c r="F27" s="343" t="s">
        <v>57</v>
      </c>
      <c r="G27" s="650"/>
      <c r="H27" s="650"/>
      <c r="I27" s="343" t="s">
        <v>58</v>
      </c>
      <c r="J27" s="650"/>
      <c r="K27" s="650"/>
      <c r="L27" s="343" t="s">
        <v>64</v>
      </c>
      <c r="M27" s="343"/>
      <c r="N27" s="648"/>
      <c r="O27" s="648"/>
      <c r="P27" s="29"/>
      <c r="Q27" s="343"/>
      <c r="R27" s="343"/>
      <c r="S27" s="343"/>
      <c r="T27" s="343"/>
      <c r="U27" s="343"/>
      <c r="V27" s="343"/>
      <c r="W27" s="343"/>
      <c r="X27" s="343"/>
      <c r="Y27" s="343"/>
      <c r="Z27" s="343"/>
      <c r="AA27" s="343"/>
      <c r="AB27" s="343"/>
      <c r="AC27" s="343"/>
      <c r="AD27" s="29"/>
    </row>
    <row r="28" spans="2:30" ht="18.75">
      <c r="B28" s="343"/>
      <c r="C28" s="343"/>
      <c r="D28" s="343"/>
      <c r="E28" s="343"/>
      <c r="F28" s="343"/>
      <c r="G28" s="343"/>
      <c r="H28" s="343"/>
      <c r="I28" s="343"/>
      <c r="J28" s="343"/>
      <c r="K28" s="343"/>
      <c r="L28" s="343"/>
      <c r="M28" s="343"/>
      <c r="N28" s="343"/>
      <c r="O28" s="343"/>
      <c r="P28" s="343"/>
      <c r="Q28" s="343"/>
      <c r="R28" s="343"/>
      <c r="S28" s="343"/>
      <c r="T28" s="343"/>
      <c r="U28" s="343"/>
      <c r="V28" s="343"/>
      <c r="W28" s="343"/>
      <c r="X28" s="343"/>
      <c r="Y28" s="343"/>
      <c r="Z28" s="29"/>
      <c r="AA28" s="343"/>
      <c r="AB28" s="343"/>
      <c r="AC28" s="343"/>
      <c r="AD28" s="29"/>
    </row>
    <row r="29" spans="2:30" ht="18.75">
      <c r="B29" s="343"/>
      <c r="C29" s="343"/>
      <c r="D29" s="343"/>
      <c r="E29" s="343"/>
      <c r="F29" s="343"/>
      <c r="G29" s="343"/>
      <c r="H29" s="343"/>
      <c r="I29" s="343"/>
      <c r="J29" s="343"/>
      <c r="K29" s="343"/>
      <c r="L29" s="343"/>
      <c r="M29" s="343"/>
      <c r="N29" s="343"/>
      <c r="O29" s="343"/>
      <c r="P29" s="343"/>
      <c r="Q29" s="343"/>
      <c r="R29" s="343"/>
      <c r="S29" s="343"/>
      <c r="T29" s="343"/>
      <c r="U29" s="343"/>
      <c r="V29" s="343"/>
      <c r="W29" s="343"/>
      <c r="X29" s="343"/>
      <c r="Y29" s="343"/>
      <c r="Z29" s="29"/>
      <c r="AA29" s="343"/>
      <c r="AB29" s="343"/>
      <c r="AC29" s="343"/>
      <c r="AD29" s="29"/>
    </row>
    <row r="30" spans="2:30" ht="18.75">
      <c r="B30" s="343"/>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29"/>
      <c r="AA30" s="343"/>
      <c r="AB30" s="343"/>
      <c r="AC30" s="343"/>
      <c r="AD30" s="29"/>
    </row>
    <row r="31" spans="2:30" ht="18.75">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29"/>
      <c r="AA31" s="343"/>
      <c r="AB31" s="343"/>
      <c r="AC31" s="343"/>
      <c r="AD31" s="29"/>
    </row>
    <row r="32" spans="2:30" ht="18.75">
      <c r="B32" s="343"/>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29"/>
      <c r="AA32" s="343"/>
      <c r="AB32" s="343"/>
      <c r="AC32" s="343"/>
      <c r="AD32" s="29"/>
    </row>
    <row r="33" spans="2:34" ht="18.75">
      <c r="B33" s="343"/>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29"/>
      <c r="AA33" s="343"/>
      <c r="AB33" s="343"/>
      <c r="AC33" s="343"/>
      <c r="AD33" s="29"/>
    </row>
    <row r="34" spans="2:34" ht="18.75">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29"/>
      <c r="AA34" s="343"/>
      <c r="AB34" s="343"/>
      <c r="AC34" s="343"/>
      <c r="AD34" s="29"/>
    </row>
    <row r="35" spans="2:34" ht="18.75">
      <c r="B35" s="343"/>
      <c r="C35" s="343"/>
      <c r="D35" s="343"/>
      <c r="E35" s="343"/>
      <c r="F35" s="343"/>
      <c r="G35" s="343"/>
      <c r="H35" s="343"/>
      <c r="I35" s="343"/>
      <c r="J35" s="343"/>
      <c r="K35" s="343"/>
      <c r="L35" s="343"/>
      <c r="M35" s="343"/>
      <c r="N35" s="343"/>
      <c r="O35" s="343"/>
      <c r="P35" s="343"/>
      <c r="Q35" s="343"/>
      <c r="R35" s="343"/>
      <c r="S35" s="343"/>
      <c r="T35" s="343"/>
      <c r="U35" s="343"/>
      <c r="V35" s="343"/>
      <c r="W35" s="343"/>
      <c r="X35" s="343"/>
      <c r="Y35" s="343"/>
      <c r="Z35" s="29"/>
      <c r="AA35" s="343"/>
      <c r="AB35" s="343"/>
      <c r="AC35" s="343"/>
      <c r="AD35" s="29"/>
    </row>
    <row r="36" spans="2:34" ht="16.5">
      <c r="B36" s="646" t="s">
        <v>42</v>
      </c>
      <c r="C36" s="646"/>
      <c r="D36" s="646"/>
      <c r="E36" s="646"/>
      <c r="F36" s="646"/>
      <c r="G36" s="646"/>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7"/>
      <c r="AF36" s="7"/>
      <c r="AG36" s="7"/>
      <c r="AH36" s="7"/>
    </row>
    <row r="37" spans="2:34" ht="16.5" customHeight="1">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7"/>
      <c r="AF37" s="7"/>
      <c r="AG37" s="7"/>
      <c r="AH37" s="7"/>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BBB9-F791-4FDE-A350-A10722D7639D}">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16" t="s">
        <v>8</v>
      </c>
      <c r="C1" s="717"/>
      <c r="D1" s="717"/>
      <c r="E1" s="717"/>
      <c r="F1" s="717"/>
      <c r="G1" s="717"/>
      <c r="H1" s="717"/>
      <c r="I1" s="717"/>
      <c r="J1" s="717"/>
      <c r="K1" s="717"/>
      <c r="L1" s="717"/>
      <c r="M1" s="717"/>
      <c r="N1" s="717"/>
      <c r="O1" s="717"/>
      <c r="P1" s="717"/>
      <c r="Q1" s="717"/>
      <c r="R1" s="717"/>
      <c r="S1" s="717"/>
      <c r="T1" s="717"/>
      <c r="U1" s="717"/>
      <c r="V1" s="717"/>
      <c r="W1" s="717"/>
      <c r="X1" s="717"/>
      <c r="Y1" s="717"/>
      <c r="Z1" s="718"/>
      <c r="AA1" s="13"/>
      <c r="AB1" s="13"/>
      <c r="AC1" s="13"/>
      <c r="AD1" s="13"/>
    </row>
    <row r="2" spans="2:30">
      <c r="B2" s="719" t="s">
        <v>415</v>
      </c>
      <c r="C2" s="720"/>
      <c r="D2" s="720"/>
      <c r="E2" s="720"/>
      <c r="F2" s="720"/>
      <c r="G2" s="720"/>
      <c r="H2" s="720"/>
      <c r="I2" s="720"/>
      <c r="J2" s="720"/>
      <c r="K2" s="720"/>
      <c r="L2" s="720"/>
      <c r="M2" s="720"/>
      <c r="N2" s="720"/>
      <c r="O2" s="720"/>
      <c r="P2" s="720"/>
      <c r="Q2" s="720"/>
      <c r="R2" s="720"/>
      <c r="S2" s="720"/>
      <c r="T2" s="720"/>
      <c r="U2" s="720"/>
      <c r="V2" s="720"/>
      <c r="W2" s="720"/>
      <c r="X2" s="720"/>
      <c r="Y2" s="720"/>
      <c r="Z2" s="721"/>
      <c r="AA2" s="11"/>
      <c r="AB2" s="11"/>
      <c r="AC2" s="11"/>
      <c r="AD2" s="11"/>
    </row>
    <row r="3" spans="2:30">
      <c r="B3" s="686" t="s">
        <v>416</v>
      </c>
      <c r="C3" s="687"/>
      <c r="D3" s="687"/>
      <c r="E3" s="687"/>
      <c r="F3" s="687"/>
      <c r="G3" s="687"/>
      <c r="H3" s="687"/>
      <c r="I3" s="687"/>
      <c r="J3" s="687"/>
      <c r="K3" s="687"/>
      <c r="L3" s="687"/>
      <c r="M3" s="687"/>
      <c r="N3" s="687"/>
      <c r="O3" s="687"/>
      <c r="P3" s="687"/>
      <c r="Q3" s="687"/>
      <c r="R3" s="687"/>
      <c r="S3" s="687"/>
      <c r="T3" s="687"/>
      <c r="U3" s="687"/>
      <c r="V3" s="687"/>
      <c r="W3" s="687"/>
      <c r="X3" s="687"/>
      <c r="Y3" s="687"/>
      <c r="Z3" s="688"/>
      <c r="AA3" s="8"/>
      <c r="AB3" s="8"/>
      <c r="AC3" s="8"/>
      <c r="AD3" s="8"/>
    </row>
    <row r="4" spans="2:30">
      <c r="B4" s="704" t="s">
        <v>417</v>
      </c>
      <c r="C4" s="705"/>
      <c r="D4" s="705"/>
      <c r="E4" s="705"/>
      <c r="F4" s="705"/>
      <c r="G4" s="705"/>
      <c r="H4" s="705"/>
      <c r="I4" s="705"/>
      <c r="J4" s="705"/>
      <c r="K4" s="705"/>
      <c r="L4" s="705"/>
      <c r="M4" s="705"/>
      <c r="N4" s="705"/>
      <c r="O4" s="705"/>
      <c r="P4" s="705"/>
      <c r="Q4" s="705"/>
      <c r="R4" s="705"/>
      <c r="S4" s="705"/>
      <c r="T4" s="705"/>
      <c r="U4" s="705"/>
      <c r="V4" s="705"/>
      <c r="W4" s="705"/>
      <c r="X4" s="705"/>
      <c r="Y4" s="705"/>
      <c r="Z4" s="706"/>
      <c r="AA4" s="11"/>
      <c r="AB4" s="11"/>
      <c r="AC4" s="11"/>
      <c r="AD4" s="11"/>
    </row>
    <row r="5" spans="2:30">
      <c r="B5" s="704" t="s">
        <v>9</v>
      </c>
      <c r="C5" s="705"/>
      <c r="D5" s="705"/>
      <c r="E5" s="705"/>
      <c r="F5" s="705"/>
      <c r="G5" s="705"/>
      <c r="H5" s="705"/>
      <c r="I5" s="705"/>
      <c r="J5" s="705"/>
      <c r="K5" s="705"/>
      <c r="L5" s="705"/>
      <c r="M5" s="705"/>
      <c r="N5" s="705"/>
      <c r="O5" s="705"/>
      <c r="P5" s="705"/>
      <c r="Q5" s="705"/>
      <c r="R5" s="705"/>
      <c r="S5" s="705"/>
      <c r="T5" s="705"/>
      <c r="U5" s="705"/>
      <c r="V5" s="705"/>
      <c r="W5" s="705"/>
      <c r="X5" s="705"/>
      <c r="Y5" s="705"/>
      <c r="Z5" s="706"/>
      <c r="AA5" s="11"/>
      <c r="AB5" s="11"/>
      <c r="AC5" s="11"/>
      <c r="AD5" s="11"/>
    </row>
    <row r="6" spans="2:30" ht="16.5" thickBot="1">
      <c r="B6" s="710" t="s">
        <v>10</v>
      </c>
      <c r="C6" s="711"/>
      <c r="D6" s="711"/>
      <c r="E6" s="711"/>
      <c r="F6" s="711"/>
      <c r="G6" s="711"/>
      <c r="H6" s="711"/>
      <c r="I6" s="711"/>
      <c r="J6" s="711"/>
      <c r="K6" s="711"/>
      <c r="L6" s="711"/>
      <c r="M6" s="711"/>
      <c r="N6" s="711"/>
      <c r="O6" s="711"/>
      <c r="P6" s="711"/>
      <c r="Q6" s="711"/>
      <c r="R6" s="711"/>
      <c r="S6" s="711"/>
      <c r="T6" s="711"/>
      <c r="U6" s="711"/>
      <c r="V6" s="711"/>
      <c r="W6" s="711"/>
      <c r="X6" s="711"/>
      <c r="Y6" s="711"/>
      <c r="Z6" s="712"/>
      <c r="AA6" s="11"/>
      <c r="AB6" s="11"/>
      <c r="AC6" s="11"/>
      <c r="AD6" s="11"/>
    </row>
    <row r="7" spans="2:30">
      <c r="B7" s="701" t="s">
        <v>11</v>
      </c>
      <c r="C7" s="702"/>
      <c r="D7" s="702"/>
      <c r="E7" s="702"/>
      <c r="F7" s="702"/>
      <c r="G7" s="702"/>
      <c r="H7" s="702"/>
      <c r="I7" s="702"/>
      <c r="J7" s="702"/>
      <c r="K7" s="702"/>
      <c r="L7" s="702"/>
      <c r="M7" s="702"/>
      <c r="N7" s="702"/>
      <c r="O7" s="702"/>
      <c r="P7" s="702"/>
      <c r="Q7" s="702"/>
      <c r="R7" s="702"/>
      <c r="S7" s="702"/>
      <c r="T7" s="702"/>
      <c r="U7" s="702"/>
      <c r="V7" s="702"/>
      <c r="W7" s="702"/>
      <c r="X7" s="702"/>
      <c r="Y7" s="702"/>
      <c r="Z7" s="703"/>
      <c r="AA7" s="14"/>
      <c r="AB7" s="14"/>
      <c r="AC7" s="14"/>
      <c r="AD7" s="14"/>
    </row>
    <row r="8" spans="2:30">
      <c r="B8" s="722" t="s">
        <v>418</v>
      </c>
      <c r="C8" s="723"/>
      <c r="D8" s="723"/>
      <c r="E8" s="723"/>
      <c r="F8" s="723"/>
      <c r="G8" s="723"/>
      <c r="H8" s="723"/>
      <c r="I8" s="723"/>
      <c r="J8" s="723"/>
      <c r="K8" s="723"/>
      <c r="L8" s="723"/>
      <c r="M8" s="723"/>
      <c r="N8" s="723"/>
      <c r="O8" s="723"/>
      <c r="P8" s="723"/>
      <c r="Q8" s="723"/>
      <c r="R8" s="723"/>
      <c r="S8" s="723"/>
      <c r="T8" s="723"/>
      <c r="U8" s="723"/>
      <c r="V8" s="723"/>
      <c r="W8" s="723"/>
      <c r="X8" s="723"/>
      <c r="Y8" s="723"/>
      <c r="Z8" s="724"/>
      <c r="AA8" s="9"/>
      <c r="AB8" s="9"/>
      <c r="AC8" s="9"/>
      <c r="AD8" s="9"/>
    </row>
    <row r="9" spans="2:30">
      <c r="B9" s="704" t="s">
        <v>419</v>
      </c>
      <c r="C9" s="705"/>
      <c r="D9" s="705"/>
      <c r="E9" s="705"/>
      <c r="F9" s="705"/>
      <c r="G9" s="705"/>
      <c r="H9" s="705"/>
      <c r="I9" s="705"/>
      <c r="J9" s="705"/>
      <c r="K9" s="705"/>
      <c r="L9" s="705"/>
      <c r="M9" s="705"/>
      <c r="N9" s="705"/>
      <c r="O9" s="705"/>
      <c r="P9" s="705"/>
      <c r="Q9" s="705"/>
      <c r="R9" s="705"/>
      <c r="S9" s="705"/>
      <c r="T9" s="705"/>
      <c r="U9" s="705"/>
      <c r="V9" s="705"/>
      <c r="W9" s="705"/>
      <c r="X9" s="705"/>
      <c r="Y9" s="705"/>
      <c r="Z9" s="706"/>
      <c r="AA9" s="11"/>
      <c r="AB9" s="11"/>
      <c r="AC9" s="11"/>
      <c r="AD9" s="11"/>
    </row>
    <row r="10" spans="2:30">
      <c r="B10" s="704" t="s">
        <v>420</v>
      </c>
      <c r="C10" s="705"/>
      <c r="D10" s="705"/>
      <c r="E10" s="705"/>
      <c r="F10" s="705"/>
      <c r="G10" s="705"/>
      <c r="H10" s="705"/>
      <c r="I10" s="705"/>
      <c r="J10" s="705"/>
      <c r="K10" s="705"/>
      <c r="L10" s="705"/>
      <c r="M10" s="705"/>
      <c r="N10" s="705"/>
      <c r="O10" s="705"/>
      <c r="P10" s="705"/>
      <c r="Q10" s="705"/>
      <c r="R10" s="705"/>
      <c r="S10" s="705"/>
      <c r="T10" s="705"/>
      <c r="U10" s="705"/>
      <c r="V10" s="705"/>
      <c r="W10" s="705"/>
      <c r="X10" s="705"/>
      <c r="Y10" s="705"/>
      <c r="Z10" s="706"/>
      <c r="AA10" s="11"/>
      <c r="AB10" s="11"/>
      <c r="AC10" s="11"/>
      <c r="AD10" s="11"/>
    </row>
    <row r="11" spans="2:30">
      <c r="B11" s="704" t="s">
        <v>12</v>
      </c>
      <c r="C11" s="705"/>
      <c r="D11" s="705"/>
      <c r="E11" s="705"/>
      <c r="F11" s="705"/>
      <c r="G11" s="705"/>
      <c r="H11" s="705"/>
      <c r="I11" s="705"/>
      <c r="J11" s="705"/>
      <c r="K11" s="705"/>
      <c r="L11" s="705"/>
      <c r="M11" s="705"/>
      <c r="N11" s="705"/>
      <c r="O11" s="705"/>
      <c r="P11" s="705"/>
      <c r="Q11" s="705"/>
      <c r="R11" s="705"/>
      <c r="S11" s="705"/>
      <c r="T11" s="705"/>
      <c r="U11" s="705"/>
      <c r="V11" s="705"/>
      <c r="W11" s="705"/>
      <c r="X11" s="705"/>
      <c r="Y11" s="705"/>
      <c r="Z11" s="706"/>
      <c r="AA11" s="11"/>
      <c r="AB11" s="11"/>
      <c r="AC11" s="11"/>
      <c r="AD11" s="11"/>
    </row>
    <row r="12" spans="2:30" ht="16.5" thickBot="1">
      <c r="B12" s="710" t="s">
        <v>13</v>
      </c>
      <c r="C12" s="711"/>
      <c r="D12" s="711"/>
      <c r="E12" s="711"/>
      <c r="F12" s="711"/>
      <c r="G12" s="711"/>
      <c r="H12" s="711"/>
      <c r="I12" s="711"/>
      <c r="J12" s="711"/>
      <c r="K12" s="711"/>
      <c r="L12" s="711"/>
      <c r="M12" s="711"/>
      <c r="N12" s="711"/>
      <c r="O12" s="711"/>
      <c r="P12" s="711"/>
      <c r="Q12" s="711"/>
      <c r="R12" s="711"/>
      <c r="S12" s="711"/>
      <c r="T12" s="711"/>
      <c r="U12" s="711"/>
      <c r="V12" s="711"/>
      <c r="W12" s="711"/>
      <c r="X12" s="711"/>
      <c r="Y12" s="711"/>
      <c r="Z12" s="712"/>
      <c r="AA12" s="11"/>
      <c r="AB12" s="11"/>
      <c r="AC12" s="11"/>
      <c r="AD12" s="11"/>
    </row>
    <row r="13" spans="2:30">
      <c r="B13" s="701" t="s">
        <v>14</v>
      </c>
      <c r="C13" s="702"/>
      <c r="D13" s="702"/>
      <c r="E13" s="702"/>
      <c r="F13" s="702"/>
      <c r="G13" s="702"/>
      <c r="H13" s="702"/>
      <c r="I13" s="702"/>
      <c r="J13" s="702"/>
      <c r="K13" s="702"/>
      <c r="L13" s="702"/>
      <c r="M13" s="702"/>
      <c r="N13" s="702"/>
      <c r="O13" s="702"/>
      <c r="P13" s="702"/>
      <c r="Q13" s="702"/>
      <c r="R13" s="702"/>
      <c r="S13" s="702"/>
      <c r="T13" s="702"/>
      <c r="U13" s="702"/>
      <c r="V13" s="702"/>
      <c r="W13" s="702"/>
      <c r="X13" s="702"/>
      <c r="Y13" s="702"/>
      <c r="Z13" s="703"/>
      <c r="AA13" s="14"/>
      <c r="AB13" s="14"/>
      <c r="AC13" s="14"/>
      <c r="AD13" s="14"/>
    </row>
    <row r="14" spans="2:30">
      <c r="B14" s="704" t="s">
        <v>15</v>
      </c>
      <c r="C14" s="705"/>
      <c r="D14" s="705"/>
      <c r="E14" s="705"/>
      <c r="F14" s="705"/>
      <c r="G14" s="705"/>
      <c r="H14" s="705"/>
      <c r="I14" s="705"/>
      <c r="J14" s="705"/>
      <c r="K14" s="705"/>
      <c r="L14" s="705"/>
      <c r="M14" s="705"/>
      <c r="N14" s="705"/>
      <c r="O14" s="705"/>
      <c r="P14" s="705"/>
      <c r="Q14" s="705"/>
      <c r="R14" s="705"/>
      <c r="S14" s="705"/>
      <c r="T14" s="705"/>
      <c r="U14" s="705"/>
      <c r="V14" s="705"/>
      <c r="W14" s="705"/>
      <c r="X14" s="705"/>
      <c r="Y14" s="705"/>
      <c r="Z14" s="706"/>
      <c r="AA14" s="11"/>
      <c r="AB14" s="11"/>
      <c r="AC14" s="11"/>
      <c r="AD14" s="11"/>
    </row>
    <row r="15" spans="2:30">
      <c r="B15" s="704" t="s">
        <v>16</v>
      </c>
      <c r="C15" s="705"/>
      <c r="D15" s="705"/>
      <c r="E15" s="705"/>
      <c r="F15" s="705"/>
      <c r="G15" s="705"/>
      <c r="H15" s="705"/>
      <c r="I15" s="705"/>
      <c r="J15" s="705"/>
      <c r="K15" s="705"/>
      <c r="L15" s="705"/>
      <c r="M15" s="705"/>
      <c r="N15" s="705"/>
      <c r="O15" s="705"/>
      <c r="P15" s="705"/>
      <c r="Q15" s="705"/>
      <c r="R15" s="705"/>
      <c r="S15" s="705"/>
      <c r="T15" s="705"/>
      <c r="U15" s="705"/>
      <c r="V15" s="705"/>
      <c r="W15" s="705"/>
      <c r="X15" s="705"/>
      <c r="Y15" s="705"/>
      <c r="Z15" s="706"/>
      <c r="AA15" s="11"/>
      <c r="AB15" s="11"/>
      <c r="AC15" s="11"/>
      <c r="AD15" s="11"/>
    </row>
    <row r="16" spans="2:30">
      <c r="B16" s="704" t="s">
        <v>17</v>
      </c>
      <c r="C16" s="705"/>
      <c r="D16" s="705"/>
      <c r="E16" s="705"/>
      <c r="F16" s="705"/>
      <c r="G16" s="705"/>
      <c r="H16" s="705"/>
      <c r="I16" s="705"/>
      <c r="J16" s="705"/>
      <c r="K16" s="705"/>
      <c r="L16" s="705"/>
      <c r="M16" s="705"/>
      <c r="N16" s="705"/>
      <c r="O16" s="705"/>
      <c r="P16" s="705"/>
      <c r="Q16" s="705"/>
      <c r="R16" s="705"/>
      <c r="S16" s="705"/>
      <c r="T16" s="705"/>
      <c r="U16" s="705"/>
      <c r="V16" s="705"/>
      <c r="W16" s="705"/>
      <c r="X16" s="705"/>
      <c r="Y16" s="705"/>
      <c r="Z16" s="706"/>
      <c r="AA16" s="11"/>
      <c r="AB16" s="11"/>
      <c r="AC16" s="11"/>
      <c r="AD16" s="11"/>
    </row>
    <row r="17" spans="2:30" ht="24.75" customHeight="1">
      <c r="B17" s="704" t="s">
        <v>18</v>
      </c>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6"/>
      <c r="AA17" s="11"/>
      <c r="AB17" s="11"/>
      <c r="AC17" s="11"/>
      <c r="AD17" s="11"/>
    </row>
    <row r="18" spans="2:30">
      <c r="B18" s="704" t="s">
        <v>421</v>
      </c>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6"/>
      <c r="AA18" s="11"/>
      <c r="AB18" s="11"/>
      <c r="AC18" s="11"/>
      <c r="AD18" s="11"/>
    </row>
    <row r="19" spans="2:30">
      <c r="B19" s="704" t="s">
        <v>19</v>
      </c>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6"/>
      <c r="AA19" s="11"/>
      <c r="AB19" s="11"/>
      <c r="AC19" s="11"/>
      <c r="AD19" s="11"/>
    </row>
    <row r="20" spans="2:30">
      <c r="B20" s="707" t="s">
        <v>20</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9"/>
      <c r="AA20" s="12"/>
      <c r="AB20" s="12"/>
      <c r="AC20" s="12"/>
      <c r="AD20" s="12"/>
    </row>
    <row r="21" spans="2:30">
      <c r="B21" s="704" t="s">
        <v>422</v>
      </c>
      <c r="C21" s="705"/>
      <c r="D21" s="705"/>
      <c r="E21" s="705"/>
      <c r="F21" s="705"/>
      <c r="G21" s="705"/>
      <c r="H21" s="705"/>
      <c r="I21" s="705"/>
      <c r="J21" s="705"/>
      <c r="K21" s="705"/>
      <c r="L21" s="705"/>
      <c r="M21" s="705"/>
      <c r="N21" s="705"/>
      <c r="O21" s="705"/>
      <c r="P21" s="705"/>
      <c r="Q21" s="705"/>
      <c r="R21" s="705"/>
      <c r="S21" s="705"/>
      <c r="T21" s="705"/>
      <c r="U21" s="705"/>
      <c r="V21" s="705"/>
      <c r="W21" s="705"/>
      <c r="X21" s="705"/>
      <c r="Y21" s="705"/>
      <c r="Z21" s="706"/>
      <c r="AA21" s="11"/>
      <c r="AB21" s="11"/>
      <c r="AC21" s="11"/>
      <c r="AD21" s="11"/>
    </row>
    <row r="22" spans="2:30" ht="16.5" thickBot="1">
      <c r="B22" s="710" t="s">
        <v>423</v>
      </c>
      <c r="C22" s="711"/>
      <c r="D22" s="711"/>
      <c r="E22" s="711"/>
      <c r="F22" s="711"/>
      <c r="G22" s="711"/>
      <c r="H22" s="711"/>
      <c r="I22" s="711"/>
      <c r="J22" s="711"/>
      <c r="K22" s="711"/>
      <c r="L22" s="711"/>
      <c r="M22" s="711"/>
      <c r="N22" s="711"/>
      <c r="O22" s="711"/>
      <c r="P22" s="711"/>
      <c r="Q22" s="711"/>
      <c r="R22" s="711"/>
      <c r="S22" s="711"/>
      <c r="T22" s="711"/>
      <c r="U22" s="711"/>
      <c r="V22" s="711"/>
      <c r="W22" s="711"/>
      <c r="X22" s="711"/>
      <c r="Y22" s="711"/>
      <c r="Z22" s="712"/>
      <c r="AA22" s="11"/>
      <c r="AB22" s="11"/>
      <c r="AC22" s="11"/>
      <c r="AD22" s="11"/>
    </row>
    <row r="23" spans="2:30">
      <c r="B23" s="713" t="s">
        <v>424</v>
      </c>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5"/>
      <c r="AA23" s="8"/>
      <c r="AB23" s="8"/>
      <c r="AC23" s="8"/>
      <c r="AD23" s="8"/>
    </row>
    <row r="24" spans="2:30">
      <c r="B24" s="686" t="s">
        <v>425</v>
      </c>
      <c r="C24" s="687"/>
      <c r="D24" s="687"/>
      <c r="E24" s="687"/>
      <c r="F24" s="687"/>
      <c r="G24" s="687"/>
      <c r="H24" s="687"/>
      <c r="I24" s="687"/>
      <c r="J24" s="687"/>
      <c r="K24" s="687"/>
      <c r="L24" s="687"/>
      <c r="M24" s="687"/>
      <c r="N24" s="687"/>
      <c r="O24" s="687"/>
      <c r="P24" s="687"/>
      <c r="Q24" s="687"/>
      <c r="R24" s="687"/>
      <c r="S24" s="687"/>
      <c r="T24" s="687"/>
      <c r="U24" s="687"/>
      <c r="V24" s="687"/>
      <c r="W24" s="687"/>
      <c r="X24" s="687"/>
      <c r="Y24" s="687"/>
      <c r="Z24" s="688"/>
      <c r="AA24" s="8"/>
      <c r="AB24" s="8"/>
      <c r="AC24" s="8"/>
      <c r="AD24" s="8"/>
    </row>
    <row r="25" spans="2:30">
      <c r="B25" s="686" t="s">
        <v>426</v>
      </c>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8"/>
      <c r="AA25" s="8"/>
      <c r="AB25" s="8"/>
      <c r="AC25" s="8"/>
      <c r="AD25" s="8"/>
    </row>
    <row r="26" spans="2:30" ht="16.5" thickBot="1">
      <c r="B26" s="689" t="s">
        <v>427</v>
      </c>
      <c r="C26" s="690"/>
      <c r="D26" s="690"/>
      <c r="E26" s="690"/>
      <c r="F26" s="690"/>
      <c r="G26" s="690"/>
      <c r="H26" s="690"/>
      <c r="I26" s="690"/>
      <c r="J26" s="690"/>
      <c r="K26" s="690"/>
      <c r="L26" s="690"/>
      <c r="M26" s="690"/>
      <c r="N26" s="690"/>
      <c r="O26" s="690"/>
      <c r="P26" s="690"/>
      <c r="Q26" s="690"/>
      <c r="R26" s="690"/>
      <c r="S26" s="690"/>
      <c r="T26" s="690"/>
      <c r="U26" s="690"/>
      <c r="V26" s="690"/>
      <c r="W26" s="690"/>
      <c r="X26" s="690"/>
      <c r="Y26" s="690"/>
      <c r="Z26" s="691"/>
      <c r="AA26" s="8"/>
      <c r="AB26" s="8"/>
      <c r="AC26" s="8"/>
      <c r="AD26" s="8"/>
    </row>
    <row r="27" spans="2:30">
      <c r="B27" s="692" t="s">
        <v>428</v>
      </c>
      <c r="C27" s="693"/>
      <c r="D27" s="693"/>
      <c r="E27" s="693"/>
      <c r="F27" s="693"/>
      <c r="G27" s="693"/>
      <c r="H27" s="693"/>
      <c r="I27" s="693"/>
      <c r="J27" s="693"/>
      <c r="K27" s="693"/>
      <c r="L27" s="693"/>
      <c r="M27" s="693"/>
      <c r="N27" s="693"/>
      <c r="O27" s="693"/>
      <c r="P27" s="693"/>
      <c r="Q27" s="693"/>
      <c r="R27" s="693"/>
      <c r="S27" s="693"/>
      <c r="T27" s="693"/>
      <c r="U27" s="693"/>
      <c r="V27" s="693"/>
      <c r="W27" s="693"/>
      <c r="X27" s="693"/>
      <c r="Y27" s="693"/>
      <c r="Z27" s="694"/>
      <c r="AA27" s="6"/>
      <c r="AB27" s="6"/>
      <c r="AC27" s="6"/>
      <c r="AD27" s="6"/>
    </row>
    <row r="28" spans="2:30" ht="15.75" customHeight="1">
      <c r="B28" s="695" t="s">
        <v>137</v>
      </c>
      <c r="C28" s="696"/>
      <c r="D28" s="697"/>
      <c r="E28" s="697"/>
      <c r="F28" s="697"/>
      <c r="G28" s="697"/>
      <c r="H28" s="697"/>
      <c r="I28" s="696" t="s">
        <v>138</v>
      </c>
      <c r="J28" s="696"/>
      <c r="K28" s="697"/>
      <c r="L28" s="697"/>
      <c r="M28" s="697"/>
      <c r="N28" s="697"/>
      <c r="O28" s="697"/>
      <c r="P28" s="697"/>
      <c r="Q28" s="697"/>
      <c r="R28" s="697"/>
      <c r="S28" s="697"/>
      <c r="T28" s="697"/>
      <c r="U28" s="697"/>
      <c r="V28" s="697"/>
      <c r="W28" s="697"/>
      <c r="X28" s="697"/>
      <c r="Y28" s="697"/>
      <c r="Z28" s="698"/>
      <c r="AA28" s="9"/>
      <c r="AB28" s="9"/>
      <c r="AC28" s="9"/>
      <c r="AD28" s="9"/>
    </row>
    <row r="29" spans="2:30" ht="16.5" customHeight="1" thickBot="1">
      <c r="B29" s="699" t="s">
        <v>139</v>
      </c>
      <c r="C29" s="700"/>
      <c r="D29" s="684"/>
      <c r="E29" s="684"/>
      <c r="F29" s="684"/>
      <c r="G29" s="684"/>
      <c r="H29" s="700" t="s">
        <v>140</v>
      </c>
      <c r="I29" s="700"/>
      <c r="J29" s="684"/>
      <c r="K29" s="684"/>
      <c r="L29" s="684"/>
      <c r="M29" s="684"/>
      <c r="N29" s="700" t="s">
        <v>141</v>
      </c>
      <c r="O29" s="700"/>
      <c r="P29" s="684"/>
      <c r="Q29" s="684"/>
      <c r="R29" s="684"/>
      <c r="S29" s="684"/>
      <c r="T29" s="684"/>
      <c r="U29" s="684"/>
      <c r="V29" s="684"/>
      <c r="W29" s="684"/>
      <c r="X29" s="684"/>
      <c r="Y29" s="684"/>
      <c r="Z29" s="685"/>
      <c r="AA29" s="9"/>
      <c r="AB29" s="9"/>
      <c r="AC29" s="9"/>
      <c r="AD29" s="9"/>
    </row>
    <row r="30" spans="2:30">
      <c r="B30" s="667" t="s">
        <v>142</v>
      </c>
      <c r="C30" s="668"/>
      <c r="D30" s="668"/>
      <c r="E30" s="668"/>
      <c r="F30" s="668"/>
      <c r="G30" s="668"/>
      <c r="H30" s="669" t="s">
        <v>429</v>
      </c>
      <c r="I30" s="669"/>
      <c r="J30" s="669"/>
      <c r="K30" s="669"/>
      <c r="L30" s="669"/>
      <c r="M30" s="669"/>
      <c r="N30" s="669"/>
      <c r="O30" s="669"/>
      <c r="P30" s="669"/>
      <c r="Q30" s="669"/>
      <c r="R30" s="669"/>
      <c r="S30" s="669"/>
      <c r="T30" s="669"/>
      <c r="U30" s="669"/>
      <c r="V30" s="669"/>
      <c r="W30" s="669"/>
      <c r="X30" s="669"/>
      <c r="Y30" s="669"/>
      <c r="Z30" s="670"/>
      <c r="AA30" s="10"/>
      <c r="AB30" s="10"/>
      <c r="AC30" s="10"/>
      <c r="AD30" s="10"/>
    </row>
    <row r="31" spans="2:30">
      <c r="B31" s="671" t="s">
        <v>430</v>
      </c>
      <c r="C31" s="672"/>
      <c r="D31" s="672"/>
      <c r="E31" s="672"/>
      <c r="F31" s="672"/>
      <c r="G31" s="672"/>
      <c r="H31" s="672"/>
      <c r="I31" s="672"/>
      <c r="J31" s="672"/>
      <c r="K31" s="672"/>
      <c r="L31" s="672"/>
      <c r="M31" s="672"/>
      <c r="N31" s="672"/>
      <c r="O31" s="672"/>
      <c r="P31" s="672"/>
      <c r="Q31" s="672"/>
      <c r="R31" s="672"/>
      <c r="S31" s="672"/>
      <c r="T31" s="672"/>
      <c r="U31" s="672"/>
      <c r="V31" s="672"/>
      <c r="W31" s="672"/>
      <c r="X31" s="672"/>
      <c r="Y31" s="672"/>
      <c r="Z31" s="673"/>
      <c r="AA31" s="10"/>
      <c r="AB31" s="10"/>
      <c r="AC31" s="10"/>
      <c r="AD31" s="10"/>
    </row>
    <row r="32" spans="2:30" ht="15.75" customHeight="1">
      <c r="B32" s="674" t="s">
        <v>431</v>
      </c>
      <c r="C32" s="675"/>
      <c r="D32" s="675"/>
      <c r="E32" s="675"/>
      <c r="F32" s="676"/>
      <c r="G32" s="676"/>
      <c r="H32" s="676"/>
      <c r="I32" s="676"/>
      <c r="J32" s="676"/>
      <c r="K32" s="676"/>
      <c r="L32" s="676"/>
      <c r="M32" s="676"/>
      <c r="N32" s="676"/>
      <c r="O32" s="676"/>
      <c r="P32" s="676"/>
      <c r="Q32" s="676"/>
      <c r="R32" s="676"/>
      <c r="S32" s="676"/>
      <c r="T32" s="676"/>
      <c r="U32" s="676"/>
      <c r="V32" s="676"/>
      <c r="W32" s="676"/>
      <c r="X32" s="676"/>
      <c r="Y32" s="676"/>
      <c r="Z32" s="677"/>
      <c r="AA32" s="4"/>
      <c r="AB32" s="4"/>
      <c r="AC32" s="4"/>
      <c r="AD32" s="4"/>
    </row>
    <row r="33" spans="2:30" ht="47.25" customHeight="1" thickBot="1">
      <c r="B33" s="678" t="s">
        <v>432</v>
      </c>
      <c r="C33" s="679"/>
      <c r="D33" s="679"/>
      <c r="E33" s="679"/>
      <c r="F33" s="679"/>
      <c r="G33" s="680"/>
      <c r="H33" s="681"/>
      <c r="I33" s="681"/>
      <c r="J33" s="681"/>
      <c r="K33" s="681"/>
      <c r="L33" s="681"/>
      <c r="M33" s="681"/>
      <c r="N33" s="681"/>
      <c r="O33" s="682" t="s">
        <v>433</v>
      </c>
      <c r="P33" s="683"/>
      <c r="Q33" s="683"/>
      <c r="R33" s="683"/>
      <c r="S33" s="683"/>
      <c r="T33" s="680"/>
      <c r="U33" s="681"/>
      <c r="V33" s="681"/>
      <c r="W33" s="681"/>
      <c r="X33" s="681"/>
      <c r="Y33" s="681"/>
      <c r="Z33" s="317"/>
      <c r="AA33" s="5"/>
      <c r="AB33" s="5"/>
      <c r="AC33" s="5"/>
      <c r="AD33" s="5"/>
    </row>
    <row r="34" spans="2:30">
      <c r="B34" s="665" t="s">
        <v>434</v>
      </c>
      <c r="C34" s="666"/>
      <c r="D34" s="666"/>
      <c r="E34" s="666"/>
      <c r="F34" s="666"/>
      <c r="G34" s="666"/>
      <c r="H34" s="666"/>
      <c r="I34" s="666"/>
      <c r="J34" s="666"/>
      <c r="K34" s="666"/>
      <c r="L34" s="666"/>
      <c r="M34" s="666"/>
      <c r="N34" s="666"/>
      <c r="O34" s="666"/>
      <c r="P34" s="666"/>
      <c r="Q34" s="666"/>
      <c r="R34" s="666"/>
      <c r="S34" s="666"/>
      <c r="T34" s="666"/>
      <c r="U34" s="666"/>
      <c r="V34" s="666"/>
      <c r="W34" s="666"/>
      <c r="X34" s="666"/>
      <c r="Y34" s="666"/>
      <c r="Z34" s="666"/>
      <c r="AA34" s="6"/>
      <c r="AB34" s="6"/>
      <c r="AC34" s="6"/>
      <c r="AD34" s="6"/>
    </row>
    <row r="35" spans="2:30" ht="16.5">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7"/>
      <c r="AB35" s="7"/>
      <c r="AC35" s="7"/>
      <c r="AD35" s="7"/>
    </row>
    <row r="36" spans="2:30">
      <c r="B36" s="29"/>
      <c r="C36" s="29"/>
      <c r="D36" s="29"/>
      <c r="E36" s="29"/>
      <c r="F36" s="29"/>
      <c r="G36" s="29"/>
      <c r="H36" s="29"/>
      <c r="I36" s="29"/>
      <c r="J36" s="29"/>
      <c r="K36" s="29"/>
      <c r="L36" s="29"/>
      <c r="M36" s="29"/>
      <c r="N36" s="29"/>
      <c r="O36" s="29"/>
      <c r="P36" s="29"/>
      <c r="Q36" s="29"/>
      <c r="R36" s="29"/>
      <c r="S36" s="29"/>
      <c r="T36" s="29"/>
      <c r="U36" s="29"/>
      <c r="V36" s="29"/>
      <c r="W36" s="29"/>
      <c r="X36" s="29"/>
      <c r="Y36" s="29"/>
      <c r="Z36" s="29"/>
    </row>
    <row r="37" spans="2:30">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2:30">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2:30" ht="16.5">
      <c r="B39" s="646" t="s">
        <v>42</v>
      </c>
      <c r="C39" s="646"/>
      <c r="D39" s="646"/>
      <c r="E39" s="646"/>
      <c r="F39" s="646"/>
      <c r="G39" s="646"/>
      <c r="H39" s="646"/>
      <c r="I39" s="646"/>
      <c r="J39" s="646"/>
      <c r="K39" s="646"/>
      <c r="L39" s="646"/>
      <c r="M39" s="646"/>
      <c r="N39" s="646"/>
      <c r="O39" s="646"/>
      <c r="P39" s="646"/>
      <c r="Q39" s="646"/>
      <c r="R39" s="646"/>
      <c r="S39" s="646"/>
      <c r="T39" s="646"/>
      <c r="U39" s="646"/>
      <c r="V39" s="646"/>
      <c r="W39" s="646"/>
      <c r="X39" s="646"/>
      <c r="Y39" s="646"/>
      <c r="Z39" s="646"/>
      <c r="AA39" s="7"/>
      <c r="AB39" s="7"/>
      <c r="AC39" s="7"/>
      <c r="AD39" s="7"/>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0A0B-7409-4102-AA18-020FF945F8BA}">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28" t="s">
        <v>41</v>
      </c>
      <c r="C1" s="728"/>
      <c r="D1" s="728"/>
      <c r="E1" s="728"/>
      <c r="F1" s="728"/>
      <c r="G1" s="728"/>
      <c r="H1" s="728"/>
      <c r="I1" s="728"/>
      <c r="J1" s="728"/>
      <c r="K1" s="728"/>
      <c r="L1" s="728"/>
      <c r="M1" s="728"/>
      <c r="N1" s="728"/>
      <c r="O1" s="728"/>
      <c r="P1" s="728"/>
      <c r="Q1" s="728"/>
      <c r="R1" s="728"/>
      <c r="S1" s="728"/>
      <c r="T1" s="728"/>
      <c r="U1" s="728"/>
      <c r="V1" s="728"/>
      <c r="W1" s="728"/>
      <c r="X1" s="728"/>
      <c r="Y1" s="728"/>
      <c r="Z1" s="728"/>
    </row>
    <row r="2" spans="2:30" ht="27.75">
      <c r="B2" s="729" t="s">
        <v>21</v>
      </c>
      <c r="C2" s="730"/>
      <c r="D2" s="730"/>
      <c r="E2" s="730"/>
      <c r="F2" s="730"/>
      <c r="G2" s="730"/>
      <c r="H2" s="730"/>
      <c r="I2" s="730"/>
      <c r="J2" s="730"/>
      <c r="K2" s="730"/>
      <c r="L2" s="730"/>
      <c r="M2" s="730"/>
      <c r="N2" s="730"/>
      <c r="O2" s="730"/>
      <c r="P2" s="730"/>
      <c r="Q2" s="730"/>
      <c r="R2" s="730"/>
      <c r="S2" s="730"/>
      <c r="T2" s="730"/>
      <c r="U2" s="730"/>
      <c r="V2" s="730"/>
      <c r="W2" s="730"/>
      <c r="X2" s="730"/>
      <c r="Y2" s="730"/>
      <c r="Z2" s="731"/>
      <c r="AA2" s="13"/>
      <c r="AB2" s="13"/>
      <c r="AC2" s="13"/>
      <c r="AD2" s="13"/>
    </row>
    <row r="3" spans="2:30" ht="27.75">
      <c r="B3" s="732" t="s">
        <v>22</v>
      </c>
      <c r="C3" s="733"/>
      <c r="D3" s="733"/>
      <c r="E3" s="733"/>
      <c r="F3" s="733"/>
      <c r="G3" s="733"/>
      <c r="H3" s="733"/>
      <c r="I3" s="733"/>
      <c r="J3" s="733"/>
      <c r="K3" s="733"/>
      <c r="L3" s="733"/>
      <c r="M3" s="733"/>
      <c r="N3" s="733"/>
      <c r="O3" s="733"/>
      <c r="P3" s="733"/>
      <c r="Q3" s="733"/>
      <c r="R3" s="733"/>
      <c r="S3" s="733"/>
      <c r="T3" s="733"/>
      <c r="U3" s="733"/>
      <c r="V3" s="733"/>
      <c r="W3" s="733"/>
      <c r="X3" s="733"/>
      <c r="Y3" s="733"/>
      <c r="Z3" s="734"/>
      <c r="AA3" s="11"/>
      <c r="AB3" s="11"/>
      <c r="AC3" s="11"/>
      <c r="AD3" s="11"/>
    </row>
    <row r="4" spans="2:30" ht="27.75">
      <c r="B4" s="732" t="s">
        <v>401</v>
      </c>
      <c r="C4" s="733"/>
      <c r="D4" s="733"/>
      <c r="E4" s="733"/>
      <c r="F4" s="733"/>
      <c r="G4" s="733"/>
      <c r="H4" s="733"/>
      <c r="I4" s="733"/>
      <c r="J4" s="733"/>
      <c r="K4" s="733"/>
      <c r="L4" s="733"/>
      <c r="M4" s="733"/>
      <c r="N4" s="733"/>
      <c r="O4" s="733"/>
      <c r="P4" s="733"/>
      <c r="Q4" s="733"/>
      <c r="R4" s="733"/>
      <c r="S4" s="733"/>
      <c r="T4" s="733"/>
      <c r="U4" s="733"/>
      <c r="V4" s="733"/>
      <c r="W4" s="733"/>
      <c r="X4" s="733"/>
      <c r="Y4" s="733"/>
      <c r="Z4" s="734"/>
      <c r="AA4" s="8"/>
      <c r="AB4" s="8"/>
      <c r="AC4" s="8"/>
      <c r="AD4" s="8"/>
    </row>
    <row r="5" spans="2:30" ht="25.5">
      <c r="B5" s="735" t="s">
        <v>398</v>
      </c>
      <c r="C5" s="736"/>
      <c r="D5" s="736"/>
      <c r="E5" s="736"/>
      <c r="F5" s="736"/>
      <c r="G5" s="736"/>
      <c r="H5" s="736"/>
      <c r="I5" s="736"/>
      <c r="J5" s="736"/>
      <c r="K5" s="736"/>
      <c r="L5" s="736"/>
      <c r="M5" s="736"/>
      <c r="N5" s="736"/>
      <c r="O5" s="736"/>
      <c r="P5" s="736"/>
      <c r="Q5" s="736"/>
      <c r="R5" s="736"/>
      <c r="S5" s="736"/>
      <c r="T5" s="736"/>
      <c r="U5" s="736"/>
      <c r="V5" s="736"/>
      <c r="W5" s="736"/>
      <c r="X5" s="736"/>
      <c r="Y5" s="736"/>
      <c r="Z5" s="737"/>
      <c r="AA5" s="11"/>
      <c r="AB5" s="11"/>
      <c r="AC5" s="11"/>
      <c r="AD5" s="11"/>
    </row>
    <row r="6" spans="2:30" ht="26.25" thickBot="1">
      <c r="B6" s="725" t="s">
        <v>23</v>
      </c>
      <c r="C6" s="726"/>
      <c r="D6" s="726"/>
      <c r="E6" s="726"/>
      <c r="F6" s="726"/>
      <c r="G6" s="726"/>
      <c r="H6" s="726"/>
      <c r="I6" s="726"/>
      <c r="J6" s="726"/>
      <c r="K6" s="726"/>
      <c r="L6" s="726"/>
      <c r="M6" s="726"/>
      <c r="N6" s="726"/>
      <c r="O6" s="726"/>
      <c r="P6" s="726"/>
      <c r="Q6" s="726"/>
      <c r="R6" s="726"/>
      <c r="S6" s="726"/>
      <c r="T6" s="726"/>
      <c r="U6" s="726"/>
      <c r="V6" s="726"/>
      <c r="W6" s="726"/>
      <c r="X6" s="726"/>
      <c r="Y6" s="726"/>
      <c r="Z6" s="727"/>
      <c r="AA6" s="11"/>
      <c r="AB6" s="11"/>
      <c r="AC6" s="11"/>
      <c r="AD6" s="11"/>
    </row>
    <row r="7" spans="2:30" ht="27.75">
      <c r="B7" s="729" t="s">
        <v>24</v>
      </c>
      <c r="C7" s="730"/>
      <c r="D7" s="730"/>
      <c r="E7" s="730"/>
      <c r="F7" s="730"/>
      <c r="G7" s="730"/>
      <c r="H7" s="730"/>
      <c r="I7" s="730"/>
      <c r="J7" s="730"/>
      <c r="K7" s="730"/>
      <c r="L7" s="730"/>
      <c r="M7" s="730"/>
      <c r="N7" s="730"/>
      <c r="O7" s="730"/>
      <c r="P7" s="730"/>
      <c r="Q7" s="730"/>
      <c r="R7" s="730"/>
      <c r="S7" s="730"/>
      <c r="T7" s="730"/>
      <c r="U7" s="730"/>
      <c r="V7" s="730"/>
      <c r="W7" s="730"/>
      <c r="X7" s="730"/>
      <c r="Y7" s="730"/>
      <c r="Z7" s="731"/>
      <c r="AA7" s="11"/>
      <c r="AB7" s="11"/>
      <c r="AC7" s="11"/>
      <c r="AD7" s="11"/>
    </row>
    <row r="8" spans="2:30" ht="27.75">
      <c r="B8" s="732" t="s">
        <v>22</v>
      </c>
      <c r="C8" s="733"/>
      <c r="D8" s="733"/>
      <c r="E8" s="733"/>
      <c r="F8" s="733"/>
      <c r="G8" s="733"/>
      <c r="H8" s="733"/>
      <c r="I8" s="733"/>
      <c r="J8" s="733"/>
      <c r="K8" s="733"/>
      <c r="L8" s="733"/>
      <c r="M8" s="733"/>
      <c r="N8" s="733"/>
      <c r="O8" s="733"/>
      <c r="P8" s="733"/>
      <c r="Q8" s="733"/>
      <c r="R8" s="733"/>
      <c r="S8" s="733"/>
      <c r="T8" s="733"/>
      <c r="U8" s="733"/>
      <c r="V8" s="733"/>
      <c r="W8" s="733"/>
      <c r="X8" s="733"/>
      <c r="Y8" s="733"/>
      <c r="Z8" s="734"/>
      <c r="AA8" s="14"/>
      <c r="AB8" s="14"/>
      <c r="AC8" s="14"/>
      <c r="AD8" s="14"/>
    </row>
    <row r="9" spans="2:30" ht="27.75">
      <c r="B9" s="732" t="s">
        <v>402</v>
      </c>
      <c r="C9" s="733"/>
      <c r="D9" s="733"/>
      <c r="E9" s="733"/>
      <c r="F9" s="733"/>
      <c r="G9" s="733"/>
      <c r="H9" s="733"/>
      <c r="I9" s="733"/>
      <c r="J9" s="733"/>
      <c r="K9" s="733"/>
      <c r="L9" s="733"/>
      <c r="M9" s="733"/>
      <c r="N9" s="733"/>
      <c r="O9" s="733"/>
      <c r="P9" s="733"/>
      <c r="Q9" s="733"/>
      <c r="R9" s="733"/>
      <c r="S9" s="733"/>
      <c r="T9" s="733"/>
      <c r="U9" s="733"/>
      <c r="V9" s="733"/>
      <c r="W9" s="733"/>
      <c r="X9" s="733"/>
      <c r="Y9" s="733"/>
      <c r="Z9" s="734"/>
      <c r="AA9" s="9"/>
      <c r="AB9" s="9"/>
      <c r="AC9" s="9"/>
      <c r="AD9" s="9"/>
    </row>
    <row r="10" spans="2:30" ht="25.5">
      <c r="B10" s="735" t="s">
        <v>399</v>
      </c>
      <c r="C10" s="736"/>
      <c r="D10" s="736"/>
      <c r="E10" s="736"/>
      <c r="F10" s="736"/>
      <c r="G10" s="736"/>
      <c r="H10" s="736"/>
      <c r="I10" s="736"/>
      <c r="J10" s="736"/>
      <c r="K10" s="736"/>
      <c r="L10" s="736"/>
      <c r="M10" s="736"/>
      <c r="N10" s="736"/>
      <c r="O10" s="736"/>
      <c r="P10" s="736"/>
      <c r="Q10" s="736"/>
      <c r="R10" s="736"/>
      <c r="S10" s="736"/>
      <c r="T10" s="736"/>
      <c r="U10" s="736"/>
      <c r="V10" s="736"/>
      <c r="W10" s="736"/>
      <c r="X10" s="736"/>
      <c r="Y10" s="736"/>
      <c r="Z10" s="737"/>
      <c r="AA10" s="11"/>
      <c r="AB10" s="11"/>
      <c r="AC10" s="11"/>
      <c r="AD10" s="11"/>
    </row>
    <row r="11" spans="2:30" ht="26.25" thickBot="1">
      <c r="B11" s="725" t="s">
        <v>25</v>
      </c>
      <c r="C11" s="726"/>
      <c r="D11" s="726"/>
      <c r="E11" s="726"/>
      <c r="F11" s="726"/>
      <c r="G11" s="726"/>
      <c r="H11" s="726"/>
      <c r="I11" s="726"/>
      <c r="J11" s="726"/>
      <c r="K11" s="726"/>
      <c r="L11" s="726"/>
      <c r="M11" s="726"/>
      <c r="N11" s="726"/>
      <c r="O11" s="726"/>
      <c r="P11" s="726"/>
      <c r="Q11" s="726"/>
      <c r="R11" s="726"/>
      <c r="S11" s="726"/>
      <c r="T11" s="726"/>
      <c r="U11" s="726"/>
      <c r="V11" s="726"/>
      <c r="W11" s="726"/>
      <c r="X11" s="726"/>
      <c r="Y11" s="726"/>
      <c r="Z11" s="727"/>
      <c r="AA11" s="11"/>
      <c r="AB11" s="11"/>
      <c r="AC11" s="11"/>
      <c r="AD11" s="11"/>
    </row>
    <row r="12" spans="2:30" ht="27.75">
      <c r="B12" s="729" t="s">
        <v>26</v>
      </c>
      <c r="C12" s="730"/>
      <c r="D12" s="730"/>
      <c r="E12" s="730"/>
      <c r="F12" s="730"/>
      <c r="G12" s="730"/>
      <c r="H12" s="730"/>
      <c r="I12" s="730"/>
      <c r="J12" s="730"/>
      <c r="K12" s="730"/>
      <c r="L12" s="730"/>
      <c r="M12" s="730"/>
      <c r="N12" s="730"/>
      <c r="O12" s="730"/>
      <c r="P12" s="730"/>
      <c r="Q12" s="730"/>
      <c r="R12" s="730"/>
      <c r="S12" s="730"/>
      <c r="T12" s="730"/>
      <c r="U12" s="730"/>
      <c r="V12" s="730"/>
      <c r="W12" s="730"/>
      <c r="X12" s="730"/>
      <c r="Y12" s="730"/>
      <c r="Z12" s="731"/>
      <c r="AA12" s="11"/>
      <c r="AB12" s="11"/>
      <c r="AC12" s="11"/>
      <c r="AD12" s="11"/>
    </row>
    <row r="13" spans="2:30" ht="27.75">
      <c r="B13" s="732" t="s">
        <v>22</v>
      </c>
      <c r="C13" s="733"/>
      <c r="D13" s="733"/>
      <c r="E13" s="733"/>
      <c r="F13" s="733"/>
      <c r="G13" s="733"/>
      <c r="H13" s="733"/>
      <c r="I13" s="733"/>
      <c r="J13" s="733"/>
      <c r="K13" s="733"/>
      <c r="L13" s="733"/>
      <c r="M13" s="733"/>
      <c r="N13" s="733"/>
      <c r="O13" s="733"/>
      <c r="P13" s="733"/>
      <c r="Q13" s="733"/>
      <c r="R13" s="733"/>
      <c r="S13" s="733"/>
      <c r="T13" s="733"/>
      <c r="U13" s="733"/>
      <c r="V13" s="733"/>
      <c r="W13" s="733"/>
      <c r="X13" s="733"/>
      <c r="Y13" s="733"/>
      <c r="Z13" s="734"/>
      <c r="AA13" s="11"/>
      <c r="AB13" s="11"/>
      <c r="AC13" s="11"/>
      <c r="AD13" s="11"/>
    </row>
    <row r="14" spans="2:30" ht="27.75">
      <c r="B14" s="732" t="s">
        <v>402</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4"/>
      <c r="AA14" s="14"/>
      <c r="AB14" s="14"/>
      <c r="AC14" s="14"/>
      <c r="AD14" s="14"/>
    </row>
    <row r="15" spans="2:30" ht="25.5">
      <c r="B15" s="735" t="s">
        <v>400</v>
      </c>
      <c r="C15" s="736"/>
      <c r="D15" s="736"/>
      <c r="E15" s="736"/>
      <c r="F15" s="736"/>
      <c r="G15" s="736"/>
      <c r="H15" s="736"/>
      <c r="I15" s="736"/>
      <c r="J15" s="736"/>
      <c r="K15" s="736"/>
      <c r="L15" s="736"/>
      <c r="M15" s="736"/>
      <c r="N15" s="736"/>
      <c r="O15" s="736"/>
      <c r="P15" s="736"/>
      <c r="Q15" s="736"/>
      <c r="R15" s="736"/>
      <c r="S15" s="736"/>
      <c r="T15" s="736"/>
      <c r="U15" s="736"/>
      <c r="V15" s="736"/>
      <c r="W15" s="736"/>
      <c r="X15" s="736"/>
      <c r="Y15" s="736"/>
      <c r="Z15" s="737"/>
      <c r="AA15" s="11"/>
      <c r="AB15" s="11"/>
      <c r="AC15" s="11"/>
      <c r="AD15" s="11"/>
    </row>
    <row r="16" spans="2:30" ht="26.25" thickBot="1">
      <c r="B16" s="725" t="s">
        <v>27</v>
      </c>
      <c r="C16" s="726"/>
      <c r="D16" s="726"/>
      <c r="E16" s="726"/>
      <c r="F16" s="726"/>
      <c r="G16" s="726"/>
      <c r="H16" s="726"/>
      <c r="I16" s="726"/>
      <c r="J16" s="726"/>
      <c r="K16" s="726"/>
      <c r="L16" s="726"/>
      <c r="M16" s="726"/>
      <c r="N16" s="726"/>
      <c r="O16" s="726"/>
      <c r="P16" s="726"/>
      <c r="Q16" s="726"/>
      <c r="R16" s="726"/>
      <c r="S16" s="726"/>
      <c r="T16" s="726"/>
      <c r="U16" s="726"/>
      <c r="V16" s="726"/>
      <c r="W16" s="726"/>
      <c r="X16" s="726"/>
      <c r="Y16" s="726"/>
      <c r="Z16" s="727"/>
      <c r="AA16" s="11"/>
      <c r="AB16" s="11"/>
      <c r="AC16" s="11"/>
      <c r="AD16" s="11"/>
    </row>
    <row r="17" spans="2:30">
      <c r="B17" s="347"/>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7"/>
      <c r="AA17" s="11"/>
      <c r="AB17" s="11"/>
      <c r="AC17" s="11"/>
      <c r="AD17" s="11"/>
    </row>
    <row r="18" spans="2:30">
      <c r="B18" s="739" t="s">
        <v>28</v>
      </c>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11"/>
      <c r="AB18" s="11"/>
      <c r="AC18" s="11"/>
      <c r="AD18" s="11"/>
    </row>
    <row r="19" spans="2:30">
      <c r="B19" s="738" t="s">
        <v>29</v>
      </c>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11"/>
      <c r="AB19" s="11"/>
      <c r="AC19" s="11"/>
      <c r="AD19" s="11"/>
    </row>
    <row r="20" spans="2:30">
      <c r="B20" s="738" t="s">
        <v>30</v>
      </c>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11"/>
      <c r="AB20" s="11"/>
      <c r="AC20" s="11"/>
      <c r="AD20" s="11"/>
    </row>
    <row r="21" spans="2:30">
      <c r="B21" s="738" t="s">
        <v>31</v>
      </c>
      <c r="C21" s="738"/>
      <c r="D21" s="738"/>
      <c r="E21" s="738"/>
      <c r="F21" s="738"/>
      <c r="G21" s="738"/>
      <c r="H21" s="738"/>
      <c r="I21" s="738"/>
      <c r="J21" s="738"/>
      <c r="K21" s="738"/>
      <c r="L21" s="738"/>
      <c r="M21" s="738"/>
      <c r="N21" s="738"/>
      <c r="O21" s="738"/>
      <c r="P21" s="738"/>
      <c r="Q21" s="738"/>
      <c r="R21" s="738"/>
      <c r="S21" s="738"/>
      <c r="T21" s="738"/>
      <c r="U21" s="738"/>
      <c r="V21" s="738"/>
      <c r="W21" s="738"/>
      <c r="X21" s="738"/>
      <c r="Y21" s="738"/>
      <c r="Z21" s="738"/>
      <c r="AA21" s="12"/>
      <c r="AB21" s="12"/>
      <c r="AC21" s="12"/>
      <c r="AD21" s="12"/>
    </row>
    <row r="22" spans="2:30">
      <c r="B22" s="738" t="s">
        <v>32</v>
      </c>
      <c r="C22" s="738"/>
      <c r="D22" s="738"/>
      <c r="E22" s="738"/>
      <c r="F22" s="738"/>
      <c r="G22" s="738"/>
      <c r="H22" s="738"/>
      <c r="I22" s="738"/>
      <c r="J22" s="738"/>
      <c r="K22" s="738"/>
      <c r="L22" s="738"/>
      <c r="M22" s="738"/>
      <c r="N22" s="738"/>
      <c r="O22" s="738"/>
      <c r="P22" s="738"/>
      <c r="Q22" s="738"/>
      <c r="R22" s="738"/>
      <c r="S22" s="738"/>
      <c r="T22" s="738"/>
      <c r="U22" s="738"/>
      <c r="V22" s="738"/>
      <c r="W22" s="738"/>
      <c r="X22" s="738"/>
      <c r="Y22" s="738"/>
      <c r="Z22" s="738"/>
      <c r="AA22" s="11"/>
      <c r="AB22" s="11"/>
      <c r="AC22" s="11"/>
      <c r="AD22" s="11"/>
    </row>
    <row r="23" spans="2:30">
      <c r="B23" s="738" t="s">
        <v>33</v>
      </c>
      <c r="C23" s="738"/>
      <c r="D23" s="738"/>
      <c r="E23" s="738"/>
      <c r="F23" s="738"/>
      <c r="G23" s="738"/>
      <c r="H23" s="738"/>
      <c r="I23" s="738"/>
      <c r="J23" s="738"/>
      <c r="K23" s="738"/>
      <c r="L23" s="738"/>
      <c r="M23" s="738"/>
      <c r="N23" s="738"/>
      <c r="O23" s="738"/>
      <c r="P23" s="738"/>
      <c r="Q23" s="738"/>
      <c r="R23" s="738"/>
      <c r="S23" s="738"/>
      <c r="T23" s="738"/>
      <c r="U23" s="738"/>
      <c r="V23" s="738"/>
      <c r="W23" s="738"/>
      <c r="X23" s="738"/>
      <c r="Y23" s="738"/>
      <c r="Z23" s="738"/>
      <c r="AA23" s="11"/>
      <c r="AB23" s="11"/>
      <c r="AC23" s="11"/>
      <c r="AD23" s="11"/>
    </row>
    <row r="24" spans="2:30">
      <c r="B24" s="738" t="s">
        <v>34</v>
      </c>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8"/>
      <c r="AB24" s="8"/>
      <c r="AC24" s="8"/>
      <c r="AD24" s="8"/>
    </row>
    <row r="25" spans="2:30">
      <c r="B25" s="738" t="s">
        <v>35</v>
      </c>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8"/>
      <c r="AB25" s="8"/>
      <c r="AC25" s="8"/>
      <c r="AD25" s="8"/>
    </row>
    <row r="26" spans="2:30">
      <c r="B26" s="738" t="s">
        <v>36</v>
      </c>
      <c r="C26" s="738"/>
      <c r="D26" s="738"/>
      <c r="E26" s="738"/>
      <c r="F26" s="738"/>
      <c r="G26" s="738"/>
      <c r="H26" s="738"/>
      <c r="I26" s="738"/>
      <c r="J26" s="738"/>
      <c r="K26" s="738"/>
      <c r="L26" s="738"/>
      <c r="M26" s="738"/>
      <c r="N26" s="738"/>
      <c r="O26" s="738"/>
      <c r="P26" s="738"/>
      <c r="Q26" s="738"/>
      <c r="R26" s="738"/>
      <c r="S26" s="738"/>
      <c r="T26" s="738"/>
      <c r="U26" s="738"/>
      <c r="V26" s="738"/>
      <c r="W26" s="738"/>
      <c r="X26" s="738"/>
      <c r="Y26" s="738"/>
      <c r="Z26" s="738"/>
      <c r="AA26" s="8"/>
      <c r="AB26" s="8"/>
      <c r="AC26" s="8"/>
      <c r="AD26" s="8"/>
    </row>
    <row r="27" spans="2:30">
      <c r="B27" s="738" t="s">
        <v>37</v>
      </c>
      <c r="C27" s="738"/>
      <c r="D27" s="738"/>
      <c r="E27" s="738"/>
      <c r="F27" s="738"/>
      <c r="G27" s="738"/>
      <c r="H27" s="738"/>
      <c r="I27" s="738"/>
      <c r="J27" s="738"/>
      <c r="K27" s="738"/>
      <c r="L27" s="738"/>
      <c r="M27" s="738"/>
      <c r="N27" s="738"/>
      <c r="O27" s="738"/>
      <c r="P27" s="738"/>
      <c r="Q27" s="738"/>
      <c r="R27" s="738"/>
      <c r="S27" s="738"/>
      <c r="T27" s="738"/>
      <c r="U27" s="738"/>
      <c r="V27" s="738"/>
      <c r="W27" s="738"/>
      <c r="X27" s="738"/>
      <c r="Y27" s="738"/>
      <c r="Z27" s="738"/>
      <c r="AA27" s="8"/>
      <c r="AB27" s="8"/>
      <c r="AC27" s="8"/>
      <c r="AD27" s="8"/>
    </row>
    <row r="28" spans="2:30">
      <c r="B28" s="740" t="s">
        <v>38</v>
      </c>
      <c r="C28" s="740"/>
      <c r="D28" s="740"/>
      <c r="E28" s="740"/>
      <c r="F28" s="740"/>
      <c r="G28" s="740"/>
      <c r="H28" s="740"/>
      <c r="I28" s="740"/>
      <c r="J28" s="740"/>
      <c r="K28" s="740"/>
      <c r="L28" s="740"/>
      <c r="M28" s="740"/>
      <c r="N28" s="740"/>
      <c r="O28" s="740"/>
      <c r="P28" s="740"/>
      <c r="Q28" s="740"/>
      <c r="R28" s="740"/>
      <c r="S28" s="740"/>
      <c r="T28" s="740"/>
      <c r="U28" s="740"/>
      <c r="V28" s="740"/>
      <c r="W28" s="740"/>
      <c r="X28" s="740"/>
      <c r="Y28" s="740"/>
      <c r="Z28" s="740"/>
      <c r="AA28" s="6"/>
      <c r="AB28" s="6"/>
      <c r="AC28" s="6"/>
      <c r="AD28" s="6"/>
    </row>
    <row r="29" spans="2:30">
      <c r="B29" s="740" t="s">
        <v>39</v>
      </c>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9"/>
      <c r="AB29" s="9"/>
      <c r="AC29" s="9"/>
      <c r="AD29" s="9"/>
    </row>
    <row r="30" spans="2:30">
      <c r="B30" s="740" t="s">
        <v>40</v>
      </c>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9"/>
      <c r="AB30" s="9"/>
      <c r="AC30" s="9"/>
      <c r="AD30" s="9"/>
    </row>
    <row r="31" spans="2:30">
      <c r="B31" s="29"/>
      <c r="C31" s="29"/>
      <c r="D31" s="29"/>
      <c r="E31" s="29"/>
      <c r="F31" s="29"/>
      <c r="G31" s="29"/>
      <c r="H31" s="29"/>
      <c r="I31" s="29"/>
      <c r="J31" s="29"/>
      <c r="K31" s="29"/>
      <c r="L31" s="29"/>
      <c r="M31" s="29"/>
      <c r="N31" s="29"/>
      <c r="O31" s="29"/>
      <c r="P31" s="29"/>
      <c r="Q31" s="29"/>
      <c r="R31" s="29"/>
      <c r="S31" s="29"/>
      <c r="T31" s="29"/>
      <c r="U31" s="29"/>
      <c r="V31" s="29"/>
      <c r="W31" s="29"/>
      <c r="X31" s="29"/>
      <c r="Y31" s="29"/>
      <c r="Z31" s="29"/>
    </row>
    <row r="32" spans="2:30">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2:30">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34" spans="2:30">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2:30" ht="16.5">
      <c r="B35" s="646" t="s">
        <v>42</v>
      </c>
      <c r="C35" s="646"/>
      <c r="D35" s="646"/>
      <c r="E35" s="646"/>
      <c r="F35" s="646"/>
      <c r="G35" s="646"/>
      <c r="H35" s="646"/>
      <c r="I35" s="646"/>
      <c r="J35" s="646"/>
      <c r="K35" s="646"/>
      <c r="L35" s="646"/>
      <c r="M35" s="646"/>
      <c r="N35" s="646"/>
      <c r="O35" s="646"/>
      <c r="P35" s="646"/>
      <c r="Q35" s="646"/>
      <c r="R35" s="646"/>
      <c r="S35" s="646"/>
      <c r="T35" s="646"/>
      <c r="U35" s="646"/>
      <c r="V35" s="646"/>
      <c r="W35" s="646"/>
      <c r="X35" s="646"/>
      <c r="Y35" s="646"/>
      <c r="Z35" s="646"/>
      <c r="AA35" s="7"/>
      <c r="AB35" s="7"/>
      <c r="AC35" s="7"/>
      <c r="AD35" s="7"/>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7E5-07D1-443D-84B5-203933E5D0CD}">
  <sheetPr codeName="Sheet10"/>
  <dimension ref="A1:F11"/>
  <sheetViews>
    <sheetView zoomScaleNormal="100" workbookViewId="0">
      <selection activeCell="F9" sqref="F9"/>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1:6">
      <c r="A1" s="22"/>
      <c r="E1" s="27" t="s">
        <v>125</v>
      </c>
      <c r="F1" s="27" t="s">
        <v>395</v>
      </c>
    </row>
    <row r="2" spans="1: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s="95" t="str">
        <f>'保健食品 健康食品 測試項目'!AY1</f>
        <v/>
      </c>
      <c r="D2" s="17" t="str">
        <f>IF('保健食品 健康食品 測試項目'!AY3="","",'保健食品 健康食品 測試項目'!AY3)</f>
        <v/>
      </c>
      <c r="E2" s="27" t="s">
        <v>126</v>
      </c>
      <c r="F2" s="27" t="s">
        <v>396</v>
      </c>
    </row>
    <row r="3" spans="1:6">
      <c r="B3" s="35"/>
      <c r="D3" s="17"/>
      <c r="E3" s="27" t="s">
        <v>103</v>
      </c>
      <c r="F3" s="330">
        <v>5.4</v>
      </c>
    </row>
    <row r="4" spans="1:6">
      <c r="B4" s="35"/>
      <c r="D4" s="17"/>
      <c r="E4" s="27" t="s">
        <v>104</v>
      </c>
      <c r="F4" s="28" t="s">
        <v>569</v>
      </c>
    </row>
    <row r="5" spans="1:6">
      <c r="D5" s="17"/>
      <c r="F5" t="s">
        <v>403</v>
      </c>
    </row>
    <row r="6" spans="1:6">
      <c r="F6" t="s">
        <v>404</v>
      </c>
    </row>
    <row r="7" spans="1:6">
      <c r="B7" s="17"/>
    </row>
    <row r="9" spans="1:6">
      <c r="B9" s="17"/>
    </row>
    <row r="10" spans="1:6">
      <c r="B10" s="17"/>
    </row>
    <row r="11" spans="1:6">
      <c r="B11" s="17"/>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Button 1">
              <controlPr defaultSize="0" print="0" autoFill="0" autoPict="0" macro="[0]!UpdateHeaderAndFooterWithCustomContent">
                <anchor moveWithCells="1" sizeWithCells="1">
                  <from>
                    <xdr:col>4</xdr:col>
                    <xdr:colOff>38100</xdr:colOff>
                    <xdr:row>4</xdr:row>
                    <xdr:rowOff>85725</xdr:rowOff>
                  </from>
                  <to>
                    <xdr:col>4</xdr:col>
                    <xdr:colOff>942975</xdr:colOff>
                    <xdr:row>6</xdr:row>
                    <xdr:rowOff>66675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15</vt:i4>
      </vt:variant>
    </vt:vector>
  </HeadingPairs>
  <TitlesOfParts>
    <vt:vector size="22" baseType="lpstr">
      <vt:lpstr>主頁 Main Page</vt:lpstr>
      <vt:lpstr>保健食品 健康食品 測試項目</vt:lpstr>
      <vt:lpstr>附件一、付款切結書</vt:lpstr>
      <vt:lpstr>附件二、委託檢測聲明書</vt:lpstr>
      <vt:lpstr>安心資訊平台聲明書(事後申請)</vt:lpstr>
      <vt:lpstr>郵寄地址-中文</vt:lpstr>
      <vt:lpstr>彙整資料</vt:lpstr>
      <vt:lpstr>'保健食品 健康食品 測試項目'!_Hlk116475822</vt:lpstr>
      <vt:lpstr>'保健食品 健康食品 測試項目'!_Hlk116475832</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'保健食品 健康食品 測試項目'!Print_Area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2025-07-03T00:57:49Z</cp:lastPrinted>
  <dcterms:created xsi:type="dcterms:W3CDTF">2024-05-24T07:15:54Z</dcterms:created>
  <dcterms:modified xsi:type="dcterms:W3CDTF">2026-01-26T05:31:57Z</dcterms:modified>
</cp:coreProperties>
</file>