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3.xml" ContentType="application/vnd.openxmlformats-officedocument.drawing+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2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UG\"/>
    </mc:Choice>
  </mc:AlternateContent>
  <xr:revisionPtr revIDLastSave="0" documentId="13_ncr:1_{22476092-5CDB-4D35-A21B-5AF80153C45F}" xr6:coauthVersionLast="47" xr6:coauthVersionMax="47" xr10:uidLastSave="{00000000-0000-0000-0000-000000000000}"/>
  <workbookProtection workbookAlgorithmName="SHA-512" workbookHashValue="plDg//vKiQh49Z1D/9KUynioaTn/HTDauLGBXpvaO3GmHuBqueiJjZLZOJN+YASsw1MgdI4/3dJchlgvhFjlzQ==" workbookSaltValue="oYWalVznBXeQjyrTILd+Gg==" workbookSpinCount="100000" lockStructure="1"/>
  <bookViews>
    <workbookView xWindow="-120" yWindow="-120" windowWidth="29040" windowHeight="15720" tabRatio="631" xr2:uid="{3818C3EC-B495-4E84-B4DB-87254147F9B8}"/>
  </bookViews>
  <sheets>
    <sheet name="主頁 Main Page" sheetId="67" r:id="rId1"/>
    <sheet name="化粧品 測試項目" sheetId="28" r:id="rId2"/>
    <sheet name="特定功能化粧品 測試項目" sheetId="29" r:id="rId3"/>
    <sheet name="附件一、付款切結書" sheetId="61" r:id="rId4"/>
    <sheet name="附件二、委託檢測聲明書" sheetId="62" r:id="rId5"/>
    <sheet name="安心資訊平台聲明書(事後申請)" sheetId="63" r:id="rId6"/>
    <sheet name="郵寄地址-中文" sheetId="64" r:id="rId7"/>
    <sheet name="彙整資料" sheetId="19" state="hidden" r:id="rId8"/>
  </sheets>
  <externalReferences>
    <externalReference r:id="rId9"/>
  </externalReferences>
  <definedNames>
    <definedName name="_Hlk116475822" localSheetId="1">'化粧品 測試項目'!$B$134</definedName>
    <definedName name="_Hlk116475832" localSheetId="1">'化粧品 測試項目'!$D$128</definedName>
    <definedName name="_Hlk52786461" localSheetId="6">'郵寄地址-中文'!$B$18</definedName>
    <definedName name="Mainpage_testrequired1" localSheetId="0">'主頁 Main Page'!$D$48</definedName>
    <definedName name="Mainpage_testrequired2" localSheetId="0">'主頁 Main Page'!$D$51:$AJ$53</definedName>
    <definedName name="_xlnm.Print_Area" localSheetId="1">'化粧品 測試項目'!$B$1:$AK$107</definedName>
    <definedName name="_xlnm.Print_Area" localSheetId="0">'主頁 Main Page'!$B$1:$AJ$88</definedName>
    <definedName name="_xlnm.Print_Area" localSheetId="5">'安心資訊平台聲明書(事後申請)'!$B$1:$Z$39</definedName>
    <definedName name="_xlnm.Print_Area" localSheetId="3">'附件一、付款切結書'!$B$1:$AD$35</definedName>
    <definedName name="_xlnm.Print_Area" localSheetId="4">'附件二、委託檢測聲明書'!$B$1:$AD$37</definedName>
    <definedName name="_xlnm.Print_Area" localSheetId="2">'特定功能化粧品 測試項目'!$B$1:$AK$135</definedName>
    <definedName name="_xlnm.Print_Area" localSheetId="6">'郵寄地址-中文'!$B$1:$Z$35</definedName>
    <definedName name="test_sum" localSheetId="0">[1]彙整資料!$B$2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77" i="67" l="1"/>
  <c r="AR76" i="67"/>
  <c r="AR75" i="67"/>
  <c r="AR74" i="67"/>
  <c r="AR73" i="67"/>
  <c r="AR72" i="67"/>
  <c r="AR71" i="67"/>
  <c r="AR70" i="67"/>
  <c r="AR69" i="67"/>
  <c r="AR68" i="67"/>
  <c r="AR67" i="67"/>
  <c r="AR66" i="67"/>
  <c r="AR65" i="67"/>
  <c r="AR64" i="67"/>
  <c r="AR63" i="67"/>
  <c r="AR62" i="67"/>
  <c r="AR61" i="67"/>
  <c r="AR60" i="67"/>
  <c r="AR59" i="67"/>
  <c r="AR58" i="67"/>
  <c r="AR57" i="67"/>
  <c r="AR56" i="67"/>
  <c r="AR55" i="67"/>
  <c r="A37" i="67"/>
  <c r="AK36" i="67" a="1"/>
  <c r="AK36" i="67" s="1"/>
  <c r="AK35" i="67" a="1"/>
  <c r="AK35" i="67" s="1"/>
  <c r="AK34" i="67" a="1"/>
  <c r="AK34" i="67" s="1"/>
  <c r="AK33" i="67" a="1"/>
  <c r="AK33" i="67" s="1"/>
  <c r="A33" i="67"/>
  <c r="U28" i="67"/>
  <c r="AK20" i="67" a="1"/>
  <c r="AK20" i="67" s="1"/>
  <c r="AC19" i="67"/>
  <c r="AK17" i="67" a="1"/>
  <c r="AK17" i="67" s="1"/>
  <c r="D16" i="67"/>
  <c r="A16" i="67"/>
  <c r="AK10" i="67" a="1"/>
  <c r="AK10" i="67" s="1"/>
  <c r="AK9" i="67" a="1"/>
  <c r="AK9" i="67" s="1"/>
  <c r="A9" i="67"/>
  <c r="AK6" i="67" a="1"/>
  <c r="AK6" i="67" s="1"/>
  <c r="AK4" i="67" a="1"/>
  <c r="AK4" i="67" s="1"/>
  <c r="AK3" i="67" a="1"/>
  <c r="AK3" i="67" s="1"/>
  <c r="AK26" i="67" l="1"/>
  <c r="AK28" i="67"/>
  <c r="AN74" i="28"/>
  <c r="AK74" i="28"/>
  <c r="AP89" i="28"/>
  <c r="AN89" i="28"/>
  <c r="AR89" i="28" s="1"/>
  <c r="AM89" i="28"/>
  <c r="AP27" i="28"/>
  <c r="AP17" i="28"/>
  <c r="AK21" i="28"/>
  <c r="AQ89" i="28" l="1"/>
  <c r="AN27" i="28"/>
  <c r="AN21" i="28"/>
  <c r="AN17" i="28"/>
  <c r="AP20" i="28"/>
  <c r="AN20" i="28"/>
  <c r="AR20" i="28" s="1"/>
  <c r="AM20" i="28"/>
  <c r="AP19" i="28"/>
  <c r="AN19" i="28"/>
  <c r="AR19" i="28" s="1"/>
  <c r="AM19" i="28"/>
  <c r="AP18" i="28"/>
  <c r="AN18" i="28"/>
  <c r="AM18" i="28"/>
  <c r="AM17" i="28"/>
  <c r="AP29" i="28"/>
  <c r="AP28" i="28"/>
  <c r="AN29" i="28"/>
  <c r="AM29" i="28"/>
  <c r="AN28" i="28"/>
  <c r="AM28" i="28"/>
  <c r="AM27" i="28"/>
  <c r="AN9" i="28"/>
  <c r="AN83" i="28"/>
  <c r="AP84" i="28"/>
  <c r="AN84" i="28"/>
  <c r="AR84" i="28" s="1"/>
  <c r="AM84" i="28"/>
  <c r="AQ19" i="28" l="1"/>
  <c r="AR18" i="28"/>
  <c r="AQ17" i="28"/>
  <c r="AR17" i="28"/>
  <c r="AQ20" i="28"/>
  <c r="AQ18" i="28"/>
  <c r="AQ28" i="28"/>
  <c r="AQ29" i="28"/>
  <c r="AQ27" i="28"/>
  <c r="AR29" i="28"/>
  <c r="AR28" i="28"/>
  <c r="AR27" i="28"/>
  <c r="AQ84" i="28"/>
  <c r="AY1" i="29" l="1"/>
  <c r="AY1" i="28"/>
  <c r="AM135" i="29" l="1"/>
  <c r="AM54" i="29"/>
  <c r="AK3" i="28"/>
  <c r="AK10" i="28"/>
  <c r="AK134" i="29" l="1"/>
  <c r="AK79" i="29"/>
  <c r="AK76" i="29"/>
  <c r="AK69" i="29"/>
  <c r="AK66" i="29"/>
  <c r="AK61" i="29"/>
  <c r="AK55" i="29"/>
  <c r="AK48" i="29"/>
  <c r="AK22" i="29"/>
  <c r="AK18" i="29"/>
  <c r="AK15" i="29"/>
  <c r="AK9" i="29"/>
  <c r="AK4" i="29"/>
  <c r="AP80" i="29" l="1"/>
  <c r="AP79" i="29"/>
  <c r="AP76" i="29"/>
  <c r="AP75" i="29"/>
  <c r="AP69" i="29"/>
  <c r="AP66" i="29"/>
  <c r="AP61" i="29"/>
  <c r="AP55" i="29"/>
  <c r="AP54" i="29"/>
  <c r="AP48" i="29"/>
  <c r="AP22" i="29"/>
  <c r="AP18" i="29"/>
  <c r="AP15" i="29"/>
  <c r="AP9" i="29"/>
  <c r="AP4" i="29"/>
  <c r="AP14" i="29"/>
  <c r="AP12" i="29"/>
  <c r="AP11" i="29"/>
  <c r="AP8" i="29"/>
  <c r="AP7" i="29"/>
  <c r="AP6" i="29"/>
  <c r="AP5" i="29"/>
  <c r="AP17" i="29"/>
  <c r="AP21" i="29"/>
  <c r="AP20" i="29"/>
  <c r="AP47" i="29"/>
  <c r="AP46" i="29"/>
  <c r="AP45" i="29"/>
  <c r="AP44" i="29"/>
  <c r="AP43" i="29"/>
  <c r="AP42" i="29"/>
  <c r="AP41" i="29"/>
  <c r="AP40" i="29"/>
  <c r="AP39" i="29"/>
  <c r="AP38" i="29"/>
  <c r="AP37" i="29"/>
  <c r="AP36" i="29"/>
  <c r="AP35" i="29"/>
  <c r="AP34" i="29"/>
  <c r="AP33" i="29"/>
  <c r="AP32" i="29"/>
  <c r="AP31" i="29"/>
  <c r="AP30" i="29"/>
  <c r="AP29" i="29"/>
  <c r="AP28" i="29"/>
  <c r="AP27" i="29"/>
  <c r="AP26" i="29"/>
  <c r="AP25" i="29"/>
  <c r="AP24" i="29"/>
  <c r="AP52" i="29"/>
  <c r="AP51" i="29"/>
  <c r="AP50" i="29"/>
  <c r="AP49" i="29"/>
  <c r="AP60" i="29"/>
  <c r="AP59" i="29"/>
  <c r="AP58" i="29"/>
  <c r="AP57" i="29"/>
  <c r="AP65" i="29"/>
  <c r="AP64" i="29"/>
  <c r="AP63" i="29"/>
  <c r="AP68" i="29"/>
  <c r="AP74" i="29"/>
  <c r="AP73" i="29"/>
  <c r="AP72" i="29"/>
  <c r="AP71" i="29"/>
  <c r="AP78" i="29"/>
  <c r="AP131" i="29"/>
  <c r="AP130" i="29"/>
  <c r="AP129" i="29"/>
  <c r="AP128" i="29"/>
  <c r="AP127" i="29"/>
  <c r="AP126" i="29"/>
  <c r="AP125" i="29"/>
  <c r="AP124" i="29"/>
  <c r="AP123" i="29"/>
  <c r="AP122" i="29"/>
  <c r="AP121" i="29"/>
  <c r="AP120" i="29"/>
  <c r="AP119" i="29"/>
  <c r="AP118" i="29"/>
  <c r="AP117" i="29"/>
  <c r="AP116" i="29"/>
  <c r="AP115" i="29"/>
  <c r="AP114" i="29"/>
  <c r="AP113" i="29"/>
  <c r="AP112" i="29"/>
  <c r="AP111" i="29"/>
  <c r="AP110" i="29"/>
  <c r="AP109" i="29"/>
  <c r="AP108" i="29"/>
  <c r="AP107" i="29"/>
  <c r="AP106" i="29"/>
  <c r="AP105" i="29"/>
  <c r="AP104" i="29"/>
  <c r="AP103" i="29"/>
  <c r="AP102" i="29"/>
  <c r="AP101" i="29"/>
  <c r="AP100" i="29"/>
  <c r="AP99" i="29"/>
  <c r="AP98" i="29"/>
  <c r="AP97" i="29"/>
  <c r="AP96" i="29"/>
  <c r="AP95" i="29"/>
  <c r="AP94" i="29"/>
  <c r="AP93" i="29"/>
  <c r="AP92" i="29"/>
  <c r="AP91" i="29"/>
  <c r="AP90" i="29"/>
  <c r="AP89" i="29"/>
  <c r="AP88" i="29"/>
  <c r="AP87" i="29"/>
  <c r="AP86" i="29"/>
  <c r="AP85" i="29"/>
  <c r="AP84" i="29"/>
  <c r="AP83" i="29"/>
  <c r="AP82" i="29"/>
  <c r="AP132" i="29"/>
  <c r="AP134" i="29"/>
  <c r="AN132" i="29"/>
  <c r="AN131" i="29"/>
  <c r="AN130" i="29"/>
  <c r="AN129" i="29"/>
  <c r="AN128" i="29"/>
  <c r="AN127" i="29"/>
  <c r="AN126" i="29"/>
  <c r="AN125" i="29"/>
  <c r="AN124" i="29"/>
  <c r="AN123" i="29"/>
  <c r="AN122" i="29"/>
  <c r="AN121" i="29"/>
  <c r="AN120" i="29"/>
  <c r="AN119" i="29"/>
  <c r="AN118" i="29"/>
  <c r="AN117" i="29"/>
  <c r="AN116" i="29"/>
  <c r="AN115" i="29"/>
  <c r="AN114" i="29"/>
  <c r="AN113" i="29"/>
  <c r="AN112" i="29"/>
  <c r="AN111" i="29"/>
  <c r="AN110" i="29"/>
  <c r="AN109" i="29"/>
  <c r="AN108" i="29"/>
  <c r="AN107" i="29"/>
  <c r="AN106" i="29"/>
  <c r="AN105" i="29"/>
  <c r="AN104" i="29"/>
  <c r="AN103" i="29"/>
  <c r="AN102" i="29"/>
  <c r="AN101" i="29"/>
  <c r="AN100" i="29"/>
  <c r="AN99" i="29"/>
  <c r="AN98" i="29"/>
  <c r="AN97" i="29"/>
  <c r="AN96" i="29"/>
  <c r="AN95" i="29"/>
  <c r="AN94" i="29"/>
  <c r="AN93" i="29"/>
  <c r="AN92" i="29"/>
  <c r="AN91" i="29"/>
  <c r="AN90" i="29"/>
  <c r="AN89" i="29"/>
  <c r="AN88" i="29"/>
  <c r="AN87" i="29"/>
  <c r="AN86" i="29"/>
  <c r="AN85" i="29"/>
  <c r="AN84" i="29"/>
  <c r="AN83" i="29"/>
  <c r="AN82" i="29"/>
  <c r="AN78" i="29"/>
  <c r="AN74" i="29"/>
  <c r="AN73" i="29"/>
  <c r="AN72" i="29"/>
  <c r="AN71" i="29"/>
  <c r="AN68" i="29"/>
  <c r="AN65" i="29"/>
  <c r="AN64" i="29"/>
  <c r="AN63" i="29"/>
  <c r="AN60" i="29"/>
  <c r="AN59" i="29"/>
  <c r="AN58" i="29"/>
  <c r="AN57" i="29"/>
  <c r="AN52" i="29"/>
  <c r="AN51" i="29"/>
  <c r="AN50" i="29"/>
  <c r="AN49" i="29"/>
  <c r="AN47" i="29"/>
  <c r="AN46" i="29"/>
  <c r="AN45" i="29"/>
  <c r="AN44" i="29"/>
  <c r="AN43" i="29"/>
  <c r="AN42" i="29"/>
  <c r="AN41" i="29"/>
  <c r="AN40" i="29"/>
  <c r="AN39" i="29"/>
  <c r="AN38" i="29"/>
  <c r="AN37" i="29"/>
  <c r="AN36" i="29"/>
  <c r="AN35" i="29"/>
  <c r="AN34" i="29"/>
  <c r="AN33" i="29"/>
  <c r="AN32" i="29"/>
  <c r="AN31" i="29"/>
  <c r="AN30" i="29"/>
  <c r="AN29" i="29"/>
  <c r="AN28" i="29"/>
  <c r="AN27" i="29"/>
  <c r="AN26" i="29"/>
  <c r="AN25" i="29"/>
  <c r="AN24" i="29"/>
  <c r="AN21" i="29"/>
  <c r="AN20" i="29"/>
  <c r="AN17" i="29"/>
  <c r="AN14" i="29"/>
  <c r="AN135" i="29"/>
  <c r="AN134" i="29"/>
  <c r="AN133" i="29"/>
  <c r="AN80" i="29"/>
  <c r="AN79" i="29"/>
  <c r="AN76" i="29"/>
  <c r="AN75" i="29"/>
  <c r="AN69" i="29"/>
  <c r="AN66" i="29"/>
  <c r="AN61" i="29"/>
  <c r="AN54" i="29"/>
  <c r="AN53" i="29"/>
  <c r="AN55" i="29"/>
  <c r="AN48" i="29"/>
  <c r="AN22" i="29"/>
  <c r="AN18" i="29"/>
  <c r="AN15" i="29"/>
  <c r="AN13" i="29"/>
  <c r="AN9" i="29"/>
  <c r="AN12" i="29"/>
  <c r="AN11" i="29"/>
  <c r="AN8" i="29"/>
  <c r="AN7" i="29"/>
  <c r="AN6" i="29"/>
  <c r="AN5" i="29"/>
  <c r="AN4" i="29"/>
  <c r="AN3" i="29"/>
  <c r="AM132" i="29"/>
  <c r="AM131" i="29"/>
  <c r="AM130" i="29"/>
  <c r="AM129" i="29"/>
  <c r="AM128" i="29"/>
  <c r="AM127" i="29"/>
  <c r="AM126" i="29"/>
  <c r="AM125" i="29"/>
  <c r="AM124" i="29"/>
  <c r="AM123" i="29"/>
  <c r="AM122" i="29"/>
  <c r="AM121" i="29"/>
  <c r="AM120" i="29"/>
  <c r="AM119" i="29"/>
  <c r="AM118" i="29"/>
  <c r="AM117" i="29"/>
  <c r="AM116" i="29"/>
  <c r="AM115" i="29"/>
  <c r="AM114" i="29"/>
  <c r="AM113" i="29"/>
  <c r="AM112" i="29"/>
  <c r="AM111" i="29"/>
  <c r="AM110" i="29"/>
  <c r="AM109" i="29"/>
  <c r="AM108" i="29"/>
  <c r="AM107" i="29"/>
  <c r="AM106" i="29"/>
  <c r="AM105" i="29"/>
  <c r="AM104" i="29"/>
  <c r="AM103" i="29"/>
  <c r="AM102" i="29"/>
  <c r="AM101" i="29"/>
  <c r="AM100" i="29"/>
  <c r="AM99" i="29"/>
  <c r="AM98" i="29"/>
  <c r="AM97" i="29"/>
  <c r="AM96" i="29"/>
  <c r="AM95" i="29"/>
  <c r="AM94" i="29"/>
  <c r="AM93" i="29"/>
  <c r="AM92" i="29"/>
  <c r="AM91" i="29"/>
  <c r="AM90" i="29"/>
  <c r="AM89" i="29"/>
  <c r="AM88" i="29"/>
  <c r="AM87" i="29"/>
  <c r="AM86" i="29"/>
  <c r="AM85" i="29"/>
  <c r="AM84" i="29"/>
  <c r="AM83" i="29"/>
  <c r="AM82" i="29"/>
  <c r="AM78" i="29"/>
  <c r="AM74" i="29"/>
  <c r="AM73" i="29"/>
  <c r="AM72" i="29"/>
  <c r="AM71" i="29"/>
  <c r="AM68" i="29"/>
  <c r="AM65" i="29"/>
  <c r="AM64" i="29"/>
  <c r="AM63" i="29"/>
  <c r="AM60" i="29"/>
  <c r="AM59" i="29"/>
  <c r="AM58" i="29"/>
  <c r="AM57" i="29"/>
  <c r="AM52" i="29"/>
  <c r="AM51" i="29"/>
  <c r="AM50" i="29"/>
  <c r="AM49" i="29"/>
  <c r="AM47" i="29"/>
  <c r="AM46" i="29"/>
  <c r="AM45" i="29"/>
  <c r="AM44" i="29"/>
  <c r="AM43" i="29"/>
  <c r="AM42" i="29"/>
  <c r="AM41" i="29"/>
  <c r="AM40" i="29"/>
  <c r="AM39" i="29"/>
  <c r="AM38" i="29"/>
  <c r="AM37" i="29"/>
  <c r="AM36" i="29"/>
  <c r="AM35" i="29"/>
  <c r="AM34" i="29"/>
  <c r="AM33" i="29"/>
  <c r="AM32" i="29"/>
  <c r="AM31" i="29"/>
  <c r="AM30" i="29"/>
  <c r="AM29" i="29"/>
  <c r="AM28" i="29"/>
  <c r="AM27" i="29"/>
  <c r="AM26" i="29"/>
  <c r="AM25" i="29"/>
  <c r="AM24" i="29"/>
  <c r="AM21" i="29"/>
  <c r="AM20" i="29"/>
  <c r="AM17" i="29"/>
  <c r="AM14" i="29"/>
  <c r="AM12" i="29"/>
  <c r="AM11" i="29"/>
  <c r="AM8" i="29"/>
  <c r="AM7" i="29"/>
  <c r="AM6" i="29"/>
  <c r="AM5" i="29"/>
  <c r="AP8" i="28"/>
  <c r="AP7" i="28"/>
  <c r="AP6" i="28"/>
  <c r="AP5" i="28"/>
  <c r="AP16" i="28"/>
  <c r="AP15" i="28"/>
  <c r="AP14" i="28"/>
  <c r="AP13" i="28"/>
  <c r="AP12" i="28"/>
  <c r="AP26" i="28"/>
  <c r="AP25" i="28"/>
  <c r="AP24" i="28"/>
  <c r="AP23" i="28"/>
  <c r="AP22" i="28"/>
  <c r="AP36" i="28"/>
  <c r="AP35" i="28"/>
  <c r="AP34" i="28"/>
  <c r="AP33" i="28"/>
  <c r="AP32" i="28"/>
  <c r="AP31" i="28"/>
  <c r="AP41" i="28"/>
  <c r="AP40" i="28"/>
  <c r="AP39" i="28"/>
  <c r="AP38" i="28"/>
  <c r="AP45" i="28"/>
  <c r="AP44" i="28"/>
  <c r="AP43" i="28"/>
  <c r="AP42" i="28"/>
  <c r="AP49" i="28"/>
  <c r="AP48" i="28"/>
  <c r="AP52" i="28"/>
  <c r="AP51" i="28"/>
  <c r="AP65" i="28"/>
  <c r="AP64" i="28"/>
  <c r="AP63" i="28"/>
  <c r="AP62" i="28"/>
  <c r="AP61" i="28"/>
  <c r="AP60" i="28"/>
  <c r="AP59" i="28"/>
  <c r="AP58" i="28"/>
  <c r="AP57" i="28"/>
  <c r="AP56" i="28"/>
  <c r="AP55" i="28"/>
  <c r="AP54" i="28"/>
  <c r="AP73" i="28"/>
  <c r="AP72" i="28"/>
  <c r="AP71" i="28"/>
  <c r="AP70" i="28"/>
  <c r="AP69" i="28"/>
  <c r="AP68" i="28"/>
  <c r="AP67" i="28"/>
  <c r="AP88" i="28"/>
  <c r="AP87" i="28"/>
  <c r="AP86" i="28"/>
  <c r="AP85" i="28"/>
  <c r="AP83" i="28"/>
  <c r="AP82" i="28"/>
  <c r="AP81" i="28"/>
  <c r="AP80" i="28"/>
  <c r="AP79" i="28"/>
  <c r="AP78" i="28"/>
  <c r="AP77" i="28"/>
  <c r="AP76" i="28"/>
  <c r="AP75" i="28"/>
  <c r="AP96" i="28"/>
  <c r="AP95" i="28"/>
  <c r="AP94" i="28"/>
  <c r="AP93" i="28"/>
  <c r="AP92" i="28"/>
  <c r="AP91" i="28"/>
  <c r="AP97" i="28"/>
  <c r="AP21" i="28"/>
  <c r="AP11" i="28"/>
  <c r="AP9" i="28"/>
  <c r="AP4" i="28"/>
  <c r="AP50" i="28"/>
  <c r="AP47" i="28"/>
  <c r="AN98" i="28"/>
  <c r="AN90" i="28"/>
  <c r="AN66" i="28"/>
  <c r="AN53" i="28"/>
  <c r="AN50" i="28"/>
  <c r="AN47" i="28"/>
  <c r="AN46" i="28"/>
  <c r="AN37" i="28"/>
  <c r="AN30" i="28"/>
  <c r="AN11" i="28"/>
  <c r="AN10" i="28"/>
  <c r="AN3" i="28"/>
  <c r="AN8" i="28"/>
  <c r="AN7" i="28"/>
  <c r="AN6" i="28"/>
  <c r="AN5" i="28"/>
  <c r="AN4" i="28"/>
  <c r="AN16" i="28"/>
  <c r="AN15" i="28"/>
  <c r="AN14" i="28"/>
  <c r="AN13" i="28"/>
  <c r="AN12" i="28"/>
  <c r="AN26" i="28"/>
  <c r="AN25" i="28"/>
  <c r="AN24" i="28"/>
  <c r="AN23" i="28"/>
  <c r="AN22" i="28"/>
  <c r="AN36" i="28"/>
  <c r="AN35" i="28"/>
  <c r="AN34" i="28"/>
  <c r="AN33" i="28"/>
  <c r="AN32" i="28"/>
  <c r="AN31" i="28"/>
  <c r="AN45" i="28"/>
  <c r="AN44" i="28"/>
  <c r="AN43" i="28"/>
  <c r="AN42" i="28"/>
  <c r="AN41" i="28"/>
  <c r="AN40" i="28"/>
  <c r="AN39" i="28"/>
  <c r="AN38" i="28"/>
  <c r="AN49" i="28"/>
  <c r="AN48" i="28"/>
  <c r="AN52" i="28"/>
  <c r="AN51" i="28"/>
  <c r="AN65" i="28"/>
  <c r="AN64" i="28"/>
  <c r="AN63" i="28"/>
  <c r="AN62" i="28"/>
  <c r="AN61" i="28"/>
  <c r="AN60" i="28"/>
  <c r="AN59" i="28"/>
  <c r="AN58" i="28"/>
  <c r="AN57" i="28"/>
  <c r="AN56" i="28"/>
  <c r="AN55" i="28"/>
  <c r="AN54" i="28"/>
  <c r="AN73" i="28"/>
  <c r="AN72" i="28"/>
  <c r="AN71" i="28"/>
  <c r="AN70" i="28"/>
  <c r="AN69" i="28"/>
  <c r="AN68" i="28"/>
  <c r="AN67" i="28"/>
  <c r="AN88" i="28"/>
  <c r="AN87" i="28"/>
  <c r="AN86" i="28"/>
  <c r="AN85" i="28"/>
  <c r="AN82" i="28"/>
  <c r="AN81" i="28"/>
  <c r="AN80" i="28"/>
  <c r="AN79" i="28"/>
  <c r="AN78" i="28"/>
  <c r="AN77" i="28"/>
  <c r="AN76" i="28"/>
  <c r="AN75" i="28"/>
  <c r="AN99" i="28"/>
  <c r="AN97" i="28"/>
  <c r="AN96" i="28"/>
  <c r="AN95" i="28"/>
  <c r="AN94" i="28"/>
  <c r="AN93" i="28"/>
  <c r="AN92" i="28"/>
  <c r="AN91" i="28"/>
  <c r="AK98" i="28"/>
  <c r="AK90" i="28"/>
  <c r="AK66" i="28"/>
  <c r="AK53" i="28"/>
  <c r="AK46" i="28"/>
  <c r="AK37" i="28"/>
  <c r="AK30" i="28"/>
  <c r="AM99" i="28"/>
  <c r="AM97" i="28"/>
  <c r="AM96" i="28"/>
  <c r="AM95" i="28"/>
  <c r="AM94" i="28"/>
  <c r="AM93" i="28"/>
  <c r="AM92" i="28"/>
  <c r="AM91" i="28"/>
  <c r="AM88" i="28"/>
  <c r="AM87" i="28"/>
  <c r="AM86" i="28"/>
  <c r="AM85" i="28"/>
  <c r="AM83" i="28"/>
  <c r="AM82" i="28"/>
  <c r="AM81" i="28"/>
  <c r="AM80" i="28"/>
  <c r="AM79" i="28"/>
  <c r="AM78" i="28"/>
  <c r="AM77" i="28"/>
  <c r="AM76" i="28"/>
  <c r="AM75" i="28"/>
  <c r="AM73" i="28"/>
  <c r="AM72" i="28"/>
  <c r="AM71" i="28"/>
  <c r="AM70" i="28"/>
  <c r="AM69" i="28"/>
  <c r="AM68" i="28"/>
  <c r="AM67" i="28"/>
  <c r="AM65" i="28"/>
  <c r="AM64" i="28"/>
  <c r="AM63" i="28"/>
  <c r="AM62" i="28"/>
  <c r="AM61" i="28"/>
  <c r="AM60" i="28"/>
  <c r="AM59" i="28"/>
  <c r="AM58" i="28"/>
  <c r="AM57" i="28"/>
  <c r="AM56" i="28"/>
  <c r="AM55" i="28"/>
  <c r="AM54" i="28"/>
  <c r="AM52" i="28"/>
  <c r="AM51" i="28"/>
  <c r="AM49" i="28"/>
  <c r="AM48" i="28"/>
  <c r="AM45" i="28"/>
  <c r="AM44" i="28"/>
  <c r="AM43" i="28"/>
  <c r="AM42" i="28"/>
  <c r="AM41" i="28"/>
  <c r="AM40" i="28"/>
  <c r="AM39" i="28"/>
  <c r="AM38" i="28"/>
  <c r="AM36" i="28"/>
  <c r="AM35" i="28"/>
  <c r="AM34" i="28"/>
  <c r="AM33" i="28"/>
  <c r="AM32" i="28"/>
  <c r="AM31" i="28"/>
  <c r="AM26" i="28"/>
  <c r="AM25" i="28"/>
  <c r="AM24" i="28"/>
  <c r="AM23" i="28"/>
  <c r="AM22" i="28"/>
  <c r="AM16" i="28"/>
  <c r="AM15" i="28"/>
  <c r="AM14" i="28"/>
  <c r="AM13" i="28"/>
  <c r="AM12" i="28"/>
  <c r="AM8" i="28"/>
  <c r="AM7" i="28"/>
  <c r="AM6" i="28"/>
  <c r="AM5" i="28"/>
  <c r="AM4" i="28"/>
  <c r="AM3" i="28"/>
  <c r="AR26" i="28" l="1"/>
  <c r="AR15" i="28"/>
  <c r="AR23" i="28"/>
  <c r="AM21" i="28"/>
  <c r="AM11" i="28"/>
  <c r="AQ26" i="28" l="1"/>
  <c r="AR25" i="28"/>
  <c r="AQ24" i="28"/>
  <c r="AQ22" i="28"/>
  <c r="AR16" i="28"/>
  <c r="AQ15" i="28"/>
  <c r="AQ14" i="28"/>
  <c r="AQ13" i="28"/>
  <c r="AR12" i="28"/>
  <c r="AQ23" i="28"/>
  <c r="AR24" i="28" l="1"/>
  <c r="AR21" i="28"/>
  <c r="AQ25" i="28"/>
  <c r="AR13" i="28"/>
  <c r="AQ21" i="28"/>
  <c r="AR22" i="28"/>
  <c r="AR14" i="28"/>
  <c r="AR11" i="28"/>
  <c r="AQ16" i="28"/>
  <c r="AQ11" i="28"/>
  <c r="AQ12" i="28"/>
  <c r="AP135" i="29" l="1"/>
  <c r="AM134" i="29"/>
  <c r="AP133" i="29"/>
  <c r="AM133" i="29"/>
  <c r="AQ128" i="29"/>
  <c r="AR128" i="29"/>
  <c r="AQ127" i="29"/>
  <c r="AR127" i="29"/>
  <c r="AR119" i="29"/>
  <c r="AR116" i="29"/>
  <c r="AR115" i="29"/>
  <c r="AR114" i="29"/>
  <c r="AR109" i="29"/>
  <c r="AR107" i="29"/>
  <c r="AR104" i="29"/>
  <c r="AR103" i="29"/>
  <c r="AR102" i="29"/>
  <c r="AR97" i="29"/>
  <c r="AR92" i="29"/>
  <c r="AR91" i="29"/>
  <c r="AQ90" i="29"/>
  <c r="AM80" i="29"/>
  <c r="AM79" i="29"/>
  <c r="AR78" i="29"/>
  <c r="AR76" i="29"/>
  <c r="AM76" i="29"/>
  <c r="AM75" i="29"/>
  <c r="AR71" i="29"/>
  <c r="AM69" i="29"/>
  <c r="AM66" i="29"/>
  <c r="AQ65" i="29"/>
  <c r="AR65" i="29"/>
  <c r="AM61" i="29"/>
  <c r="AR60" i="29"/>
  <c r="AR59" i="29"/>
  <c r="AR58" i="29"/>
  <c r="AM55" i="29"/>
  <c r="AP53" i="29"/>
  <c r="AM53" i="29"/>
  <c r="AR51" i="29"/>
  <c r="AM48" i="29"/>
  <c r="AR42" i="29"/>
  <c r="AR41" i="29"/>
  <c r="AR39" i="29"/>
  <c r="AR37" i="29"/>
  <c r="AR36" i="29"/>
  <c r="AQ35" i="29"/>
  <c r="AQ30" i="29"/>
  <c r="AQ29" i="29"/>
  <c r="AR24" i="29"/>
  <c r="AM22" i="29"/>
  <c r="AR20" i="29"/>
  <c r="AR19" i="29"/>
  <c r="AR18" i="29"/>
  <c r="AM18" i="29"/>
  <c r="AM15" i="29"/>
  <c r="AR14" i="29"/>
  <c r="AP13" i="29"/>
  <c r="AR13" i="29"/>
  <c r="AM13" i="29"/>
  <c r="AQ12" i="29"/>
  <c r="AR12" i="29"/>
  <c r="AM9" i="29"/>
  <c r="AQ7" i="29"/>
  <c r="AR3" i="29"/>
  <c r="AM4" i="29"/>
  <c r="AP3" i="29"/>
  <c r="AM3" i="29"/>
  <c r="CK98" i="28"/>
  <c r="AP98" i="28"/>
  <c r="AM98" i="28"/>
  <c r="AR95" i="28"/>
  <c r="CK90" i="28"/>
  <c r="AP90" i="28"/>
  <c r="AM90" i="28"/>
  <c r="CK74" i="28"/>
  <c r="AP74" i="28"/>
  <c r="AM74" i="28"/>
  <c r="CK66" i="28"/>
  <c r="AP66" i="28"/>
  <c r="AM66" i="28"/>
  <c r="CK53" i="28"/>
  <c r="AP53" i="28"/>
  <c r="AM53" i="28"/>
  <c r="AM50" i="28"/>
  <c r="AR48" i="28"/>
  <c r="AM47" i="28"/>
  <c r="CK46" i="28"/>
  <c r="AP46" i="28"/>
  <c r="AM46" i="28"/>
  <c r="AR38" i="28"/>
  <c r="CK37" i="28"/>
  <c r="AP37" i="28"/>
  <c r="AM37" i="28"/>
  <c r="CK30" i="28"/>
  <c r="AP30" i="28"/>
  <c r="AM30" i="28"/>
  <c r="CK10" i="28"/>
  <c r="AP10" i="28"/>
  <c r="AM10" i="28"/>
  <c r="AM9" i="28"/>
  <c r="CK3" i="28"/>
  <c r="AP3" i="28"/>
  <c r="AQ92" i="29" l="1"/>
  <c r="AQ109" i="29"/>
  <c r="AQ129" i="29"/>
  <c r="AQ91" i="29"/>
  <c r="AQ38" i="29"/>
  <c r="AQ21" i="29"/>
  <c r="AQ126" i="29"/>
  <c r="AR126" i="29"/>
  <c r="AQ117" i="29"/>
  <c r="AQ115" i="29"/>
  <c r="AQ103" i="29"/>
  <c r="AQ97" i="29"/>
  <c r="AQ93" i="29"/>
  <c r="AR90" i="29"/>
  <c r="AQ78" i="29"/>
  <c r="AQ76" i="29"/>
  <c r="AQ64" i="29"/>
  <c r="AQ59" i="29"/>
  <c r="AQ42" i="29"/>
  <c r="AR30" i="29"/>
  <c r="AR29" i="29"/>
  <c r="AQ24" i="29"/>
  <c r="AR21" i="29"/>
  <c r="AR7" i="29"/>
  <c r="AQ38" i="28"/>
  <c r="AR62" i="28"/>
  <c r="AR93" i="28"/>
  <c r="AQ58" i="28"/>
  <c r="AQ87" i="28"/>
  <c r="AQ78" i="28"/>
  <c r="AR55" i="28"/>
  <c r="AQ97" i="28"/>
  <c r="AQ98" i="28"/>
  <c r="AR36" i="28"/>
  <c r="AR60" i="28"/>
  <c r="AR5" i="28"/>
  <c r="AQ82" i="28"/>
  <c r="AQ6" i="28"/>
  <c r="AQ8" i="28"/>
  <c r="AR32" i="28"/>
  <c r="AQ4" i="28"/>
  <c r="AR33" i="28"/>
  <c r="AR8" i="28"/>
  <c r="AR82" i="28"/>
  <c r="AR64" i="28"/>
  <c r="AR58" i="28"/>
  <c r="AQ86" i="28"/>
  <c r="AQ3" i="28"/>
  <c r="AT3" i="28" s="1"/>
  <c r="AR97" i="28"/>
  <c r="AQ48" i="28"/>
  <c r="AR43" i="28"/>
  <c r="AQ72" i="28"/>
  <c r="AR4" i="28"/>
  <c r="AQ31" i="28"/>
  <c r="AR49" i="28"/>
  <c r="AR73" i="28"/>
  <c r="AR94" i="28"/>
  <c r="AQ3" i="29"/>
  <c r="AT3" i="29" s="1"/>
  <c r="AR65" i="28"/>
  <c r="AR15" i="29"/>
  <c r="AR28" i="29"/>
  <c r="AQ28" i="29"/>
  <c r="AR44" i="29"/>
  <c r="AQ44" i="29"/>
  <c r="AR110" i="29"/>
  <c r="AQ110" i="29"/>
  <c r="AQ121" i="29"/>
  <c r="AR121" i="29"/>
  <c r="AQ37" i="29"/>
  <c r="AQ13" i="29"/>
  <c r="AR35" i="29"/>
  <c r="AQ65" i="28"/>
  <c r="AQ105" i="29"/>
  <c r="AR105" i="29"/>
  <c r="AR31" i="28"/>
  <c r="AR72" i="28"/>
  <c r="AR99" i="29"/>
  <c r="AQ99" i="29"/>
  <c r="AR98" i="28"/>
  <c r="C2" i="19"/>
  <c r="AQ69" i="28"/>
  <c r="AQ47" i="29"/>
  <c r="AR47" i="29"/>
  <c r="AQ27" i="29"/>
  <c r="AR27" i="29"/>
  <c r="AR75" i="29"/>
  <c r="AQ94" i="28"/>
  <c r="C3" i="19"/>
  <c r="AR52" i="29"/>
  <c r="AQ52" i="29"/>
  <c r="AR55" i="29"/>
  <c r="AQ85" i="29"/>
  <c r="AR85" i="29"/>
  <c r="AR32" i="29"/>
  <c r="AQ32" i="29"/>
  <c r="AR72" i="29"/>
  <c r="AQ72" i="29"/>
  <c r="AQ107" i="29"/>
  <c r="AQ82" i="29"/>
  <c r="AR82" i="29"/>
  <c r="AR87" i="29"/>
  <c r="AQ87" i="29"/>
  <c r="AQ118" i="29"/>
  <c r="AR118" i="29"/>
  <c r="AR123" i="29"/>
  <c r="AQ123" i="29"/>
  <c r="AQ15" i="29"/>
  <c r="AQ20" i="29"/>
  <c r="AQ58" i="29"/>
  <c r="AQ60" i="29"/>
  <c r="AR38" i="29"/>
  <c r="AR43" i="29"/>
  <c r="AQ43" i="29"/>
  <c r="AR93" i="29"/>
  <c r="AQ106" i="29"/>
  <c r="AR106" i="29"/>
  <c r="AQ114" i="29"/>
  <c r="AQ116" i="29"/>
  <c r="AR129" i="29"/>
  <c r="AR87" i="28"/>
  <c r="AQ14" i="29"/>
  <c r="AR31" i="29"/>
  <c r="AQ31" i="29"/>
  <c r="AR61" i="29"/>
  <c r="AR64" i="29"/>
  <c r="AQ119" i="29"/>
  <c r="AR73" i="29"/>
  <c r="AQ73" i="29"/>
  <c r="AQ80" i="28"/>
  <c r="AQ95" i="28"/>
  <c r="AP99" i="28"/>
  <c r="AQ41" i="29"/>
  <c r="AQ51" i="29"/>
  <c r="AQ55" i="29"/>
  <c r="AR86" i="29"/>
  <c r="AQ86" i="29"/>
  <c r="AR122" i="29"/>
  <c r="AQ122" i="29"/>
  <c r="AR98" i="29"/>
  <c r="AQ98" i="29"/>
  <c r="AQ76" i="28"/>
  <c r="AQ18" i="29"/>
  <c r="AQ36" i="29"/>
  <c r="AQ39" i="29"/>
  <c r="AQ61" i="29"/>
  <c r="AQ94" i="29"/>
  <c r="AR94" i="29"/>
  <c r="AQ102" i="29"/>
  <c r="AQ104" i="29"/>
  <c r="AR117" i="29"/>
  <c r="AQ130" i="29"/>
  <c r="AR130" i="29"/>
  <c r="AQ71" i="29"/>
  <c r="AQ75" i="29"/>
  <c r="AT4" i="28" l="1"/>
  <c r="AQ62" i="28"/>
  <c r="AR69" i="28"/>
  <c r="AR80" i="28"/>
  <c r="AR78" i="28"/>
  <c r="AR76" i="28"/>
  <c r="AQ93" i="28"/>
  <c r="AQ49" i="28"/>
  <c r="AQ5" i="28"/>
  <c r="AQ55" i="28"/>
  <c r="AQ33" i="28"/>
  <c r="AR41" i="28"/>
  <c r="AQ41" i="28"/>
  <c r="AQ32" i="28"/>
  <c r="AQ60" i="28"/>
  <c r="AQ36" i="28"/>
  <c r="AR6" i="28"/>
  <c r="AQ68" i="28"/>
  <c r="AR68" i="28"/>
  <c r="AR86" i="28"/>
  <c r="AQ35" i="28"/>
  <c r="AR35" i="28"/>
  <c r="AQ73" i="28"/>
  <c r="AR30" i="28"/>
  <c r="AQ30" i="28"/>
  <c r="AQ64" i="28"/>
  <c r="AQ40" i="28"/>
  <c r="AR40" i="28"/>
  <c r="AQ43" i="28"/>
  <c r="AR3" i="28"/>
  <c r="AQ70" i="28"/>
  <c r="AR70" i="28"/>
  <c r="AQ74" i="29"/>
  <c r="AR74" i="29"/>
  <c r="AR53" i="29"/>
  <c r="AQ53" i="29"/>
  <c r="AR83" i="29"/>
  <c r="AQ83" i="29"/>
  <c r="AR8" i="29"/>
  <c r="AQ8" i="29"/>
  <c r="AR135" i="29"/>
  <c r="AQ135" i="29"/>
  <c r="AR45" i="29"/>
  <c r="AQ45" i="29"/>
  <c r="AR74" i="28"/>
  <c r="AQ74" i="28"/>
  <c r="AR5" i="29"/>
  <c r="AQ5" i="29"/>
  <c r="AR80" i="29"/>
  <c r="AQ80" i="29"/>
  <c r="AR79" i="29"/>
  <c r="AQ79" i="29"/>
  <c r="AR48" i="29"/>
  <c r="AQ48" i="29"/>
  <c r="AQ33" i="29"/>
  <c r="AR33" i="29"/>
  <c r="AQ47" i="28"/>
  <c r="AR47" i="28"/>
  <c r="AR88" i="29"/>
  <c r="AQ88" i="29"/>
  <c r="AR56" i="28"/>
  <c r="AQ56" i="28"/>
  <c r="AQ101" i="29"/>
  <c r="AR101" i="29"/>
  <c r="AR44" i="28"/>
  <c r="AQ44" i="28"/>
  <c r="AR66" i="29"/>
  <c r="AQ66" i="29"/>
  <c r="AR22" i="29"/>
  <c r="AQ22" i="29"/>
  <c r="AR40" i="29"/>
  <c r="AQ40" i="29"/>
  <c r="AQ57" i="28"/>
  <c r="AR57" i="28"/>
  <c r="AR132" i="29"/>
  <c r="AQ132" i="29"/>
  <c r="AR34" i="28"/>
  <c r="AQ34" i="28"/>
  <c r="AQ52" i="28"/>
  <c r="AR52" i="28"/>
  <c r="AR25" i="29"/>
  <c r="AQ25" i="29"/>
  <c r="AQ26" i="29"/>
  <c r="AR26" i="29"/>
  <c r="AR77" i="28"/>
  <c r="AQ77" i="28"/>
  <c r="AQ45" i="28"/>
  <c r="AR45" i="28"/>
  <c r="AR95" i="29"/>
  <c r="AQ95" i="29"/>
  <c r="AR81" i="28"/>
  <c r="AQ81" i="28"/>
  <c r="AQ46" i="28"/>
  <c r="AR46" i="28"/>
  <c r="AR34" i="29"/>
  <c r="AQ34" i="29"/>
  <c r="AQ17" i="29"/>
  <c r="AR17" i="29"/>
  <c r="AQ113" i="29"/>
  <c r="AR113" i="29"/>
  <c r="AR54" i="28"/>
  <c r="AQ54" i="28"/>
  <c r="AR79" i="28"/>
  <c r="AQ79" i="28"/>
  <c r="AR92" i="28"/>
  <c r="AQ92" i="28"/>
  <c r="AQ67" i="28"/>
  <c r="AR67" i="28"/>
  <c r="AR88" i="28"/>
  <c r="AQ88" i="28"/>
  <c r="AR91" i="28"/>
  <c r="AQ91" i="28"/>
  <c r="AR68" i="29"/>
  <c r="AQ68" i="29"/>
  <c r="AR10" i="28"/>
  <c r="AQ10" i="28"/>
  <c r="AR124" i="29"/>
  <c r="AQ124" i="29"/>
  <c r="AR7" i="28"/>
  <c r="AQ7" i="28"/>
  <c r="AR85" i="28"/>
  <c r="AQ85" i="28"/>
  <c r="AR83" i="28"/>
  <c r="AQ83" i="28"/>
  <c r="AQ125" i="29"/>
  <c r="AR125" i="29"/>
  <c r="AQ50" i="28"/>
  <c r="AR50" i="28"/>
  <c r="AR63" i="28"/>
  <c r="AQ63" i="28"/>
  <c r="AR99" i="28"/>
  <c r="AQ99" i="28"/>
  <c r="AR46" i="29"/>
  <c r="AQ46" i="29"/>
  <c r="AR51" i="28"/>
  <c r="AQ51" i="28"/>
  <c r="AQ84" i="29"/>
  <c r="AR84" i="29"/>
  <c r="AR96" i="28"/>
  <c r="AQ96" i="28"/>
  <c r="AQ9" i="29"/>
  <c r="AR9" i="29"/>
  <c r="AR37" i="28"/>
  <c r="AQ37" i="28"/>
  <c r="AQ66" i="28"/>
  <c r="AR66" i="28"/>
  <c r="AQ90" i="28"/>
  <c r="AR90" i="28"/>
  <c r="AQ57" i="29"/>
  <c r="AR57" i="29"/>
  <c r="AR111" i="29"/>
  <c r="AQ111" i="29"/>
  <c r="AR39" i="28"/>
  <c r="AQ39" i="28"/>
  <c r="AR69" i="29"/>
  <c r="AQ69" i="29"/>
  <c r="AQ112" i="29"/>
  <c r="AR112" i="29"/>
  <c r="AQ120" i="29"/>
  <c r="AR120" i="29"/>
  <c r="AQ53" i="28"/>
  <c r="AR53" i="28"/>
  <c r="AR4" i="29"/>
  <c r="AQ4" i="29"/>
  <c r="AT4" i="29" s="1"/>
  <c r="AT5" i="29" s="1"/>
  <c r="AT6" i="29" s="1"/>
  <c r="AT7" i="29" s="1"/>
  <c r="AT8" i="29" s="1"/>
  <c r="AT9" i="29" s="1"/>
  <c r="AT10" i="29" s="1"/>
  <c r="AT11" i="29" s="1"/>
  <c r="AT12" i="29" s="1"/>
  <c r="AT13" i="29" s="1"/>
  <c r="AT14" i="29" s="1"/>
  <c r="AT15" i="29" s="1"/>
  <c r="AT16" i="29" s="1"/>
  <c r="AT17" i="29" s="1"/>
  <c r="AT18" i="29" s="1"/>
  <c r="AT19" i="29" s="1"/>
  <c r="AT20" i="29" s="1"/>
  <c r="AT21" i="29" s="1"/>
  <c r="AT22" i="29" s="1"/>
  <c r="AT23" i="29" s="1"/>
  <c r="AT24" i="29" s="1"/>
  <c r="AT25" i="29" s="1"/>
  <c r="AT26" i="29" s="1"/>
  <c r="AT27" i="29" s="1"/>
  <c r="AT28" i="29" s="1"/>
  <c r="AT29" i="29" s="1"/>
  <c r="AT30" i="29" s="1"/>
  <c r="AT31" i="29" s="1"/>
  <c r="AT32" i="29" s="1"/>
  <c r="AT33" i="29" s="1"/>
  <c r="AT34" i="29" s="1"/>
  <c r="AT35" i="29" s="1"/>
  <c r="AT36" i="29" s="1"/>
  <c r="AT37" i="29" s="1"/>
  <c r="AT38" i="29" s="1"/>
  <c r="AT39" i="29" s="1"/>
  <c r="AT40" i="29" s="1"/>
  <c r="AT41" i="29" s="1"/>
  <c r="AT42" i="29" s="1"/>
  <c r="AT43" i="29" s="1"/>
  <c r="AT44" i="29" s="1"/>
  <c r="AT45" i="29" s="1"/>
  <c r="AT46" i="29" s="1"/>
  <c r="AT47" i="29" s="1"/>
  <c r="AT48" i="29" s="1"/>
  <c r="AT49" i="29" s="1"/>
  <c r="AT50" i="29" s="1"/>
  <c r="AT51" i="29" s="1"/>
  <c r="AT52" i="29" s="1"/>
  <c r="AT53" i="29" s="1"/>
  <c r="AT54" i="29" s="1"/>
  <c r="AT55" i="29" s="1"/>
  <c r="AT56" i="29" s="1"/>
  <c r="AT57" i="29" s="1"/>
  <c r="AT58" i="29" s="1"/>
  <c r="AT59" i="29" s="1"/>
  <c r="AT60" i="29" s="1"/>
  <c r="AT61" i="29" s="1"/>
  <c r="AT62" i="29" s="1"/>
  <c r="AT63" i="29" s="1"/>
  <c r="AT64" i="29" s="1"/>
  <c r="AT65" i="29" s="1"/>
  <c r="AT66" i="29" s="1"/>
  <c r="AT67" i="29" s="1"/>
  <c r="AT68" i="29" s="1"/>
  <c r="AT69" i="29" s="1"/>
  <c r="AT70" i="29" s="1"/>
  <c r="AT71" i="29" s="1"/>
  <c r="AT72" i="29" s="1"/>
  <c r="AT73" i="29" s="1"/>
  <c r="AT74" i="29" s="1"/>
  <c r="AT75" i="29" s="1"/>
  <c r="AT76" i="29" s="1"/>
  <c r="AT77" i="29" s="1"/>
  <c r="AT78" i="29" s="1"/>
  <c r="AT79" i="29" s="1"/>
  <c r="AT80" i="29" s="1"/>
  <c r="AT81" i="29" s="1"/>
  <c r="AT82" i="29" s="1"/>
  <c r="AT83" i="29" s="1"/>
  <c r="AT84" i="29" s="1"/>
  <c r="AT85" i="29" s="1"/>
  <c r="AT86" i="29" s="1"/>
  <c r="AT87" i="29" s="1"/>
  <c r="AT88" i="29" s="1"/>
  <c r="AT89" i="29" s="1"/>
  <c r="AT90" i="29" s="1"/>
  <c r="AT91" i="29" s="1"/>
  <c r="AT92" i="29" s="1"/>
  <c r="AT93" i="29" s="1"/>
  <c r="AT94" i="29" s="1"/>
  <c r="AT95" i="29" s="1"/>
  <c r="AT96" i="29" s="1"/>
  <c r="AT97" i="29" s="1"/>
  <c r="AT98" i="29" s="1"/>
  <c r="AT99" i="29" s="1"/>
  <c r="AT100" i="29" s="1"/>
  <c r="AT101" i="29" s="1"/>
  <c r="AT102" i="29" s="1"/>
  <c r="AT103" i="29" s="1"/>
  <c r="AT104" i="29" s="1"/>
  <c r="AT105" i="29" s="1"/>
  <c r="AT106" i="29" s="1"/>
  <c r="AT107" i="29" s="1"/>
  <c r="AT108" i="29" s="1"/>
  <c r="AT109" i="29" s="1"/>
  <c r="AT110" i="29" s="1"/>
  <c r="AT111" i="29" s="1"/>
  <c r="AT112" i="29" s="1"/>
  <c r="AT113" i="29" s="1"/>
  <c r="AT114" i="29" s="1"/>
  <c r="AT115" i="29" s="1"/>
  <c r="AT116" i="29" s="1"/>
  <c r="AT117" i="29" s="1"/>
  <c r="AT118" i="29" s="1"/>
  <c r="AT119" i="29" s="1"/>
  <c r="AT120" i="29" s="1"/>
  <c r="AT121" i="29" s="1"/>
  <c r="AT122" i="29" s="1"/>
  <c r="AT123" i="29" s="1"/>
  <c r="AT124" i="29" s="1"/>
  <c r="AT125" i="29" s="1"/>
  <c r="AT126" i="29" s="1"/>
  <c r="AT127" i="29" s="1"/>
  <c r="AT128" i="29" s="1"/>
  <c r="AT129" i="29" s="1"/>
  <c r="AT130" i="29" s="1"/>
  <c r="AT131" i="29" s="1"/>
  <c r="AT132" i="29" s="1"/>
  <c r="AT133" i="29" s="1"/>
  <c r="AT134" i="29" s="1"/>
  <c r="AT135" i="29" s="1"/>
  <c r="AR71" i="28"/>
  <c r="AQ71" i="28"/>
  <c r="AR59" i="28"/>
  <c r="AQ59" i="28"/>
  <c r="AQ63" i="29"/>
  <c r="AR63" i="29"/>
  <c r="AR49" i="29"/>
  <c r="AQ49" i="29"/>
  <c r="AR108" i="29"/>
  <c r="AQ108" i="29"/>
  <c r="AR54" i="29"/>
  <c r="AS53" i="29" s="1"/>
  <c r="AQ54" i="29"/>
  <c r="AR96" i="29"/>
  <c r="AQ96" i="29"/>
  <c r="AR100" i="29"/>
  <c r="AQ100" i="29"/>
  <c r="AQ75" i="28"/>
  <c r="AR75" i="28"/>
  <c r="AQ89" i="29"/>
  <c r="AR89" i="29"/>
  <c r="AR6" i="29"/>
  <c r="AQ6" i="29"/>
  <c r="AQ9" i="28"/>
  <c r="AR9" i="28"/>
  <c r="AR134" i="29"/>
  <c r="AQ134" i="29"/>
  <c r="AR11" i="29"/>
  <c r="AQ11" i="29"/>
  <c r="AQ133" i="29"/>
  <c r="AR133" i="29"/>
  <c r="AR42" i="28"/>
  <c r="AQ42" i="28"/>
  <c r="AR131" i="29"/>
  <c r="AQ131" i="29"/>
  <c r="AR61" i="28"/>
  <c r="AQ61" i="28"/>
  <c r="AQ50" i="29"/>
  <c r="AR50" i="29"/>
  <c r="AT5" i="28" l="1"/>
  <c r="AT6" i="28" s="1"/>
  <c r="AT7" i="28" s="1"/>
  <c r="AT8" i="28" s="1"/>
  <c r="AT9" i="28" s="1"/>
  <c r="AT10" i="28" s="1"/>
  <c r="AT11" i="28" s="1"/>
  <c r="AT12" i="28" s="1"/>
  <c r="AT13" i="28" s="1"/>
  <c r="AT14" i="28" s="1"/>
  <c r="AT15" i="28" s="1"/>
  <c r="AT16" i="28" s="1"/>
  <c r="AT17" i="28" s="1"/>
  <c r="AT18" i="28" s="1"/>
  <c r="AT19" i="28" s="1"/>
  <c r="AT20" i="28" s="1"/>
  <c r="AT21" i="28" s="1"/>
  <c r="AT22" i="28" s="1"/>
  <c r="AT23" i="28" s="1"/>
  <c r="AT24" i="28" s="1"/>
  <c r="AT25" i="28" s="1"/>
  <c r="AT26" i="28" s="1"/>
  <c r="AT27" i="28" s="1"/>
  <c r="AT28" i="28" s="1"/>
  <c r="AT29" i="28" s="1"/>
  <c r="AT30" i="28" s="1"/>
  <c r="AT31" i="28" s="1"/>
  <c r="AT32" i="28" s="1"/>
  <c r="AT33" i="28" s="1"/>
  <c r="AT34" i="28" s="1"/>
  <c r="AT35" i="28" s="1"/>
  <c r="AT36" i="28" s="1"/>
  <c r="AT37" i="28" s="1"/>
  <c r="AT38" i="28" s="1"/>
  <c r="AT39" i="28" s="1"/>
  <c r="AT40" i="28" s="1"/>
  <c r="AT41" i="28" s="1"/>
  <c r="AT42" i="28" s="1"/>
  <c r="AT43" i="28" s="1"/>
  <c r="AT44" i="28" s="1"/>
  <c r="AT45" i="28" s="1"/>
  <c r="AT46" i="28" s="1"/>
  <c r="AT47" i="28" s="1"/>
  <c r="AT48" i="28" s="1"/>
  <c r="AT49" i="28" s="1"/>
  <c r="AT50" i="28" s="1"/>
  <c r="AT51" i="28" s="1"/>
  <c r="AT52" i="28" s="1"/>
  <c r="AT53" i="28" s="1"/>
  <c r="AT54" i="28" s="1"/>
  <c r="AT55" i="28" s="1"/>
  <c r="AT56" i="28" s="1"/>
  <c r="AT57" i="28" s="1"/>
  <c r="AT58" i="28" s="1"/>
  <c r="AT59" i="28" s="1"/>
  <c r="AT60" i="28" s="1"/>
  <c r="AT61" i="28" s="1"/>
  <c r="AT62" i="28" s="1"/>
  <c r="AT63" i="28" s="1"/>
  <c r="AT64" i="28" s="1"/>
  <c r="AT65" i="28" s="1"/>
  <c r="AT66" i="28" s="1"/>
  <c r="AT67" i="28" s="1"/>
  <c r="AT68" i="28" s="1"/>
  <c r="AT69" i="28" s="1"/>
  <c r="AT70" i="28" s="1"/>
  <c r="AT71" i="28" s="1"/>
  <c r="AT72" i="28" s="1"/>
  <c r="AT73" i="28" s="1"/>
  <c r="AT74" i="28" s="1"/>
  <c r="AT75" i="28" s="1"/>
  <c r="AT76" i="28" s="1"/>
  <c r="AT77" i="28" s="1"/>
  <c r="AT78" i="28" s="1"/>
  <c r="AT79" i="28" s="1"/>
  <c r="AT80" i="28" s="1"/>
  <c r="AT81" i="28" s="1"/>
  <c r="AT82" i="28" s="1"/>
  <c r="AT83" i="28" s="1"/>
  <c r="AT84" i="28" s="1"/>
  <c r="AT85" i="28" s="1"/>
  <c r="AT86" i="28" s="1"/>
  <c r="AT87" i="28" s="1"/>
  <c r="AT88" i="28" s="1"/>
  <c r="AT89" i="28" s="1"/>
  <c r="AT90" i="28" s="1"/>
  <c r="AT91" i="28" s="1"/>
  <c r="AT92" i="28" s="1"/>
  <c r="AT93" i="28" s="1"/>
  <c r="AT94" i="28" s="1"/>
  <c r="AT95" i="28" s="1"/>
  <c r="AT96" i="28" s="1"/>
  <c r="AT97" i="28" s="1"/>
  <c r="AT98" i="28" s="1"/>
  <c r="AT99" i="28" s="1"/>
  <c r="AY2" i="29" a="1"/>
  <c r="AY2" i="29" s="1"/>
  <c r="AY3" i="29" s="1"/>
  <c r="D3" i="19" l="1"/>
  <c r="AY2" i="28" l="1" a="1"/>
  <c r="AY2" i="28" s="1"/>
  <c r="AY3" i="28" s="1"/>
  <c r="D2" i="19" s="1"/>
  <c r="B2" i="19" s="1"/>
  <c r="AO3" i="67" s="1"/>
  <c r="D51" i="6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EA873DC1-49B9-4A5E-B0E4-0AF2C9FCA5AD}">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<sst xmlns="http://schemas.openxmlformats.org/spreadsheetml/2006/main" count="1133" uniqueCount="938">
  <si>
    <t>Invoice</t>
    <phoneticPr fontId="10" type="noConversion"/>
  </si>
  <si>
    <t>Report requriement</t>
    <phoneticPr fontId="10" type="noConversion"/>
  </si>
  <si>
    <r>
      <rPr>
        <sz val="10"/>
        <color rgb="FF000000"/>
        <rFont val="微軟正黑體"/>
        <family val="2"/>
        <charset val="136"/>
      </rPr>
      <t>中文</t>
    </r>
    <r>
      <rPr>
        <sz val="10"/>
        <color rgb="FF000000"/>
        <rFont val="Arial"/>
        <family val="2"/>
      </rPr>
      <t xml:space="preserve"> Traditional Chinese   </t>
    </r>
    <phoneticPr fontId="10" type="noConversion"/>
  </si>
  <si>
    <r>
      <rPr>
        <sz val="10"/>
        <color rgb="FF000000"/>
        <rFont val="微軟正黑體"/>
        <family val="2"/>
        <charset val="136"/>
      </rPr>
      <t>英文</t>
    </r>
    <r>
      <rPr>
        <sz val="10"/>
        <color rgb="FF000000"/>
        <rFont val="Arial"/>
        <family val="2"/>
      </rPr>
      <t xml:space="preserve"> English </t>
    </r>
    <phoneticPr fontId="10" type="noConversion"/>
  </si>
  <si>
    <r>
      <rPr>
        <sz val="10"/>
        <color rgb="FF000000"/>
        <rFont val="微軟正黑體"/>
        <family val="2"/>
        <charset val="136"/>
      </rPr>
      <t>自取報告</t>
    </r>
    <r>
      <rPr>
        <sz val="10"/>
        <color rgb="FF000000"/>
        <rFont val="Arial"/>
        <family val="2"/>
      </rPr>
      <t xml:space="preserve"> Pick up by self  </t>
    </r>
    <phoneticPr fontId="10" type="noConversion"/>
  </si>
  <si>
    <t>Applicant (APPL.)/Sponsor</t>
    <phoneticPr fontId="10"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</si>
  <si>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</si>
  <si>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Date in: </t>
    <phoneticPr fontId="10"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</si>
  <si>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</si>
  <si>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</si>
  <si>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</si>
  <si>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</si>
  <si>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</si>
  <si>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</si>
  <si>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</si>
  <si>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</si>
  <si>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</si>
  <si>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</si>
  <si>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</si>
  <si>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</si>
  <si>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</si>
  <si>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</si>
  <si>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</si>
  <si>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</si>
  <si>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</si>
  <si>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</si>
  <si>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</si>
  <si>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</si>
  <si>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</si>
  <si>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</si>
  <si>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</si>
  <si>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</si>
  <si>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</si>
  <si>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</si>
  <si>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</si>
  <si>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</si>
  <si>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</si>
  <si>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</si>
  <si>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</si>
  <si>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</si>
  <si>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</si>
  <si>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</si>
  <si>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</si>
  <si>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提供服務據點如下：</t>
    <phoneticPr fontId="10" type="noConversion"/>
  </si>
  <si>
    <t>※文件用印簽名完畢可隨樣品與簽名申請書一併寄至各區服務據點，並署名*超微量工業安全實驗室 收</t>
    <phoneticPr fontId="10" type="noConversion"/>
  </si>
  <si>
    <t>Signature</t>
    <phoneticPr fontId="10" type="noConversion"/>
  </si>
  <si>
    <t>付款切結書</t>
  </si>
  <si>
    <t>※ 如第一頁申請廠商與發票廠商不同，再請填寫用印此付款切結書，</t>
  </si>
  <si>
    <r>
      <rPr>
        <sz val="9"/>
        <rFont val="微軟正黑體"/>
        <family val="2"/>
        <charset val="136"/>
      </rPr>
      <t>完整包裝</t>
    </r>
    <r>
      <rPr>
        <sz val="9"/>
        <rFont val="Arial"/>
        <family val="2"/>
      </rPr>
      <t xml:space="preserve"> </t>
    </r>
    <r>
      <rPr>
        <b/>
        <sz val="10"/>
        <rFont val="Arial"/>
        <family val="2"/>
      </rPr>
      <t xml:space="preserve">Intact Packing   </t>
    </r>
    <phoneticPr fontId="10" type="noConversion"/>
  </si>
  <si>
    <r>
      <rPr>
        <sz val="9"/>
        <rFont val="微軟正黑體"/>
        <family val="2"/>
        <charset val="136"/>
      </rPr>
      <t>散裝</t>
    </r>
    <r>
      <rPr>
        <sz val="9"/>
        <rFont val="Arial"/>
        <family val="2"/>
      </rPr>
      <t xml:space="preserve"> </t>
    </r>
    <r>
      <rPr>
        <b/>
        <sz val="10"/>
        <rFont val="Arial"/>
        <family val="2"/>
      </rPr>
      <t xml:space="preserve">In Bulk  </t>
    </r>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</si>
  <si>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0" type="noConversion"/>
  </si>
  <si>
    <t>申請廠商之公司大小章</t>
    <phoneticPr fontId="10" type="noConversion"/>
  </si>
  <si>
    <t>付款廠商之公司大小章</t>
    <phoneticPr fontId="10" type="noConversion"/>
  </si>
  <si>
    <t>日，</t>
    <phoneticPr fontId="10" type="noConversion"/>
  </si>
  <si>
    <t xml:space="preserve">送驗      </t>
    <phoneticPr fontId="10" type="noConversion"/>
  </si>
  <si>
    <t>(樣品名稱)至台灣檢驗科技股份有限公司檢驗，</t>
    <phoneticPr fontId="10" type="noConversion"/>
  </si>
  <si>
    <t>(申請廠商)負擔責任問題。</t>
    <phoneticPr fontId="10" type="noConversion"/>
  </si>
  <si>
    <t>(申請廠商) 於民國     </t>
    <phoneticPr fontId="10" type="noConversion"/>
  </si>
  <si>
    <t>本公司</t>
    <phoneticPr fontId="10" type="noConversion"/>
  </si>
  <si>
    <t>年</t>
    <phoneticPr fontId="10" type="noConversion"/>
  </si>
  <si>
    <t>月</t>
    <phoneticPr fontId="10" type="noConversion"/>
  </si>
  <si>
    <t>因公司內部因素，發票&amp;付款由</t>
    <phoneticPr fontId="10" type="noConversion"/>
  </si>
  <si>
    <t>一律由本公司</t>
    <phoneticPr fontId="10" type="noConversion"/>
  </si>
  <si>
    <t xml:space="preserve"> 用印處：</t>
    <phoneticPr fontId="10" type="noConversion"/>
  </si>
  <si>
    <t>承辦人簽名：</t>
    <phoneticPr fontId="10" type="noConversion"/>
  </si>
  <si>
    <t>用印處：</t>
    <phoneticPr fontId="10" type="noConversion"/>
  </si>
  <si>
    <t>日</t>
    <phoneticPr fontId="10" type="noConversion"/>
  </si>
  <si>
    <t>民國</t>
    <phoneticPr fontId="10" type="noConversion"/>
  </si>
  <si>
    <t>委託檢測聲明書</t>
  </si>
  <si>
    <t>※ 如第一頁申請廠商非送測產品的生產製造或品牌所有者，需填寫與用印此聲明書，</t>
  </si>
  <si>
    <t>(發票廠商)支付。若日後因上列之</t>
    <phoneticPr fontId="10" type="noConversion"/>
  </si>
  <si>
    <t>名譽受損等問題，</t>
    <phoneticPr fontId="10" type="noConversion"/>
  </si>
  <si>
    <t>※報告廠商抬頭需填寫</t>
    <phoneticPr fontId="10" type="noConversion"/>
  </si>
  <si>
    <t>※生產或供應廠商需填寫</t>
    <phoneticPr fontId="10" type="noConversion"/>
  </si>
  <si>
    <t>※產品名稱需填寫</t>
    <phoneticPr fontId="10" type="noConversion"/>
  </si>
  <si>
    <t>以上所有資料均取得此公司同意，若日後因上列之原因，造成台灣檢驗科技股份有限公司</t>
    <phoneticPr fontId="10" type="noConversion"/>
  </si>
  <si>
    <t>出具之此份報告，有任何法律訴訟或名譽受損之疑，</t>
    <phoneticPr fontId="10" type="noConversion"/>
  </si>
  <si>
    <t xml:space="preserve">一律由本公司                                                     </t>
    <phoneticPr fontId="10" type="noConversion"/>
  </si>
  <si>
    <t>公司委託，送</t>
    <phoneticPr fontId="10" type="noConversion"/>
  </si>
  <si>
    <t>申請公司經辦人</t>
    <phoneticPr fontId="10" type="noConversion"/>
  </si>
  <si>
    <t xml:space="preserve">                          </t>
    <phoneticPr fontId="10" type="noConversion"/>
  </si>
  <si>
    <t>委託公司經辦人</t>
    <phoneticPr fontId="10" type="noConversion"/>
  </si>
  <si>
    <t>委託公司簽章(大小章)</t>
    <phoneticPr fontId="10" type="noConversion"/>
  </si>
  <si>
    <t xml:space="preserve">申請公司簽章(大小章) </t>
    <phoneticPr fontId="10" type="noConversion"/>
  </si>
  <si>
    <t>Date out:</t>
    <phoneticPr fontId="10" type="noConversion"/>
  </si>
  <si>
    <t>Unit</t>
    <phoneticPr fontId="10" type="noConversion"/>
  </si>
  <si>
    <r>
      <rPr>
        <sz val="9"/>
        <color rgb="FF000000"/>
        <rFont val="微軟正黑體"/>
        <family val="2"/>
        <charset val="136"/>
      </rPr>
      <t>數量</t>
    </r>
    <r>
      <rPr>
        <sz val="9"/>
        <color rgb="FF000000"/>
        <rFont val="Arial"/>
        <family val="2"/>
      </rPr>
      <t xml:space="preserve"> Quantity</t>
    </r>
    <phoneticPr fontId="10"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</si>
  <si>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0" type="noConversion"/>
  </si>
  <si>
    <r>
      <rPr>
        <b/>
        <sz val="11"/>
        <color rgb="FF000000"/>
        <rFont val="微軟正黑體"/>
        <family val="2"/>
        <charset val="136"/>
      </rPr>
      <t>發票廠商</t>
    </r>
    <phoneticPr fontId="10" type="noConversion"/>
  </si>
  <si>
    <r>
      <rPr>
        <b/>
        <sz val="11"/>
        <color rgb="FF000000"/>
        <rFont val="微軟正黑體"/>
        <family val="2"/>
        <charset val="136"/>
      </rPr>
      <t>報告需求</t>
    </r>
    <phoneticPr fontId="10" type="noConversion"/>
  </si>
  <si>
    <r>
      <rPr>
        <sz val="9"/>
        <color rgb="FF000000"/>
        <rFont val="微軟正黑體"/>
        <family val="2"/>
        <charset val="136"/>
      </rPr>
      <t>自主管理</t>
    </r>
    <r>
      <rPr>
        <sz val="9"/>
        <color rgb="FF000000"/>
        <rFont val="Arial"/>
        <family val="2"/>
      </rPr>
      <t>For self-management</t>
    </r>
    <phoneticPr fontId="10" type="noConversion"/>
  </si>
  <si>
    <r>
      <rPr>
        <sz val="9"/>
        <color rgb="FF000000"/>
        <rFont val="微軟正黑體"/>
        <family val="2"/>
        <charset val="136"/>
      </rPr>
      <t>出口使用</t>
    </r>
    <r>
      <rPr>
        <sz val="9"/>
        <color rgb="FF000000"/>
        <rFont val="Arial"/>
        <family val="2"/>
      </rPr>
      <t>For export</t>
    </r>
    <phoneticPr fontId="10" type="noConversion"/>
  </si>
  <si>
    <r>
      <rPr>
        <sz val="9"/>
        <color rgb="FF000000"/>
        <rFont val="微軟正黑體"/>
        <family val="2"/>
        <charset val="136"/>
      </rPr>
      <t>政府法規要求</t>
    </r>
    <r>
      <rPr>
        <sz val="9"/>
        <color rgb="FF000000"/>
        <rFont val="Arial"/>
        <family val="2"/>
      </rPr>
      <t xml:space="preserve"> For regulations  </t>
    </r>
    <phoneticPr fontId="10"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</si>
  <si>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0"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</si>
  <si>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0" type="noConversion"/>
  </si>
  <si>
    <r>
      <rPr>
        <sz val="9"/>
        <color rgb="FF000000"/>
        <rFont val="微軟正黑體"/>
        <family val="2"/>
        <charset val="136"/>
      </rPr>
      <t>單位</t>
    </r>
    <r>
      <rPr>
        <sz val="9"/>
        <color rgb="FF000000"/>
        <rFont val="Arial"/>
        <family val="2"/>
      </rPr>
      <t xml:space="preserve"> Unit</t>
    </r>
    <phoneticPr fontId="10" type="noConversion"/>
  </si>
  <si>
    <r>
      <rPr>
        <b/>
        <sz val="11"/>
        <color rgb="FF000000"/>
        <rFont val="微軟正黑體"/>
        <family val="2"/>
        <charset val="136"/>
      </rPr>
      <t>委託測試項目</t>
    </r>
    <phoneticPr fontId="10"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</si>
  <si>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0"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</si>
  <si>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0" type="noConversion"/>
  </si>
  <si>
    <t>層級</t>
    <phoneticPr fontId="10" type="noConversion"/>
  </si>
  <si>
    <t>群組1</t>
    <phoneticPr fontId="10" type="noConversion"/>
  </si>
  <si>
    <t>顯示內容</t>
    <phoneticPr fontId="10" type="noConversion"/>
  </si>
  <si>
    <t>顯示篩選</t>
    <phoneticPr fontId="10" type="noConversion"/>
  </si>
  <si>
    <t>版次Version：</t>
    <phoneticPr fontId="10" type="noConversion"/>
  </si>
  <si>
    <t>發行日期Issued Date：</t>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</si>
  <si>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0" type="noConversion"/>
  </si>
  <si>
    <r>
      <rPr>
        <sz val="10"/>
        <color theme="1"/>
        <rFont val="微軟正黑體"/>
        <family val="2"/>
        <charset val="136"/>
      </rPr>
      <t>同發票廠商</t>
    </r>
    <r>
      <rPr>
        <sz val="10"/>
        <color theme="1"/>
        <rFont val="Arial"/>
        <family val="2"/>
      </rPr>
      <t xml:space="preserve"> As Invoice company</t>
    </r>
    <phoneticPr fontId="10"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</si>
  <si>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0" type="noConversion"/>
  </si>
  <si>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0" type="noConversion"/>
  </si>
  <si>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0" type="noConversion"/>
  </si>
  <si>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</si>
  <si>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0" type="noConversion"/>
  </si>
  <si>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0" type="noConversion"/>
  </si>
  <si>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0" type="noConversion"/>
  </si>
  <si>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</si>
  <si>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</si>
  <si>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0" type="noConversion"/>
  </si>
  <si>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0" type="noConversion"/>
  </si>
  <si>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0" type="noConversion"/>
  </si>
  <si>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0" type="noConversion"/>
  </si>
  <si>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0" type="noConversion"/>
  </si>
  <si>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0" type="noConversion"/>
  </si>
  <si>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0" type="noConversion"/>
  </si>
  <si>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</si>
  <si>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0" type="noConversion"/>
  </si>
  <si>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0" type="noConversion"/>
  </si>
  <si>
    <t>申請書中文名稱</t>
    <phoneticPr fontId="10" type="noConversion"/>
  </si>
  <si>
    <t>申請書英文名稱</t>
    <phoneticPr fontId="10" type="noConversion"/>
  </si>
  <si>
    <t>AND(前端需求+前V)</t>
    <phoneticPr fontId="10" type="noConversion"/>
  </si>
  <si>
    <t>OR(自己V或同層完成需求)</t>
    <phoneticPr fontId="10" type="noConversion"/>
  </si>
  <si>
    <t>需求開啟</t>
    <phoneticPr fontId="10" type="noConversion"/>
  </si>
  <si>
    <t>"-"個數</t>
    <phoneticPr fontId="10" type="noConversion"/>
  </si>
  <si>
    <t>需求完成</t>
    <phoneticPr fontId="10" type="noConversion"/>
  </si>
  <si>
    <t>必填未填</t>
    <phoneticPr fontId="10" type="noConversion"/>
  </si>
  <si>
    <t>未填提醒</t>
    <phoneticPr fontId="10" type="noConversion"/>
  </si>
  <si>
    <t>群組6-1</t>
    <phoneticPr fontId="10" type="noConversion"/>
  </si>
  <si>
    <t>樣品資訊</t>
    <phoneticPr fontId="10" type="noConversion"/>
  </si>
  <si>
    <t>Sample Information</t>
    <phoneticPr fontId="10" type="noConversion"/>
  </si>
  <si>
    <t>廠商名稱：</t>
    <phoneticPr fontId="10" type="noConversion"/>
  </si>
  <si>
    <t>統一編號：</t>
    <phoneticPr fontId="10" type="noConversion"/>
  </si>
  <si>
    <t>聯絡電話： </t>
    <phoneticPr fontId="10" type="noConversion"/>
  </si>
  <si>
    <t>傳真：</t>
    <phoneticPr fontId="10" type="noConversion"/>
  </si>
  <si>
    <t>E-mail：</t>
    <phoneticPr fontId="10" type="noConversion"/>
  </si>
  <si>
    <t>                                                    </t>
    <phoneticPr fontId="10" type="noConversion"/>
  </si>
  <si>
    <t>(若未勾選一律以普件處理Default for General)</t>
    <phoneticPr fontId="10" type="noConversion"/>
  </si>
  <si>
    <t>未填寫以中文提供。If not filled in, provided in Chinese.</t>
    <phoneticPr fontId="10" type="noConversion"/>
  </si>
  <si>
    <t>專案報告以紙本提供，如有電子簽章報告需求請洽客服窗口。The project report is provided in a paper form. If you need a digital signature report, please contact us.</t>
    <phoneticPr fontId="10"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</si>
  <si>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0" type="noConversion"/>
  </si>
  <si>
    <t>  </t>
  </si>
  <si>
    <t>  </t>
    <phoneticPr fontId="10" type="noConversion"/>
  </si>
  <si>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</si>
  <si>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0"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</si>
  <si>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0" type="noConversion"/>
  </si>
  <si>
    <r>
      <rPr>
        <b/>
        <sz val="10"/>
        <color rgb="FF000000"/>
        <rFont val="微軟正黑體"/>
        <family val="2"/>
        <charset val="136"/>
      </rPr>
      <t>服務類別</t>
    </r>
    <r>
      <rPr>
        <b/>
        <sz val="10"/>
        <color rgb="FF000000"/>
        <rFont val="Arial"/>
        <family val="2"/>
      </rPr>
      <t xml:space="preserve"> Service type :</t>
    </r>
    <phoneticPr fontId="10"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</si>
  <si>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</si>
  <si>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</si>
  <si>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0" type="noConversion"/>
  </si>
  <si>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</si>
  <si>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</si>
  <si>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</si>
  <si>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0" type="noConversion"/>
  </si>
  <si>
    <r>
      <rPr>
        <b/>
        <sz val="10"/>
        <color rgb="FF000000"/>
        <rFont val="微軟正黑體"/>
        <family val="2"/>
        <charset val="136"/>
      </rPr>
      <t>其他</t>
    </r>
    <r>
      <rPr>
        <b/>
        <sz val="10"/>
        <color rgb="FF000000"/>
        <rFont val="Arial"/>
        <family val="2"/>
      </rPr>
      <t xml:space="preserve"> Other :</t>
    </r>
    <phoneticPr fontId="10" type="noConversion"/>
  </si>
  <si>
    <t>連絡電話台北:02-22993279 #7122~7124/7129/7131 傳真02-22981338, 台中:04-23591515 #1500~1502/1505 傳真04-23592949, 高雄:07-3012121 #4804/4805/4809 傳真07-3010860</t>
  </si>
  <si>
    <t>申請廠商/試驗委託者</t>
  </si>
  <si>
    <t>Applicant (APPL.)/Sponsor</t>
  </si>
  <si>
    <t>※申請廠商 APPL. :</t>
  </si>
  <si>
    <t>※申請廠商地址 APPL. Address :</t>
  </si>
  <si>
    <t>※申請廠商電話 APPL. Tel :</t>
  </si>
  <si>
    <t>分機 Ext :</t>
  </si>
  <si>
    <t>※申請廠商聯絡人 Contact Person :</t>
  </si>
  <si>
    <t>※報告抬頭廠商及地址 Company name and address in the report :</t>
  </si>
  <si>
    <t>同申請廠商/試驗委託 As applicant/sponsor</t>
  </si>
  <si>
    <t>同發票廠商 As Invoice company</t>
  </si>
  <si>
    <t>報告抬頭廠商 Sponsor’s Name :</t>
  </si>
  <si>
    <t>報告抬頭地址 Sponsor’s Address :</t>
  </si>
  <si>
    <t>如為英文報告，請提供英文資訊。Please provide the information in English if the report is in English, .</t>
  </si>
  <si>
    <t>※粗框中標示「※」符號的內容將呈現於報告中。The contents marked with「※」will be shown in the report.</t>
  </si>
  <si>
    <t>報告聯絡電話 Tel :</t>
  </si>
  <si>
    <t>手機 Mobile :</t>
  </si>
  <si>
    <t>傳真 Fax :</t>
  </si>
  <si>
    <t>電子郵件 E-mail :</t>
  </si>
  <si>
    <t>聯絡人Contact Person :</t>
  </si>
  <si>
    <t>發票廠商</t>
  </si>
  <si>
    <t>Invoice</t>
  </si>
  <si>
    <t>※如與申請廠商不同，需提供附件「付款切結書」 The payment statement should be provided if the invoice title is different as the applicant.</t>
  </si>
  <si>
    <t>發票廠商 Invoice To :</t>
  </si>
  <si>
    <t>統一編號 Registration Add. I/V No :</t>
  </si>
  <si>
    <t>發票郵寄地址 Registration Address :</t>
  </si>
  <si>
    <t>付款聯絡人Contact Person :</t>
  </si>
  <si>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</si>
  <si>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</si>
  <si>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</si>
  <si>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</si>
  <si>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</si>
  <si>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</si>
  <si>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</si>
  <si>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t>※ 收件當天及例假日不列入工作天數。 Working days non-including weekends and National holidays. For Express &amp; Urgent service, please inform us in advance.</t>
  </si>
  <si>
    <t>測項及報告使用目的Testing purpose :</t>
  </si>
  <si>
    <t>自主管理For self-management</t>
  </si>
  <si>
    <t>出口使用For export</t>
  </si>
  <si>
    <t xml:space="preserve">政府法規要求 For regulations  </t>
  </si>
  <si>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</si>
  <si>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</si>
  <si>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</si>
  <si>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</si>
  <si>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</si>
  <si>
    <t>申請加發紙本報告 Hard Copy :</t>
  </si>
  <si>
    <t>紙本報告取法Shipping Method of Hard Copy :</t>
  </si>
  <si>
    <t xml:space="preserve">自取報告 Pick up by self  </t>
  </si>
  <si>
    <t>郵寄 By mail (提供郵寄地址 Provide Recipient’s Address)</t>
  </si>
  <si>
    <t>報告郵寄地址 Recipient’s Address :</t>
  </si>
  <si>
    <t>同申請廠商/試驗委託As applicant/sponsor</t>
  </si>
  <si>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</si>
  <si>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</si>
  <si>
    <t>Sample Information</t>
  </si>
  <si>
    <t>※產品名稱 Sample Name(必填required) :</t>
  </si>
  <si>
    <t>※包裝狀態 Packing Condition :</t>
  </si>
  <si>
    <t xml:space="preserve">完整包裝 Intact Packing   </t>
  </si>
  <si>
    <t xml:space="preserve">散裝 In Bulk  </t>
  </si>
  <si>
    <t>※製造/國內負責廠商Supplier/Manufacturer (必填required) :</t>
  </si>
  <si>
    <t>※樣品保存方式 Storage Condition :</t>
  </si>
  <si>
    <t>室溫 Room Temperature</t>
  </si>
  <si>
    <t xml:space="preserve">冷藏 2℃~8℃    </t>
  </si>
  <si>
    <t>冷凍 -25℃~ -15℃</t>
  </si>
  <si>
    <t>型號 Model No. :</t>
  </si>
  <si>
    <t>※樣品量 Amount
 (必填required) :</t>
  </si>
  <si>
    <t>數量 Quantity</t>
  </si>
  <si>
    <t>※批號 Lot. No. :</t>
  </si>
  <si>
    <t>單位 Unit</t>
  </si>
  <si>
    <t>Unit</t>
  </si>
  <si>
    <t>※製造日期 MFG :</t>
  </si>
  <si>
    <t>(若勾選”散裝”請提供總重量。
If "Bulk" is checked, please provide the total weight.)</t>
  </si>
  <si>
    <t>※有效期限 EXP :</t>
  </si>
  <si>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</si>
  <si>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</si>
  <si>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</si>
  <si>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</si>
  <si>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t>其他 Other :</t>
  </si>
  <si>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</si>
  <si>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</si>
  <si>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委託測試項目</t>
  </si>
  <si>
    <t>Test(s) Required</t>
  </si>
  <si>
    <t>請於附錄頁中勾選委託檢測項目，若附錄頁未呈現者，請直接填寫於下方。Please pick test item from attachment or fill it in directly below.</t>
  </si>
  <si>
    <t/>
  </si>
  <si>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</si>
  <si>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</si>
  <si>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t>如未附報價單，以SGS定價為主。If no quotation is attached, the SGS pricing shall prevail.</t>
  </si>
  <si>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</si>
  <si>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t>微生物參照衛生福利部公告方法檢驗；微生物不接受急件、特急件。Microorganism testing refers to International Standard or Official methods. Express and Urgent services are not available for microorganism testing.</t>
  </si>
  <si>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</si>
  <si>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</si>
  <si>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</si>
  <si>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</si>
  <si>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</si>
  <si>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</si>
  <si>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</si>
  <si>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</si>
  <si>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</si>
  <si>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</si>
  <si>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</si>
  <si>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</si>
  <si>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</si>
  <si>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</si>
  <si>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</si>
  <si>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</si>
  <si>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</si>
  <si>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</si>
  <si>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t>SGS擁有變更及保留本申請書服務內容之主動權利，SGS亦同時保有是否承接案件之主動權利。SGS has the initiative right to change or retain the service content of this application., and SGS also has the initiative right to accept the case.</t>
  </si>
  <si>
    <t>簽名</t>
  </si>
  <si>
    <t>Signature</t>
  </si>
  <si>
    <t>申請廠商/試驗委託者(聯絡人)親筆簽名或蓋公司章
Applicant/Sponsor (Contact Person) signed: (Please sign here)</t>
  </si>
  <si>
    <t>簽署日期 Date (YYYY.MM.DD):</t>
  </si>
  <si>
    <t>由SGS填寫</t>
  </si>
  <si>
    <t>Written by SGS</t>
  </si>
  <si>
    <t>樣品及檢測方法是否偏離if the sample or test method are deviated :</t>
  </si>
  <si>
    <t xml:space="preserve">無No     </t>
  </si>
  <si>
    <t>有，偏離原因請說明並通知客戶。Yes，reason and inform the customer.</t>
  </si>
  <si>
    <t xml:space="preserve">樣品破損Sample / Product Package damage   </t>
  </si>
  <si>
    <t xml:space="preserve">樣品失溫Temperature loss   </t>
  </si>
  <si>
    <t xml:space="preserve">樣品包裝不符檢測要求Sample packing does not meet the requirement  </t>
  </si>
  <si>
    <t>檢測方法非最新版本Test method is not a latest version</t>
  </si>
  <si>
    <t xml:space="preserve">檢測方法擴充原方法適用基質The test methods would be shown "extension" due to the specific matrix which not applied for the original method.   </t>
  </si>
  <si>
    <t>其他 Others</t>
  </si>
  <si>
    <t xml:space="preserve">報告號碼(Report No):                                         </t>
  </si>
  <si>
    <t xml:space="preserve">                                    </t>
  </si>
  <si>
    <t xml:space="preserve">Date in: </t>
  </si>
  <si>
    <t>Date out:</t>
  </si>
  <si>
    <t>化粧品 (Cosmetics)：</t>
    <phoneticPr fontId="10" type="noConversion"/>
  </si>
  <si>
    <t>化粧品委託實驗項目 (Cosmetics Test(s)Required)：</t>
  </si>
  <si>
    <r>
      <t>※ 項目前有標示</t>
    </r>
    <r>
      <rPr>
        <b/>
        <vertAlign val="superscript"/>
        <sz val="8"/>
        <color rgb="FFFF0000"/>
        <rFont val="微軟正黑體"/>
        <family val="2"/>
        <charset val="136"/>
      </rPr>
      <t>★</t>
    </r>
    <r>
      <rPr>
        <b/>
        <sz val="8"/>
        <color rgb="FFFF0000"/>
        <rFont val="微軟正黑體"/>
        <family val="2"/>
        <charset val="136"/>
      </rPr>
      <t>符號表示為TFDA認證項目，</t>
    </r>
    <r>
      <rPr>
        <b/>
        <vertAlign val="superscript"/>
        <sz val="8"/>
        <color rgb="FFFF0000"/>
        <rFont val="微軟正黑體"/>
        <family val="2"/>
        <charset val="136"/>
      </rPr>
      <t>◎</t>
    </r>
    <r>
      <rPr>
        <b/>
        <sz val="8"/>
        <color rgb="FFFF0000"/>
        <rFont val="微軟正黑體"/>
        <family val="2"/>
        <charset val="136"/>
      </rPr>
      <t>符號表示為TAF認證項目。</t>
    </r>
    <r>
      <rPr>
        <b/>
        <vertAlign val="superscript"/>
        <sz val="8"/>
        <color rgb="FFFF0000"/>
        <rFont val="微軟正黑體"/>
        <family val="2"/>
        <charset val="136"/>
      </rPr>
      <t>★</t>
    </r>
    <r>
      <rPr>
        <b/>
        <sz val="8"/>
        <color rgb="FFFF0000"/>
        <rFont val="微軟正黑體"/>
        <family val="2"/>
        <charset val="136"/>
      </rPr>
      <t xml:space="preserve"> Indicated as TFDA Accreditation Testing Field. </t>
    </r>
    <r>
      <rPr>
        <b/>
        <vertAlign val="superscript"/>
        <sz val="8"/>
        <color rgb="FFFF0000"/>
        <rFont val="微軟正黑體"/>
        <family val="2"/>
        <charset val="136"/>
      </rPr>
      <t>◎</t>
    </r>
    <r>
      <rPr>
        <b/>
        <sz val="8"/>
        <color rgb="FFFF0000"/>
        <rFont val="微軟正黑體"/>
        <family val="2"/>
        <charset val="136"/>
      </rPr>
      <t xml:space="preserve"> Indicated as TAF Accreditation Testing Field.</t>
    </r>
    <phoneticPr fontId="10" type="noConversion"/>
  </si>
  <si>
    <t>1. 重金屬 Heavy Metals :</t>
  </si>
  <si>
    <t>四大重金屬-砷,鉛,汞,鎘 (Heavy Metals – As, Pb, Hg, Cd)(ICP LOQ:1ppm) NT 2550</t>
    <phoneticPr fontId="10" type="noConversion"/>
  </si>
  <si>
    <t>群組1-1</t>
    <phoneticPr fontId="10" type="noConversion"/>
  </si>
  <si>
    <t>四大重金屬-砷,鉛,汞,鎘 (Heavy Metals – As, Pb, Hg, Cd)(ICP LOQ:1ppm)</t>
  </si>
  <si>
    <t>NT</t>
    <phoneticPr fontId="10" type="noConversion"/>
  </si>
  <si>
    <t>四大重金屬-砷,鉛,汞,鎘 (Heavy Metals – As, Pb, Hg, Cd)(ICP/MS LOQ:0.02ppm) NT 3100</t>
    <phoneticPr fontId="10" type="noConversion"/>
  </si>
  <si>
    <t>群組1-2</t>
  </si>
  <si>
    <t>四大重金屬-砷,鉛,汞,鎘 (Heavy Metals – As, Pb, Hg, Cd)(ICP/MS LOQ:0.02ppm)</t>
  </si>
  <si>
    <t>八大重金屬-砷,鉛,汞,鎘,銻,鋇,鉻,鎳 (Heavy Metals – As, Pb, Hg, Cd, Sb, Ba, Cr, Ni)(ICP LOQ:1ppm) NT 4750</t>
    <phoneticPr fontId="10" type="noConversion"/>
  </si>
  <si>
    <t>群組1-3</t>
  </si>
  <si>
    <t>八大重金屬-砷,鉛,汞,鎘,銻,鋇,鉻,鎳 (Heavy Metals – As, Pb, Hg, Cd, Sb, Ba, Cr, Ni)(ICP LOQ:1ppm)</t>
  </si>
  <si>
    <t>八大重金屬-砷,鉛,汞,鎘,銻,鋇,鉻,鎳 (Heavy Metals – As, Pb, Hg, Cd, Sb, Ba, Cr, Ni)(ICP/MS LOQ:0.02ppm) NT 5300</t>
    <phoneticPr fontId="10" type="noConversion"/>
  </si>
  <si>
    <t>群組1-4</t>
  </si>
  <si>
    <t>八大重金屬-砷,鉛,汞,鎘,銻,鋇,鉻,鎳 (Heavy Metals – As, Pb, Hg, Cd, Sb, Ba, Cr, Ni)(ICP/MS LOQ:0.02ppm)</t>
  </si>
  <si>
    <t>群組1-5</t>
  </si>
  <si>
    <r>
      <rPr>
        <vertAlign val="superscript"/>
        <sz val="10"/>
        <color theme="1"/>
        <rFont val="微軟正黑體"/>
        <family val="2"/>
        <charset val="136"/>
      </rPr>
      <t>★◎</t>
    </r>
    <r>
      <rPr>
        <sz val="10"/>
        <color theme="1"/>
        <rFont val="微軟正黑體"/>
        <family val="2"/>
        <charset val="136"/>
      </rPr>
      <t>11大重金屬註-砷,鉛,汞,鎘,銻,鋇,鉻,鎳,鈷,鍶,鋯 (Heavy Metal 11 items)(ICP/MS)</t>
    </r>
    <phoneticPr fontId="10" type="noConversion"/>
  </si>
  <si>
    <t>註: 食品藥物管理署公布建議檢驗方法-化粧品中重金屬檢驗方法(RA03H005.001): 砷,鉛,汞,鎘,銻,鋇,鉻,鎳,鈷,鍶ICP/MS LOQ:0.1ppm，鋯ICP/MS LOQ:0.2ppm</t>
    <phoneticPr fontId="10" type="noConversion"/>
  </si>
  <si>
    <r>
      <t xml:space="preserve">2. 微生物 Microorganism: </t>
    </r>
    <r>
      <rPr>
        <b/>
        <sz val="10"/>
        <color rgb="FFFF0000"/>
        <rFont val="微軟正黑體"/>
        <family val="2"/>
        <charset val="136"/>
      </rPr>
      <t>(微生物測試無法以急件或特急件處理)</t>
    </r>
    <phoneticPr fontId="10" type="noConversion"/>
  </si>
  <si>
    <t>群組2</t>
    <phoneticPr fontId="10" type="noConversion"/>
  </si>
  <si>
    <t>群組2-1</t>
    <phoneticPr fontId="10" type="noConversion"/>
  </si>
  <si>
    <r>
      <rPr>
        <vertAlign val="superscript"/>
        <sz val="10"/>
        <color theme="1"/>
        <rFont val="微軟正黑體"/>
        <family val="2"/>
        <charset val="136"/>
      </rPr>
      <t>★◎</t>
    </r>
    <r>
      <rPr>
        <sz val="10"/>
        <color theme="1"/>
        <rFont val="微軟正黑體"/>
        <family val="2"/>
        <charset val="136"/>
      </rPr>
      <t>好氣性生菌數 (Aerobic Plate Count)</t>
    </r>
    <phoneticPr fontId="10" type="noConversion"/>
  </si>
  <si>
    <t>群組2-2</t>
  </si>
  <si>
    <r>
      <rPr>
        <vertAlign val="superscript"/>
        <sz val="10"/>
        <color theme="1"/>
        <rFont val="微軟正黑體"/>
        <family val="2"/>
        <charset val="136"/>
      </rPr>
      <t>★◎</t>
    </r>
    <r>
      <rPr>
        <sz val="10"/>
        <color theme="1"/>
        <rFont val="微軟正黑體"/>
        <family val="2"/>
        <charset val="136"/>
      </rPr>
      <t>大腸桿菌 (Escherichia coli )</t>
    </r>
    <phoneticPr fontId="10" type="noConversion"/>
  </si>
  <si>
    <t>群組2-3</t>
  </si>
  <si>
    <r>
      <rPr>
        <vertAlign val="superscript"/>
        <sz val="10"/>
        <color theme="1"/>
        <rFont val="微軟正黑體"/>
        <family val="2"/>
        <charset val="136"/>
      </rPr>
      <t>★◎</t>
    </r>
    <r>
      <rPr>
        <sz val="10"/>
        <color theme="1"/>
        <rFont val="微軟正黑體"/>
        <family val="2"/>
        <charset val="136"/>
      </rPr>
      <t>沙門氏菌 (Salmonella)</t>
    </r>
    <phoneticPr fontId="10" type="noConversion"/>
  </si>
  <si>
    <t>群組2-4</t>
  </si>
  <si>
    <t>群組2-5</t>
  </si>
  <si>
    <r>
      <rPr>
        <vertAlign val="superscript"/>
        <sz val="10"/>
        <color theme="1"/>
        <rFont val="微軟正黑體"/>
        <family val="2"/>
        <charset val="136"/>
      </rPr>
      <t>★</t>
    </r>
    <r>
      <rPr>
        <sz val="10"/>
        <color theme="1"/>
        <rFont val="微軟正黑體"/>
        <family val="2"/>
        <charset val="136"/>
      </rPr>
      <t>◎白色念珠菌  (𝐶𝑎𝑛𝑑𝑖𝑑𝑎 𝑎𝑙𝑏𝑖𝑐𝑎𝑛𝑠)(TFDA 建議方法)</t>
    </r>
    <phoneticPr fontId="10" type="noConversion"/>
  </si>
  <si>
    <t>群組2-6</t>
  </si>
  <si>
    <t>白色念珠菌  (𝐶𝑎𝑛𝑑𝑖𝑑𝑎 𝑎𝑙𝑏𝑖𝑐𝑎𝑛𝑠)( ISO 18416 )</t>
  </si>
  <si>
    <r>
      <rPr>
        <vertAlign val="superscript"/>
        <sz val="10"/>
        <color theme="1"/>
        <rFont val="微軟正黑體"/>
        <family val="2"/>
        <charset val="136"/>
      </rPr>
      <t>★◎</t>
    </r>
    <r>
      <rPr>
        <sz val="10"/>
        <color theme="1"/>
        <rFont val="微軟正黑體"/>
        <family val="2"/>
        <charset val="136"/>
      </rPr>
      <t>金黃色葡萄球菌 (Staphylococcus aureus)</t>
    </r>
    <phoneticPr fontId="10" type="noConversion"/>
  </si>
  <si>
    <t>3. 防腐劑 Preservative :</t>
    <phoneticPr fontId="10" type="noConversion"/>
  </si>
  <si>
    <t>群組3</t>
    <phoneticPr fontId="10" type="noConversion"/>
  </si>
  <si>
    <t>Methylchloroisothiazolinone (MCI) NT 6050</t>
    <phoneticPr fontId="10" type="noConversion"/>
  </si>
  <si>
    <t>群組3-1</t>
    <phoneticPr fontId="10" type="noConversion"/>
  </si>
  <si>
    <t>Methylchloroisothiazolinone (MCI)</t>
    <phoneticPr fontId="10" type="noConversion"/>
  </si>
  <si>
    <t>Methylisothiazolinone (MI) NT 6050</t>
    <phoneticPr fontId="10" type="noConversion"/>
  </si>
  <si>
    <t>群組3-2</t>
  </si>
  <si>
    <t>Methylisothiazolinone (MI)</t>
    <phoneticPr fontId="10" type="noConversion"/>
  </si>
  <si>
    <t>限用防腐劑MI+ MCI+ Mixture of MCI &amp; MI NT 8250</t>
    <phoneticPr fontId="10" type="noConversion"/>
  </si>
  <si>
    <t>群組3-3</t>
  </si>
  <si>
    <t>限用防腐劑MI+ MCI+ Mixture of MCI &amp; MI</t>
    <phoneticPr fontId="10" type="noConversion"/>
  </si>
  <si>
    <t>◎酸類防腐劑5項 (Preservatives(Acid)5 ltems) NT 4000</t>
    <phoneticPr fontId="10" type="noConversion"/>
  </si>
  <si>
    <t>群組3-4</t>
  </si>
  <si>
    <t>◎酸類防腐劑5項 (Preservatives(Acid)5 ltems)</t>
    <phoneticPr fontId="10" type="noConversion"/>
  </si>
  <si>
    <t>◎酯類7項 (Preservatives(Paraben)7 ltems) NT 5000</t>
    <phoneticPr fontId="10" type="noConversion"/>
  </si>
  <si>
    <t>群組3-5</t>
  </si>
  <si>
    <t>◎酯類7項 (Preservatives(Paraben)7 ltems)</t>
    <phoneticPr fontId="10" type="noConversion"/>
  </si>
  <si>
    <t>★套裝12項 (Preservatives 12 ltems) NT 7000</t>
    <phoneticPr fontId="10" type="noConversion"/>
  </si>
  <si>
    <t>群組3-6</t>
  </si>
  <si>
    <r>
      <rPr>
        <vertAlign val="superscript"/>
        <sz val="10"/>
        <color theme="1"/>
        <rFont val="微軟正黑體"/>
        <family val="2"/>
        <charset val="136"/>
      </rPr>
      <t>★</t>
    </r>
    <r>
      <rPr>
        <sz val="10"/>
        <color theme="1"/>
        <rFont val="微軟正黑體"/>
        <family val="2"/>
        <charset val="136"/>
      </rPr>
      <t>套裝12項 (Preservatives 12 ltems)</t>
    </r>
    <phoneticPr fontId="10" type="noConversion"/>
  </si>
  <si>
    <t>4. 粧品VOC:</t>
    <phoneticPr fontId="10" type="noConversion"/>
  </si>
  <si>
    <t>群組4</t>
    <phoneticPr fontId="10" type="noConversion"/>
  </si>
  <si>
    <t>甲醇 (Methanol) NT 4400</t>
    <phoneticPr fontId="10" type="noConversion"/>
  </si>
  <si>
    <t>群組4-1</t>
    <phoneticPr fontId="10" type="noConversion"/>
  </si>
  <si>
    <t>甲醇 (Methanol)</t>
    <phoneticPr fontId="10" type="noConversion"/>
  </si>
  <si>
    <t>1,4-Dioxane NT 8800</t>
    <phoneticPr fontId="10" type="noConversion"/>
  </si>
  <si>
    <t>群組4-2</t>
  </si>
  <si>
    <t>1,4-Dioxane</t>
    <phoneticPr fontId="10" type="noConversion"/>
  </si>
  <si>
    <t>二氯甲烷 (Methylene Chloride) NT 4400</t>
    <phoneticPr fontId="10" type="noConversion"/>
  </si>
  <si>
    <t>群組4-3</t>
  </si>
  <si>
    <t>二氯甲烷 (Methylene Chloride)</t>
    <phoneticPr fontId="10" type="noConversion"/>
  </si>
  <si>
    <t>甲苯 (Toluene) NT 4400</t>
    <phoneticPr fontId="10" type="noConversion"/>
  </si>
  <si>
    <t>群組4-4</t>
  </si>
  <si>
    <t>甲苯 (Toluene)</t>
    <phoneticPr fontId="10" type="noConversion"/>
  </si>
  <si>
    <t>乙腈 (Acetonitrile) NT 4400</t>
    <phoneticPr fontId="10" type="noConversion"/>
  </si>
  <si>
    <t>群組4-5</t>
  </si>
  <si>
    <t>乙腈 (Acetonitrile)</t>
    <phoneticPr fontId="10" type="noConversion"/>
  </si>
  <si>
    <t>★甲醛 (Formaldehyde) NT 2800</t>
    <phoneticPr fontId="10" type="noConversion"/>
  </si>
  <si>
    <t>群組4-6</t>
  </si>
  <si>
    <t>★甲醛 (Formaldehyde)</t>
    <phoneticPr fontId="10" type="noConversion"/>
  </si>
  <si>
    <t>三氯甲烷 (Chloroform) NT 4400</t>
    <phoneticPr fontId="10" type="noConversion"/>
  </si>
  <si>
    <t>群組4-7</t>
  </si>
  <si>
    <t>三氯甲烷 (Chloroform)</t>
    <phoneticPr fontId="10" type="noConversion"/>
  </si>
  <si>
    <t>苯 (Benzene) NT 4400</t>
    <phoneticPr fontId="10" type="noConversion"/>
  </si>
  <si>
    <t>群組4-8</t>
  </si>
  <si>
    <t>苯 (Benzene)</t>
    <phoneticPr fontId="10" type="noConversion"/>
  </si>
  <si>
    <t>5. 可塑劑 Phthalates：</t>
    <phoneticPr fontId="10" type="noConversion"/>
  </si>
  <si>
    <t>群組5</t>
    <phoneticPr fontId="10" type="noConversion"/>
  </si>
  <si>
    <t>指甲油/口紅/染、燙髮劑類/香水,香精,精油類等產品：Nail polish/lipstick/hair dye/perm/perfume, essence, essential oil and other products：</t>
    <phoneticPr fontId="10" type="noConversion"/>
  </si>
  <si>
    <t>群組5-1</t>
    <phoneticPr fontId="10" type="noConversion"/>
  </si>
  <si>
    <t>★七項塑化劑 (Phthalate 7 Items)(特殊基質) NT 5500</t>
    <phoneticPr fontId="10" type="noConversion"/>
  </si>
  <si>
    <t>群組5-1-1</t>
    <phoneticPr fontId="10" type="noConversion"/>
  </si>
  <si>
    <r>
      <rPr>
        <vertAlign val="superscript"/>
        <sz val="10"/>
        <color theme="1"/>
        <rFont val="微軟正黑體"/>
        <family val="2"/>
        <charset val="136"/>
      </rPr>
      <t>★</t>
    </r>
    <r>
      <rPr>
        <sz val="10"/>
        <color theme="1"/>
        <rFont val="微軟正黑體"/>
        <family val="2"/>
        <charset val="136"/>
      </rPr>
      <t>七項塑化劑 (Phthalate 7 Items)(特殊基質)</t>
    </r>
    <phoneticPr fontId="10" type="noConversion"/>
  </si>
  <si>
    <t>群組5-1-2</t>
    <phoneticPr fontId="10" type="noConversion"/>
  </si>
  <si>
    <t>十項塑化劑  (Phthalate 10 Items)(特殊基質)</t>
    <phoneticPr fontId="10" type="noConversion"/>
  </si>
  <si>
    <t>非上述類型之化粧保養品: Cosmetics other than the above types:</t>
    <phoneticPr fontId="10" type="noConversion"/>
  </si>
  <si>
    <t>群組5-2</t>
    <phoneticPr fontId="10" type="noConversion"/>
  </si>
  <si>
    <t>群組5-2-1</t>
    <phoneticPr fontId="10" type="noConversion"/>
  </si>
  <si>
    <t>★七項塑化劑  (Phthalate 7 Items)</t>
    <phoneticPr fontId="10" type="noConversion"/>
  </si>
  <si>
    <t>群組5-2-2</t>
    <phoneticPr fontId="10" type="noConversion"/>
  </si>
  <si>
    <t>十項塑化劑  (Phthalate 10 Items)</t>
    <phoneticPr fontId="10" type="noConversion"/>
  </si>
  <si>
    <t>6. 美白/抗氧化劑 Whitening / Antioxidant :</t>
    <phoneticPr fontId="10" type="noConversion"/>
  </si>
  <si>
    <t>群組6</t>
    <phoneticPr fontId="10" type="noConversion"/>
  </si>
  <si>
    <t>★◎對苯二酚 (Hydroquinone)</t>
    <phoneticPr fontId="10" type="noConversion"/>
  </si>
  <si>
    <t>群組6-2</t>
  </si>
  <si>
    <t>檸檬酸 (Citric acid)</t>
    <phoneticPr fontId="10" type="noConversion"/>
  </si>
  <si>
    <t>群組6-3</t>
  </si>
  <si>
    <t>★◎維他命A酸 (Tretinoin)</t>
    <phoneticPr fontId="10" type="noConversion"/>
  </si>
  <si>
    <t>群組6-4</t>
  </si>
  <si>
    <t>★◎杜鵑醇 (Rhododendrol)</t>
    <phoneticPr fontId="10" type="noConversion"/>
  </si>
  <si>
    <t>群組6-5</t>
  </si>
  <si>
    <t>維生素C葡萄糖苷 (Ascorbyl glucoside)</t>
    <phoneticPr fontId="10" type="noConversion"/>
  </si>
  <si>
    <t>群組6-6</t>
  </si>
  <si>
    <t>生育酚 (DL-α-Tocopherol)</t>
    <phoneticPr fontId="10" type="noConversion"/>
  </si>
  <si>
    <t>群組6-7</t>
  </si>
  <si>
    <t>熊果素 (Arbutin)</t>
    <phoneticPr fontId="10" type="noConversion"/>
  </si>
  <si>
    <t>群組6-8</t>
  </si>
  <si>
    <t>蘋果酸 (dl-Malic acid)</t>
    <phoneticPr fontId="10" type="noConversion"/>
  </si>
  <si>
    <t>群組6-9</t>
  </si>
  <si>
    <t>傳明酸 (Tranexamic acid)</t>
    <phoneticPr fontId="10" type="noConversion"/>
  </si>
  <si>
    <t>群組6-10</t>
  </si>
  <si>
    <t>★◎對苯二酚單苄醚 (Hydroquinone monobenzyl ether)</t>
    <phoneticPr fontId="10" type="noConversion"/>
  </si>
  <si>
    <t>群組6-11</t>
  </si>
  <si>
    <t>尿囊素 (Allantoin)</t>
    <phoneticPr fontId="10" type="noConversion"/>
  </si>
  <si>
    <t>群組6-12</t>
  </si>
  <si>
    <t>dl-α-生育醇醋酸酯 (DL-α-Tocopheryl Acetate)</t>
    <phoneticPr fontId="10" type="noConversion"/>
  </si>
  <si>
    <t>7. 香皂 Toilet Soap :</t>
    <phoneticPr fontId="10" type="noConversion"/>
  </si>
  <si>
    <t>群組7</t>
    <phoneticPr fontId="10" type="noConversion"/>
  </si>
  <si>
    <t>含水量 (Water content) NT 1650</t>
    <phoneticPr fontId="10" type="noConversion"/>
  </si>
  <si>
    <t>群組7-1</t>
    <phoneticPr fontId="10" type="noConversion"/>
  </si>
  <si>
    <t>含水量 (Water content)</t>
    <phoneticPr fontId="10" type="noConversion"/>
  </si>
  <si>
    <t>純皂分 (Saponifiable Matter) NT 2750</t>
    <phoneticPr fontId="10" type="noConversion"/>
  </si>
  <si>
    <t>群組7-2</t>
  </si>
  <si>
    <t>純皂分 (Saponifiable Matter)</t>
    <phoneticPr fontId="10" type="noConversion"/>
  </si>
  <si>
    <t>乙醇不溶物 (Ethanol Insoluble Matter) NT 1650</t>
    <phoneticPr fontId="10" type="noConversion"/>
  </si>
  <si>
    <t>群組7-3</t>
  </si>
  <si>
    <t>乙醇不溶物 (Ethanol Insoluble Matter)</t>
    <phoneticPr fontId="10" type="noConversion"/>
  </si>
  <si>
    <t>總游離鹼 (Total Free Alkali) NT 1650</t>
    <phoneticPr fontId="10" type="noConversion"/>
  </si>
  <si>
    <t>群組7-4</t>
  </si>
  <si>
    <t>總游離鹼 (Total Free Alkali)</t>
    <phoneticPr fontId="10" type="noConversion"/>
  </si>
  <si>
    <t>石油醚可溶物 (Petroleum Ether Soluble Matter) NT 2750</t>
    <phoneticPr fontId="10" type="noConversion"/>
  </si>
  <si>
    <t>群組7-5</t>
  </si>
  <si>
    <t>石油醚可溶物 (Petroleum Ether Soluble Matter)</t>
    <phoneticPr fontId="10" type="noConversion"/>
  </si>
  <si>
    <t>游離鹼 (Free Alkali) NT 1650</t>
    <phoneticPr fontId="10" type="noConversion"/>
  </si>
  <si>
    <t>群組7-6</t>
  </si>
  <si>
    <t>游離鹼 (Free Alkali)</t>
    <phoneticPr fontId="10" type="noConversion"/>
  </si>
  <si>
    <t>水不溶物 (Water Insoluble Matter) NT 1800</t>
    <phoneticPr fontId="10" type="noConversion"/>
  </si>
  <si>
    <t>群組7-7</t>
  </si>
  <si>
    <t>水不溶物 (Water Insoluble Matter)</t>
    <phoneticPr fontId="10" type="noConversion"/>
  </si>
  <si>
    <t>8. 常見測項 Common items：</t>
    <phoneticPr fontId="10" type="noConversion"/>
  </si>
  <si>
    <t>群組8</t>
    <phoneticPr fontId="10" type="noConversion"/>
  </si>
  <si>
    <t>pH值 (pH) NT 1000</t>
    <phoneticPr fontId="10" type="noConversion"/>
  </si>
  <si>
    <t>群組8-1</t>
    <phoneticPr fontId="10" type="noConversion"/>
  </si>
  <si>
    <t>pH值 (pH)</t>
    <phoneticPr fontId="10" type="noConversion"/>
  </si>
  <si>
    <t>三氯沙 (Triclosan) NT 4000</t>
    <phoneticPr fontId="10" type="noConversion"/>
  </si>
  <si>
    <t>群組8-2</t>
  </si>
  <si>
    <t>三氯沙 (Triclosan)</t>
    <phoneticPr fontId="10" type="noConversion"/>
  </si>
  <si>
    <t>群組8-3</t>
  </si>
  <si>
    <t>Chlorhexidine digluconate (CHG)</t>
    <phoneticPr fontId="10" type="noConversion"/>
  </si>
  <si>
    <t>群組8-4</t>
  </si>
  <si>
    <t>★壬基苯酚  (Nonylphenol (NP))</t>
    <phoneticPr fontId="10" type="noConversion"/>
  </si>
  <si>
    <t>群組8-5</t>
  </si>
  <si>
    <t>★壬基苯酚聚乙氧基醇類  (Nonyl Phenol Ethoxylates (NPEO))</t>
    <phoneticPr fontId="10" type="noConversion"/>
  </si>
  <si>
    <t>群組8-6</t>
  </si>
  <si>
    <t>矽靈 (Dimethicone)</t>
    <phoneticPr fontId="10" type="noConversion"/>
  </si>
  <si>
    <t>群組8-7</t>
  </si>
  <si>
    <t>Cetylpyridinium chloride (CPC)</t>
    <phoneticPr fontId="10" type="noConversion"/>
  </si>
  <si>
    <t>群組8-8</t>
  </si>
  <si>
    <t>Benzethonium Chloride (BZC)</t>
    <phoneticPr fontId="10" type="noConversion"/>
  </si>
  <si>
    <t>群組8-9</t>
  </si>
  <si>
    <t>Benzalkonium chloride (BAC)</t>
    <phoneticPr fontId="10" type="noConversion"/>
  </si>
  <si>
    <t>群組8-10</t>
  </si>
  <si>
    <t>遷移性螢光劑(面膜紙)(Migratable fluorescent substance)</t>
    <phoneticPr fontId="10" type="noConversion"/>
  </si>
  <si>
    <t>群組8-11</t>
  </si>
  <si>
    <t>化粧品中10項類固醇定量分析 (Cosmetic 10 item Steroid)</t>
    <phoneticPr fontId="10" type="noConversion"/>
  </si>
  <si>
    <t>群組8-12</t>
  </si>
  <si>
    <t>化粧品中雌激素8項定量分析 (Cosmetic Estrogens 8 item)</t>
    <phoneticPr fontId="10" type="noConversion"/>
  </si>
  <si>
    <t>群組8-13</t>
  </si>
  <si>
    <t>西藥365項定性分析 (365 Chemicals for clinical use)</t>
    <phoneticPr fontId="10" type="noConversion"/>
  </si>
  <si>
    <t xml:space="preserve">9. CNS 15492牙膏與牙粉 CNS 15492 Toothpastes (Dentifrices): </t>
    <phoneticPr fontId="10" type="noConversion"/>
  </si>
  <si>
    <t>群組9</t>
    <phoneticPr fontId="10" type="noConversion"/>
  </si>
  <si>
    <t>重金屬(以鉛計)(Heavy Metal as Pb) NT 1650</t>
    <phoneticPr fontId="10" type="noConversion"/>
  </si>
  <si>
    <t>群組9-1</t>
    <phoneticPr fontId="10" type="noConversion"/>
  </si>
  <si>
    <t>重金屬(以鉛計)(Heavy Metal as Pb)</t>
    <phoneticPr fontId="10" type="noConversion"/>
  </si>
  <si>
    <t>群組9-2</t>
  </si>
  <si>
    <t>水不溶物 (Water insoluble matter in toothpaste) NT 1800</t>
    <phoneticPr fontId="10" type="noConversion"/>
  </si>
  <si>
    <t>群組9-3</t>
  </si>
  <si>
    <t>水不溶物 (Water insoluble matter in toothpaste)</t>
    <phoneticPr fontId="10" type="noConversion"/>
  </si>
  <si>
    <t>氟 (Fluorine (F)) NT 4000</t>
    <phoneticPr fontId="10" type="noConversion"/>
  </si>
  <si>
    <t>群組9-4</t>
  </si>
  <si>
    <t>氟 (Fluorine (F))</t>
    <phoneticPr fontId="10" type="noConversion"/>
  </si>
  <si>
    <t>群組9-5</t>
  </si>
  <si>
    <t>二甘醇 (Diethylene Glycol (DEG)) NT 6600</t>
    <phoneticPr fontId="10" type="noConversion"/>
  </si>
  <si>
    <t>群組9-6</t>
  </si>
  <si>
    <t>二甘醇 (Diethylene Glycol (DEG))</t>
    <phoneticPr fontId="10" type="noConversion"/>
  </si>
  <si>
    <t>安定性 (Stability)(請另洽客服人員Please contact the customer service staff for more details)</t>
    <phoneticPr fontId="10" type="noConversion"/>
  </si>
  <si>
    <t>群組9-7</t>
  </si>
  <si>
    <t>請諮詢</t>
    <phoneticPr fontId="10" type="noConversion"/>
  </si>
  <si>
    <t>10. 其他測項 OTHER ITEMS：(請自行填入)</t>
    <phoneticPr fontId="10" type="noConversion"/>
  </si>
  <si>
    <t>群組10-1</t>
    <phoneticPr fontId="10" type="noConversion"/>
  </si>
  <si>
    <t xml:space="preserve">      </t>
    <phoneticPr fontId="10" type="noConversion"/>
  </si>
  <si>
    <t>特定功能化粧品 (Specific Functional Cosmetics)：</t>
    <phoneticPr fontId="10" type="noConversion"/>
  </si>
  <si>
    <t xml:space="preserve"> ※ 項目前有標示★符號表示為TFDA認證項目，◎符號表示為TAF認證項目。★ Indicated as TFDA Accreditation Testing Field. ◎ Indicated as TAF Accreditation Testing Field.</t>
    <phoneticPr fontId="10" type="noConversion"/>
  </si>
  <si>
    <t>**測試前務請提供產品全成分比例表供實驗室比對；如未提供，測試結果僅依實驗室分析數據為主出具報告**</t>
  </si>
  <si>
    <r>
      <t>性狀</t>
    </r>
    <r>
      <rPr>
        <b/>
        <sz val="9"/>
        <color rgb="FF000000"/>
        <rFont val="微軟正黑體"/>
        <family val="2"/>
        <charset val="136"/>
      </rPr>
      <t>(含結果、流程方法)</t>
    </r>
  </si>
  <si>
    <r>
      <t>鹼度</t>
    </r>
    <r>
      <rPr>
        <b/>
        <sz val="9"/>
        <color rgb="FF000000"/>
        <rFont val="微軟正黑體"/>
        <family val="2"/>
        <charset val="136"/>
      </rPr>
      <t>(含結果、流程方法)</t>
    </r>
  </si>
  <si>
    <r>
      <t>Ammonia solution</t>
    </r>
    <r>
      <rPr>
        <b/>
        <sz val="9"/>
        <color theme="1"/>
        <rFont val="微軟正黑體"/>
        <family val="2"/>
        <charset val="136"/>
      </rPr>
      <t>（以NH</t>
    </r>
    <r>
      <rPr>
        <b/>
        <vertAlign val="subscript"/>
        <sz val="9"/>
        <color theme="1"/>
        <rFont val="微軟正黑體"/>
        <family val="2"/>
        <charset val="136"/>
      </rPr>
      <t>3</t>
    </r>
    <r>
      <rPr>
        <b/>
        <sz val="9"/>
        <color theme="1"/>
        <rFont val="微軟正黑體"/>
        <family val="2"/>
        <charset val="136"/>
      </rPr>
      <t>計，</t>
    </r>
    <r>
      <rPr>
        <b/>
        <sz val="9"/>
        <color rgb="FF000000"/>
        <rFont val="微軟正黑體"/>
        <family val="2"/>
        <charset val="136"/>
      </rPr>
      <t>含數據、圖譜、流程方法)</t>
    </r>
  </si>
  <si>
    <t>INCI 名稱</t>
  </si>
  <si>
    <t>CAS No.</t>
  </si>
  <si>
    <r>
      <t>Hydrogen Peroxide</t>
    </r>
    <r>
      <rPr>
        <b/>
        <vertAlign val="superscript"/>
        <sz val="9"/>
        <color rgb="FFFF0000"/>
        <rFont val="微軟正黑體"/>
        <family val="2"/>
        <charset val="136"/>
      </rPr>
      <t>註</t>
    </r>
    <r>
      <rPr>
        <b/>
        <sz val="9"/>
        <color rgb="FF000000"/>
        <rFont val="微軟正黑體"/>
        <family val="2"/>
        <charset val="136"/>
      </rPr>
      <t>(含鑑別測試)</t>
    </r>
  </si>
  <si>
    <t>7722-84-1</t>
  </si>
  <si>
    <r>
      <t>Total Peroxide</t>
    </r>
    <r>
      <rPr>
        <b/>
        <vertAlign val="superscript"/>
        <sz val="9"/>
        <color rgb="FFFF0000"/>
        <rFont val="微軟正黑體"/>
        <family val="2"/>
        <charset val="136"/>
      </rPr>
      <t>註</t>
    </r>
  </si>
  <si>
    <t xml:space="preserve"> </t>
  </si>
  <si>
    <t>註: 牙齒美白產品，如同時2項成份(含)以上，因方法無法區分，報告將呈現"各項成份鑑別"與"Peroxid 總量"。</t>
  </si>
  <si>
    <t>群組2-2-1</t>
    <phoneticPr fontId="10" type="noConversion"/>
  </si>
  <si>
    <r>
      <t>Carbamide Peroxide</t>
    </r>
    <r>
      <rPr>
        <b/>
        <vertAlign val="superscript"/>
        <sz val="9"/>
        <color rgb="FFFF0000"/>
        <rFont val="微軟正黑體"/>
        <family val="2"/>
        <charset val="136"/>
      </rPr>
      <t>註</t>
    </r>
    <r>
      <rPr>
        <b/>
        <sz val="9"/>
        <color rgb="FF000000"/>
        <rFont val="微軟正黑體"/>
        <family val="2"/>
        <charset val="136"/>
      </rPr>
      <t>(含鑑別)</t>
    </r>
  </si>
  <si>
    <t>124-43-6</t>
  </si>
  <si>
    <t>群組2-3</t>
    <phoneticPr fontId="10" type="noConversion"/>
  </si>
  <si>
    <t>Aluminum chlorohydrate</t>
  </si>
  <si>
    <t>12042-91-0</t>
  </si>
  <si>
    <t>Salicylic acid</t>
  </si>
  <si>
    <t>69-72-7</t>
  </si>
  <si>
    <t>Sulfur</t>
  </si>
  <si>
    <t>7704-34-9</t>
  </si>
  <si>
    <t>5. 防曬劑- 物、化性項目(含數據、圖譜、流程方法):</t>
    <phoneticPr fontId="10" type="noConversion"/>
  </si>
  <si>
    <t>Zinc Oxide (CI 77947)</t>
  </si>
  <si>
    <t>1314-13-2</t>
  </si>
  <si>
    <t>Titanium Oxides (CI 77891)</t>
  </si>
  <si>
    <t>13463-67-7</t>
  </si>
  <si>
    <t>群組5-2</t>
  </si>
  <si>
    <t>131-56-6</t>
  </si>
  <si>
    <t>群組5-3</t>
  </si>
  <si>
    <t>Benzophenone-2</t>
  </si>
  <si>
    <t>131-55-5</t>
  </si>
  <si>
    <t>群組5-4</t>
  </si>
  <si>
    <t>Benzophenone-3</t>
  </si>
  <si>
    <t>131-57-7</t>
  </si>
  <si>
    <t>群組5-5</t>
  </si>
  <si>
    <t>Benzophenone-4</t>
  </si>
  <si>
    <t>4065-45-6</t>
  </si>
  <si>
    <t>群組5-6</t>
  </si>
  <si>
    <t>Benzophenone-5</t>
  </si>
  <si>
    <t>6628-37-1</t>
  </si>
  <si>
    <t>群組5-7</t>
  </si>
  <si>
    <t>Benzophenone-6</t>
  </si>
  <si>
    <t>131-54-4</t>
  </si>
  <si>
    <t>群組5-8</t>
  </si>
  <si>
    <t>Benzophenone-8</t>
  </si>
  <si>
    <t>131-53-3</t>
  </si>
  <si>
    <t>群組5-9</t>
  </si>
  <si>
    <t>187393-00-6</t>
  </si>
  <si>
    <t>群組5-10</t>
  </si>
  <si>
    <t>70356-09-1</t>
  </si>
  <si>
    <t>群組5-11</t>
  </si>
  <si>
    <t>Diethylamino Hydroxybenzoyl Hexyl Benzoate(DHHB)</t>
  </si>
  <si>
    <t>302776-68-7</t>
  </si>
  <si>
    <t>群組5-12</t>
  </si>
  <si>
    <t>4-Methylbenzylidene camphor (4MBC)</t>
  </si>
  <si>
    <t>36861-47-9</t>
  </si>
  <si>
    <t>群組5-13</t>
  </si>
  <si>
    <t>Polysilicone-15</t>
  </si>
  <si>
    <t>207574-74-1</t>
  </si>
  <si>
    <t>群組5-14</t>
  </si>
  <si>
    <t>154702-15-5</t>
  </si>
  <si>
    <t>群組5-15</t>
  </si>
  <si>
    <t>88122-99-0</t>
  </si>
  <si>
    <t>群組5-16</t>
  </si>
  <si>
    <t>Homosalate (HS)</t>
  </si>
  <si>
    <t>118-56-9</t>
  </si>
  <si>
    <t>群組5-17</t>
  </si>
  <si>
    <t>Isoamyl-p-methoxycinnamate</t>
  </si>
  <si>
    <t>71617-10-2</t>
  </si>
  <si>
    <t>群組5-18</t>
  </si>
  <si>
    <t>Ethylhexyl methoxycinnamate (EHMC)</t>
  </si>
  <si>
    <t xml:space="preserve">5466-77-3 </t>
  </si>
  <si>
    <t>群組5-19</t>
  </si>
  <si>
    <t>Ethylhexyl salicylate (ES)</t>
  </si>
  <si>
    <t>118-60-5</t>
  </si>
  <si>
    <t>群組5-20</t>
  </si>
  <si>
    <t>Octocrylene (OCT)</t>
  </si>
  <si>
    <t>6197-30-4</t>
  </si>
  <si>
    <t>群組5-21</t>
  </si>
  <si>
    <t>Methylene bis-benzotriazolyl tetramethylbutylphenol (MBBT)</t>
  </si>
  <si>
    <t>103597-45-1</t>
  </si>
  <si>
    <t>群組5-22</t>
  </si>
  <si>
    <t>Terephthalylidene Dicamphor Sulfonic Acid (TDSA)</t>
  </si>
  <si>
    <t>90457-82-2</t>
  </si>
  <si>
    <t>群組5-23</t>
  </si>
  <si>
    <t>2-Phenylbenzimidazole 5-sulfonic acid and salts (PBSA)</t>
  </si>
  <si>
    <t>27503-81-7</t>
  </si>
  <si>
    <t>群組5-24</t>
  </si>
  <si>
    <t>6. 防曬劑-  in vitro防曬係數SPF Boots Star Rating(含數據、圖譜、流程方法):</t>
    <phoneticPr fontId="10" type="noConversion"/>
  </si>
  <si>
    <r>
      <t>EU Colipa 2011 (1.30mg/cm</t>
    </r>
    <r>
      <rPr>
        <b/>
        <vertAlign val="superscript"/>
        <sz val="9"/>
        <color rgb="FF000000"/>
        <rFont val="微軟正黑體"/>
        <family val="2"/>
        <charset val="136"/>
      </rPr>
      <t>2</t>
    </r>
    <r>
      <rPr>
        <b/>
        <sz val="9"/>
        <color rgb="FF000000"/>
        <rFont val="微軟正黑體"/>
        <family val="2"/>
        <charset val="136"/>
      </rPr>
      <t>)</t>
    </r>
  </si>
  <si>
    <r>
      <t>中國化妝品安全技術規範2015 (2.0mg/cm</t>
    </r>
    <r>
      <rPr>
        <b/>
        <vertAlign val="superscript"/>
        <sz val="9"/>
        <color rgb="FF000000"/>
        <rFont val="微軟正黑體"/>
        <family val="2"/>
        <charset val="136"/>
      </rPr>
      <t>2</t>
    </r>
    <r>
      <rPr>
        <b/>
        <sz val="9"/>
        <color rgb="FF000000"/>
        <rFont val="微軟正黑體"/>
        <family val="2"/>
        <charset val="136"/>
      </rPr>
      <t>)</t>
    </r>
  </si>
  <si>
    <r>
      <t>FDA 2011 (0.75mg/cm</t>
    </r>
    <r>
      <rPr>
        <b/>
        <vertAlign val="superscript"/>
        <sz val="9"/>
        <color rgb="FF000000"/>
        <rFont val="微軟正黑體"/>
        <family val="2"/>
        <charset val="136"/>
      </rPr>
      <t>2</t>
    </r>
    <r>
      <rPr>
        <b/>
        <sz val="9"/>
        <color rgb="FF000000"/>
        <rFont val="微軟正黑體"/>
        <family val="2"/>
        <charset val="136"/>
      </rPr>
      <t>)</t>
    </r>
  </si>
  <si>
    <r>
      <t>TFDA研習報告ANSM2017 (0.65 mg/cm</t>
    </r>
    <r>
      <rPr>
        <b/>
        <vertAlign val="superscript"/>
        <sz val="9"/>
        <color rgb="FF000000"/>
        <rFont val="微軟正黑體"/>
        <family val="2"/>
        <charset val="136"/>
      </rPr>
      <t>2</t>
    </r>
    <r>
      <rPr>
        <b/>
        <sz val="9"/>
        <color rgb="FF000000"/>
        <rFont val="微軟正黑體"/>
        <family val="2"/>
        <charset val="136"/>
      </rPr>
      <t>)</t>
    </r>
  </si>
  <si>
    <t>請勾選測試條件</t>
    <phoneticPr fontId="10" type="noConversion"/>
  </si>
  <si>
    <t>群組6-4-1</t>
    <phoneticPr fontId="10" type="noConversion"/>
  </si>
  <si>
    <t>*</t>
    <phoneticPr fontId="10" type="noConversion"/>
  </si>
  <si>
    <t>單次測試出具報告</t>
  </si>
  <si>
    <r>
      <t>三次打樣</t>
    </r>
    <r>
      <rPr>
        <b/>
        <sz val="9"/>
        <color rgb="FFFF0000"/>
        <rFont val="微軟正黑體"/>
        <family val="2"/>
        <charset val="136"/>
      </rPr>
      <t>(僅提供一次查登資料，須搭配勾選下列參考方法)</t>
    </r>
  </si>
  <si>
    <t>Allantoin</t>
  </si>
  <si>
    <t>97-59-6</t>
  </si>
  <si>
    <t>Ascorbyl Tetraisopalmitate</t>
  </si>
  <si>
    <t>183476-82-6</t>
  </si>
  <si>
    <t>Tranexamic acid</t>
  </si>
  <si>
    <t>1197-18-8</t>
  </si>
  <si>
    <t>3-O-Ethyl Ascorbic Acid</t>
  </si>
  <si>
    <t>86404-04-8</t>
  </si>
  <si>
    <t xml:space="preserve">Thioglycolic Acid  </t>
  </si>
  <si>
    <t>Cysteine</t>
  </si>
  <si>
    <t>52-90-4</t>
  </si>
  <si>
    <t>Cysteamine HCL</t>
  </si>
  <si>
    <t>156-57-0</t>
  </si>
  <si>
    <t>Sodium bromate (含鑑別測試)</t>
    <phoneticPr fontId="10" type="noConversion"/>
  </si>
  <si>
    <t>7789-38-0</t>
  </si>
  <si>
    <t>群組10</t>
    <phoneticPr fontId="10" type="noConversion"/>
  </si>
  <si>
    <t>INCI 名稱</t>
    <phoneticPr fontId="10" type="noConversion"/>
  </si>
  <si>
    <r>
      <t>Sodium persulfate</t>
    </r>
    <r>
      <rPr>
        <b/>
        <vertAlign val="superscript"/>
        <sz val="9"/>
        <color rgb="FFFF0000"/>
        <rFont val="微軟正黑體"/>
        <family val="2"/>
        <charset val="136"/>
      </rPr>
      <t>註</t>
    </r>
    <r>
      <rPr>
        <b/>
        <sz val="9"/>
        <color rgb="FF000000"/>
        <rFont val="微軟正黑體"/>
        <family val="2"/>
        <charset val="136"/>
      </rPr>
      <t>(含鑑別測試)</t>
    </r>
    <phoneticPr fontId="10" type="noConversion"/>
  </si>
  <si>
    <t>7775-27-1</t>
  </si>
  <si>
    <r>
      <t>Potassium Persulfate</t>
    </r>
    <r>
      <rPr>
        <b/>
        <vertAlign val="superscript"/>
        <sz val="9"/>
        <color rgb="FFFF0000"/>
        <rFont val="微軟正黑體"/>
        <family val="2"/>
        <charset val="136"/>
      </rPr>
      <t>註</t>
    </r>
    <r>
      <rPr>
        <b/>
        <sz val="9"/>
        <color rgb="FF000000"/>
        <rFont val="微軟正黑體"/>
        <family val="2"/>
        <charset val="136"/>
      </rPr>
      <t>(含鑑別測試)</t>
    </r>
    <phoneticPr fontId="10" type="noConversion"/>
  </si>
  <si>
    <r>
      <t>‎</t>
    </r>
    <r>
      <rPr>
        <sz val="9"/>
        <color rgb="FF000000"/>
        <rFont val="微軟正黑體"/>
        <family val="2"/>
        <charset val="136"/>
      </rPr>
      <t xml:space="preserve">7727-21-1 </t>
    </r>
  </si>
  <si>
    <t>群組10-2</t>
  </si>
  <si>
    <r>
      <t>Ammonium Persulfate</t>
    </r>
    <r>
      <rPr>
        <b/>
        <vertAlign val="superscript"/>
        <sz val="9"/>
        <color rgb="FFFF0000"/>
        <rFont val="微軟正黑體"/>
        <family val="2"/>
        <charset val="136"/>
      </rPr>
      <t>註</t>
    </r>
    <r>
      <rPr>
        <b/>
        <sz val="9"/>
        <color rgb="FF000000"/>
        <rFont val="微軟正黑體"/>
        <family val="2"/>
        <charset val="136"/>
      </rPr>
      <t>(含鑑別測試)</t>
    </r>
    <phoneticPr fontId="10" type="noConversion"/>
  </si>
  <si>
    <r>
      <t>‎</t>
    </r>
    <r>
      <rPr>
        <sz val="9"/>
        <color rgb="FF000000"/>
        <rFont val="微軟正黑體"/>
        <family val="2"/>
        <charset val="136"/>
      </rPr>
      <t xml:space="preserve">7727-54-0 </t>
    </r>
  </si>
  <si>
    <t>群組10-3</t>
  </si>
  <si>
    <r>
      <t>Persulfate總量</t>
    </r>
    <r>
      <rPr>
        <b/>
        <vertAlign val="superscript"/>
        <sz val="9"/>
        <color rgb="FFFF0000"/>
        <rFont val="微軟正黑體"/>
        <family val="2"/>
        <charset val="136"/>
      </rPr>
      <t>註</t>
    </r>
    <phoneticPr fontId="10" type="noConversion"/>
  </si>
  <si>
    <t>群組10-4</t>
  </si>
  <si>
    <t>註:漂粉產品，如同時2項成份(含)以上，因方法無法區分，報告將呈現"各項成份鑑別"與"Peroxid 總量"。</t>
  </si>
  <si>
    <t>群組10-4-1</t>
    <phoneticPr fontId="10" type="noConversion"/>
  </si>
  <si>
    <t>群組11</t>
    <phoneticPr fontId="10" type="noConversion"/>
  </si>
  <si>
    <r>
      <t>Hydrogen Peroxide  (含鑑別測試、pH值)</t>
    </r>
    <r>
      <rPr>
        <sz val="9"/>
        <color rgb="FF000000"/>
        <rFont val="微軟正黑體"/>
        <family val="2"/>
        <charset val="136"/>
      </rPr>
      <t xml:space="preserve">  </t>
    </r>
    <phoneticPr fontId="10" type="noConversion"/>
  </si>
  <si>
    <t>群組11-1</t>
    <phoneticPr fontId="10" type="noConversion"/>
  </si>
  <si>
    <t>12. 染髮劑-第一劑(含數據、圖譜、流程方法):</t>
    <phoneticPr fontId="10" type="noConversion"/>
  </si>
  <si>
    <t>群組12</t>
    <phoneticPr fontId="10" type="noConversion"/>
  </si>
  <si>
    <t>※由於標準品有存放期效限制，請先選擇待測主成分，以利確認實驗室有無效期內標準品。</t>
  </si>
  <si>
    <t>群組12-51-1</t>
    <phoneticPr fontId="10" type="noConversion"/>
  </si>
  <si>
    <t>1,3-Bis-(2,4-Diaminophenoxy) propane</t>
    <phoneticPr fontId="10" type="noConversion"/>
  </si>
  <si>
    <t>81892-72-0</t>
  </si>
  <si>
    <t>群組12-1</t>
    <phoneticPr fontId="10" type="noConversion"/>
  </si>
  <si>
    <t>1-Hydroxyethyl 4,5-diamino pyrazole</t>
    <phoneticPr fontId="10" type="noConversion"/>
  </si>
  <si>
    <t>155601-30-2</t>
  </si>
  <si>
    <t>群組12-2</t>
  </si>
  <si>
    <t>1-Naphthol</t>
    <phoneticPr fontId="10" type="noConversion"/>
  </si>
  <si>
    <t xml:space="preserve">90-15-3 </t>
  </si>
  <si>
    <t>群組12-3</t>
  </si>
  <si>
    <t>2,4-Diaminophenol</t>
    <phoneticPr fontId="10" type="noConversion"/>
  </si>
  <si>
    <t>95-86-3</t>
  </si>
  <si>
    <t>群組12-4</t>
  </si>
  <si>
    <t>2,4-Diaminophenoxyethanol HCl</t>
    <phoneticPr fontId="10" type="noConversion"/>
  </si>
  <si>
    <t>66422-95-5</t>
  </si>
  <si>
    <t>群組12-5</t>
  </si>
  <si>
    <t>2,6-Diaminopyridine</t>
    <phoneticPr fontId="10" type="noConversion"/>
  </si>
  <si>
    <t>141-86-6</t>
  </si>
  <si>
    <t>群組12-6</t>
  </si>
  <si>
    <t>4-Chlororesorcinol</t>
    <phoneticPr fontId="10" type="noConversion"/>
  </si>
  <si>
    <t>95-88-5</t>
  </si>
  <si>
    <t>群組12-7</t>
  </si>
  <si>
    <t>4-Nitro-o-phenylenediamine</t>
    <phoneticPr fontId="10" type="noConversion"/>
  </si>
  <si>
    <t>99-56-9</t>
  </si>
  <si>
    <t>群組12-8</t>
  </si>
  <si>
    <t>5-Amino-6-chloro-o-cresol</t>
    <phoneticPr fontId="10" type="noConversion"/>
  </si>
  <si>
    <t>84540-50-1</t>
  </si>
  <si>
    <t>群組12-9</t>
  </si>
  <si>
    <t>Acid Red 73</t>
    <phoneticPr fontId="10" type="noConversion"/>
  </si>
  <si>
    <t>5413-75-2</t>
  </si>
  <si>
    <t>群組12-10</t>
  </si>
  <si>
    <t>Basic Blue 9</t>
    <phoneticPr fontId="10" type="noConversion"/>
  </si>
  <si>
    <t xml:space="preserve">61-73-4 </t>
  </si>
  <si>
    <t>群組12-11</t>
  </si>
  <si>
    <t>Basic Blue 99</t>
    <phoneticPr fontId="10" type="noConversion"/>
  </si>
  <si>
    <t>68123-13-7</t>
  </si>
  <si>
    <t>群組12-12</t>
  </si>
  <si>
    <t>Basic Brown 16</t>
    <phoneticPr fontId="10" type="noConversion"/>
  </si>
  <si>
    <t>26381-41-9</t>
  </si>
  <si>
    <t>群組12-13</t>
  </si>
  <si>
    <t>Basic Brown 17</t>
    <phoneticPr fontId="10" type="noConversion"/>
  </si>
  <si>
    <t>68391-32-2</t>
  </si>
  <si>
    <t>群組12-14</t>
  </si>
  <si>
    <t>Basic Orange 31</t>
    <phoneticPr fontId="10" type="noConversion"/>
  </si>
  <si>
    <t>97404-02-9</t>
  </si>
  <si>
    <t>群組12-15</t>
  </si>
  <si>
    <t>Basic Red 51</t>
    <phoneticPr fontId="10" type="noConversion"/>
  </si>
  <si>
    <t>12270-25-6</t>
  </si>
  <si>
    <t>群組12-16</t>
  </si>
  <si>
    <t>Basic Violet  2</t>
    <phoneticPr fontId="10" type="noConversion"/>
  </si>
  <si>
    <t>3248-91-7</t>
  </si>
  <si>
    <t>群組12-17</t>
  </si>
  <si>
    <t>Basic Yellow 57</t>
    <phoneticPr fontId="10" type="noConversion"/>
  </si>
  <si>
    <t>68391-31-1</t>
  </si>
  <si>
    <t>群組12-18</t>
  </si>
  <si>
    <t>Basic Yellow 87</t>
    <phoneticPr fontId="10" type="noConversion"/>
  </si>
  <si>
    <t xml:space="preserve">116844-55-4 </t>
  </si>
  <si>
    <t>群組12-19</t>
  </si>
  <si>
    <t>o-Aminophenol</t>
    <phoneticPr fontId="10" type="noConversion"/>
  </si>
  <si>
    <t>95-55-6</t>
  </si>
  <si>
    <t>群組12-20</t>
  </si>
  <si>
    <t>o-phenylenediamine (CI 76010; OPDA)</t>
    <phoneticPr fontId="10" type="noConversion"/>
  </si>
  <si>
    <t>95-54-5</t>
  </si>
  <si>
    <t>群組12-21</t>
  </si>
  <si>
    <t>p-Aminophenol (CI 76550)</t>
    <phoneticPr fontId="10" type="noConversion"/>
  </si>
  <si>
    <t>123-30-8</t>
  </si>
  <si>
    <t>群組12-22</t>
  </si>
  <si>
    <t>Phenyl methyl pyrazolone</t>
    <phoneticPr fontId="10" type="noConversion"/>
  </si>
  <si>
    <t>89-25-8</t>
  </si>
  <si>
    <t>群組12-23</t>
  </si>
  <si>
    <t>p-Phenylenediamine</t>
    <phoneticPr fontId="10" type="noConversion"/>
  </si>
  <si>
    <t>106-50-3</t>
  </si>
  <si>
    <t>群組12-24</t>
  </si>
  <si>
    <t>Resorcinol</t>
    <phoneticPr fontId="10" type="noConversion"/>
  </si>
  <si>
    <t xml:space="preserve">108-46-3 </t>
  </si>
  <si>
    <t>群組12-25</t>
  </si>
  <si>
    <t>Toluene-2,5-diamine</t>
    <phoneticPr fontId="10" type="noConversion"/>
  </si>
  <si>
    <t>95-70-5</t>
  </si>
  <si>
    <t>群組12-26</t>
  </si>
  <si>
    <t>2,6-Dihydroxyethylaminotoluene</t>
    <phoneticPr fontId="10" type="noConversion"/>
  </si>
  <si>
    <t>149330-25-6</t>
  </si>
  <si>
    <t>群組12-27</t>
  </si>
  <si>
    <t xml:space="preserve">2,7-Naphthalenediol </t>
    <phoneticPr fontId="10" type="noConversion"/>
  </si>
  <si>
    <t>582-17-2</t>
  </si>
  <si>
    <t>群組12-28</t>
  </si>
  <si>
    <t>2-Amino-3-hydroxypyridine</t>
    <phoneticPr fontId="10" type="noConversion"/>
  </si>
  <si>
    <t>16867-03-1</t>
  </si>
  <si>
    <t>群組12-29</t>
  </si>
  <si>
    <t>2-Amino-4-hydroxyethylaminoanisole</t>
    <phoneticPr fontId="10" type="noConversion"/>
  </si>
  <si>
    <t>83763-47-7</t>
  </si>
  <si>
    <t>群組12-30</t>
  </si>
  <si>
    <t xml:space="preserve">4-Amino-o-cresol </t>
    <phoneticPr fontId="10" type="noConversion"/>
  </si>
  <si>
    <t xml:space="preserve">2835-96-3 </t>
  </si>
  <si>
    <t>群組12-31</t>
  </si>
  <si>
    <t>2-Amino-6-chloro-4-nitrophenol</t>
    <phoneticPr fontId="10" type="noConversion"/>
  </si>
  <si>
    <t>6358-9-4</t>
    <phoneticPr fontId="10" type="noConversion"/>
  </si>
  <si>
    <t>群組12-32</t>
  </si>
  <si>
    <t>2-Methyl-5-hydroxyethylaminophenol</t>
    <phoneticPr fontId="10" type="noConversion"/>
  </si>
  <si>
    <t>55302-96-0</t>
  </si>
  <si>
    <t>群組12-33</t>
  </si>
  <si>
    <t>2-Methylresorcinol</t>
    <phoneticPr fontId="10" type="noConversion"/>
  </si>
  <si>
    <t>608-25-3</t>
  </si>
  <si>
    <t>群組12-34</t>
  </si>
  <si>
    <t>4-Aamino-2-hydroxytoluene</t>
    <phoneticPr fontId="10" type="noConversion"/>
  </si>
  <si>
    <t>2835-95-2</t>
  </si>
  <si>
    <t>群組12-35</t>
  </si>
  <si>
    <t>4-Amino-3-nitrophenol</t>
    <phoneticPr fontId="10" type="noConversion"/>
  </si>
  <si>
    <t>610-81-1</t>
  </si>
  <si>
    <t>群組12-36</t>
  </si>
  <si>
    <t>4-Amino-m-cresol</t>
    <phoneticPr fontId="10" type="noConversion"/>
  </si>
  <si>
    <t xml:space="preserve">2835-99-6 </t>
  </si>
  <si>
    <t>群組12-37</t>
  </si>
  <si>
    <t>2-Amino-4-hydroxyethylaminoanisole sulfate</t>
    <phoneticPr fontId="10" type="noConversion"/>
  </si>
  <si>
    <t>83763-48-8</t>
  </si>
  <si>
    <t>群組12-38</t>
  </si>
  <si>
    <t>HC Blue No.15</t>
    <phoneticPr fontId="10" type="noConversion"/>
  </si>
  <si>
    <t>群組12-39</t>
  </si>
  <si>
    <t>HC Blue No.2</t>
    <phoneticPr fontId="10" type="noConversion"/>
  </si>
  <si>
    <t>群組12-40</t>
  </si>
  <si>
    <t>HC Red No.13</t>
    <phoneticPr fontId="10" type="noConversion"/>
  </si>
  <si>
    <t>群組12-41</t>
  </si>
  <si>
    <t>HC Red No.3</t>
    <phoneticPr fontId="10" type="noConversion"/>
  </si>
  <si>
    <t>群組12-42</t>
  </si>
  <si>
    <t>HC Yellow No.13</t>
    <phoneticPr fontId="10" type="noConversion"/>
  </si>
  <si>
    <t>群組12-43</t>
  </si>
  <si>
    <t>HC Yellow No.2</t>
    <phoneticPr fontId="10" type="noConversion"/>
  </si>
  <si>
    <t>群組12-44</t>
  </si>
  <si>
    <t>HC Yellow No.4</t>
    <phoneticPr fontId="10" type="noConversion"/>
  </si>
  <si>
    <t>群組12-45</t>
  </si>
  <si>
    <t>HC Yellow No.5</t>
    <phoneticPr fontId="10" type="noConversion"/>
  </si>
  <si>
    <t>群組12-46</t>
  </si>
  <si>
    <t>Hydroxyethyl-2-nitro-p-toluidine</t>
    <phoneticPr fontId="10" type="noConversion"/>
  </si>
  <si>
    <t>群組12-47</t>
  </si>
  <si>
    <t>m-Aminophenol (CI 76545)</t>
    <phoneticPr fontId="10" type="noConversion"/>
  </si>
  <si>
    <t>群組12-48</t>
  </si>
  <si>
    <t>m-phenylenediamine</t>
    <phoneticPr fontId="10" type="noConversion"/>
  </si>
  <si>
    <t>群組12-49</t>
  </si>
  <si>
    <t xml:space="preserve">N,N-Bis(2-hydroxyethyl)-p-phenylenediamine </t>
    <phoneticPr fontId="10" type="noConversion"/>
  </si>
  <si>
    <t>群組12-50</t>
  </si>
  <si>
    <t>sulfate</t>
    <phoneticPr fontId="10" type="noConversion"/>
  </si>
  <si>
    <t>群組12-51</t>
  </si>
  <si>
    <t>※如遇非例行主成分，需另評估開發方法、購置標準品，並另評估報價與交期。</t>
  </si>
  <si>
    <t>群組13</t>
    <phoneticPr fontId="10" type="noConversion"/>
  </si>
  <si>
    <t>群組13-1</t>
    <phoneticPr fontId="10" type="noConversion"/>
  </si>
  <si>
    <t>超微量工業安全實驗室委託試驗申請書- 化粧品</t>
    <phoneticPr fontId="10" type="noConversion"/>
  </si>
  <si>
    <t>Ultra Trace and Industrial Safety Hygiene Laboratory Application Form - Cosmetics</t>
    <phoneticPr fontId="10" type="noConversion"/>
  </si>
  <si>
    <r>
      <rPr>
        <sz val="10"/>
        <color rgb="FF000000"/>
        <rFont val="Microsoft JhengHei"/>
        <family val="2"/>
        <charset val="136"/>
      </rPr>
      <t>同發票廠商</t>
    </r>
    <r>
      <rPr>
        <sz val="10"/>
        <color rgb="FF000000"/>
        <rFont val="Arial"/>
        <family val="2"/>
      </rPr>
      <t>As Invoice company</t>
    </r>
    <phoneticPr fontId="10" type="noConversion"/>
  </si>
  <si>
    <t>Test Required</t>
    <phoneticPr fontId="10"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</si>
  <si>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0" type="noConversion"/>
  </si>
  <si>
    <r>
      <t>SGS</t>
    </r>
    <r>
      <rPr>
        <b/>
        <sz val="10"/>
        <color theme="1"/>
        <rFont val="微軟正黑體"/>
        <family val="2"/>
        <charset val="136"/>
      </rPr>
      <t>填寫</t>
    </r>
    <phoneticPr fontId="10" type="noConversion"/>
  </si>
  <si>
    <t>By SGS</t>
    <phoneticPr fontId="10" type="noConversion"/>
  </si>
  <si>
    <r>
      <rPr>
        <sz val="8"/>
        <color theme="1"/>
        <rFont val="微軟正黑體"/>
        <family val="2"/>
        <charset val="136"/>
      </rPr>
      <t>樣品及檢測方法是否偏離</t>
    </r>
    <r>
      <rPr>
        <sz val="8"/>
        <color theme="1"/>
        <rFont val="Arial"/>
        <family val="2"/>
      </rPr>
      <t>if the sample or test method are deviated :</t>
    </r>
    <phoneticPr fontId="10" type="noConversion"/>
  </si>
  <si>
    <r>
      <rPr>
        <sz val="8"/>
        <color rgb="FF000000"/>
        <rFont val="微軟正黑體"/>
        <family val="2"/>
        <charset val="136"/>
      </rPr>
      <t>無</t>
    </r>
    <r>
      <rPr>
        <sz val="8"/>
        <color rgb="FF000000"/>
        <rFont val="Arial"/>
        <family val="2"/>
      </rPr>
      <t xml:space="preserve">No     </t>
    </r>
    <phoneticPr fontId="10"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</si>
  <si>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0" type="noConversion"/>
  </si>
  <si>
    <r>
      <rPr>
        <sz val="8"/>
        <color rgb="FF000000"/>
        <rFont val="微軟正黑體"/>
        <family val="2"/>
        <charset val="136"/>
      </rPr>
      <t>樣品破損</t>
    </r>
    <r>
      <rPr>
        <sz val="8"/>
        <color rgb="FF000000"/>
        <rFont val="Arial"/>
        <family val="2"/>
      </rPr>
      <t>Sample/Product Package damage</t>
    </r>
    <phoneticPr fontId="10" type="noConversion"/>
  </si>
  <si>
    <r>
      <rPr>
        <sz val="8"/>
        <color rgb="FF000000"/>
        <rFont val="微軟正黑體"/>
        <family val="2"/>
        <charset val="136"/>
      </rPr>
      <t>樣品失溫</t>
    </r>
    <r>
      <rPr>
        <sz val="8"/>
        <color rgb="FF000000"/>
        <rFont val="Arial"/>
        <family val="2"/>
      </rPr>
      <t>Temperature loss</t>
    </r>
    <phoneticPr fontId="10" type="noConversion"/>
  </si>
  <si>
    <r>
      <rPr>
        <sz val="8"/>
        <color rgb="FF000000"/>
        <rFont val="微軟正黑體"/>
        <family val="2"/>
        <charset val="136"/>
      </rPr>
      <t>樣品包裝不符檢測要求</t>
    </r>
    <r>
      <rPr>
        <sz val="8"/>
        <color rgb="FF000000"/>
        <rFont val="Arial"/>
        <family val="2"/>
      </rPr>
      <t>Sample packing does not meet the requirement.</t>
    </r>
    <phoneticPr fontId="10" type="noConversion"/>
  </si>
  <si>
    <r>
      <rPr>
        <sz val="8"/>
        <color rgb="FF000000"/>
        <rFont val="微軟正黑體"/>
        <family val="2"/>
        <charset val="136"/>
      </rPr>
      <t>檢測方法非最新版本</t>
    </r>
    <r>
      <rPr>
        <sz val="8"/>
        <color rgb="FF000000"/>
        <rFont val="Arial"/>
        <family val="2"/>
      </rPr>
      <t>Test method is not a latest version.</t>
    </r>
    <phoneticPr fontId="10" type="noConversion"/>
  </si>
  <si>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0" type="noConversion"/>
  </si>
  <si>
    <r>
      <rPr>
        <sz val="8"/>
        <color rgb="FF000000"/>
        <rFont val="微軟正黑體"/>
        <family val="2"/>
        <charset val="136"/>
      </rPr>
      <t>其他</t>
    </r>
    <r>
      <rPr>
        <sz val="8"/>
        <color rgb="FF000000"/>
        <rFont val="Arial"/>
        <family val="2"/>
      </rPr>
      <t xml:space="preserve"> Others</t>
    </r>
    <phoneticPr fontId="10" type="noConversion"/>
  </si>
  <si>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0" type="noConversion"/>
  </si>
  <si>
    <t>Benzophenone-1</t>
    <phoneticPr fontId="10" type="noConversion"/>
  </si>
  <si>
    <t>Butyl methoxydibenzoylmethane (Parsol 1789)</t>
    <phoneticPr fontId="10" type="noConversion"/>
  </si>
  <si>
    <t>Ethylhexyl Triazone (ET)</t>
    <phoneticPr fontId="10" type="noConversion"/>
  </si>
  <si>
    <t>bis-ethylhexyloxyphenol methoxyphenyl triazine (TS)</t>
    <phoneticPr fontId="10" type="noConversion"/>
  </si>
  <si>
    <t>Diethylhexyl butamido triazone (DHBT)</t>
    <phoneticPr fontId="10" type="noConversion"/>
  </si>
  <si>
    <t>Tel : 07-3012121#4804/4805/4809</t>
    <phoneticPr fontId="10" type="noConversion"/>
  </si>
  <si>
    <t>Tel : 04- 2359-1515  #1500~1502/1505</t>
    <phoneticPr fontId="10" type="noConversion"/>
  </si>
  <si>
    <t>Tel: 02-2299-3279 #7122~7124/7129/7131</t>
    <phoneticPr fontId="10" type="noConversion"/>
  </si>
  <si>
    <t>台灣檢驗科技股份有限公司-健康產業服務</t>
    <phoneticPr fontId="10" type="noConversion"/>
  </si>
  <si>
    <t>SGS Taiwan Ltd. - Health Industry Services</t>
    <phoneticPr fontId="10"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</si>
  <si>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0"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</si>
  <si>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0"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</si>
  <si>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0" type="noConversion"/>
  </si>
  <si>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0" type="noConversion"/>
  </si>
  <si>
    <r>
      <rPr>
        <b/>
        <sz val="6"/>
        <color rgb="FF000000"/>
        <rFont val="微軟正黑體"/>
        <family val="2"/>
        <charset val="136"/>
      </rPr>
      <t>備註及聲明</t>
    </r>
    <r>
      <rPr>
        <b/>
        <sz val="6"/>
        <color rgb="FF000000"/>
        <rFont val="Arial"/>
        <family val="2"/>
      </rPr>
      <t>Note and Statement</t>
    </r>
    <phoneticPr fontId="10"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</si>
  <si>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</si>
  <si>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</si>
  <si>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</si>
  <si>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</si>
  <si>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</si>
  <si>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</si>
  <si>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</si>
  <si>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</si>
  <si>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</si>
  <si>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</si>
  <si>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</si>
  <si>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</si>
  <si>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</si>
  <si>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</si>
  <si>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0"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</si>
  <si>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0"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</si>
  <si>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0"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</si>
  <si>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0" type="noConversion"/>
  </si>
  <si>
    <r>
      <t>用印日期</t>
    </r>
    <r>
      <rPr>
        <b/>
        <sz val="8"/>
        <color rgb="FFFF0000"/>
        <rFont val="Arial"/>
        <family val="2"/>
      </rPr>
      <t>(yyyy.mm.dd)</t>
    </r>
    <r>
      <rPr>
        <b/>
        <sz val="8"/>
        <color theme="1"/>
        <rFont val="Arial"/>
        <family val="2"/>
      </rPr>
      <t>:</t>
    </r>
    <phoneticPr fontId="10"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</si>
  <si>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</si>
  <si>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0" type="noConversion"/>
  </si>
  <si>
    <r>
      <t>pH值</t>
    </r>
    <r>
      <rPr>
        <b/>
        <sz val="9"/>
        <color rgb="FF000000"/>
        <rFont val="微軟正黑體"/>
        <family val="2"/>
        <charset val="136"/>
      </rPr>
      <t>(含數據、流程方法)</t>
    </r>
    <phoneticPr fontId="10" type="noConversion"/>
  </si>
  <si>
    <t>7. 美白劑(含數據、圖譜、流程方法):</t>
    <phoneticPr fontId="10" type="noConversion"/>
  </si>
  <si>
    <t>8. 燙髮劑-第一劑(含數據、圖譜、流程方法):</t>
    <phoneticPr fontId="10" type="noConversion"/>
  </si>
  <si>
    <t>9. 燙髮劑-第二劑(含數據、圖譜、流程方法):</t>
    <phoneticPr fontId="10" type="noConversion"/>
  </si>
  <si>
    <t>10. 染髮劑-漂粉(含數據、圖譜、流程方法):</t>
    <phoneticPr fontId="10" type="noConversion"/>
  </si>
  <si>
    <t>11. 染髮劑-第二劑(含數據、圖譜、流程方法):</t>
    <phoneticPr fontId="10" type="noConversion"/>
  </si>
  <si>
    <r>
      <t>13. 其他</t>
    </r>
    <r>
      <rPr>
        <b/>
        <sz val="9"/>
        <color rgb="FFFF0000"/>
        <rFont val="微軟正黑體"/>
        <family val="2"/>
        <charset val="136"/>
      </rPr>
      <t>(未在上述列表中請自行填寫)</t>
    </r>
    <r>
      <rPr>
        <b/>
        <sz val="9"/>
        <color rgb="FF000000"/>
        <rFont val="微軟正黑體"/>
        <family val="2"/>
        <charset val="136"/>
      </rPr>
      <t>:</t>
    </r>
    <phoneticPr fontId="10" type="noConversion"/>
  </si>
  <si>
    <t>1. 常見項目</t>
    <phoneticPr fontId="10" type="noConversion"/>
  </si>
  <si>
    <r>
      <t>2. 牙齒美白劑</t>
    </r>
    <r>
      <rPr>
        <b/>
        <sz val="9"/>
        <color rgb="FF000000"/>
        <rFont val="微軟正黑體"/>
        <family val="2"/>
        <charset val="136"/>
      </rPr>
      <t xml:space="preserve"> (含數據、圖譜、流程方法):</t>
    </r>
    <phoneticPr fontId="10" type="noConversion"/>
  </si>
  <si>
    <t>3. 止汗制臭劑(含鑑別、數據、圖譜、流程方法):</t>
    <phoneticPr fontId="10" type="noConversion"/>
  </si>
  <si>
    <t>4. 抗痘(含數據、圖譜、流程方法):</t>
    <phoneticPr fontId="10" type="noConversion"/>
  </si>
  <si>
    <t>1. 重金屬 Heavy Metals :</t>
    <phoneticPr fontId="10" type="noConversion"/>
  </si>
  <si>
    <t>5. 可塑劑 Phthalates:</t>
    <phoneticPr fontId="10" type="noConversion"/>
  </si>
  <si>
    <t>8. 常見測項 Common items:</t>
    <phoneticPr fontId="10" type="noConversion"/>
  </si>
  <si>
    <t>9. CNS 15492牙膏與牙粉 CNS 15492 Toothpastes (Dentifrices):</t>
    <phoneticPr fontId="10" type="noConversion"/>
  </si>
  <si>
    <t>◎金黃色葡萄球菌 (Staphylococcus aureus) NT1650</t>
  </si>
  <si>
    <t xml:space="preserve">◎綠膿桿菌 (Pseudomonas aeruginosa) NT 1650 </t>
  </si>
  <si>
    <t>十項塑化劑 (Phthalate 10 Items)(特殊基質) NT 7200</t>
  </si>
  <si>
    <t>★七項塑化劑 (Phthalate 7 Items) NT 4000</t>
  </si>
  <si>
    <t>十項塑化劑 (Phthalate 10 Items) NT 5500</t>
  </si>
  <si>
    <t>★壬基苯酚 (Nonylphenol (NP)) NT 3300</t>
  </si>
  <si>
    <t>★壬基苯酚聚乙氧基醇類 (Nonyl Phenol Ethoxylates (NPEO)) NT 4400</t>
  </si>
  <si>
    <t xml:space="preserve">◎大腸桿菌 (Escherichia coli ) NT 1650 </t>
  </si>
  <si>
    <t xml:space="preserve">◎沙門氏菌 (Salmonella) NT 1650 </t>
  </si>
  <si>
    <t>回主頁 Back to Main Page</t>
    <phoneticPr fontId="10" type="noConversion"/>
  </si>
  <si>
    <t xml:space="preserve"> </t>
    <phoneticPr fontId="10" type="noConversion"/>
  </si>
  <si>
    <r>
      <rPr>
        <sz val="10"/>
        <color rgb="FF000000"/>
        <rFont val="微軟正黑體"/>
        <family val="2"/>
        <charset val="136"/>
      </rPr>
      <t>加發紙本</t>
    </r>
    <r>
      <rPr>
        <sz val="10"/>
        <color rgb="FF000000"/>
        <rFont val="Arial"/>
        <family val="2"/>
      </rPr>
      <t xml:space="preserve"> Apply</t>
    </r>
    <phoneticPr fontId="10"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</si>
  <si>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0" type="noConversion"/>
  </si>
  <si>
    <t>受</t>
    <phoneticPr fontId="10" type="noConversion"/>
  </si>
  <si>
    <t>產品至</t>
    <phoneticPr fontId="10" type="noConversion"/>
  </si>
  <si>
    <t>台灣檢驗科技股份有限公司檢驗，因本公司與客戶協定關係，</t>
    <phoneticPr fontId="10" type="noConversion"/>
  </si>
  <si>
    <t>測試報告上資料需如下呈現：</t>
    <phoneticPr fontId="10" type="noConversion"/>
  </si>
  <si>
    <t>檸檬酸 (Citric acid) NT 3300</t>
  </si>
  <si>
    <t>蘋果酸 (dl-Malic acid) NT 3300</t>
  </si>
  <si>
    <t>傳明酸 (Tranexamic acid) NT 5500</t>
  </si>
  <si>
    <t>維生素C葡萄糖苷 (Ascorbyl glucoside) NT 4000</t>
  </si>
  <si>
    <t>熊果素 (Arbutin) NT 4000</t>
  </si>
  <si>
    <t>尿囊素 (Allantoin) NT 5000</t>
  </si>
  <si>
    <t>生育酚 (DL-α-Tocopherol) NT 6600</t>
  </si>
  <si>
    <t>dl-α-生育醇醋酸酯 (DL-α-Tocopheryl Acetate) NT 6600</t>
  </si>
  <si>
    <t>pH值 (pH) NT 1000</t>
  </si>
  <si>
    <t>三氯沙 (Triclosan) NT 4000</t>
  </si>
  <si>
    <t>Chlorhexidine digluconate (CHG) NT 5500</t>
  </si>
  <si>
    <t>Cetylpyridinium chloride (CPC) NT 5500</t>
  </si>
  <si>
    <t>Benzethonium Chloride (BZC) NT 5500</t>
  </si>
  <si>
    <t>Benzalkonium chloride (BAC) NT 5500</t>
  </si>
  <si>
    <t>矽靈 (Dimethicone) NT 4400</t>
  </si>
  <si>
    <t>遷移性螢光劑(面膜紙)(Migratable fluorescent substance) NT 1650</t>
  </si>
  <si>
    <t>化粧品中10項類固醇定量分析 (Cosmetic 10 item Steroid) NT 6500</t>
  </si>
  <si>
    <t>化粧品中雌激素8項定量分析 (Cosmetic Estrogens 8 item) NT 6500</t>
  </si>
  <si>
    <t>★對苯二酚 (Hydroquinone) NT 4000</t>
    <phoneticPr fontId="10" type="noConversion"/>
  </si>
  <si>
    <t>★對苯二酚單苄醚 (Hydroquinone monobenzyl ether) NT 5000</t>
    <phoneticPr fontId="10" type="noConversion"/>
  </si>
  <si>
    <t>★維他命A酸 (Tretinoin) NT 4000</t>
    <phoneticPr fontId="10" type="noConversion"/>
  </si>
  <si>
    <t>★杜鵑醇 (Rhododendrol) NT 5000</t>
    <phoneticPr fontId="10"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</si>
  <si>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0" type="noConversion"/>
  </si>
  <si>
    <t>西藥365項定性分析 (365 Chemicals for clinical use) NT 7500</t>
    <phoneticPr fontId="10" type="noConversion"/>
  </si>
  <si>
    <t>粧品四項PFAS測試套組：化粧品中全氟烷基物質之檢驗方法-4項(PFOA、PFNA、PFOS、PFDA) NT 8000</t>
    <phoneticPr fontId="10" type="noConversion"/>
  </si>
  <si>
    <r>
      <t>統一編號</t>
    </r>
    <r>
      <rPr>
        <b/>
        <sz val="10"/>
        <color rgb="FF000000"/>
        <rFont val="Arial"/>
        <family val="2"/>
      </rPr>
      <t xml:space="preserve"> Registration Add. I/V No :</t>
    </r>
    <phoneticPr fontId="10" type="noConversion"/>
  </si>
  <si>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</si>
  <si>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微軟正黑體"/>
        <family val="2"/>
        <charset val="136"/>
      </rPr>
      <t>分機</t>
    </r>
    <r>
      <rPr>
        <b/>
        <sz val="10"/>
        <rFont val="Arial"/>
        <family val="2"/>
      </rPr>
      <t xml:space="preserve"> Ext :</t>
    </r>
    <phoneticPr fontId="10" type="noConversion"/>
  </si>
  <si>
    <r>
      <rPr>
        <b/>
        <sz val="10"/>
        <rFont val="微軟正黑體"/>
        <family val="2"/>
        <charset val="136"/>
      </rPr>
      <t>手機</t>
    </r>
    <r>
      <rPr>
        <b/>
        <sz val="10"/>
        <rFont val="Arial"/>
        <family val="2"/>
      </rPr>
      <t xml:space="preserve"> Mobile :</t>
    </r>
    <phoneticPr fontId="10" type="noConversion"/>
  </si>
  <si>
    <r>
      <rPr>
        <b/>
        <sz val="10"/>
        <rFont val="微軟正黑體"/>
        <family val="2"/>
        <charset val="136"/>
      </rPr>
      <t>傳真</t>
    </r>
    <r>
      <rPr>
        <b/>
        <sz val="10"/>
        <rFont val="Arial"/>
        <family val="2"/>
      </rPr>
      <t xml:space="preserve"> Fax :</t>
    </r>
    <phoneticPr fontId="10"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</si>
  <si>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0" type="noConversion"/>
  </si>
  <si>
    <r>
      <rPr>
        <b/>
        <sz val="10"/>
        <rFont val="微軟正黑體"/>
        <family val="2"/>
        <charset val="136"/>
      </rPr>
      <t>聯絡人</t>
    </r>
    <r>
      <rPr>
        <b/>
        <sz val="10"/>
        <rFont val="Arial"/>
        <family val="2"/>
      </rPr>
      <t>Contact Person :</t>
    </r>
    <phoneticPr fontId="10" type="noConversion"/>
  </si>
  <si>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0" type="noConversion"/>
  </si>
  <si>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0"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</si>
  <si>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0" type="noConversion"/>
  </si>
  <si>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</si>
  <si>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Microsoft JhengHei"/>
        <family val="2"/>
      </rPr>
      <t>付款</t>
    </r>
    <r>
      <rPr>
        <b/>
        <sz val="10"/>
        <rFont val="微軟正黑體"/>
        <family val="2"/>
        <charset val="136"/>
      </rPr>
      <t>聯絡人</t>
    </r>
    <r>
      <rPr>
        <b/>
        <sz val="10"/>
        <rFont val="Arial"/>
        <family val="2"/>
      </rPr>
      <t>Contact Person :</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</si>
  <si>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0" type="noConversion"/>
  </si>
  <si>
    <r>
      <rPr>
        <b/>
        <sz val="11"/>
        <color rgb="FF000000"/>
        <rFont val="微軟正黑體"/>
        <family val="2"/>
        <charset val="136"/>
      </rPr>
      <t>簽</t>
    </r>
    <r>
      <rPr>
        <b/>
        <sz val="11"/>
        <color rgb="FF000000"/>
        <rFont val="Microsoft JhengHei"/>
        <family val="2"/>
      </rPr>
      <t>章</t>
    </r>
    <phoneticPr fontId="10" type="noConversion"/>
  </si>
  <si>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0" type="noConversion"/>
  </si>
  <si>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0" type="noConversion"/>
  </si>
  <si>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0" type="noConversion"/>
  </si>
  <si>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</si>
  <si>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0" type="noConversion"/>
  </si>
  <si>
    <r>
      <rPr>
        <sz val="10"/>
        <color rgb="FF000000"/>
        <rFont val="微軟正黑體"/>
        <family val="2"/>
        <charset val="136"/>
      </rPr>
      <t>普通件</t>
    </r>
    <r>
      <rPr>
        <sz val="10"/>
        <color rgb="FF000000"/>
        <rFont val="Arial"/>
        <family val="2"/>
      </rPr>
      <t xml:space="preserve"> General</t>
    </r>
    <phoneticPr fontId="10"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</si>
  <si>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0"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</si>
  <si>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0" type="noConversion"/>
  </si>
  <si>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0"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</si>
  <si>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0" type="noConversion"/>
  </si>
  <si>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0" type="noConversion"/>
  </si>
  <si>
    <r>
      <rPr>
        <b/>
        <sz val="10"/>
        <color rgb="FF000000"/>
        <rFont val="微軟正黑體"/>
        <family val="2"/>
        <charset val="136"/>
      </rPr>
      <t>紙本報告取法</t>
    </r>
    <r>
      <rPr>
        <b/>
        <sz val="10"/>
        <color rgb="FF000000"/>
        <rFont val="Arial"/>
        <family val="2"/>
      </rPr>
      <t>Shipping Method of Hard Copy :</t>
    </r>
    <phoneticPr fontId="10" type="noConversion"/>
  </si>
  <si>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0" type="noConversion"/>
  </si>
  <si>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0" type="noConversion"/>
  </si>
  <si>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0" type="noConversion"/>
  </si>
  <si>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0" type="noConversion"/>
  </si>
  <si>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0" type="noConversion"/>
  </si>
  <si>
    <r>
      <rPr>
        <sz val="8"/>
        <color rgb="FFFF0000"/>
        <rFont val="微軟正黑體"/>
        <family val="2"/>
        <charset val="136"/>
      </rPr>
      <t>註</t>
    </r>
    <r>
      <rPr>
        <sz val="8"/>
        <color rgb="FFFF0000"/>
        <rFont val="Arial"/>
        <family val="2"/>
      </rPr>
      <t xml:space="preserve">: </t>
    </r>
    <r>
      <rPr>
        <sz val="8"/>
        <color rgb="FFFF0000"/>
        <rFont val="微軟正黑體"/>
        <family val="2"/>
        <charset val="136"/>
      </rPr>
      <t>食品藥物管理署公布建議檢驗方法</t>
    </r>
    <r>
      <rPr>
        <sz val="8"/>
        <color rgb="FFFF0000"/>
        <rFont val="Arial"/>
        <family val="2"/>
      </rPr>
      <t>-</t>
    </r>
    <r>
      <rPr>
        <sz val="8"/>
        <color rgb="FFFF0000"/>
        <rFont val="微軟正黑體"/>
        <family val="2"/>
        <charset val="136"/>
      </rPr>
      <t>化粧品中重金屬檢驗方法</t>
    </r>
    <r>
      <rPr>
        <sz val="8"/>
        <color rgb="FFFF0000"/>
        <rFont val="Arial"/>
        <family val="2"/>
      </rPr>
      <t xml:space="preserve">(RA03H005.002): </t>
    </r>
    <r>
      <rPr>
        <sz val="8"/>
        <color rgb="FFFF0000"/>
        <rFont val="微軟正黑體"/>
        <family val="2"/>
        <charset val="136"/>
      </rPr>
      <t>鈹</t>
    </r>
    <r>
      <rPr>
        <sz val="8"/>
        <color rgb="FFFF0000"/>
        <rFont val="Arial"/>
        <family val="2"/>
      </rPr>
      <t>,</t>
    </r>
    <r>
      <rPr>
        <sz val="8"/>
        <color rgb="FFFF0000"/>
        <rFont val="微軟正黑體"/>
        <family val="2"/>
        <charset val="136"/>
      </rPr>
      <t>鉻</t>
    </r>
    <r>
      <rPr>
        <sz val="8"/>
        <color rgb="FFFF0000"/>
        <rFont val="Arial"/>
        <family val="2"/>
      </rPr>
      <t>,</t>
    </r>
    <r>
      <rPr>
        <sz val="8"/>
        <color rgb="FFFF0000"/>
        <rFont val="微軟正黑體"/>
        <family val="2"/>
        <charset val="136"/>
      </rPr>
      <t>鈷</t>
    </r>
    <r>
      <rPr>
        <sz val="8"/>
        <color rgb="FFFF0000"/>
        <rFont val="Arial"/>
        <family val="2"/>
      </rPr>
      <t>,</t>
    </r>
    <r>
      <rPr>
        <sz val="8"/>
        <color rgb="FFFF0000"/>
        <rFont val="微軟正黑體"/>
        <family val="2"/>
        <charset val="136"/>
      </rPr>
      <t>鎳</t>
    </r>
    <r>
      <rPr>
        <sz val="8"/>
        <color rgb="FFFF0000"/>
        <rFont val="Arial"/>
        <family val="2"/>
      </rPr>
      <t>,</t>
    </r>
    <r>
      <rPr>
        <sz val="8"/>
        <color rgb="FFFF0000"/>
        <rFont val="微軟正黑體"/>
        <family val="2"/>
        <charset val="136"/>
      </rPr>
      <t>砷</t>
    </r>
    <r>
      <rPr>
        <sz val="8"/>
        <color rgb="FFFF0000"/>
        <rFont val="Arial"/>
        <family val="2"/>
      </rPr>
      <t>,</t>
    </r>
    <r>
      <rPr>
        <sz val="8"/>
        <color rgb="FFFF0000"/>
        <rFont val="微軟正黑體"/>
        <family val="2"/>
        <charset val="136"/>
      </rPr>
      <t>鍶</t>
    </r>
    <r>
      <rPr>
        <sz val="8"/>
        <color rgb="FFFF0000"/>
        <rFont val="Arial"/>
        <family val="2"/>
      </rPr>
      <t>,</t>
    </r>
    <r>
      <rPr>
        <sz val="8"/>
        <color rgb="FFFF0000"/>
        <rFont val="微軟正黑體"/>
        <family val="2"/>
        <charset val="136"/>
      </rPr>
      <t>鋯</t>
    </r>
    <r>
      <rPr>
        <sz val="8"/>
        <color rgb="FFFF0000"/>
        <rFont val="Arial"/>
        <family val="2"/>
      </rPr>
      <t>,</t>
    </r>
    <r>
      <rPr>
        <sz val="8"/>
        <color rgb="FFFF0000"/>
        <rFont val="微軟正黑體"/>
        <family val="2"/>
        <charset val="136"/>
      </rPr>
      <t>鎘</t>
    </r>
    <r>
      <rPr>
        <sz val="8"/>
        <color rgb="FFFF0000"/>
        <rFont val="Arial"/>
        <family val="2"/>
      </rPr>
      <t>,</t>
    </r>
    <r>
      <rPr>
        <sz val="8"/>
        <color rgb="FFFF0000"/>
        <rFont val="微軟正黑體"/>
        <family val="2"/>
        <charset val="136"/>
      </rPr>
      <t>銻</t>
    </r>
    <r>
      <rPr>
        <sz val="8"/>
        <color rgb="FFFF0000"/>
        <rFont val="Arial"/>
        <family val="2"/>
      </rPr>
      <t>,</t>
    </r>
    <r>
      <rPr>
        <sz val="8"/>
        <color rgb="FFFF0000"/>
        <rFont val="微軟正黑體"/>
        <family val="2"/>
        <charset val="136"/>
      </rPr>
      <t>碲</t>
    </r>
    <r>
      <rPr>
        <sz val="8"/>
        <color rgb="FFFF0000"/>
        <rFont val="Arial"/>
        <family val="2"/>
      </rPr>
      <t>,</t>
    </r>
    <r>
      <rPr>
        <sz val="8"/>
        <color rgb="FFFF0000"/>
        <rFont val="微軟正黑體"/>
        <family val="2"/>
        <charset val="136"/>
      </rPr>
      <t>鋇</t>
    </r>
    <r>
      <rPr>
        <sz val="8"/>
        <color rgb="FFFF0000"/>
        <rFont val="Arial"/>
        <family val="2"/>
      </rPr>
      <t>,</t>
    </r>
    <r>
      <rPr>
        <sz val="8"/>
        <color rgb="FFFF0000"/>
        <rFont val="微軟正黑體"/>
        <family val="2"/>
        <charset val="136"/>
      </rPr>
      <t>釹</t>
    </r>
    <r>
      <rPr>
        <sz val="8"/>
        <color rgb="FFFF0000"/>
        <rFont val="Arial"/>
        <family val="2"/>
      </rPr>
      <t>,</t>
    </r>
    <r>
      <rPr>
        <sz val="8"/>
        <color rgb="FFFF0000"/>
        <rFont val="微軟正黑體"/>
        <family val="2"/>
        <charset val="136"/>
      </rPr>
      <t>汞</t>
    </r>
    <r>
      <rPr>
        <sz val="8"/>
        <color rgb="FFFF0000"/>
        <rFont val="Arial"/>
        <family val="2"/>
      </rPr>
      <t>,</t>
    </r>
    <r>
      <rPr>
        <sz val="8"/>
        <color rgb="FFFF0000"/>
        <rFont val="微軟正黑體"/>
        <family val="2"/>
        <charset val="136"/>
      </rPr>
      <t>鉈</t>
    </r>
    <r>
      <rPr>
        <sz val="8"/>
        <color rgb="FFFF0000"/>
        <rFont val="Arial"/>
        <family val="2"/>
      </rPr>
      <t>,</t>
    </r>
    <r>
      <rPr>
        <sz val="8"/>
        <color rgb="FFFF0000"/>
        <rFont val="微軟正黑體"/>
        <family val="2"/>
        <charset val="136"/>
      </rPr>
      <t>鉛</t>
    </r>
    <r>
      <rPr>
        <sz val="8"/>
        <color rgb="FFFF0000"/>
        <rFont val="Arial"/>
        <family val="2"/>
      </rPr>
      <t>,</t>
    </r>
    <r>
      <rPr>
        <sz val="8"/>
        <color rgb="FFFF0000"/>
        <rFont val="微軟正黑體"/>
        <family val="2"/>
        <charset val="136"/>
      </rPr>
      <t>鉍</t>
    </r>
    <r>
      <rPr>
        <sz val="8"/>
        <color rgb="FFFF0000"/>
        <rFont val="Arial"/>
        <family val="2"/>
      </rPr>
      <t xml:space="preserve"> ICP/MS LOQ: 0.1 ppm</t>
    </r>
    <phoneticPr fontId="10" type="noConversion"/>
  </si>
  <si>
    <t>◎白色念珠菌 (Candida albicans)  NT 1650</t>
    <phoneticPr fontId="10" type="noConversion"/>
  </si>
  <si>
    <r>
      <t>TAF</t>
    </r>
    <r>
      <rPr>
        <sz val="10"/>
        <rFont val="微軟正黑體"/>
        <family val="2"/>
        <charset val="136"/>
      </rPr>
      <t>認證方法</t>
    </r>
    <r>
      <rPr>
        <sz val="10"/>
        <rFont val="Segoe UI Symbol"/>
        <family val="2"/>
      </rPr>
      <t xml:space="preserve"> (USP&lt;62&gt;)</t>
    </r>
    <phoneticPr fontId="10" type="noConversion"/>
  </si>
  <si>
    <t>群組2-2</t>
    <phoneticPr fontId="10" type="noConversion"/>
  </si>
  <si>
    <t>★黴菌及酵母菌 (Mold and Yeast) (US FDA) NT 1200</t>
    <phoneticPr fontId="10" type="noConversion"/>
  </si>
  <si>
    <t xml:space="preserve">◎總生菌數 (Aerobic Plate Count) NT 1000 </t>
    <phoneticPr fontId="10" type="noConversion"/>
  </si>
  <si>
    <t>化粧品中農藥之鑑別(TFDA建議檢驗方法-19項農藥)  NT 8500</t>
    <phoneticPr fontId="10" type="noConversion"/>
  </si>
  <si>
    <t>群組8-14</t>
  </si>
  <si>
    <r>
      <rPr>
        <b/>
        <sz val="9"/>
        <color rgb="FF000000"/>
        <rFont val="微軟正黑體"/>
        <family val="2"/>
        <charset val="136"/>
      </rPr>
      <t>管制藥品</t>
    </r>
    <r>
      <rPr>
        <b/>
        <sz val="9"/>
        <color rgb="FF000000"/>
        <rFont val="Arial"/>
        <family val="2"/>
      </rPr>
      <t xml:space="preserve"> Controlled Drug</t>
    </r>
    <phoneticPr fontId="10"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</si>
  <si>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0" type="noConversion"/>
  </si>
  <si>
    <t>68-11-1</t>
    <phoneticPr fontId="10" type="noConversion"/>
  </si>
  <si>
    <r>
      <rPr>
        <sz val="9"/>
        <rFont val="微軟正黑體"/>
        <family val="2"/>
        <charset val="136"/>
      </rPr>
      <t>室溫</t>
    </r>
    <r>
      <rPr>
        <b/>
        <sz val="10"/>
        <rFont val="Arial"/>
        <family val="2"/>
      </rPr>
      <t>Room Temperature</t>
    </r>
    <phoneticPr fontId="10"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</si>
  <si>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0"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</si>
  <si>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0" type="noConversion"/>
  </si>
  <si>
    <r>
      <t xml:space="preserve">Received amount:
</t>
    </r>
    <r>
      <rPr>
        <b/>
        <sz val="8"/>
        <color theme="1"/>
        <rFont val="Microsoft JhengHei"/>
        <family val="2"/>
        <charset val="136"/>
      </rPr>
      <t>(       同樣品量之單位)</t>
    </r>
    <phoneticPr fontId="10"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</si>
  <si>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0"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</si>
  <si>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0"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</si>
  <si>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0"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</si>
  <si>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0" type="noConversion"/>
  </si>
  <si>
    <r>
      <rPr>
        <b/>
        <sz val="10"/>
        <color rgb="FF000000"/>
        <rFont val="微軟正黑體"/>
        <family val="2"/>
        <charset val="136"/>
      </rPr>
      <t>電子發票</t>
    </r>
    <r>
      <rPr>
        <b/>
        <sz val="10"/>
        <color rgb="FF000000"/>
        <rFont val="Arial"/>
        <family val="2"/>
      </rPr>
      <t xml:space="preserve"> Digital Invoice.</t>
    </r>
    <phoneticPr fontId="10" type="noConversion"/>
  </si>
  <si>
    <r>
      <rPr>
        <b/>
        <sz val="10"/>
        <color rgb="FF000000"/>
        <rFont val="微軟正黑體"/>
        <family val="2"/>
        <charset val="136"/>
      </rPr>
      <t>紙本發票</t>
    </r>
    <r>
      <rPr>
        <b/>
        <sz val="10"/>
        <color rgb="FF000000"/>
        <rFont val="Arial"/>
        <family val="2"/>
      </rPr>
      <t xml:space="preserve"> Paper invoice.</t>
    </r>
    <phoneticPr fontId="10"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</si>
  <si>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0"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</si>
  <si>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</si>
  <si>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★◎生菌數 (Aerobic Plate Count) NT 1000</t>
    <phoneticPr fontId="10" type="noConversion"/>
  </si>
  <si>
    <t>★◎大腸桿菌 (Escherichia coli ) NT 1650</t>
    <phoneticPr fontId="10" type="noConversion"/>
  </si>
  <si>
    <t>★◎金黃色葡萄球菌 (Staphylococcus aureus) NT1650</t>
    <phoneticPr fontId="10" type="noConversion"/>
  </si>
  <si>
    <t>★◎綠膿桿菌 (Pseudomonas aeruginosa) NT 1650</t>
    <phoneticPr fontId="10" type="noConversion"/>
  </si>
  <si>
    <t>★◎白色念珠菌 (Candida albicans)  NT 1650</t>
    <phoneticPr fontId="10" type="noConversion"/>
  </si>
  <si>
    <t>2025.12.31</t>
    <phoneticPr fontId="10" type="noConversion"/>
  </si>
  <si>
    <t>★◎白色念珠菌 (Candida albicans) (USP&lt;62&gt;)  NT 1650</t>
    <phoneticPr fontId="10" type="noConversion"/>
  </si>
  <si>
    <t xml:space="preserve">★◎沙門氏菌 (Salmonella) (USP&lt;62&gt;) NT 1650 </t>
    <phoneticPr fontId="10" type="noConversion"/>
  </si>
  <si>
    <t>★◎黴菌及酵母菌 (Mold and Yeast) NT 1200</t>
    <phoneticPr fontId="10" type="noConversion"/>
  </si>
  <si>
    <r>
      <t>★◎16大重金屬</t>
    </r>
    <r>
      <rPr>
        <b/>
        <sz val="9"/>
        <color rgb="FFFF0000"/>
        <rFont val="微軟正黑體"/>
        <family val="2"/>
        <charset val="136"/>
      </rPr>
      <t>註</t>
    </r>
    <r>
      <rPr>
        <sz val="10"/>
        <color theme="1"/>
        <rFont val="微軟正黑體"/>
        <family val="2"/>
        <charset val="136"/>
      </rPr>
      <t>-鈹,鉻,鈷,鎳,砷,鍶,鋯,鎘,銻,碲,鋇,釹,汞,鉈,鉛,鉍 (Heavy Metal 16 items)(ICP/MS) NT 9500</t>
    </r>
    <phoneticPr fontId="10" type="noConversion"/>
  </si>
  <si>
    <r>
      <t xml:space="preserve">USP-NF, &lt;62&gt; </t>
    </r>
    <r>
      <rPr>
        <sz val="10"/>
        <rFont val="Microsoft JhengHei"/>
        <family val="2"/>
      </rPr>
      <t>方法</t>
    </r>
    <phoneticPr fontId="10" type="noConversion"/>
  </si>
  <si>
    <r>
      <rPr>
        <sz val="10"/>
        <rFont val="細明體"/>
        <family val="2"/>
        <charset val="136"/>
      </rPr>
      <t>衛生福利部食品藥物管理署</t>
    </r>
    <r>
      <rPr>
        <sz val="10"/>
        <rFont val="Segoe UI Symbol"/>
        <family val="2"/>
      </rPr>
      <t>114.02.19</t>
    </r>
    <r>
      <rPr>
        <sz val="10"/>
        <rFont val="細明體"/>
        <family val="2"/>
        <charset val="136"/>
      </rPr>
      <t>公布建議檢驗方法</t>
    </r>
    <r>
      <rPr>
        <sz val="10"/>
        <rFont val="Segoe UI Symbol"/>
        <family val="2"/>
      </rPr>
      <t>-</t>
    </r>
    <r>
      <rPr>
        <sz val="10"/>
        <rFont val="細明體"/>
        <family val="2"/>
        <charset val="136"/>
      </rPr>
      <t>化粧品中微生物之檢驗方法</t>
    </r>
    <phoneticPr fontId="10" type="noConversion"/>
  </si>
  <si>
    <r>
      <t xml:space="preserve">US FDA BAM Chapter 23 Microbiological Method for Cosmetics 2024 </t>
    </r>
    <r>
      <rPr>
        <sz val="10"/>
        <rFont val="Microsoft JhengHei"/>
        <family val="2"/>
      </rPr>
      <t>方法</t>
    </r>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</si>
</sst>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必填&quot;"/>
    <numFmt numFmtId="177" formatCode="#,##0_);[Red]\(#,##0\)"/>
  </numFmts>
  <fonts count="181">
    <font>
      <sz val="11"/>
      <color theme="1"/>
      <name val="新細明體"/>
      <family val="2"/>
      <charset val="136"/>
      <scheme val="minor"/>
    </font>
    <font>
      <sz val="10"/>
      <color theme="1"/>
      <name val="Arial"/>
      <family val="2"/>
    </font>
    <font>
      <b/>
      <sz val="9"/>
      <color rgb="FF000000"/>
      <name val="Arial"/>
      <family val="2"/>
    </font>
    <font>
      <b/>
      <sz val="9"/>
      <color rgb="FF000000"/>
      <name val="微軟正黑體"/>
      <family val="2"/>
      <charset val="136"/>
    </font>
    <font>
      <b/>
      <sz val="8"/>
      <color rgb="FF000000"/>
      <name val="Arial"/>
      <family val="2"/>
    </font>
    <font>
      <sz val="9"/>
      <color rgb="FF000000"/>
      <name val="微軟正黑體"/>
      <family val="2"/>
      <charset val="136"/>
    </font>
    <font>
      <sz val="9"/>
      <color rgb="FF000000"/>
      <name val="Arial"/>
      <family val="2"/>
    </font>
    <font>
      <sz val="8"/>
      <color rgb="FF000000"/>
      <name val="Arial"/>
      <family val="2"/>
    </font>
    <font>
      <sz val="9"/>
      <color theme="1"/>
      <name val="Arial"/>
      <family val="2"/>
    </font>
    <font>
      <sz val="9"/>
      <color theme="1"/>
      <name val="微軟正黑體"/>
      <family val="2"/>
      <charset val="136"/>
    </font>
    <font>
      <sz val="9"/>
      <name val="新細明體"/>
      <family val="2"/>
      <charset val="136"/>
      <scheme val="minor"/>
    </font>
    <font>
      <sz val="10"/>
      <color theme="1"/>
      <name val="微軟正黑體"/>
      <family val="2"/>
      <charset val="136"/>
    </font>
    <font>
      <b/>
      <sz val="10"/>
      <color theme="1"/>
      <name val="Arial"/>
      <family val="2"/>
    </font>
    <font>
      <b/>
      <sz val="8"/>
      <color rgb="FFFF0000"/>
      <name val="微軟正黑體"/>
      <family val="2"/>
      <charset val="136"/>
    </font>
    <font>
      <b/>
      <sz val="7"/>
      <color rgb="FFFF0000"/>
      <name val="Arial"/>
      <family val="2"/>
    </font>
    <font>
      <b/>
      <sz val="10"/>
      <color theme="1"/>
      <name val="微軟正黑體"/>
      <family val="2"/>
      <charset val="136"/>
    </font>
    <font>
      <b/>
      <sz val="7"/>
      <color theme="1"/>
      <name val="Arial"/>
      <family val="2"/>
    </font>
    <font>
      <b/>
      <sz val="10"/>
      <color rgb="FF000000"/>
      <name val="Arial"/>
      <family val="2"/>
      <charset val="136"/>
    </font>
    <font>
      <b/>
      <sz val="10"/>
      <color rgb="FF000000"/>
      <name val="Arial"/>
      <family val="2"/>
    </font>
    <font>
      <b/>
      <sz val="10"/>
      <color rgb="FF000000"/>
      <name val="微軟正黑體"/>
      <family val="2"/>
      <charset val="136"/>
    </font>
    <font>
      <b/>
      <sz val="11"/>
      <color rgb="FF000000"/>
      <name val="Arial"/>
      <family val="2"/>
    </font>
    <font>
      <b/>
      <sz val="11"/>
      <color rgb="FF000000"/>
      <name val="微軟正黑體"/>
      <family val="2"/>
      <charset val="136"/>
    </font>
    <font>
      <sz val="10"/>
      <color rgb="FF000000"/>
      <name val="Arial"/>
      <family val="2"/>
      <charset val="136"/>
    </font>
    <font>
      <sz val="10"/>
      <color rgb="FF000000"/>
      <name val="Arial"/>
      <family val="2"/>
    </font>
    <font>
      <sz val="10"/>
      <color rgb="FF000000"/>
      <name val="微軟正黑體"/>
      <family val="2"/>
      <charset val="136"/>
    </font>
    <font>
      <sz val="11"/>
      <color theme="1"/>
      <name val="Arial"/>
      <family val="2"/>
    </font>
    <font>
      <sz val="12"/>
      <color theme="1"/>
      <name val="新細明體"/>
      <family val="1"/>
      <charset val="136"/>
      <scheme val="minor"/>
    </font>
    <font>
      <b/>
      <sz val="8"/>
      <color rgb="FF000000"/>
      <name val="微軟正黑體"/>
      <family val="2"/>
      <charset val="136"/>
    </font>
    <font>
      <b/>
      <sz val="8"/>
      <color rgb="FFFF0000"/>
      <name val="Arial"/>
      <family val="2"/>
    </font>
    <font>
      <b/>
      <sz val="11"/>
      <color theme="1"/>
      <name val="微軟正黑體"/>
      <family val="2"/>
      <charset val="136"/>
    </font>
    <font>
      <b/>
      <vertAlign val="superscript"/>
      <sz val="10"/>
      <color rgb="FFFF0000"/>
      <name val="微軟正黑體"/>
      <family val="2"/>
      <charset val="136"/>
    </font>
    <font>
      <b/>
      <sz val="10"/>
      <color rgb="FFFF0000"/>
      <name val="微軟正黑體"/>
      <family val="2"/>
      <charset val="136"/>
    </font>
    <font>
      <b/>
      <sz val="11"/>
      <color theme="1"/>
      <name val="Arial"/>
      <family val="2"/>
    </font>
    <font>
      <sz val="11"/>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sz val="12"/>
      <color theme="1"/>
      <name val="標楷體"/>
      <family val="4"/>
      <charset val="136"/>
    </font>
    <font>
      <b/>
      <sz val="9"/>
      <color theme="1"/>
      <name val="Arial"/>
      <family val="2"/>
    </font>
    <font>
      <b/>
      <u/>
      <sz val="9"/>
      <color rgb="FF000000"/>
      <name val="Arial"/>
      <family val="2"/>
    </font>
    <font>
      <b/>
      <u/>
      <sz val="9"/>
      <color theme="1"/>
      <name val="微軟正黑體"/>
      <family val="2"/>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標楷體"/>
      <family val="4"/>
      <charset val="136"/>
    </font>
    <font>
      <sz val="11"/>
      <color rgb="FFFFFFFF"/>
      <name val="新細明體"/>
      <family val="2"/>
      <charset val="136"/>
      <scheme val="minor"/>
    </font>
    <font>
      <sz val="10"/>
      <color rgb="FFFFFFFF"/>
      <name val="微軟正黑體"/>
      <family val="2"/>
      <charset val="136"/>
    </font>
    <font>
      <b/>
      <sz val="36"/>
      <color rgb="FF000000"/>
      <name val="微軟正黑體"/>
      <family val="2"/>
      <charset val="136"/>
    </font>
    <font>
      <b/>
      <sz val="14"/>
      <color rgb="FFFF0000"/>
      <name val="微軟正黑體"/>
      <family val="2"/>
      <charset val="136"/>
    </font>
    <font>
      <b/>
      <sz val="36"/>
      <color theme="1"/>
      <name val="微軟正黑體"/>
      <family val="2"/>
      <charset val="136"/>
    </font>
    <font>
      <sz val="14"/>
      <color theme="1"/>
      <name val="微軟正黑體"/>
      <family val="2"/>
      <charset val="136"/>
    </font>
    <font>
      <sz val="10"/>
      <color rgb="FFFFFFFF"/>
      <name val="Arial"/>
      <family val="2"/>
    </font>
    <font>
      <b/>
      <sz val="12"/>
      <name val="微軟正黑體"/>
      <family val="2"/>
      <charset val="136"/>
    </font>
    <font>
      <sz val="9"/>
      <name val="微軟正黑體"/>
      <family val="2"/>
      <charset val="136"/>
    </font>
    <font>
      <sz val="9"/>
      <name val="Arial"/>
      <family val="2"/>
    </font>
    <font>
      <b/>
      <sz val="10"/>
      <name val="Arial"/>
      <family val="2"/>
    </font>
    <font>
      <u/>
      <sz val="11"/>
      <color theme="10"/>
      <name val="新細明體"/>
      <family val="2"/>
      <charset val="136"/>
      <scheme val="minor"/>
    </font>
    <font>
      <sz val="8"/>
      <color rgb="FF000000"/>
      <name val="微軟正黑體"/>
      <family val="2"/>
      <charset val="136"/>
    </font>
    <font>
      <sz val="9"/>
      <color theme="1"/>
      <name val="Arial Unicode MS"/>
      <family val="2"/>
      <charset val="136"/>
    </font>
    <font>
      <b/>
      <sz val="9"/>
      <color rgb="FFFFFFFF"/>
      <name val="Arial"/>
      <family val="2"/>
    </font>
    <font>
      <b/>
      <sz val="10"/>
      <name val="微軟正黑體"/>
      <family val="2"/>
      <charset val="136"/>
    </font>
    <font>
      <b/>
      <vertAlign val="superscript"/>
      <sz val="10"/>
      <color rgb="FFFF0000"/>
      <name val="Arial"/>
      <family val="2"/>
    </font>
    <font>
      <b/>
      <sz val="10"/>
      <color rgb="FFFF0000"/>
      <name val="Arial"/>
      <family val="2"/>
    </font>
    <font>
      <b/>
      <sz val="10"/>
      <color rgb="FFFFFFFF"/>
      <name val="Arial"/>
      <family val="2"/>
    </font>
    <font>
      <sz val="11"/>
      <color rgb="FFFFFFFF"/>
      <name val="Arial"/>
      <family val="2"/>
    </font>
    <font>
      <b/>
      <vertAlign val="superscript"/>
      <sz val="10"/>
      <color rgb="FFFF0000"/>
      <name val="Arial"/>
      <family val="2"/>
      <charset val="136"/>
    </font>
    <font>
      <sz val="10"/>
      <color theme="1"/>
      <name val="Arial"/>
      <family val="2"/>
      <charset val="136"/>
    </font>
    <font>
      <b/>
      <sz val="11"/>
      <color theme="1"/>
      <name val="新細明體"/>
      <family val="2"/>
      <charset val="136"/>
      <scheme val="minor"/>
    </font>
    <font>
      <b/>
      <sz val="8"/>
      <color theme="1"/>
      <name val="新細明體"/>
      <family val="2"/>
      <charset val="136"/>
      <scheme val="minor"/>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5" tint="0.79998168889431442"/>
      <name val="微軟正黑體"/>
      <family val="2"/>
      <charset val="136"/>
    </font>
    <font>
      <sz val="8"/>
      <color theme="1"/>
      <name val="新細明體"/>
      <family val="2"/>
      <charset val="136"/>
      <scheme val="minor"/>
    </font>
    <font>
      <b/>
      <sz val="8"/>
      <name val="Arial"/>
      <family val="2"/>
    </font>
    <font>
      <sz val="6"/>
      <color theme="1"/>
      <name val="微軟正黑體"/>
      <family val="2"/>
      <charset val="136"/>
    </font>
    <font>
      <sz val="12"/>
      <color theme="1"/>
      <name val="Arial"/>
      <family val="2"/>
    </font>
    <font>
      <sz val="8"/>
      <color theme="1"/>
      <name val="Arial"/>
      <family val="2"/>
    </font>
    <font>
      <sz val="9"/>
      <color rgb="FFFFFFFF"/>
      <name val="Arial"/>
      <family val="2"/>
    </font>
    <font>
      <sz val="10"/>
      <name val="Arial"/>
      <family val="2"/>
    </font>
    <font>
      <b/>
      <sz val="10"/>
      <color theme="1"/>
      <name val="Arial"/>
      <family val="2"/>
      <charset val="136"/>
    </font>
    <font>
      <sz val="9"/>
      <color theme="1"/>
      <name val="新細明體"/>
      <family val="2"/>
      <charset val="136"/>
      <scheme val="minor"/>
    </font>
    <font>
      <b/>
      <sz val="6"/>
      <color rgb="FFFF0000"/>
      <name val="Arial"/>
      <family val="2"/>
    </font>
    <font>
      <b/>
      <sz val="6"/>
      <color rgb="FFFF0000"/>
      <name val="微軟正黑體"/>
      <family val="2"/>
      <charset val="136"/>
    </font>
    <font>
      <b/>
      <vertAlign val="superscript"/>
      <sz val="6"/>
      <color rgb="FFFF0000"/>
      <name val="微軟正黑體"/>
      <family val="2"/>
      <charset val="136"/>
    </font>
    <font>
      <b/>
      <sz val="7.5"/>
      <color rgb="FFFF0000"/>
      <name val="Arial"/>
      <family val="2"/>
    </font>
    <font>
      <b/>
      <sz val="11"/>
      <color rgb="FF000000"/>
      <name val="Microsoft JhengHei"/>
      <family val="2"/>
    </font>
    <font>
      <b/>
      <sz val="8"/>
      <color rgb="FFFF0000"/>
      <name val="Arial"/>
      <family val="2"/>
      <charset val="136"/>
    </font>
    <font>
      <b/>
      <sz val="10"/>
      <color rgb="FFFF0000"/>
      <name val="Arial"/>
      <family val="2"/>
      <charset val="136"/>
    </font>
    <font>
      <sz val="9"/>
      <color theme="1"/>
      <name val="Arial"/>
      <family val="2"/>
      <charset val="136"/>
    </font>
    <font>
      <b/>
      <sz val="10"/>
      <color rgb="FFFF0000"/>
      <name val="Microsoft JhengHei"/>
      <family val="2"/>
      <charset val="136"/>
    </font>
    <font>
      <b/>
      <sz val="8"/>
      <color rgb="FFFF0000"/>
      <name val="Microsoft JhengHei"/>
      <family val="2"/>
    </font>
    <font>
      <sz val="6"/>
      <color theme="1"/>
      <name val="Arial"/>
      <family val="2"/>
      <charset val="136"/>
    </font>
    <font>
      <sz val="10"/>
      <name val="微軟正黑體"/>
      <family val="2"/>
      <charset val="136"/>
    </font>
    <font>
      <b/>
      <sz val="10"/>
      <name val="Arial"/>
      <family val="2"/>
      <charset val="136"/>
    </font>
    <font>
      <sz val="11"/>
      <color rgb="FFFFFF00"/>
      <name val="新細明體"/>
      <family val="2"/>
      <charset val="136"/>
      <scheme val="minor"/>
    </font>
    <font>
      <b/>
      <vertAlign val="superscript"/>
      <sz val="8"/>
      <color rgb="FFFF0000"/>
      <name val="微軟正黑體"/>
      <family val="2"/>
      <charset val="136"/>
    </font>
    <font>
      <sz val="10"/>
      <color rgb="FFFFFFFF"/>
      <name val="Segoe UI Symbol"/>
      <family val="2"/>
    </font>
    <font>
      <vertAlign val="superscript"/>
      <sz val="10"/>
      <color theme="1"/>
      <name val="微軟正黑體"/>
      <family val="2"/>
      <charset val="136"/>
    </font>
    <font>
      <b/>
      <sz val="9"/>
      <color theme="5" tint="0.79998168889431442"/>
      <name val="微軟正黑體"/>
      <family val="2"/>
      <charset val="136"/>
    </font>
    <font>
      <sz val="9"/>
      <color rgb="FFFFFFFF"/>
      <name val="微軟正黑體"/>
      <family val="2"/>
      <charset val="136"/>
    </font>
    <font>
      <b/>
      <vertAlign val="subscript"/>
      <sz val="9"/>
      <color theme="1"/>
      <name val="微軟正黑體"/>
      <family val="2"/>
      <charset val="136"/>
    </font>
    <font>
      <b/>
      <vertAlign val="superscript"/>
      <sz val="9"/>
      <color rgb="FFFF0000"/>
      <name val="微軟正黑體"/>
      <family val="2"/>
      <charset val="136"/>
    </font>
    <font>
      <b/>
      <sz val="9"/>
      <color rgb="FFFF0000"/>
      <name val="微軟正黑體"/>
      <family val="2"/>
      <charset val="136"/>
    </font>
    <font>
      <b/>
      <sz val="9"/>
      <color rgb="FFFFFFFF"/>
      <name val="微軟正黑體"/>
      <family val="2"/>
      <charset val="136"/>
    </font>
    <font>
      <b/>
      <vertAlign val="superscript"/>
      <sz val="9"/>
      <color rgb="FF000000"/>
      <name val="微軟正黑體"/>
      <family val="2"/>
      <charset val="136"/>
    </font>
    <font>
      <sz val="11"/>
      <color theme="0"/>
      <name val="微軟正黑體"/>
      <family val="2"/>
      <charset val="136"/>
    </font>
    <font>
      <sz val="10"/>
      <name val="Segoe UI Symbol"/>
      <family val="2"/>
    </font>
    <font>
      <sz val="11"/>
      <color theme="0"/>
      <name val="新細明體"/>
      <family val="2"/>
      <charset val="136"/>
      <scheme val="minor"/>
    </font>
    <font>
      <b/>
      <sz val="11"/>
      <color theme="0"/>
      <name val="微軟正黑體"/>
      <family val="2"/>
      <charset val="136"/>
    </font>
    <font>
      <b/>
      <u/>
      <sz val="16"/>
      <color rgb="FFFFFF00"/>
      <name val="微軟正黑體"/>
      <family val="2"/>
      <charset val="136"/>
    </font>
    <font>
      <b/>
      <u/>
      <sz val="12"/>
      <color rgb="FFFFFF00"/>
      <name val="微軟正黑體"/>
      <family val="2"/>
      <charset val="136"/>
    </font>
    <font>
      <sz val="10"/>
      <color rgb="FF000000"/>
      <name val="Microsoft JhengHei"/>
      <family val="2"/>
      <charset val="136"/>
    </font>
    <font>
      <b/>
      <sz val="8"/>
      <color theme="1"/>
      <name val="微軟正黑體"/>
      <family val="2"/>
      <charset val="136"/>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rgb="FFFFFF00"/>
      <name val="微軟正黑體"/>
      <family val="2"/>
      <charset val="136"/>
    </font>
    <font>
      <b/>
      <sz val="10"/>
      <color rgb="FFFFFF00"/>
      <name val="微軟正黑體"/>
      <family val="2"/>
      <charset val="136"/>
    </font>
    <font>
      <b/>
      <u/>
      <sz val="11"/>
      <color rgb="FFFFFF00"/>
      <name val="微軟正黑體"/>
      <family val="2"/>
      <charset val="136"/>
    </font>
    <font>
      <b/>
      <u/>
      <sz val="11"/>
      <color theme="5" tint="0.59999389629810485"/>
      <name val="微軟正黑體"/>
      <family val="2"/>
      <charset val="136"/>
    </font>
    <font>
      <b/>
      <sz val="6"/>
      <color rgb="FF000000"/>
      <name val="Arial"/>
      <family val="2"/>
    </font>
    <font>
      <b/>
      <sz val="6"/>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sz val="12"/>
      <color theme="0"/>
      <name val="微軟正黑體"/>
      <family val="2"/>
      <charset val="136"/>
    </font>
    <font>
      <b/>
      <sz val="7"/>
      <color rgb="FFFF0000"/>
      <name val="Arial"/>
      <family val="2"/>
      <charset val="136"/>
    </font>
    <font>
      <b/>
      <sz val="7"/>
      <color rgb="FFFF0000"/>
      <name val="微軟正黑體"/>
      <family val="2"/>
      <charset val="136"/>
    </font>
    <font>
      <sz val="7"/>
      <name val="Arial"/>
      <family val="2"/>
    </font>
    <font>
      <b/>
      <sz val="7"/>
      <name val="Arial"/>
      <family val="2"/>
    </font>
    <font>
      <sz val="6"/>
      <color theme="0" tint="-0.499984740745262"/>
      <name val="Arial"/>
      <family val="2"/>
    </font>
    <font>
      <b/>
      <sz val="8"/>
      <color indexed="81"/>
      <name val="微軟正黑體"/>
      <family val="2"/>
      <charset val="136"/>
    </font>
    <font>
      <b/>
      <u/>
      <sz val="14"/>
      <color theme="10"/>
      <name val="新細明體"/>
      <family val="1"/>
      <charset val="136"/>
      <scheme val="minor"/>
    </font>
    <font>
      <b/>
      <u/>
      <sz val="12"/>
      <color rgb="FF5F5F5F"/>
      <name val="微軟正黑體"/>
      <family val="2"/>
      <charset val="136"/>
    </font>
    <font>
      <b/>
      <u/>
      <sz val="9"/>
      <color rgb="FFFFFF00"/>
      <name val="新細明體"/>
      <family val="1"/>
      <charset val="136"/>
      <scheme val="minor"/>
    </font>
    <font>
      <b/>
      <sz val="6"/>
      <color rgb="FFFF0000"/>
      <name val="Arial"/>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b/>
      <sz val="10"/>
      <color rgb="FF000000"/>
      <name val="Microsoft JhengHei"/>
      <family val="2"/>
    </font>
    <font>
      <b/>
      <sz val="10"/>
      <name val="Microsoft JhengHei"/>
      <family val="2"/>
    </font>
    <font>
      <b/>
      <sz val="11"/>
      <color rgb="FF000000"/>
      <name val="Arial"/>
      <family val="2"/>
      <charset val="136"/>
    </font>
    <font>
      <sz val="8"/>
      <name val="Arial"/>
      <family val="2"/>
    </font>
    <font>
      <sz val="7"/>
      <color rgb="FF000000"/>
      <name val="Arial"/>
      <family val="2"/>
    </font>
    <font>
      <sz val="7"/>
      <color rgb="FFFF0000"/>
      <name val="Arial"/>
      <family val="2"/>
    </font>
    <font>
      <b/>
      <sz val="6"/>
      <color rgb="FFFF0000"/>
      <name val="Microsoft JhengHei UI"/>
      <family val="2"/>
      <charset val="136"/>
    </font>
    <font>
      <vertAlign val="superscript"/>
      <sz val="6"/>
      <name val="微軟正黑體"/>
      <family val="2"/>
      <charset val="136"/>
    </font>
    <font>
      <sz val="8"/>
      <color rgb="FFFF0000"/>
      <name val="微軟正黑體"/>
      <family val="2"/>
      <charset val="136"/>
    </font>
    <font>
      <sz val="10"/>
      <name val="Microsoft JhengHei"/>
      <family val="2"/>
    </font>
    <font>
      <sz val="8"/>
      <color rgb="FFFF0000"/>
      <name val="Arial"/>
      <family val="2"/>
    </font>
    <font>
      <sz val="8"/>
      <color rgb="FFFF0000"/>
      <name val="Arial"/>
      <family val="2"/>
      <charset val="136"/>
    </font>
    <font>
      <b/>
      <sz val="9"/>
      <color rgb="FF000000"/>
      <name val="Arial"/>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
      <sz val="10"/>
      <name val="細明體"/>
      <family val="2"/>
      <charset val="136"/>
    </font>
    <font>
      <sz val="10"/>
      <name val="Segoe UI Symbol"/>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theme="2"/>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s>
  <borders count="134">
    <border>
      <left/>
      <right/>
      <top/>
      <bottom/>
      <diagonal/>
    </border>
    <border>
      <left/>
      <right style="double">
        <color indexed="64"/>
      </right>
      <top style="double">
        <color indexed="64"/>
      </top>
      <bottom/>
      <diagonal/>
    </border>
    <border>
      <left/>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double">
        <color indexed="64"/>
      </bottom>
      <diagonal/>
    </border>
    <border>
      <left/>
      <right style="double">
        <color indexed="64"/>
      </right>
      <top style="medium">
        <color indexed="64"/>
      </top>
      <bottom/>
      <diagonal/>
    </border>
    <border>
      <left/>
      <right/>
      <top style="medium">
        <color indexed="64"/>
      </top>
      <bottom/>
      <diagonal/>
    </border>
    <border>
      <left style="double">
        <color indexed="64"/>
      </left>
      <right/>
      <top/>
      <bottom/>
      <diagonal/>
    </border>
    <border>
      <left style="double">
        <color indexed="64"/>
      </left>
      <right/>
      <top/>
      <bottom style="double">
        <color indexed="64"/>
      </bottom>
      <diagonal/>
    </border>
    <border>
      <left/>
      <right/>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double">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medium">
        <color indexed="64"/>
      </top>
      <bottom style="hair">
        <color indexed="64"/>
      </bottom>
      <diagonal/>
    </border>
    <border>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double">
        <color indexed="64"/>
      </left>
      <right/>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diagonal/>
    </border>
    <border>
      <left/>
      <right/>
      <top style="thin">
        <color auto="1"/>
      </top>
      <bottom style="thin">
        <color auto="1"/>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auto="1"/>
      </top>
      <bottom style="thin">
        <color auto="1"/>
      </bottom>
      <diagonal/>
    </border>
    <border>
      <left/>
      <right style="thin">
        <color indexed="64"/>
      </right>
      <top style="thin">
        <color auto="1"/>
      </top>
      <bottom style="thin">
        <color auto="1"/>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alignment vertical="center"/>
    </xf>
    <xf numFmtId="0" fontId="70" fillId="0" borderId="0" applyNumberFormat="0" applyFill="0" applyBorder="0" applyAlignment="0" applyProtection="0">
      <alignment vertical="center"/>
    </xf>
    <xf numFmtId="0" fontId="26" fillId="0" borderId="0">
      <alignment vertical="center"/>
    </xf>
    <xf numFmtId="0" fontId="59" fillId="0" borderId="0" applyNumberFormat="0" applyFill="0" applyBorder="0" applyAlignment="0" applyProtection="0">
      <alignment vertical="center"/>
    </xf>
  </cellStyleXfs>
  <cellXfs count="803">
    <xf numFmtId="0" fontId="0" fillId="0" borderId="0" xfId="0">
      <alignment vertical="center"/>
    </xf>
    <xf numFmtId="0" fontId="121" fillId="3" borderId="77" xfId="0" applyFont="1" applyFill="1" applyBorder="1" applyAlignment="1">
      <alignment horizontal="left" vertical="center" shrinkToFit="1"/>
    </xf>
    <xf numFmtId="0" fontId="0" fillId="0" borderId="0" xfId="0" applyAlignment="1">
      <alignment horizontal="center" vertical="center"/>
    </xf>
    <xf numFmtId="0" fontId="40" fillId="0" borderId="0" xfId="0" applyFont="1">
      <alignment vertical="center"/>
    </xf>
    <xf numFmtId="0" fontId="36" fillId="0" borderId="0" xfId="0" applyFont="1">
      <alignment vertical="center"/>
    </xf>
    <xf numFmtId="0" fontId="38" fillId="0" borderId="0" xfId="0" applyFont="1">
      <alignment vertical="center"/>
    </xf>
    <xf numFmtId="0" fontId="37" fillId="0" borderId="0" xfId="0" applyFont="1">
      <alignment vertical="center"/>
    </xf>
    <xf numFmtId="0" fontId="6" fillId="0" borderId="0" xfId="0" applyFont="1">
      <alignment vertical="center"/>
    </xf>
    <xf numFmtId="0" fontId="9" fillId="0" borderId="0" xfId="0" applyFont="1">
      <alignment vertical="center"/>
    </xf>
    <xf numFmtId="0" fontId="39" fillId="0" borderId="0" xfId="0" applyFont="1" applyAlignment="1">
      <alignment vertical="center" wrapText="1"/>
    </xf>
    <xf numFmtId="0" fontId="5" fillId="0" borderId="0" xfId="0" applyFont="1">
      <alignment vertical="center"/>
    </xf>
    <xf numFmtId="0" fontId="35" fillId="0" borderId="0" xfId="0" applyFont="1">
      <alignment vertical="center"/>
    </xf>
    <xf numFmtId="0" fontId="34" fillId="0" borderId="0" xfId="0" applyFont="1">
      <alignment vertical="center"/>
    </xf>
    <xf numFmtId="0" fontId="3" fillId="0" borderId="0" xfId="0" applyFont="1">
      <alignment vertical="center"/>
    </xf>
    <xf numFmtId="0" fontId="48" fillId="0" borderId="0" xfId="0" applyFont="1">
      <alignment vertical="center"/>
    </xf>
    <xf numFmtId="0" fontId="0" fillId="0" borderId="0" xfId="0" applyAlignment="1">
      <alignment vertical="center" wrapText="1"/>
    </xf>
    <xf numFmtId="0" fontId="76" fillId="2" borderId="0" xfId="0" applyFont="1" applyFill="1">
      <alignment vertical="center"/>
    </xf>
    <xf numFmtId="0" fontId="76" fillId="2" borderId="0" xfId="0" applyFont="1" applyFill="1" applyProtection="1">
      <alignment vertical="center"/>
      <protection locked="0"/>
    </xf>
    <xf numFmtId="0" fontId="49" fillId="0" borderId="15" xfId="0" applyFont="1" applyBorder="1" applyProtection="1">
      <alignment vertical="center"/>
      <protection locked="0"/>
    </xf>
    <xf numFmtId="0" fontId="11" fillId="0" borderId="7" xfId="0" applyFont="1" applyBorder="1" applyAlignment="1" applyProtection="1">
      <alignment vertical="center" wrapText="1"/>
      <protection locked="0"/>
    </xf>
    <xf numFmtId="0" fontId="11" fillId="0" borderId="0" xfId="0" applyFont="1" applyProtection="1">
      <alignment vertical="center"/>
      <protection locked="0"/>
    </xf>
    <xf numFmtId="0" fontId="0" fillId="0" borderId="0" xfId="0" applyProtection="1">
      <alignment vertical="center"/>
      <protection locked="0"/>
    </xf>
    <xf numFmtId="0" fontId="61" fillId="0" borderId="0" xfId="0" applyFont="1" applyProtection="1">
      <alignment vertical="center"/>
      <protection locked="0"/>
    </xf>
    <xf numFmtId="0" fontId="61" fillId="0" borderId="0" xfId="0" applyFont="1" applyAlignment="1" applyProtection="1">
      <alignment vertical="center" wrapText="1"/>
      <protection locked="0"/>
    </xf>
    <xf numFmtId="0" fontId="72" fillId="0" borderId="0" xfId="0" applyFont="1" applyAlignment="1" applyProtection="1">
      <alignment vertical="center" wrapText="1"/>
      <protection locked="0"/>
    </xf>
    <xf numFmtId="0" fontId="25" fillId="3" borderId="0" xfId="0" applyFont="1" applyFill="1">
      <alignment vertical="center"/>
    </xf>
    <xf numFmtId="0" fontId="33" fillId="0" borderId="0" xfId="0" applyFont="1">
      <alignment vertical="center"/>
    </xf>
    <xf numFmtId="14" fontId="33" fillId="0" borderId="0" xfId="0" applyNumberFormat="1" applyFont="1">
      <alignment vertical="center"/>
    </xf>
    <xf numFmtId="0" fontId="0" fillId="3" borderId="0" xfId="0" applyFill="1">
      <alignment vertical="center"/>
    </xf>
    <xf numFmtId="0" fontId="53" fillId="3" borderId="0" xfId="0" applyFont="1" applyFill="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47" fillId="3" borderId="0" xfId="0" applyFont="1" applyFill="1" applyAlignment="1">
      <alignment vertical="center" wrapText="1"/>
    </xf>
    <xf numFmtId="0" fontId="5" fillId="3" borderId="0" xfId="0" applyFont="1" applyFill="1" applyAlignment="1">
      <alignment vertical="center" wrapText="1"/>
    </xf>
    <xf numFmtId="0" fontId="5" fillId="3" borderId="24" xfId="0" applyFont="1" applyFill="1" applyBorder="1" applyAlignment="1">
      <alignment vertical="center" wrapText="1"/>
    </xf>
    <xf numFmtId="0" fontId="0" fillId="0" borderId="0" xfId="0" applyAlignment="1">
      <alignment vertical="top" wrapText="1"/>
    </xf>
    <xf numFmtId="0" fontId="18" fillId="3" borderId="93" xfId="0" applyFont="1" applyFill="1" applyBorder="1" applyAlignment="1" applyProtection="1">
      <alignment horizontal="left" vertical="center"/>
      <protection locked="0"/>
    </xf>
    <xf numFmtId="0" fontId="99" fillId="0" borderId="0" xfId="0" applyFont="1" applyProtection="1">
      <alignment vertical="center"/>
      <protection locked="0"/>
    </xf>
    <xf numFmtId="0" fontId="20" fillId="5" borderId="11" xfId="0" applyFont="1" applyFill="1" applyBorder="1" applyAlignment="1" applyProtection="1">
      <alignment vertical="center" textRotation="255"/>
      <protection locked="0"/>
    </xf>
    <xf numFmtId="0" fontId="20" fillId="5" borderId="2" xfId="0" applyFont="1" applyFill="1" applyBorder="1" applyAlignment="1" applyProtection="1">
      <alignment vertical="center" textRotation="180"/>
      <protection locked="0"/>
    </xf>
    <xf numFmtId="0" fontId="32" fillId="5" borderId="8" xfId="0" applyFont="1" applyFill="1" applyBorder="1" applyAlignment="1" applyProtection="1">
      <alignment vertical="center" textRotation="255"/>
      <protection locked="0"/>
    </xf>
    <xf numFmtId="0" fontId="20" fillId="5" borderId="0" xfId="0" applyFont="1" applyFill="1" applyAlignment="1" applyProtection="1">
      <alignment vertical="center" textRotation="180"/>
      <protection locked="0"/>
    </xf>
    <xf numFmtId="0" fontId="20" fillId="5" borderId="3" xfId="0" applyFont="1" applyFill="1" applyBorder="1" applyAlignment="1" applyProtection="1">
      <alignment vertical="center" textRotation="180"/>
      <protection locked="0"/>
    </xf>
    <xf numFmtId="0" fontId="32" fillId="5" borderId="9" xfId="0" applyFont="1" applyFill="1" applyBorder="1" applyAlignment="1" applyProtection="1">
      <alignment vertical="center" textRotation="255"/>
      <protection locked="0"/>
    </xf>
    <xf numFmtId="0" fontId="20" fillId="5" borderId="4" xfId="0" applyFont="1" applyFill="1" applyBorder="1" applyAlignment="1" applyProtection="1">
      <alignment vertical="center" textRotation="180"/>
      <protection locked="0"/>
    </xf>
    <xf numFmtId="0" fontId="20" fillId="5" borderId="1" xfId="0" applyFont="1" applyFill="1" applyBorder="1" applyAlignment="1" applyProtection="1">
      <alignment vertical="center" textRotation="180"/>
      <protection locked="0"/>
    </xf>
    <xf numFmtId="0" fontId="20" fillId="5" borderId="8" xfId="0" applyFont="1" applyFill="1" applyBorder="1" applyAlignment="1" applyProtection="1">
      <alignment vertical="center" textRotation="255"/>
      <protection locked="0"/>
    </xf>
    <xf numFmtId="0" fontId="20" fillId="5" borderId="9" xfId="0" applyFont="1" applyFill="1" applyBorder="1" applyAlignment="1" applyProtection="1">
      <alignment vertical="center" textRotation="255"/>
      <protection locked="0"/>
    </xf>
    <xf numFmtId="0" fontId="20" fillId="5" borderId="5" xfId="0" applyFont="1" applyFill="1" applyBorder="1" applyAlignment="1" applyProtection="1">
      <alignment vertical="center" textRotation="180"/>
      <protection locked="0"/>
    </xf>
    <xf numFmtId="0" fontId="90" fillId="5" borderId="8" xfId="0" applyFont="1" applyFill="1" applyBorder="1" applyAlignment="1" applyProtection="1">
      <alignment vertical="center" textRotation="255"/>
      <protection locked="0"/>
    </xf>
    <xf numFmtId="0" fontId="89" fillId="3" borderId="46" xfId="0" applyFont="1" applyFill="1" applyBorder="1" applyAlignment="1" applyProtection="1">
      <alignment vertical="top"/>
      <protection locked="0"/>
    </xf>
    <xf numFmtId="0" fontId="89" fillId="3" borderId="47" xfId="0" applyFont="1" applyFill="1" applyBorder="1" applyAlignment="1" applyProtection="1">
      <alignment vertical="top"/>
      <protection locked="0"/>
    </xf>
    <xf numFmtId="0" fontId="20" fillId="5" borderId="15" xfId="0" applyFont="1" applyFill="1" applyBorder="1" applyAlignment="1" applyProtection="1">
      <alignment vertical="center" textRotation="255"/>
      <protection locked="0"/>
    </xf>
    <xf numFmtId="176" fontId="78" fillId="0" borderId="8" xfId="0" applyNumberFormat="1" applyFont="1" applyBorder="1" applyAlignment="1" applyProtection="1">
      <alignment vertical="top"/>
      <protection locked="0"/>
    </xf>
    <xf numFmtId="176" fontId="78" fillId="0" borderId="0" xfId="0" applyNumberFormat="1" applyFont="1" applyAlignment="1" applyProtection="1">
      <alignment vertical="top"/>
      <protection locked="0"/>
    </xf>
    <xf numFmtId="176" fontId="78" fillId="0" borderId="24" xfId="0" applyNumberFormat="1" applyFont="1" applyBorder="1" applyAlignment="1" applyProtection="1">
      <alignment vertical="top"/>
      <protection locked="0"/>
    </xf>
    <xf numFmtId="49" fontId="83" fillId="0" borderId="8" xfId="0" applyNumberFormat="1" applyFont="1" applyBorder="1" applyAlignment="1" applyProtection="1">
      <alignment vertical="top"/>
      <protection locked="0"/>
    </xf>
    <xf numFmtId="49" fontId="83" fillId="0" borderId="0" xfId="0" applyNumberFormat="1" applyFont="1" applyAlignment="1" applyProtection="1">
      <alignment vertical="top"/>
      <protection locked="0"/>
    </xf>
    <xf numFmtId="49" fontId="83" fillId="0" borderId="24" xfId="0" applyNumberFormat="1" applyFont="1" applyBorder="1" applyAlignment="1" applyProtection="1">
      <alignment vertical="top"/>
      <protection locked="0"/>
    </xf>
    <xf numFmtId="0" fontId="20" fillId="5" borderId="25" xfId="0" applyFont="1" applyFill="1" applyBorder="1" applyAlignment="1" applyProtection="1">
      <alignment vertical="center" textRotation="255"/>
      <protection locked="0"/>
    </xf>
    <xf numFmtId="0" fontId="20" fillId="5" borderId="13" xfId="0" applyFont="1" applyFill="1" applyBorder="1" applyAlignment="1" applyProtection="1">
      <alignment vertical="center" textRotation="180"/>
      <protection locked="0"/>
    </xf>
    <xf numFmtId="49" fontId="83" fillId="0" borderId="12" xfId="0" applyNumberFormat="1" applyFont="1" applyBorder="1" applyAlignment="1" applyProtection="1">
      <alignment vertical="top"/>
      <protection locked="0"/>
    </xf>
    <xf numFmtId="49" fontId="83" fillId="0" borderId="10" xfId="0" applyNumberFormat="1" applyFont="1" applyBorder="1" applyAlignment="1" applyProtection="1">
      <alignment vertical="top"/>
      <protection locked="0"/>
    </xf>
    <xf numFmtId="49" fontId="83" fillId="0" borderId="26" xfId="0" applyNumberFormat="1" applyFont="1" applyBorder="1" applyAlignment="1" applyProtection="1">
      <alignment vertical="top"/>
      <protection locked="0"/>
    </xf>
    <xf numFmtId="0" fontId="25" fillId="3" borderId="0" xfId="0" applyFont="1" applyFill="1" applyAlignment="1" applyProtection="1">
      <alignment horizontal="right" vertical="top"/>
      <protection locked="0"/>
    </xf>
    <xf numFmtId="0" fontId="73" fillId="3" borderId="0" xfId="0" applyFont="1" applyFill="1" applyAlignment="1" applyProtection="1">
      <alignment vertical="top"/>
      <protection locked="0"/>
    </xf>
    <xf numFmtId="0" fontId="74" fillId="3" borderId="0" xfId="3" applyFont="1" applyFill="1" applyAlignment="1" applyProtection="1">
      <alignment vertical="top"/>
      <protection locked="0"/>
    </xf>
    <xf numFmtId="0" fontId="20" fillId="5" borderId="14" xfId="0" applyFont="1" applyFill="1" applyBorder="1" applyAlignment="1" applyProtection="1">
      <alignment vertical="center" textRotation="255"/>
      <protection locked="0"/>
    </xf>
    <xf numFmtId="0" fontId="20" fillId="5" borderId="6" xfId="0" applyFont="1" applyFill="1" applyBorder="1" applyAlignment="1" applyProtection="1">
      <alignment vertical="center" textRotation="180"/>
      <protection locked="0"/>
    </xf>
    <xf numFmtId="0" fontId="20" fillId="5" borderId="16" xfId="0" applyFont="1" applyFill="1" applyBorder="1" applyAlignment="1" applyProtection="1">
      <alignment vertical="center" textRotation="255"/>
      <protection locked="0"/>
    </xf>
    <xf numFmtId="0" fontId="32" fillId="3" borderId="20" xfId="0" applyFont="1" applyFill="1" applyBorder="1" applyAlignment="1" applyProtection="1">
      <alignment vertical="center" textRotation="255"/>
      <protection locked="0"/>
    </xf>
    <xf numFmtId="0" fontId="32" fillId="3" borderId="3" xfId="0" applyFont="1" applyFill="1" applyBorder="1" applyAlignment="1" applyProtection="1">
      <alignment vertical="center" textRotation="180"/>
      <protection locked="0"/>
    </xf>
    <xf numFmtId="0" fontId="32" fillId="3" borderId="21" xfId="0" applyFont="1" applyFill="1" applyBorder="1" applyAlignment="1" applyProtection="1">
      <alignment vertical="center" textRotation="255"/>
      <protection locked="0"/>
    </xf>
    <xf numFmtId="0" fontId="32" fillId="3" borderId="27" xfId="0" applyFont="1" applyFill="1" applyBorder="1" applyAlignment="1" applyProtection="1">
      <alignment vertical="center" textRotation="180"/>
      <protection locked="0"/>
    </xf>
    <xf numFmtId="0" fontId="55" fillId="0" borderId="0" xfId="0" applyFont="1" applyAlignment="1">
      <alignment horizontal="center" vertical="center"/>
    </xf>
    <xf numFmtId="0" fontId="85" fillId="0" borderId="0" xfId="0" applyFont="1">
      <alignment vertical="center"/>
    </xf>
    <xf numFmtId="0" fontId="0" fillId="0" borderId="0" xfId="0" applyProtection="1">
      <alignment vertical="center"/>
      <protection locked="0" hidden="1"/>
    </xf>
    <xf numFmtId="0" fontId="10" fillId="0" borderId="0" xfId="0" applyFont="1">
      <alignment vertical="center"/>
    </xf>
    <xf numFmtId="0" fontId="13"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pplyProtection="1">
      <alignment horizontal="center" vertical="center"/>
      <protection locked="0" hidden="1"/>
    </xf>
    <xf numFmtId="0" fontId="77" fillId="0" borderId="0" xfId="0" applyFont="1">
      <alignment vertical="center"/>
    </xf>
    <xf numFmtId="0" fontId="71" fillId="0" borderId="0" xfId="0" applyFont="1" applyAlignment="1">
      <alignment vertical="top"/>
    </xf>
    <xf numFmtId="0" fontId="76" fillId="2" borderId="0" xfId="0" applyFont="1" applyFill="1" applyProtection="1">
      <alignment vertical="center"/>
      <protection locked="0" hidden="1"/>
    </xf>
    <xf numFmtId="0" fontId="11" fillId="0" borderId="0" xfId="0" applyFont="1" applyProtection="1">
      <alignment vertical="center"/>
      <protection locked="0" hidden="1"/>
    </xf>
    <xf numFmtId="0" fontId="71" fillId="0" borderId="0" xfId="0" applyFont="1" applyAlignment="1" applyProtection="1">
      <alignment vertical="top" wrapText="1"/>
      <protection locked="0" hidden="1"/>
    </xf>
    <xf numFmtId="0" fontId="101" fillId="0" borderId="15" xfId="0" applyFont="1" applyBorder="1" applyProtection="1">
      <alignment vertical="center"/>
      <protection locked="0"/>
    </xf>
    <xf numFmtId="0" fontId="49" fillId="0" borderId="0" xfId="0" applyFont="1" applyProtection="1">
      <alignment vertical="center"/>
      <protection locked="0"/>
    </xf>
    <xf numFmtId="0" fontId="101" fillId="0" borderId="0" xfId="0" applyFont="1" applyProtection="1">
      <alignment vertical="center"/>
      <protection locked="0"/>
    </xf>
    <xf numFmtId="0" fontId="11" fillId="0" borderId="0" xfId="0" applyFont="1" applyAlignment="1" applyProtection="1">
      <alignment vertical="center" wrapText="1"/>
      <protection locked="0" hidden="1"/>
    </xf>
    <xf numFmtId="0" fontId="70" fillId="0" borderId="0" xfId="1" applyProtection="1">
      <alignment vertical="center"/>
      <protection locked="0" hidden="1"/>
    </xf>
    <xf numFmtId="0" fontId="70" fillId="0" borderId="0" xfId="1" applyBorder="1" applyProtection="1">
      <alignment vertical="center"/>
      <protection locked="0" hidden="1"/>
    </xf>
    <xf numFmtId="0" fontId="71" fillId="0" borderId="0" xfId="1" applyFont="1" applyAlignment="1" applyProtection="1">
      <alignment vertical="top" wrapText="1"/>
      <protection locked="0" hidden="1"/>
    </xf>
    <xf numFmtId="0" fontId="71" fillId="0" borderId="0" xfId="1" applyFont="1" applyAlignment="1" applyProtection="1">
      <alignment vertical="top"/>
      <protection locked="0" hidden="1"/>
    </xf>
    <xf numFmtId="0" fontId="11" fillId="0" borderId="0" xfId="0" applyFont="1" applyAlignment="1" applyProtection="1">
      <alignment horizontal="left" vertical="center"/>
      <protection locked="0"/>
    </xf>
    <xf numFmtId="177" fontId="11" fillId="0" borderId="0" xfId="0" applyNumberFormat="1" applyFont="1" applyAlignment="1" applyProtection="1">
      <alignment horizontal="left" vertical="center"/>
      <protection locked="0"/>
    </xf>
    <xf numFmtId="0" fontId="112" fillId="0" borderId="0" xfId="0" applyFont="1">
      <alignment vertical="center"/>
    </xf>
    <xf numFmtId="0" fontId="93" fillId="3" borderId="11"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1" xfId="0" applyFont="1" applyFill="1" applyBorder="1" applyProtection="1">
      <alignment vertical="center"/>
      <protection locked="0"/>
    </xf>
    <xf numFmtId="0" fontId="93" fillId="3" borderId="8" xfId="0" applyFont="1" applyFill="1" applyBorder="1" applyAlignment="1">
      <alignment horizontal="center" vertical="center" shrinkToFit="1"/>
    </xf>
    <xf numFmtId="0" fontId="8" fillId="3" borderId="0" xfId="0" applyFont="1" applyFill="1" applyAlignment="1">
      <alignment horizontal="center" vertical="center" shrinkToFit="1"/>
    </xf>
    <xf numFmtId="0" fontId="23" fillId="3" borderId="61" xfId="0" applyFont="1" applyFill="1" applyBorder="1" applyProtection="1">
      <alignment vertical="center"/>
      <protection locked="0"/>
    </xf>
    <xf numFmtId="0" fontId="23" fillId="3" borderId="54" xfId="0" applyFont="1" applyFill="1" applyBorder="1" applyProtection="1">
      <alignment vertical="center"/>
      <protection locked="0"/>
    </xf>
    <xf numFmtId="0" fontId="23" fillId="3" borderId="30" xfId="0" applyFont="1" applyFill="1" applyBorder="1" applyProtection="1">
      <alignment vertical="center"/>
      <protection locked="0"/>
    </xf>
    <xf numFmtId="49" fontId="83" fillId="3" borderId="29" xfId="0" applyNumberFormat="1" applyFont="1" applyFill="1" applyBorder="1" applyProtection="1">
      <alignment vertical="center"/>
      <protection locked="0"/>
    </xf>
    <xf numFmtId="49" fontId="83" fillId="3" borderId="54" xfId="0" applyNumberFormat="1" applyFont="1" applyFill="1" applyBorder="1" applyProtection="1">
      <alignment vertical="center"/>
      <protection locked="0"/>
    </xf>
    <xf numFmtId="49" fontId="83" fillId="3" borderId="30" xfId="0" applyNumberFormat="1" applyFont="1" applyFill="1" applyBorder="1" applyProtection="1">
      <alignment vertical="center"/>
      <protection locked="0"/>
    </xf>
    <xf numFmtId="49" fontId="23" fillId="3" borderId="29" xfId="0" applyNumberFormat="1" applyFont="1" applyFill="1" applyBorder="1" applyProtection="1">
      <alignment vertical="center"/>
      <protection locked="0"/>
    </xf>
    <xf numFmtId="49" fontId="23" fillId="3" borderId="54" xfId="0" applyNumberFormat="1" applyFont="1" applyFill="1" applyBorder="1" applyProtection="1">
      <alignment vertical="center"/>
      <protection locked="0"/>
    </xf>
    <xf numFmtId="49" fontId="83" fillId="3" borderId="60" xfId="0" applyNumberFormat="1" applyFont="1" applyFill="1" applyBorder="1" applyProtection="1">
      <alignment vertical="center"/>
      <protection locked="0"/>
    </xf>
    <xf numFmtId="49" fontId="64" fillId="3" borderId="50" xfId="0" applyNumberFormat="1" applyFont="1" applyFill="1" applyBorder="1" applyProtection="1">
      <alignment vertical="center"/>
      <protection locked="0"/>
    </xf>
    <xf numFmtId="49" fontId="64" fillId="3" borderId="51" xfId="0" applyNumberFormat="1" applyFont="1" applyFill="1" applyBorder="1" applyProtection="1">
      <alignment vertical="center"/>
      <protection locked="0"/>
    </xf>
    <xf numFmtId="49" fontId="64" fillId="3" borderId="56" xfId="0" applyNumberFormat="1" applyFont="1" applyFill="1" applyBorder="1" applyProtection="1">
      <alignment vertical="center"/>
      <protection locked="0"/>
    </xf>
    <xf numFmtId="49" fontId="83" fillId="3" borderId="66" xfId="0" applyNumberFormat="1" applyFont="1" applyFill="1" applyBorder="1" applyProtection="1">
      <alignment vertical="center"/>
      <protection locked="0"/>
    </xf>
    <xf numFmtId="49" fontId="83" fillId="3" borderId="51" xfId="0" applyNumberFormat="1" applyFont="1" applyFill="1" applyBorder="1" applyProtection="1">
      <alignment vertical="center"/>
      <protection locked="0"/>
    </xf>
    <xf numFmtId="49" fontId="83" fillId="3" borderId="52" xfId="0" applyNumberFormat="1" applyFont="1" applyFill="1" applyBorder="1" applyProtection="1">
      <alignment vertical="center"/>
      <protection locked="0"/>
    </xf>
    <xf numFmtId="49" fontId="64" fillId="3" borderId="53" xfId="0" applyNumberFormat="1" applyFont="1" applyFill="1" applyBorder="1" applyProtection="1">
      <alignment vertical="center"/>
      <protection locked="0"/>
    </xf>
    <xf numFmtId="49" fontId="64" fillId="3" borderId="54" xfId="0" applyNumberFormat="1" applyFont="1" applyFill="1" applyBorder="1" applyProtection="1">
      <alignment vertical="center"/>
      <protection locked="0"/>
    </xf>
    <xf numFmtId="49" fontId="64" fillId="3" borderId="30" xfId="0" applyNumberFormat="1" applyFont="1" applyFill="1" applyBorder="1" applyProtection="1">
      <alignment vertical="center"/>
      <protection locked="0"/>
    </xf>
    <xf numFmtId="49" fontId="83" fillId="3" borderId="55" xfId="0" applyNumberFormat="1" applyFont="1" applyFill="1" applyBorder="1" applyProtection="1">
      <alignment vertical="center"/>
      <protection locked="0"/>
    </xf>
    <xf numFmtId="49" fontId="64" fillId="3" borderId="15" xfId="0" applyNumberFormat="1" applyFont="1" applyFill="1" applyBorder="1" applyProtection="1">
      <alignment vertical="center"/>
      <protection locked="0"/>
    </xf>
    <xf numFmtId="49" fontId="64" fillId="3" borderId="0" xfId="0" applyNumberFormat="1" applyFont="1" applyFill="1" applyProtection="1">
      <alignment vertical="center"/>
      <protection locked="0"/>
    </xf>
    <xf numFmtId="49" fontId="64" fillId="3" borderId="57" xfId="0" applyNumberFormat="1" applyFont="1" applyFill="1" applyBorder="1" applyProtection="1">
      <alignment vertical="center"/>
      <protection locked="0"/>
    </xf>
    <xf numFmtId="49" fontId="18" fillId="3" borderId="29" xfId="0" applyNumberFormat="1" applyFont="1" applyFill="1" applyBorder="1" applyProtection="1">
      <alignment vertical="center"/>
      <protection locked="0"/>
    </xf>
    <xf numFmtId="49" fontId="18" fillId="3" borderId="54" xfId="0" applyNumberFormat="1" applyFont="1" applyFill="1" applyBorder="1" applyProtection="1">
      <alignment vertical="center"/>
      <protection locked="0"/>
    </xf>
    <xf numFmtId="49" fontId="18" fillId="3" borderId="30" xfId="0" applyNumberFormat="1" applyFont="1" applyFill="1" applyBorder="1" applyProtection="1">
      <alignment vertical="center"/>
      <protection locked="0"/>
    </xf>
    <xf numFmtId="49" fontId="68" fillId="3" borderId="45" xfId="0" applyNumberFormat="1" applyFont="1" applyFill="1" applyBorder="1" applyProtection="1">
      <alignment vertical="center"/>
      <protection locked="0"/>
    </xf>
    <xf numFmtId="49" fontId="64" fillId="3" borderId="46" xfId="0" applyNumberFormat="1" applyFont="1" applyFill="1" applyBorder="1" applyProtection="1">
      <alignment vertical="center"/>
      <protection locked="0"/>
    </xf>
    <xf numFmtId="49" fontId="64" fillId="3" borderId="47" xfId="0" applyNumberFormat="1" applyFont="1" applyFill="1" applyBorder="1" applyProtection="1">
      <alignment vertical="center"/>
      <protection locked="0"/>
    </xf>
    <xf numFmtId="0" fontId="54" fillId="3" borderId="93" xfId="0" applyFont="1" applyFill="1" applyBorder="1" applyAlignment="1">
      <alignment vertical="center" shrinkToFit="1"/>
    </xf>
    <xf numFmtId="0" fontId="54" fillId="3" borderId="34" xfId="0" applyFont="1" applyFill="1" applyBorder="1" applyAlignment="1">
      <alignment vertical="center" shrinkToFit="1"/>
    </xf>
    <xf numFmtId="0" fontId="54" fillId="3" borderId="93" xfId="0" applyFont="1" applyFill="1" applyBorder="1" applyProtection="1">
      <alignment vertical="center"/>
      <protection locked="0"/>
    </xf>
    <xf numFmtId="0" fontId="1" fillId="3" borderId="77" xfId="0" applyFont="1" applyFill="1" applyBorder="1" applyProtection="1">
      <alignment vertical="center"/>
      <protection locked="0"/>
    </xf>
    <xf numFmtId="0" fontId="23" fillId="3" borderId="44" xfId="0" applyFont="1" applyFill="1" applyBorder="1" applyProtection="1">
      <alignment vertical="center"/>
      <protection locked="0"/>
    </xf>
    <xf numFmtId="0" fontId="23" fillId="3" borderId="76" xfId="0" applyFont="1" applyFill="1" applyBorder="1" applyProtection="1">
      <alignment vertical="center"/>
      <protection locked="0"/>
    </xf>
    <xf numFmtId="0" fontId="54" fillId="3" borderId="34" xfId="0" applyFont="1" applyFill="1" applyBorder="1" applyProtection="1">
      <alignment vertical="center"/>
      <protection locked="0"/>
    </xf>
    <xf numFmtId="0" fontId="1" fillId="3" borderId="44" xfId="0" applyFont="1" applyFill="1" applyBorder="1" applyProtection="1">
      <alignment vertical="center"/>
      <protection locked="0"/>
    </xf>
    <xf numFmtId="0" fontId="1" fillId="3" borderId="43" xfId="0" applyFont="1" applyFill="1" applyBorder="1" applyProtection="1">
      <alignment vertical="center"/>
      <protection locked="0"/>
    </xf>
    <xf numFmtId="49" fontId="1" fillId="3" borderId="53" xfId="0" applyNumberFormat="1" applyFont="1" applyFill="1" applyBorder="1" applyProtection="1">
      <alignment vertical="center"/>
      <protection locked="0"/>
    </xf>
    <xf numFmtId="49" fontId="1" fillId="3" borderId="54" xfId="0" applyNumberFormat="1" applyFont="1" applyFill="1" applyBorder="1" applyProtection="1">
      <alignment vertical="center"/>
      <protection locked="0"/>
    </xf>
    <xf numFmtId="49" fontId="1" fillId="3" borderId="30" xfId="0" applyNumberFormat="1" applyFont="1" applyFill="1" applyBorder="1" applyProtection="1">
      <alignment vertical="center"/>
      <protection locked="0"/>
    </xf>
    <xf numFmtId="49" fontId="83" fillId="3" borderId="44" xfId="0" applyNumberFormat="1" applyFont="1" applyFill="1" applyBorder="1" applyProtection="1">
      <alignment vertical="center"/>
      <protection locked="0"/>
    </xf>
    <xf numFmtId="49" fontId="83" fillId="3" borderId="43" xfId="0" applyNumberFormat="1" applyFont="1" applyFill="1" applyBorder="1" applyProtection="1">
      <alignment vertical="center"/>
      <protection locked="0"/>
    </xf>
    <xf numFmtId="49" fontId="65" fillId="3" borderId="45" xfId="0" applyNumberFormat="1" applyFont="1" applyFill="1" applyBorder="1" applyProtection="1">
      <alignment vertical="center"/>
      <protection locked="0"/>
    </xf>
    <xf numFmtId="49" fontId="65" fillId="3" borderId="46" xfId="0" applyNumberFormat="1" applyFont="1" applyFill="1" applyBorder="1" applyProtection="1">
      <alignment vertical="center"/>
      <protection locked="0"/>
    </xf>
    <xf numFmtId="49" fontId="65" fillId="3" borderId="47" xfId="0" applyNumberFormat="1" applyFont="1" applyFill="1" applyBorder="1" applyProtection="1">
      <alignment vertical="center"/>
      <protection locked="0"/>
    </xf>
    <xf numFmtId="49" fontId="65" fillId="4" borderId="68" xfId="0" applyNumberFormat="1" applyFont="1" applyFill="1" applyBorder="1" applyProtection="1">
      <alignment vertical="center"/>
      <protection locked="0"/>
    </xf>
    <xf numFmtId="49" fontId="65" fillId="4" borderId="69" xfId="0" applyNumberFormat="1" applyFont="1" applyFill="1" applyBorder="1" applyProtection="1">
      <alignment vertical="center"/>
      <protection locked="0"/>
    </xf>
    <xf numFmtId="49" fontId="65" fillId="4" borderId="70" xfId="0" applyNumberFormat="1" applyFont="1" applyFill="1" applyBorder="1" applyProtection="1">
      <alignment vertical="center"/>
      <protection locked="0"/>
    </xf>
    <xf numFmtId="49" fontId="23" fillId="3" borderId="59" xfId="0" applyNumberFormat="1" applyFont="1" applyFill="1" applyBorder="1" applyProtection="1">
      <alignment vertical="center"/>
      <protection locked="0"/>
    </xf>
    <xf numFmtId="49" fontId="23" fillId="3" borderId="51" xfId="0" applyNumberFormat="1" applyFont="1" applyFill="1" applyBorder="1" applyProtection="1">
      <alignment vertical="center"/>
      <protection locked="0"/>
    </xf>
    <xf numFmtId="49" fontId="83" fillId="3" borderId="56" xfId="0" applyNumberFormat="1" applyFont="1" applyFill="1" applyBorder="1" applyProtection="1">
      <alignment vertical="center"/>
      <protection locked="0"/>
    </xf>
    <xf numFmtId="49" fontId="23" fillId="3" borderId="66" xfId="0" applyNumberFormat="1" applyFont="1" applyFill="1" applyBorder="1" applyProtection="1">
      <alignment vertical="center"/>
      <protection locked="0"/>
    </xf>
    <xf numFmtId="49" fontId="23" fillId="3" borderId="56" xfId="0" applyNumberFormat="1" applyFont="1" applyFill="1" applyBorder="1" applyProtection="1">
      <alignment vertical="center"/>
      <protection locked="0"/>
    </xf>
    <xf numFmtId="49" fontId="83" fillId="3" borderId="58" xfId="0" applyNumberFormat="1" applyFont="1" applyFill="1" applyBorder="1" applyProtection="1">
      <alignment vertical="center"/>
      <protection locked="0"/>
    </xf>
    <xf numFmtId="49" fontId="23" fillId="3" borderId="61" xfId="0" applyNumberFormat="1" applyFont="1" applyFill="1" applyBorder="1" applyProtection="1">
      <alignment vertical="center"/>
      <protection locked="0"/>
    </xf>
    <xf numFmtId="49" fontId="23" fillId="3" borderId="30" xfId="0" applyNumberFormat="1" applyFont="1" applyFill="1" applyBorder="1" applyProtection="1">
      <alignment vertical="center"/>
      <protection locked="0"/>
    </xf>
    <xf numFmtId="49" fontId="23" fillId="3" borderId="8" xfId="0" applyNumberFormat="1" applyFont="1" applyFill="1" applyBorder="1" applyProtection="1">
      <alignment vertical="center"/>
      <protection locked="0"/>
    </xf>
    <xf numFmtId="49" fontId="23" fillId="3" borderId="0" xfId="0" applyNumberFormat="1" applyFont="1" applyFill="1" applyProtection="1">
      <alignment vertical="center"/>
      <protection locked="0"/>
    </xf>
    <xf numFmtId="49" fontId="83" fillId="3" borderId="63" xfId="0" applyNumberFormat="1" applyFont="1" applyFill="1" applyBorder="1" applyProtection="1">
      <alignment vertical="center"/>
      <protection locked="0"/>
    </xf>
    <xf numFmtId="49" fontId="83" fillId="3" borderId="64" xfId="0" applyNumberFormat="1" applyFont="1" applyFill="1" applyBorder="1" applyProtection="1">
      <alignment vertical="center"/>
      <protection locked="0"/>
    </xf>
    <xf numFmtId="49" fontId="83" fillId="3" borderId="67" xfId="0" applyNumberFormat="1" applyFont="1" applyFill="1" applyBorder="1" applyProtection="1">
      <alignment vertical="center"/>
      <protection locked="0"/>
    </xf>
    <xf numFmtId="49" fontId="23" fillId="3" borderId="63" xfId="0" applyNumberFormat="1" applyFont="1" applyFill="1" applyBorder="1" applyProtection="1">
      <alignment vertical="center"/>
      <protection locked="0"/>
    </xf>
    <xf numFmtId="49" fontId="23" fillId="3" borderId="64" xfId="0" applyNumberFormat="1" applyFont="1" applyFill="1" applyBorder="1" applyProtection="1">
      <alignment vertical="center"/>
      <protection locked="0"/>
    </xf>
    <xf numFmtId="49" fontId="83" fillId="3" borderId="65" xfId="0" applyNumberFormat="1" applyFont="1" applyFill="1" applyBorder="1" applyProtection="1">
      <alignment vertical="center"/>
      <protection locked="0"/>
    </xf>
    <xf numFmtId="0" fontId="54" fillId="3" borderId="11" xfId="0" applyFont="1" applyFill="1" applyBorder="1" applyProtection="1">
      <alignment vertical="center"/>
      <protection locked="0"/>
    </xf>
    <xf numFmtId="0" fontId="69" fillId="3" borderId="38" xfId="0" applyFont="1" applyFill="1" applyBorder="1" applyProtection="1">
      <alignment vertical="center"/>
      <protection locked="0"/>
    </xf>
    <xf numFmtId="0" fontId="23" fillId="3" borderId="49" xfId="0" applyFont="1" applyFill="1" applyBorder="1" applyProtection="1">
      <alignment vertical="center"/>
      <protection locked="0"/>
    </xf>
    <xf numFmtId="0" fontId="23" fillId="3" borderId="35" xfId="0" applyFont="1" applyFill="1" applyBorder="1" applyProtection="1">
      <alignment vertical="center"/>
      <protection locked="0"/>
    </xf>
    <xf numFmtId="0" fontId="91" fillId="3" borderId="38" xfId="0" applyFont="1" applyFill="1" applyBorder="1" applyProtection="1">
      <alignment vertical="center"/>
      <protection locked="0"/>
    </xf>
    <xf numFmtId="0" fontId="28" fillId="3" borderId="49" xfId="0" applyFont="1" applyFill="1" applyBorder="1" applyProtection="1">
      <alignment vertical="center"/>
      <protection locked="0"/>
    </xf>
    <xf numFmtId="0" fontId="28" fillId="3" borderId="2" xfId="0" applyFont="1" applyFill="1" applyBorder="1" applyProtection="1">
      <alignment vertical="center"/>
      <protection locked="0"/>
    </xf>
    <xf numFmtId="0" fontId="28" fillId="3" borderId="1" xfId="0" applyFont="1" applyFill="1" applyBorder="1" applyProtection="1">
      <alignment vertical="center"/>
      <protection locked="0"/>
    </xf>
    <xf numFmtId="0" fontId="23" fillId="3" borderId="80" xfId="0" applyFont="1" applyFill="1" applyBorder="1" applyProtection="1">
      <alignment vertical="center"/>
      <protection locked="0"/>
    </xf>
    <xf numFmtId="49" fontId="83" fillId="3" borderId="86" xfId="0" applyNumberFormat="1" applyFont="1" applyFill="1" applyBorder="1" applyProtection="1">
      <alignment vertical="center"/>
      <protection locked="0"/>
    </xf>
    <xf numFmtId="49" fontId="23" fillId="3" borderId="46" xfId="0" applyNumberFormat="1" applyFont="1" applyFill="1" applyBorder="1" applyProtection="1">
      <alignment vertical="center"/>
      <protection locked="0"/>
    </xf>
    <xf numFmtId="0" fontId="23" fillId="3" borderId="8" xfId="0" applyFont="1" applyFill="1" applyBorder="1" applyProtection="1">
      <alignment vertical="center"/>
      <protection locked="0"/>
    </xf>
    <xf numFmtId="0" fontId="23" fillId="3" borderId="0" xfId="0" applyFont="1" applyFill="1" applyProtection="1">
      <alignment vertical="center"/>
      <protection locked="0"/>
    </xf>
    <xf numFmtId="0" fontId="23" fillId="3" borderId="57" xfId="0" applyFont="1" applyFill="1" applyBorder="1" applyProtection="1">
      <alignment vertical="center"/>
      <protection locked="0"/>
    </xf>
    <xf numFmtId="49" fontId="23" fillId="3" borderId="67" xfId="0" applyNumberFormat="1" applyFont="1" applyFill="1" applyBorder="1" applyProtection="1">
      <alignment vertical="center"/>
      <protection locked="0"/>
    </xf>
    <xf numFmtId="0" fontId="18" fillId="3" borderId="71" xfId="0" applyFont="1" applyFill="1" applyBorder="1" applyProtection="1">
      <alignment vertical="center"/>
      <protection locked="0"/>
    </xf>
    <xf numFmtId="0" fontId="18" fillId="3" borderId="36" xfId="0" applyFont="1" applyFill="1" applyBorder="1" applyProtection="1">
      <alignment vertical="center"/>
      <protection locked="0"/>
    </xf>
    <xf numFmtId="0" fontId="66" fillId="3" borderId="36"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49" xfId="0" applyFont="1" applyFill="1" applyBorder="1" applyProtection="1">
      <alignment vertical="center"/>
      <protection locked="0"/>
    </xf>
    <xf numFmtId="0" fontId="18" fillId="3" borderId="35" xfId="0" applyFont="1" applyFill="1" applyBorder="1" applyProtection="1">
      <alignment vertical="center"/>
      <protection locked="0"/>
    </xf>
    <xf numFmtId="0" fontId="5" fillId="3" borderId="49" xfId="0" applyFont="1" applyFill="1" applyBorder="1" applyProtection="1">
      <alignment vertical="center"/>
      <protection locked="0"/>
    </xf>
    <xf numFmtId="0" fontId="5" fillId="3" borderId="62" xfId="0" applyFont="1" applyFill="1" applyBorder="1" applyProtection="1">
      <alignment vertical="center"/>
      <protection locked="0"/>
    </xf>
    <xf numFmtId="0" fontId="92" fillId="3" borderId="72" xfId="0" applyFont="1" applyFill="1" applyBorder="1" applyProtection="1">
      <alignment vertical="center"/>
      <protection locked="0"/>
    </xf>
    <xf numFmtId="0" fontId="65" fillId="3" borderId="34" xfId="0" applyFont="1" applyFill="1" applyBorder="1" applyProtection="1">
      <alignment vertical="center"/>
      <protection locked="0"/>
    </xf>
    <xf numFmtId="0" fontId="65" fillId="3" borderId="37" xfId="0" applyFont="1" applyFill="1" applyBorder="1" applyProtection="1">
      <alignment vertical="center"/>
      <protection locked="0"/>
    </xf>
    <xf numFmtId="0" fontId="23" fillId="3" borderId="72" xfId="0" applyFont="1" applyFill="1" applyBorder="1" applyProtection="1">
      <alignment vertical="center"/>
      <protection locked="0"/>
    </xf>
    <xf numFmtId="0" fontId="23" fillId="3" borderId="34" xfId="0" applyFont="1" applyFill="1" applyBorder="1" applyProtection="1">
      <alignment vertical="center"/>
      <protection locked="0"/>
    </xf>
    <xf numFmtId="0" fontId="6" fillId="3" borderId="34" xfId="0" applyFont="1" applyFill="1" applyBorder="1" applyProtection="1">
      <alignment vertical="center"/>
      <protection locked="0"/>
    </xf>
    <xf numFmtId="0" fontId="6" fillId="3" borderId="37" xfId="0" applyFont="1" applyFill="1" applyBorder="1" applyProtection="1">
      <alignment vertical="center"/>
      <protection locked="0"/>
    </xf>
    <xf numFmtId="0" fontId="22" fillId="3" borderId="72" xfId="0" applyFont="1" applyFill="1" applyBorder="1" applyProtection="1">
      <alignment vertical="center"/>
      <protection locked="0"/>
    </xf>
    <xf numFmtId="0" fontId="23" fillId="3" borderId="29" xfId="0" applyFont="1" applyFill="1" applyBorder="1" applyProtection="1">
      <alignment vertical="center"/>
      <protection locked="0"/>
    </xf>
    <xf numFmtId="0" fontId="94" fillId="3" borderId="29" xfId="0" applyFont="1" applyFill="1" applyBorder="1" applyProtection="1">
      <alignment vertical="center"/>
      <protection locked="0"/>
    </xf>
    <xf numFmtId="0" fontId="65" fillId="3" borderId="54" xfId="0" applyFont="1" applyFill="1" applyBorder="1" applyProtection="1">
      <alignment vertical="center"/>
      <protection locked="0"/>
    </xf>
    <xf numFmtId="0" fontId="65" fillId="3" borderId="60" xfId="0" applyFont="1" applyFill="1" applyBorder="1" applyProtection="1">
      <alignment vertical="center"/>
      <protection locked="0"/>
    </xf>
    <xf numFmtId="0" fontId="24" fillId="3" borderId="61" xfId="0" applyFont="1" applyFill="1" applyBorder="1" applyProtection="1">
      <alignment vertical="center"/>
      <protection locked="0"/>
    </xf>
    <xf numFmtId="0" fontId="24" fillId="3" borderId="54" xfId="0" applyFont="1" applyFill="1" applyBorder="1" applyProtection="1">
      <alignment vertical="center"/>
      <protection locked="0"/>
    </xf>
    <xf numFmtId="0" fontId="24" fillId="3" borderId="60" xfId="0" applyFont="1" applyFill="1" applyBorder="1" applyProtection="1">
      <alignment vertical="center"/>
      <protection locked="0"/>
    </xf>
    <xf numFmtId="0" fontId="23" fillId="3" borderId="37" xfId="0" applyFont="1" applyFill="1" applyBorder="1" applyProtection="1">
      <alignment vertical="center"/>
      <protection locked="0"/>
    </xf>
    <xf numFmtId="0" fontId="54" fillId="3" borderId="34" xfId="0" applyFont="1" applyFill="1" applyBorder="1" applyAlignment="1">
      <alignment vertical="center" wrapText="1"/>
    </xf>
    <xf numFmtId="0" fontId="1" fillId="3" borderId="34" xfId="0" applyFont="1" applyFill="1" applyBorder="1" applyProtection="1">
      <alignment vertical="center"/>
      <protection locked="0"/>
    </xf>
    <xf numFmtId="49" fontId="83" fillId="3" borderId="34" xfId="0" applyNumberFormat="1" applyFont="1" applyFill="1" applyBorder="1" applyProtection="1">
      <alignment vertical="center"/>
      <protection locked="0"/>
    </xf>
    <xf numFmtId="49" fontId="23" fillId="3" borderId="34" xfId="0" applyNumberFormat="1" applyFont="1" applyFill="1" applyBorder="1" applyProtection="1">
      <alignment vertical="center"/>
      <protection locked="0"/>
    </xf>
    <xf numFmtId="49" fontId="83" fillId="3" borderId="37" xfId="0" applyNumberFormat="1" applyFont="1" applyFill="1" applyBorder="1" applyProtection="1">
      <alignment vertical="center"/>
      <protection locked="0"/>
    </xf>
    <xf numFmtId="0" fontId="91" fillId="3" borderId="87" xfId="0" applyFont="1" applyFill="1" applyBorder="1" applyProtection="1">
      <alignment vertical="center"/>
      <protection locked="0"/>
    </xf>
    <xf numFmtId="0" fontId="28" fillId="3" borderId="88" xfId="0" applyFont="1" applyFill="1" applyBorder="1" applyProtection="1">
      <alignment vertical="center"/>
      <protection locked="0"/>
    </xf>
    <xf numFmtId="0" fontId="28" fillId="3" borderId="89" xfId="0" applyFont="1" applyFill="1" applyBorder="1" applyProtection="1">
      <alignment vertical="center"/>
      <protection locked="0"/>
    </xf>
    <xf numFmtId="0" fontId="18" fillId="3" borderId="91" xfId="0" applyFont="1" applyFill="1" applyBorder="1" applyAlignment="1">
      <alignment vertical="center" wrapText="1"/>
    </xf>
    <xf numFmtId="0" fontId="62" fillId="3" borderId="91" xfId="0" applyFont="1" applyFill="1" applyBorder="1">
      <alignment vertical="center"/>
    </xf>
    <xf numFmtId="0" fontId="18" fillId="3" borderId="90" xfId="0" applyFont="1" applyFill="1" applyBorder="1" applyProtection="1">
      <alignment vertical="center"/>
      <protection locked="0"/>
    </xf>
    <xf numFmtId="0" fontId="17" fillId="3" borderId="91" xfId="0" applyFont="1" applyFill="1" applyBorder="1" applyProtection="1">
      <alignment vertical="center"/>
      <protection locked="0"/>
    </xf>
    <xf numFmtId="0" fontId="18" fillId="3" borderId="91" xfId="0" applyFont="1" applyFill="1" applyBorder="1" applyProtection="1">
      <alignment vertical="center"/>
      <protection locked="0"/>
    </xf>
    <xf numFmtId="49" fontId="83" fillId="3" borderId="91" xfId="0" applyNumberFormat="1" applyFont="1" applyFill="1" applyBorder="1" applyProtection="1">
      <alignment vertical="center"/>
      <protection locked="0"/>
    </xf>
    <xf numFmtId="0" fontId="18" fillId="3" borderId="92" xfId="0" applyFont="1" applyFill="1" applyBorder="1" applyProtection="1">
      <alignment vertical="center"/>
      <protection locked="0"/>
    </xf>
    <xf numFmtId="0" fontId="62" fillId="3" borderId="91" xfId="0" applyFont="1" applyFill="1" applyBorder="1" applyProtection="1">
      <alignment vertical="center"/>
      <protection locked="0"/>
    </xf>
    <xf numFmtId="0" fontId="23" fillId="3" borderId="66" xfId="0" applyFont="1" applyFill="1" applyBorder="1" applyProtection="1">
      <alignment vertical="center"/>
      <protection locked="0"/>
    </xf>
    <xf numFmtId="0" fontId="23" fillId="3" borderId="51" xfId="0" applyFont="1" applyFill="1" applyBorder="1" applyProtection="1">
      <alignment vertical="center"/>
      <protection locked="0"/>
    </xf>
    <xf numFmtId="0" fontId="23" fillId="3" borderId="52" xfId="0" applyFont="1" applyFill="1" applyBorder="1" applyProtection="1">
      <alignment vertical="center"/>
      <protection locked="0"/>
    </xf>
    <xf numFmtId="0" fontId="62" fillId="3" borderId="34" xfId="0" applyFont="1" applyFill="1" applyBorder="1">
      <alignment vertical="center"/>
    </xf>
    <xf numFmtId="0" fontId="18" fillId="3" borderId="93" xfId="0" applyFont="1" applyFill="1" applyBorder="1" applyProtection="1">
      <alignment vertical="center"/>
      <protection locked="0"/>
    </xf>
    <xf numFmtId="0" fontId="18" fillId="3" borderId="34" xfId="0" applyFont="1" applyFill="1" applyBorder="1" applyProtection="1">
      <alignment vertical="center"/>
      <protection locked="0"/>
    </xf>
    <xf numFmtId="0" fontId="18" fillId="3" borderId="40" xfId="0" applyFont="1" applyFill="1" applyBorder="1" applyProtection="1">
      <alignment vertical="center"/>
      <protection locked="0"/>
    </xf>
    <xf numFmtId="0" fontId="62" fillId="3" borderId="34" xfId="0" applyFont="1" applyFill="1" applyBorder="1" applyProtection="1">
      <alignment vertical="center"/>
      <protection locked="0"/>
    </xf>
    <xf numFmtId="0" fontId="23" fillId="3" borderId="94" xfId="0" applyFont="1" applyFill="1" applyBorder="1" applyProtection="1">
      <alignment vertical="center"/>
      <protection locked="0"/>
    </xf>
    <xf numFmtId="0" fontId="17" fillId="3" borderId="34" xfId="0" applyFont="1" applyFill="1" applyBorder="1" applyProtection="1">
      <alignment vertical="center"/>
      <protection locked="0"/>
    </xf>
    <xf numFmtId="0" fontId="6" fillId="3" borderId="94" xfId="0" applyFont="1" applyFill="1" applyBorder="1" applyProtection="1">
      <alignment vertical="center"/>
      <protection locked="0"/>
    </xf>
    <xf numFmtId="0" fontId="4" fillId="3" borderId="34" xfId="0" applyFont="1" applyFill="1" applyBorder="1" applyProtection="1">
      <alignment vertical="center"/>
      <protection locked="0"/>
    </xf>
    <xf numFmtId="0" fontId="4" fillId="3" borderId="94" xfId="0" applyFont="1" applyFill="1" applyBorder="1" applyProtection="1">
      <alignment vertical="center"/>
      <protection locked="0"/>
    </xf>
    <xf numFmtId="0" fontId="18" fillId="3" borderId="100" xfId="0" applyFont="1" applyFill="1" applyBorder="1" applyAlignment="1">
      <alignment vertical="center" wrapText="1"/>
    </xf>
    <xf numFmtId="0" fontId="18" fillId="3" borderId="41" xfId="0" applyFont="1" applyFill="1" applyBorder="1" applyProtection="1">
      <alignment vertical="center"/>
      <protection locked="0"/>
    </xf>
    <xf numFmtId="0" fontId="18" fillId="3" borderId="42" xfId="0" applyFont="1" applyFill="1" applyBorder="1" applyProtection="1">
      <alignment vertical="center"/>
      <protection locked="0"/>
    </xf>
    <xf numFmtId="0" fontId="4" fillId="3" borderId="42" xfId="0" applyFont="1" applyFill="1" applyBorder="1" applyProtection="1">
      <alignment vertical="center"/>
      <protection locked="0"/>
    </xf>
    <xf numFmtId="0" fontId="4" fillId="3" borderId="95" xfId="0" applyFont="1" applyFill="1" applyBorder="1" applyProtection="1">
      <alignment vertical="center"/>
      <protection locked="0"/>
    </xf>
    <xf numFmtId="0" fontId="66" fillId="3" borderId="34" xfId="0" applyFont="1" applyFill="1" applyBorder="1" applyProtection="1">
      <alignment vertical="center"/>
      <protection locked="0"/>
    </xf>
    <xf numFmtId="0" fontId="4" fillId="3" borderId="39"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6" xfId="0" applyFont="1" applyFill="1" applyBorder="1" applyProtection="1">
      <alignment vertical="center"/>
      <protection locked="0"/>
    </xf>
    <xf numFmtId="0" fontId="67" fillId="3" borderId="34" xfId="0" applyFont="1" applyFill="1" applyBorder="1">
      <alignment vertical="center"/>
    </xf>
    <xf numFmtId="0" fontId="67" fillId="3" borderId="34" xfId="0" applyFont="1" applyFill="1" applyBorder="1" applyProtection="1">
      <alignment vertical="center"/>
      <protection locked="0"/>
    </xf>
    <xf numFmtId="0" fontId="18" fillId="3" borderId="94" xfId="0" applyFont="1" applyFill="1" applyBorder="1" applyProtection="1">
      <alignment vertical="center"/>
      <protection locked="0"/>
    </xf>
    <xf numFmtId="49" fontId="83" fillId="3" borderId="94" xfId="0" applyNumberFormat="1" applyFont="1" applyFill="1" applyBorder="1" applyProtection="1">
      <alignment vertical="center"/>
      <protection locked="0"/>
    </xf>
    <xf numFmtId="0" fontId="86" fillId="3" borderId="45" xfId="0" applyFont="1" applyFill="1" applyBorder="1" applyProtection="1">
      <alignment vertical="center"/>
      <protection locked="0"/>
    </xf>
    <xf numFmtId="0" fontId="86" fillId="3" borderId="46" xfId="0" applyFont="1" applyFill="1" applyBorder="1" applyProtection="1">
      <alignment vertical="center"/>
      <protection locked="0"/>
    </xf>
    <xf numFmtId="0" fontId="86" fillId="4" borderId="25" xfId="0" applyFont="1" applyFill="1" applyBorder="1" applyProtection="1">
      <alignment vertical="center"/>
      <protection locked="0"/>
    </xf>
    <xf numFmtId="0" fontId="86" fillId="4" borderId="10" xfId="0" applyFont="1" applyFill="1" applyBorder="1" applyProtection="1">
      <alignment vertical="center"/>
      <protection locked="0"/>
    </xf>
    <xf numFmtId="0" fontId="86" fillId="4" borderId="26" xfId="0" applyFont="1" applyFill="1" applyBorder="1" applyProtection="1">
      <alignment vertical="center"/>
      <protection locked="0"/>
    </xf>
    <xf numFmtId="0" fontId="29" fillId="0" borderId="0" xfId="0" applyFont="1" applyProtection="1">
      <alignment vertical="center"/>
      <protection locked="0"/>
    </xf>
    <xf numFmtId="0" fontId="20" fillId="3" borderId="7" xfId="0" applyFont="1" applyFill="1" applyBorder="1" applyProtection="1">
      <alignment vertical="center"/>
      <protection locked="0"/>
    </xf>
    <xf numFmtId="0" fontId="25" fillId="3" borderId="0" xfId="0" applyFont="1" applyFill="1" applyProtection="1">
      <alignment vertical="center"/>
      <protection locked="0"/>
    </xf>
    <xf numFmtId="0" fontId="4" fillId="3" borderId="22" xfId="0" applyFont="1" applyFill="1" applyBorder="1" applyProtection="1">
      <alignment vertical="center"/>
      <protection locked="0"/>
    </xf>
    <xf numFmtId="0" fontId="4" fillId="3" borderId="7" xfId="0" applyFont="1" applyFill="1" applyBorder="1" applyProtection="1">
      <alignment vertical="center"/>
      <protection locked="0"/>
    </xf>
    <xf numFmtId="0" fontId="4" fillId="3" borderId="81" xfId="0" applyFont="1" applyFill="1" applyBorder="1" applyProtection="1">
      <alignment vertical="center"/>
      <protection locked="0"/>
    </xf>
    <xf numFmtId="0" fontId="2" fillId="3" borderId="82" xfId="0" applyFont="1" applyFill="1" applyBorder="1" applyProtection="1">
      <alignment vertical="center"/>
      <protection locked="0"/>
    </xf>
    <xf numFmtId="0" fontId="2" fillId="3" borderId="7" xfId="0" applyFont="1" applyFill="1" applyBorder="1" applyProtection="1">
      <alignment vertical="center"/>
      <protection locked="0"/>
    </xf>
    <xf numFmtId="0" fontId="4" fillId="3" borderId="80" xfId="0" applyFont="1" applyFill="1" applyBorder="1" applyProtection="1">
      <alignment vertical="center"/>
      <protection locked="0"/>
    </xf>
    <xf numFmtId="0" fontId="4" fillId="3" borderId="44" xfId="0" applyFont="1" applyFill="1" applyBorder="1" applyProtection="1">
      <alignment vertical="center"/>
      <protection locked="0"/>
    </xf>
    <xf numFmtId="0" fontId="4" fillId="3" borderId="76" xfId="0" applyFont="1" applyFill="1" applyBorder="1" applyProtection="1">
      <alignment vertical="center"/>
      <protection locked="0"/>
    </xf>
    <xf numFmtId="0" fontId="2" fillId="3" borderId="77" xfId="0" applyFont="1" applyFill="1" applyBorder="1" applyProtection="1">
      <alignment vertical="center"/>
      <protection locked="0"/>
    </xf>
    <xf numFmtId="0" fontId="2" fillId="3" borderId="44" xfId="0" applyFont="1" applyFill="1" applyBorder="1" applyProtection="1">
      <alignment vertical="center"/>
      <protection locked="0"/>
    </xf>
    <xf numFmtId="0" fontId="84" fillId="3" borderId="83" xfId="0" applyFont="1" applyFill="1" applyBorder="1" applyProtection="1">
      <alignment vertical="center"/>
      <protection locked="0"/>
    </xf>
    <xf numFmtId="0" fontId="84" fillId="3" borderId="64" xfId="0" applyFont="1" applyFill="1" applyBorder="1" applyProtection="1">
      <alignment vertical="center"/>
      <protection locked="0"/>
    </xf>
    <xf numFmtId="0" fontId="84" fillId="3" borderId="67" xfId="0" applyFont="1" applyFill="1" applyBorder="1" applyProtection="1">
      <alignment vertical="center"/>
      <protection locked="0"/>
    </xf>
    <xf numFmtId="0" fontId="80" fillId="3" borderId="63" xfId="0" applyFont="1" applyFill="1" applyBorder="1" applyProtection="1">
      <alignment vertical="center"/>
      <protection locked="0"/>
    </xf>
    <xf numFmtId="0" fontId="80" fillId="3" borderId="64" xfId="0" applyFont="1" applyFill="1" applyBorder="1" applyProtection="1">
      <alignment vertical="center"/>
      <protection locked="0"/>
    </xf>
    <xf numFmtId="0" fontId="8" fillId="3" borderId="48" xfId="0" applyFont="1" applyFill="1" applyBorder="1" applyProtection="1">
      <alignment vertical="center"/>
      <protection locked="0"/>
    </xf>
    <xf numFmtId="0" fontId="8" fillId="3" borderId="49" xfId="0" applyFont="1" applyFill="1" applyBorder="1" applyProtection="1">
      <alignment vertical="center"/>
      <protection locked="0"/>
    </xf>
    <xf numFmtId="0" fontId="8" fillId="3" borderId="74" xfId="0" applyFont="1" applyFill="1" applyBorder="1" applyProtection="1">
      <alignment vertical="center"/>
      <protection locked="0"/>
    </xf>
    <xf numFmtId="0" fontId="120" fillId="3" borderId="54" xfId="0" applyFont="1" applyFill="1" applyBorder="1" applyAlignment="1">
      <alignment vertical="center" shrinkToFit="1"/>
    </xf>
    <xf numFmtId="0" fontId="54" fillId="3" borderId="54" xfId="0" applyFont="1" applyFill="1" applyBorder="1" applyProtection="1">
      <alignment vertical="center"/>
      <protection locked="0"/>
    </xf>
    <xf numFmtId="0" fontId="82" fillId="3" borderId="54" xfId="0" applyFont="1" applyFill="1" applyBorder="1" applyProtection="1">
      <alignment vertical="center"/>
      <protection locked="0"/>
    </xf>
    <xf numFmtId="0" fontId="25" fillId="3" borderId="29" xfId="0" applyFont="1" applyFill="1" applyBorder="1" applyProtection="1">
      <alignment vertical="center"/>
      <protection locked="0"/>
    </xf>
    <xf numFmtId="0" fontId="25" fillId="3" borderId="54" xfId="0" applyFont="1" applyFill="1" applyBorder="1" applyProtection="1">
      <alignment vertical="center"/>
      <protection locked="0"/>
    </xf>
    <xf numFmtId="0" fontId="25" fillId="3" borderId="79" xfId="0" applyFont="1" applyFill="1" applyBorder="1" applyProtection="1">
      <alignment vertical="center"/>
      <protection locked="0"/>
    </xf>
    <xf numFmtId="0" fontId="120" fillId="3" borderId="44" xfId="0" applyFont="1" applyFill="1" applyBorder="1" applyAlignment="1">
      <alignment vertical="center" shrinkToFit="1"/>
    </xf>
    <xf numFmtId="0" fontId="120" fillId="3" borderId="39" xfId="0" applyFont="1" applyFill="1" applyBorder="1" applyAlignment="1">
      <alignment vertical="center" shrinkToFit="1"/>
    </xf>
    <xf numFmtId="0" fontId="81" fillId="3" borderId="44" xfId="0" applyFont="1" applyFill="1" applyBorder="1" applyAlignment="1">
      <alignment vertical="center" shrinkToFit="1"/>
    </xf>
    <xf numFmtId="0" fontId="54" fillId="3" borderId="44" xfId="0" applyFont="1" applyFill="1" applyBorder="1" applyProtection="1">
      <alignment vertical="center"/>
      <protection locked="0"/>
    </xf>
    <xf numFmtId="0" fontId="23" fillId="3" borderId="77" xfId="0" applyFont="1" applyFill="1" applyBorder="1" applyProtection="1">
      <alignment vertical="center"/>
      <protection locked="0"/>
    </xf>
    <xf numFmtId="0" fontId="54" fillId="3" borderId="3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78" xfId="0" applyFont="1" applyFill="1" applyBorder="1" applyProtection="1">
      <alignment vertical="center"/>
      <protection locked="0"/>
    </xf>
    <xf numFmtId="0" fontId="120" fillId="3" borderId="76" xfId="0" applyFont="1" applyFill="1" applyBorder="1" applyAlignment="1">
      <alignment vertical="center" shrinkToFit="1"/>
    </xf>
    <xf numFmtId="0" fontId="7" fillId="3" borderId="30" xfId="0" applyFont="1" applyFill="1" applyBorder="1" applyAlignment="1">
      <alignment vertical="center" shrinkToFit="1"/>
    </xf>
    <xf numFmtId="0" fontId="54" fillId="3" borderId="76" xfId="0" applyFont="1" applyFill="1" applyBorder="1" applyProtection="1">
      <alignment vertical="center"/>
      <protection locked="0"/>
    </xf>
    <xf numFmtId="0" fontId="67" fillId="3" borderId="76" xfId="0" applyFont="1" applyFill="1" applyBorder="1" applyProtection="1">
      <alignment vertical="center"/>
      <protection locked="0"/>
    </xf>
    <xf numFmtId="0" fontId="6" fillId="3" borderId="77" xfId="0" applyFont="1" applyFill="1" applyBorder="1" applyProtection="1">
      <alignment vertical="center"/>
      <protection locked="0"/>
    </xf>
    <xf numFmtId="0" fontId="6" fillId="3" borderId="44" xfId="0" applyFont="1" applyFill="1" applyBorder="1" applyProtection="1">
      <alignment vertical="center"/>
      <protection locked="0"/>
    </xf>
    <xf numFmtId="0" fontId="6" fillId="3" borderId="76" xfId="0" applyFont="1" applyFill="1" applyBorder="1" applyProtection="1">
      <alignment vertical="center"/>
      <protection locked="0"/>
    </xf>
    <xf numFmtId="0" fontId="54" fillId="3" borderId="28" xfId="0" applyFont="1" applyFill="1" applyBorder="1" applyProtection="1">
      <alignment vertical="center"/>
      <protection locked="0"/>
    </xf>
    <xf numFmtId="0" fontId="23" fillId="3" borderId="73" xfId="0" applyFont="1" applyFill="1" applyBorder="1" applyProtection="1">
      <alignment vertical="center"/>
      <protection locked="0"/>
    </xf>
    <xf numFmtId="0" fontId="23" fillId="3" borderId="18" xfId="0" applyFont="1" applyFill="1" applyBorder="1" applyProtection="1">
      <alignment vertical="center"/>
      <protection locked="0"/>
    </xf>
    <xf numFmtId="0" fontId="23" fillId="3" borderId="75" xfId="0" applyFont="1" applyFill="1" applyBorder="1" applyProtection="1">
      <alignment vertical="center"/>
      <protection locked="0"/>
    </xf>
    <xf numFmtId="49" fontId="1" fillId="3" borderId="18" xfId="0" applyNumberFormat="1" applyFont="1" applyFill="1" applyBorder="1" applyProtection="1">
      <alignment vertical="center"/>
      <protection locked="0"/>
    </xf>
    <xf numFmtId="49" fontId="1" fillId="3" borderId="19" xfId="0" applyNumberFormat="1" applyFont="1" applyFill="1" applyBorder="1" applyProtection="1">
      <alignment vertical="center"/>
      <protection locked="0"/>
    </xf>
    <xf numFmtId="0" fontId="38" fillId="3" borderId="17" xfId="0" applyFont="1" applyFill="1" applyBorder="1" applyProtection="1">
      <alignment vertical="center"/>
      <protection locked="0"/>
    </xf>
    <xf numFmtId="0" fontId="25" fillId="3" borderId="84" xfId="0" applyFont="1" applyFill="1" applyBorder="1" applyProtection="1">
      <alignment vertical="center"/>
      <protection locked="0"/>
    </xf>
    <xf numFmtId="0" fontId="25" fillId="3" borderId="17" xfId="0" applyFont="1" applyFill="1" applyBorder="1" applyProtection="1">
      <alignment vertical="center"/>
      <protection locked="0"/>
    </xf>
    <xf numFmtId="0" fontId="25" fillId="3" borderId="85" xfId="0" applyFont="1" applyFill="1" applyBorder="1" applyProtection="1">
      <alignment vertical="center"/>
      <protection locked="0"/>
    </xf>
    <xf numFmtId="0" fontId="0" fillId="0" borderId="0" xfId="0" applyBorder="1">
      <alignment vertical="center"/>
    </xf>
    <xf numFmtId="0" fontId="81" fillId="3" borderId="98" xfId="0" applyFont="1" applyFill="1" applyBorder="1" applyProtection="1">
      <alignment vertical="center"/>
      <protection locked="0"/>
    </xf>
    <xf numFmtId="0" fontId="113" fillId="0" borderId="0" xfId="0" applyFont="1" applyAlignment="1">
      <alignment horizontal="center" vertical="center"/>
    </xf>
    <xf numFmtId="0" fontId="1" fillId="3" borderId="8" xfId="0" applyFont="1" applyFill="1" applyBorder="1">
      <alignment vertical="center"/>
    </xf>
    <xf numFmtId="0" fontId="23" fillId="3" borderId="0" xfId="0" applyFont="1" applyFill="1">
      <alignment vertical="center"/>
    </xf>
    <xf numFmtId="0" fontId="83" fillId="3" borderId="0" xfId="0" applyFont="1" applyFill="1" applyAlignment="1" applyProtection="1">
      <alignment vertical="center" shrinkToFit="1"/>
      <protection locked="0"/>
    </xf>
    <xf numFmtId="0" fontId="22" fillId="3" borderId="0" xfId="0" applyFont="1" applyFill="1">
      <alignment vertical="center"/>
    </xf>
    <xf numFmtId="0" fontId="83" fillId="3" borderId="3" xfId="0" applyFont="1" applyFill="1" applyBorder="1" applyAlignment="1" applyProtection="1">
      <alignment vertical="center" shrinkToFit="1"/>
      <protection locked="0"/>
    </xf>
    <xf numFmtId="0" fontId="127" fillId="0" borderId="0" xfId="0" applyFont="1" applyAlignment="1" applyProtection="1">
      <alignment horizontal="right" vertical="center" wrapText="1"/>
      <protection locked="0"/>
    </xf>
    <xf numFmtId="0" fontId="128" fillId="0" borderId="0" xfId="0" applyFont="1" applyAlignment="1" applyProtection="1">
      <alignment vertical="center" wrapText="1"/>
      <protection locked="0"/>
    </xf>
    <xf numFmtId="0" fontId="115" fillId="0" borderId="0" xfId="3" applyFont="1" applyAlignment="1" applyProtection="1">
      <alignment horizontal="right" vertical="center"/>
      <protection locked="0"/>
    </xf>
    <xf numFmtId="0" fontId="54" fillId="3" borderId="17" xfId="0" applyFont="1" applyFill="1" applyBorder="1">
      <alignment vertical="center"/>
    </xf>
    <xf numFmtId="0" fontId="66" fillId="3" borderId="115" xfId="0" applyFont="1" applyFill="1" applyBorder="1">
      <alignment vertical="center"/>
    </xf>
    <xf numFmtId="0" fontId="15" fillId="0" borderId="0" xfId="0" applyFont="1" applyAlignment="1" applyProtection="1">
      <alignment vertical="center" wrapText="1" shrinkToFit="1"/>
      <protection locked="0"/>
    </xf>
    <xf numFmtId="0" fontId="81" fillId="3" borderId="20" xfId="0" applyFont="1" applyFill="1" applyBorder="1" applyAlignment="1">
      <alignment horizontal="right" vertical="top" wrapText="1"/>
    </xf>
    <xf numFmtId="0" fontId="25" fillId="3" borderId="21" xfId="0" applyFont="1" applyFill="1" applyBorder="1" applyAlignment="1">
      <alignment vertical="center" wrapText="1"/>
    </xf>
    <xf numFmtId="0" fontId="25" fillId="3" borderId="18" xfId="0" applyFont="1" applyFill="1" applyBorder="1" applyAlignment="1">
      <alignment vertical="center" wrapText="1"/>
    </xf>
    <xf numFmtId="0" fontId="25" fillId="3" borderId="19" xfId="0" applyFont="1" applyFill="1" applyBorder="1" applyAlignment="1">
      <alignment vertical="center" wrapText="1"/>
    </xf>
    <xf numFmtId="0" fontId="81" fillId="3" borderId="78" xfId="0" applyFont="1" applyFill="1" applyBorder="1" applyAlignment="1">
      <alignment vertical="center" shrinkToFit="1"/>
    </xf>
    <xf numFmtId="0" fontId="120" fillId="3" borderId="18" xfId="0" applyFont="1" applyFill="1" applyBorder="1" applyAlignment="1">
      <alignment vertical="center" shrinkToFit="1"/>
    </xf>
    <xf numFmtId="0" fontId="117" fillId="3" borderId="122" xfId="0" applyFont="1" applyFill="1" applyBorder="1" applyAlignment="1" applyProtection="1">
      <alignment vertical="center" shrinkToFit="1"/>
      <protection locked="0"/>
    </xf>
    <xf numFmtId="0" fontId="113" fillId="0" borderId="0" xfId="0" applyFont="1">
      <alignment vertical="center"/>
    </xf>
    <xf numFmtId="0" fontId="142" fillId="0" borderId="0" xfId="0" applyFont="1" applyAlignment="1">
      <alignment vertical="center" wrapText="1"/>
    </xf>
    <xf numFmtId="0" fontId="114" fillId="0" borderId="0" xfId="3" applyFont="1" applyProtection="1">
      <alignment vertical="center"/>
    </xf>
    <xf numFmtId="0" fontId="115" fillId="0" borderId="0" xfId="3" applyFont="1" applyAlignment="1" applyProtection="1">
      <alignment vertical="center" wrapText="1"/>
    </xf>
    <xf numFmtId="49" fontId="33" fillId="0" borderId="0" xfId="0" quotePrefix="1" applyNumberFormat="1" applyFont="1">
      <alignment vertical="center"/>
    </xf>
    <xf numFmtId="0" fontId="147" fillId="0" borderId="0" xfId="0" applyFont="1" applyAlignment="1" applyProtection="1">
      <alignment vertical="center" wrapText="1"/>
      <protection locked="0"/>
    </xf>
    <xf numFmtId="0" fontId="150" fillId="0" borderId="0" xfId="3" applyFont="1" applyAlignment="1" applyProtection="1">
      <alignment vertical="center" wrapText="1"/>
    </xf>
    <xf numFmtId="0" fontId="113" fillId="0" borderId="15" xfId="0" applyFont="1" applyBorder="1">
      <alignment vertical="center"/>
    </xf>
    <xf numFmtId="0" fontId="151" fillId="0" borderId="0" xfId="3" applyFont="1" applyAlignment="1" applyProtection="1">
      <alignment horizontal="right" vertical="center"/>
      <protection locked="0"/>
    </xf>
    <xf numFmtId="0" fontId="154" fillId="3" borderId="0" xfId="0" applyFont="1" applyFill="1">
      <alignment vertical="center"/>
    </xf>
    <xf numFmtId="0" fontId="155" fillId="3" borderId="0" xfId="0" applyFont="1" applyFill="1" applyProtection="1">
      <alignment vertical="center"/>
      <protection locked="0"/>
    </xf>
    <xf numFmtId="0" fontId="156" fillId="3" borderId="0" xfId="0" applyFont="1" applyFill="1">
      <alignment vertical="center"/>
    </xf>
    <xf numFmtId="0" fontId="0" fillId="0" borderId="0" xfId="0" applyBorder="1" applyProtection="1">
      <alignment vertical="center"/>
      <protection locked="0"/>
    </xf>
    <xf numFmtId="49" fontId="33" fillId="0" borderId="0" xfId="0" applyNumberFormat="1" applyFont="1">
      <alignment vertical="center"/>
    </xf>
    <xf numFmtId="0" fontId="104" fillId="0" borderId="0" xfId="0" applyFont="1" applyBorder="1" applyProtection="1">
      <alignment vertical="center"/>
      <protection locked="0"/>
    </xf>
    <xf numFmtId="0" fontId="11" fillId="0" borderId="0" xfId="0" applyFont="1" applyAlignment="1" applyProtection="1">
      <alignment horizontal="left" vertical="center"/>
      <protection locked="0"/>
    </xf>
    <xf numFmtId="177" fontId="11" fillId="0" borderId="0" xfId="0" applyNumberFormat="1" applyFont="1" applyAlignment="1" applyProtection="1">
      <alignment horizontal="left" vertical="center"/>
      <protection locked="0"/>
    </xf>
    <xf numFmtId="0" fontId="25" fillId="3" borderId="0" xfId="0" applyFont="1" applyFill="1" applyAlignment="1" applyProtection="1">
      <alignment vertical="top" shrinkToFit="1"/>
      <protection locked="0"/>
    </xf>
    <xf numFmtId="0" fontId="58" fillId="3" borderId="54" xfId="0" applyFont="1" applyFill="1" applyBorder="1" applyAlignment="1">
      <alignment horizontal="left" vertical="center" shrinkToFit="1"/>
    </xf>
    <xf numFmtId="0" fontId="11" fillId="0" borderId="0" xfId="0" applyFont="1" applyAlignment="1" applyProtection="1">
      <alignment horizontal="left" vertical="center"/>
      <protection locked="0"/>
    </xf>
    <xf numFmtId="177" fontId="11" fillId="0" borderId="0" xfId="0" applyNumberFormat="1" applyFont="1" applyAlignment="1" applyProtection="1">
      <alignment horizontal="left" vertical="center"/>
      <protection locked="0"/>
    </xf>
    <xf numFmtId="0" fontId="11" fillId="0" borderId="0" xfId="0" applyFont="1" applyAlignment="1" applyProtection="1">
      <alignment horizontal="left" vertical="center"/>
      <protection locked="0"/>
    </xf>
    <xf numFmtId="177" fontId="11" fillId="0" borderId="0" xfId="0" applyNumberFormat="1" applyFont="1" applyAlignment="1" applyProtection="1">
      <alignment horizontal="left" vertical="center"/>
      <protection locked="0"/>
    </xf>
    <xf numFmtId="0" fontId="11" fillId="0" borderId="0" xfId="0" applyFont="1" applyAlignment="1" applyProtection="1">
      <alignment horizontal="left" vertical="center"/>
      <protection locked="0"/>
    </xf>
    <xf numFmtId="177" fontId="11" fillId="0" borderId="0" xfId="0" applyNumberFormat="1" applyFont="1" applyAlignment="1" applyProtection="1">
      <alignment horizontal="left" vertical="center"/>
      <protection locked="0"/>
    </xf>
    <xf numFmtId="0" fontId="49" fillId="0" borderId="0" xfId="0" applyFont="1" applyBorder="1" applyProtection="1">
      <alignment vertical="center"/>
      <protection locked="0"/>
    </xf>
    <xf numFmtId="0" fontId="18" fillId="3" borderId="34" xfId="0" applyFont="1" applyFill="1" applyBorder="1" applyAlignment="1">
      <alignment vertical="center" wrapText="1"/>
    </xf>
    <xf numFmtId="0" fontId="9" fillId="0" borderId="0" xfId="0" applyFont="1" applyBorder="1" applyProtection="1">
      <alignment vertical="center"/>
      <protection locked="0"/>
    </xf>
    <xf numFmtId="0" fontId="11" fillId="0" borderId="0" xfId="0" applyFont="1" applyBorder="1" applyProtection="1">
      <alignment vertical="center"/>
      <protection locked="0"/>
    </xf>
    <xf numFmtId="0" fontId="49" fillId="0" borderId="125" xfId="0" applyFont="1" applyBorder="1" applyProtection="1">
      <alignment vertical="center"/>
      <protection locked="0"/>
    </xf>
    <xf numFmtId="0" fontId="101" fillId="0" borderId="125" xfId="0" applyFont="1" applyBorder="1" applyProtection="1">
      <alignment vertical="center"/>
      <protection locked="0"/>
    </xf>
    <xf numFmtId="0" fontId="11" fillId="0" borderId="125" xfId="0" applyFont="1" applyBorder="1" applyProtection="1">
      <alignment vertical="center"/>
      <protection locked="0"/>
    </xf>
    <xf numFmtId="0" fontId="11" fillId="0" borderId="128" xfId="0" applyFont="1" applyBorder="1" applyProtection="1">
      <alignment vertical="center"/>
      <protection locked="0"/>
    </xf>
    <xf numFmtId="0" fontId="11" fillId="0" borderId="129" xfId="0" applyFont="1" applyBorder="1" applyProtection="1">
      <alignment vertical="center"/>
      <protection locked="0"/>
    </xf>
    <xf numFmtId="0" fontId="76" fillId="2" borderId="131" xfId="0" applyFont="1" applyFill="1" applyBorder="1" applyProtection="1">
      <alignment vertical="center"/>
      <protection locked="0"/>
    </xf>
    <xf numFmtId="0" fontId="11" fillId="0" borderId="131" xfId="0" applyFont="1" applyBorder="1" applyProtection="1">
      <alignment vertical="center"/>
      <protection locked="0"/>
    </xf>
    <xf numFmtId="0" fontId="11" fillId="0" borderId="132" xfId="0" applyFont="1" applyBorder="1" applyProtection="1">
      <alignment vertical="center"/>
      <protection locked="0"/>
    </xf>
    <xf numFmtId="0" fontId="104" fillId="0" borderId="125" xfId="0" applyFont="1" applyBorder="1" applyAlignment="1" applyProtection="1">
      <alignment horizontal="center" vertical="center"/>
      <protection locked="0"/>
    </xf>
    <xf numFmtId="0" fontId="104" fillId="0" borderId="125" xfId="0" applyFont="1" applyBorder="1" applyProtection="1">
      <alignment vertical="center"/>
      <protection locked="0"/>
    </xf>
    <xf numFmtId="0" fontId="9" fillId="0" borderId="125" xfId="0" applyFont="1" applyBorder="1" applyProtection="1">
      <alignment vertical="center"/>
      <protection locked="0"/>
    </xf>
    <xf numFmtId="0" fontId="108" fillId="0" borderId="125" xfId="0" applyFont="1" applyBorder="1" applyProtection="1">
      <alignment vertical="center"/>
      <protection locked="0"/>
    </xf>
    <xf numFmtId="0" fontId="110" fillId="3" borderId="125" xfId="0" applyFont="1" applyFill="1" applyBorder="1" applyAlignment="1" applyProtection="1">
      <alignment horizontal="center" vertical="center"/>
      <protection locked="0"/>
    </xf>
    <xf numFmtId="0" fontId="3" fillId="0" borderId="125" xfId="0" applyFont="1" applyBorder="1" applyProtection="1">
      <alignment vertical="center"/>
      <protection locked="0"/>
    </xf>
    <xf numFmtId="0" fontId="104" fillId="0" borderId="128" xfId="0" applyFont="1" applyBorder="1" applyProtection="1">
      <alignment vertical="center"/>
      <protection locked="0"/>
    </xf>
    <xf numFmtId="0" fontId="103" fillId="2" borderId="131" xfId="0" applyFont="1" applyFill="1" applyBorder="1" applyProtection="1">
      <alignment vertical="center"/>
      <protection locked="0"/>
    </xf>
    <xf numFmtId="0" fontId="9" fillId="0" borderId="131" xfId="0" applyFont="1" applyBorder="1" applyProtection="1">
      <alignment vertical="center"/>
      <protection locked="0"/>
    </xf>
    <xf numFmtId="0" fontId="53" fillId="3" borderId="0" xfId="0" applyFont="1" applyFill="1" applyAlignment="1">
      <alignment horizontal="left" vertical="center"/>
    </xf>
    <xf numFmtId="0" fontId="50" fillId="3" borderId="0" xfId="0" applyFont="1" applyFill="1" applyAlignment="1">
      <alignment horizontal="center" vertical="center"/>
    </xf>
    <xf numFmtId="0" fontId="154" fillId="3" borderId="0" xfId="0" applyFont="1" applyFill="1" applyAlignment="1">
      <alignment horizontal="left" vertical="center"/>
    </xf>
    <xf numFmtId="0" fontId="51" fillId="3" borderId="0" xfId="0" applyFont="1" applyFill="1" applyAlignment="1">
      <alignment horizontal="left" vertical="center"/>
    </xf>
    <xf numFmtId="0" fontId="50" fillId="3" borderId="0" xfId="0" applyFont="1" applyFill="1" applyAlignment="1">
      <alignment horizontal="center" vertical="center"/>
    </xf>
    <xf numFmtId="0" fontId="154" fillId="3" borderId="0" xfId="0" applyFont="1" applyFill="1" applyAlignment="1">
      <alignment horizontal="left" vertical="center"/>
    </xf>
    <xf numFmtId="0" fontId="53" fillId="3" borderId="0" xfId="0" applyFont="1" applyFill="1" applyAlignment="1">
      <alignment horizontal="left" vertical="center"/>
    </xf>
    <xf numFmtId="0" fontId="44" fillId="3" borderId="0" xfId="0" applyFont="1" applyFill="1">
      <alignment vertical="center"/>
    </xf>
    <xf numFmtId="0" fontId="177" fillId="0" borderId="34" xfId="0" applyFont="1" applyBorder="1" applyAlignment="1">
      <alignment vertical="center" shrinkToFit="1"/>
    </xf>
    <xf numFmtId="0" fontId="177" fillId="0" borderId="54" xfId="0" applyFont="1" applyBorder="1" applyAlignment="1">
      <alignment vertical="center" shrinkToFit="1"/>
    </xf>
    <xf numFmtId="0" fontId="17" fillId="0" borderId="54" xfId="0" applyFont="1" applyBorder="1" applyAlignment="1">
      <alignment vertical="center" shrinkToFit="1"/>
    </xf>
    <xf numFmtId="0" fontId="18" fillId="9" borderId="99" xfId="0" applyFont="1" applyFill="1" applyBorder="1" applyAlignment="1">
      <alignment horizontal="right" vertical="center"/>
    </xf>
    <xf numFmtId="0" fontId="66" fillId="3" borderId="39" xfId="0" applyFont="1" applyFill="1" applyBorder="1" applyAlignment="1">
      <alignment vertical="center" wrapText="1"/>
    </xf>
    <xf numFmtId="0" fontId="23" fillId="3" borderId="34" xfId="0" applyFont="1" applyFill="1" applyBorder="1" applyAlignment="1">
      <alignment vertical="center" shrinkToFit="1"/>
    </xf>
    <xf numFmtId="0" fontId="18" fillId="9" borderId="93" xfId="0" applyFont="1" applyFill="1" applyBorder="1" applyAlignment="1">
      <alignment horizontal="right" vertical="center"/>
    </xf>
    <xf numFmtId="0" fontId="18" fillId="9" borderId="30" xfId="0" applyFont="1" applyFill="1" applyBorder="1" applyAlignment="1">
      <alignment horizontal="right" vertical="center"/>
    </xf>
    <xf numFmtId="0" fontId="7" fillId="3" borderId="44" xfId="0" applyFont="1" applyFill="1" applyBorder="1" applyAlignment="1">
      <alignment horizontal="left" vertical="center" shrinkToFit="1"/>
    </xf>
    <xf numFmtId="0" fontId="7" fillId="3" borderId="78" xfId="0" applyFont="1" applyFill="1" applyBorder="1" applyAlignment="1">
      <alignment horizontal="left" vertical="center" shrinkToFit="1"/>
    </xf>
    <xf numFmtId="0" fontId="121" fillId="3" borderId="73" xfId="0" applyFont="1" applyFill="1" applyBorder="1" applyAlignment="1">
      <alignment horizontal="left" vertical="center" shrinkToFit="1"/>
    </xf>
    <xf numFmtId="0" fontId="7" fillId="3" borderId="18" xfId="0" applyFont="1" applyFill="1" applyBorder="1" applyAlignment="1">
      <alignment horizontal="left" vertical="center" shrinkToFit="1"/>
    </xf>
    <xf numFmtId="0" fontId="7" fillId="3" borderId="75" xfId="0" applyFont="1" applyFill="1" applyBorder="1" applyAlignment="1">
      <alignment horizontal="left" vertical="center" shrinkToFit="1"/>
    </xf>
    <xf numFmtId="0" fontId="81" fillId="3" borderId="73" xfId="0" applyFont="1" applyFill="1" applyBorder="1" applyAlignment="1" applyProtection="1">
      <alignment horizontal="left" vertical="center" shrinkToFit="1"/>
      <protection locked="0"/>
    </xf>
    <xf numFmtId="0" fontId="81" fillId="3" borderId="18" xfId="0" applyFont="1" applyFill="1" applyBorder="1" applyAlignment="1" applyProtection="1">
      <alignment horizontal="left" vertical="center" shrinkToFit="1"/>
      <protection locked="0"/>
    </xf>
    <xf numFmtId="0" fontId="81" fillId="3" borderId="19" xfId="0" applyFont="1" applyFill="1" applyBorder="1" applyAlignment="1" applyProtection="1">
      <alignment horizontal="left" vertical="center" shrinkToFit="1"/>
      <protection locked="0"/>
    </xf>
    <xf numFmtId="0" fontId="172" fillId="3" borderId="17" xfId="0" applyFont="1" applyFill="1" applyBorder="1" applyAlignment="1">
      <alignment horizontal="left" vertical="top" wrapText="1" shrinkToFit="1"/>
    </xf>
    <xf numFmtId="0" fontId="25" fillId="3" borderId="0" xfId="0" applyFont="1" applyFill="1" applyAlignment="1" applyProtection="1">
      <alignment horizontal="left" vertical="top" shrinkToFit="1"/>
      <protection locked="0"/>
    </xf>
    <xf numFmtId="0" fontId="25" fillId="3" borderId="0" xfId="0" applyFont="1" applyFill="1" applyAlignment="1">
      <alignment horizontal="left" vertical="top" shrinkToFit="1"/>
    </xf>
    <xf numFmtId="0" fontId="25" fillId="3" borderId="17" xfId="0" applyFont="1" applyFill="1" applyBorder="1" applyAlignment="1" applyProtection="1">
      <alignment horizontal="left" vertical="top" shrinkToFit="1"/>
      <protection locked="0"/>
    </xf>
    <xf numFmtId="0" fontId="25" fillId="3" borderId="17" xfId="0" applyFont="1" applyFill="1" applyBorder="1" applyAlignment="1">
      <alignment horizontal="left" vertical="top" shrinkToFit="1"/>
    </xf>
    <xf numFmtId="0" fontId="12" fillId="3" borderId="102" xfId="0" applyFont="1" applyFill="1" applyBorder="1" applyAlignment="1">
      <alignment horizontal="center" vertical="center" textRotation="255" shrinkToFit="1"/>
    </xf>
    <xf numFmtId="0" fontId="12" fillId="3" borderId="20" xfId="0" applyFont="1" applyFill="1" applyBorder="1" applyAlignment="1">
      <alignment horizontal="center" vertical="center" textRotation="255" shrinkToFit="1"/>
    </xf>
    <xf numFmtId="0" fontId="12" fillId="3" borderId="21" xfId="0" applyFont="1" applyFill="1" applyBorder="1" applyAlignment="1">
      <alignment horizontal="center" vertical="center" textRotation="255" shrinkToFit="1"/>
    </xf>
    <xf numFmtId="0" fontId="12" fillId="3" borderId="103" xfId="0" applyFont="1" applyFill="1" applyBorder="1" applyAlignment="1">
      <alignment horizontal="center" vertical="center" textRotation="180" shrinkToFit="1"/>
    </xf>
    <xf numFmtId="0" fontId="12" fillId="3" borderId="104" xfId="0" applyFont="1" applyFill="1" applyBorder="1" applyAlignment="1">
      <alignment horizontal="center" vertical="center" textRotation="180" shrinkToFit="1"/>
    </xf>
    <xf numFmtId="0" fontId="12" fillId="3" borderId="19" xfId="0" applyFont="1" applyFill="1" applyBorder="1" applyAlignment="1">
      <alignment horizontal="center" vertical="center" textRotation="180" shrinkToFit="1"/>
    </xf>
    <xf numFmtId="0" fontId="118" fillId="3" borderId="112" xfId="0" applyFont="1" applyFill="1" applyBorder="1" applyAlignment="1">
      <alignment horizontal="left" vertical="center" shrinkToFit="1"/>
    </xf>
    <xf numFmtId="0" fontId="81" fillId="3" borderId="112" xfId="0" applyFont="1" applyFill="1" applyBorder="1" applyAlignment="1">
      <alignment horizontal="left" vertical="center" shrinkToFit="1"/>
    </xf>
    <xf numFmtId="0" fontId="81" fillId="3" borderId="114" xfId="0" applyFont="1" applyFill="1" applyBorder="1" applyAlignment="1">
      <alignment horizontal="left" vertical="center" shrinkToFit="1"/>
    </xf>
    <xf numFmtId="0" fontId="7" fillId="3" borderId="29" xfId="0" applyFont="1" applyFill="1" applyBorder="1" applyAlignment="1">
      <alignment horizontal="left" vertical="center" shrinkToFit="1"/>
    </xf>
    <xf numFmtId="0" fontId="7" fillId="3" borderId="30" xfId="0" applyFont="1" applyFill="1" applyBorder="1" applyAlignment="1">
      <alignment horizontal="left" vertical="center" shrinkToFit="1"/>
    </xf>
    <xf numFmtId="0" fontId="121" fillId="3" borderId="29" xfId="0" applyFont="1" applyFill="1" applyBorder="1" applyAlignment="1">
      <alignment horizontal="left" vertical="center" shrinkToFit="1"/>
    </xf>
    <xf numFmtId="0" fontId="7" fillId="3" borderId="54" xfId="0" applyFont="1" applyFill="1" applyBorder="1" applyAlignment="1">
      <alignment horizontal="left" vertical="center" shrinkToFit="1"/>
    </xf>
    <xf numFmtId="0" fontId="81" fillId="3" borderId="29" xfId="0" applyFont="1" applyFill="1" applyBorder="1" applyAlignment="1" applyProtection="1">
      <alignment horizontal="left" vertical="center" shrinkToFit="1"/>
      <protection locked="0"/>
    </xf>
    <xf numFmtId="0" fontId="81" fillId="3" borderId="54" xfId="0" applyFont="1" applyFill="1" applyBorder="1" applyAlignment="1" applyProtection="1">
      <alignment horizontal="left" vertical="center" shrinkToFit="1"/>
      <protection locked="0"/>
    </xf>
    <xf numFmtId="0" fontId="81" fillId="3" borderId="79" xfId="0" applyFont="1" applyFill="1" applyBorder="1" applyAlignment="1" applyProtection="1">
      <alignment horizontal="left" vertical="center" shrinkToFit="1"/>
      <protection locked="0"/>
    </xf>
    <xf numFmtId="0" fontId="7" fillId="3" borderId="76" xfId="0" applyFont="1" applyFill="1" applyBorder="1" applyAlignment="1">
      <alignment horizontal="left" vertical="center" shrinkToFit="1"/>
    </xf>
    <xf numFmtId="0" fontId="96" fillId="3" borderId="0" xfId="0" applyFont="1" applyFill="1" applyAlignment="1">
      <alignment horizontal="left" vertical="top" wrapText="1"/>
    </xf>
    <xf numFmtId="0" fontId="73" fillId="3" borderId="0" xfId="0" applyFont="1" applyFill="1" applyAlignment="1">
      <alignment horizontal="left" vertical="top" wrapText="1"/>
    </xf>
    <xf numFmtId="0" fontId="73" fillId="3" borderId="104" xfId="0" applyFont="1" applyFill="1" applyBorder="1" applyAlignment="1">
      <alignment horizontal="left" vertical="top" wrapText="1"/>
    </xf>
    <xf numFmtId="0" fontId="159" fillId="7" borderId="102" xfId="0" applyFont="1" applyFill="1" applyBorder="1" applyAlignment="1">
      <alignment horizontal="center" vertical="center" textRotation="255" shrinkToFit="1"/>
    </xf>
    <xf numFmtId="0" fontId="20" fillId="7" borderId="20" xfId="0" applyFont="1" applyFill="1" applyBorder="1" applyAlignment="1">
      <alignment horizontal="center" vertical="center" textRotation="255" shrinkToFit="1"/>
    </xf>
    <xf numFmtId="0" fontId="20" fillId="7" borderId="21" xfId="0" applyFont="1" applyFill="1" applyBorder="1" applyAlignment="1">
      <alignment horizontal="center" vertical="center" textRotation="255" shrinkToFit="1"/>
    </xf>
    <xf numFmtId="0" fontId="20" fillId="7" borderId="103" xfId="0" applyFont="1" applyFill="1" applyBorder="1" applyAlignment="1">
      <alignment horizontal="center" vertical="center" textRotation="180" shrinkToFit="1"/>
    </xf>
    <xf numFmtId="0" fontId="20" fillId="7" borderId="104" xfId="0" applyFont="1" applyFill="1" applyBorder="1" applyAlignment="1">
      <alignment horizontal="center" vertical="center" textRotation="180" shrinkToFit="1"/>
    </xf>
    <xf numFmtId="0" fontId="20" fillId="7" borderId="19" xfId="0" applyFont="1" applyFill="1" applyBorder="1" applyAlignment="1">
      <alignment horizontal="center" vertical="center" textRotation="180" shrinkToFit="1"/>
    </xf>
    <xf numFmtId="0" fontId="171" fillId="3" borderId="102"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85" xfId="0" applyFont="1" applyFill="1" applyBorder="1" applyAlignment="1">
      <alignment horizontal="left" vertical="center" wrapText="1"/>
    </xf>
    <xf numFmtId="0" fontId="4" fillId="3" borderId="123"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2" fillId="3" borderId="84"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3" borderId="103" xfId="0" applyFont="1" applyFill="1" applyBorder="1" applyAlignment="1" applyProtection="1">
      <alignment horizontal="left" vertical="center" shrinkToFit="1"/>
      <protection locked="0"/>
    </xf>
    <xf numFmtId="0" fontId="2" fillId="3" borderId="77"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3" borderId="78" xfId="0" applyFont="1" applyFill="1" applyBorder="1" applyAlignment="1" applyProtection="1">
      <alignment horizontal="left" vertical="center" shrinkToFit="1"/>
      <protection locked="0"/>
    </xf>
    <xf numFmtId="0" fontId="84" fillId="3" borderId="124" xfId="0" applyFont="1" applyFill="1" applyBorder="1" applyAlignment="1">
      <alignment horizontal="left" vertical="center"/>
    </xf>
    <xf numFmtId="0" fontId="84" fillId="3" borderId="108" xfId="0" applyFont="1" applyFill="1" applyBorder="1" applyAlignment="1">
      <alignment horizontal="left" vertical="center"/>
    </xf>
    <xf numFmtId="0" fontId="84" fillId="3" borderId="109" xfId="0" applyFont="1" applyFill="1" applyBorder="1" applyAlignment="1">
      <alignment horizontal="left" vertical="center"/>
    </xf>
    <xf numFmtId="0" fontId="80" fillId="3" borderId="107" xfId="0" applyFont="1" applyFill="1" applyBorder="1" applyAlignment="1" applyProtection="1">
      <alignment horizontal="left" vertical="center" shrinkToFit="1"/>
      <protection locked="0"/>
    </xf>
    <xf numFmtId="0" fontId="80" fillId="3" borderId="108" xfId="0" applyFont="1" applyFill="1" applyBorder="1" applyAlignment="1" applyProtection="1">
      <alignment horizontal="left" vertical="center" shrinkToFit="1"/>
      <protection locked="0"/>
    </xf>
    <xf numFmtId="0" fontId="80" fillId="3" borderId="110" xfId="0" applyFont="1" applyFill="1" applyBorder="1" applyAlignment="1" applyProtection="1">
      <alignment horizontal="left" vertical="center" shrinkToFit="1"/>
      <protection locked="0"/>
    </xf>
    <xf numFmtId="0" fontId="74" fillId="3" borderId="0" xfId="3" applyFont="1" applyFill="1" applyBorder="1" applyAlignment="1" applyProtection="1">
      <alignment horizontal="left" vertical="top" wrapText="1"/>
    </xf>
    <xf numFmtId="0" fontId="73" fillId="3" borderId="0" xfId="0" applyFont="1" applyFill="1" applyAlignment="1">
      <alignment horizontal="center" vertical="top" wrapText="1"/>
    </xf>
    <xf numFmtId="0" fontId="73" fillId="3" borderId="104" xfId="0" applyFont="1" applyFill="1" applyBorder="1" applyAlignment="1">
      <alignment horizontal="center" vertical="top" wrapText="1"/>
    </xf>
    <xf numFmtId="0" fontId="117" fillId="0" borderId="0" xfId="0" applyFont="1" applyAlignment="1" applyProtection="1">
      <alignment horizontal="left" vertical="center" wrapText="1" shrinkToFit="1"/>
      <protection locked="0"/>
    </xf>
    <xf numFmtId="49" fontId="97" fillId="0" borderId="0" xfId="0" applyNumberFormat="1" applyFont="1" applyAlignment="1" applyProtection="1">
      <alignment horizontal="left" vertical="center" wrapText="1"/>
      <protection locked="0"/>
    </xf>
    <xf numFmtId="49" fontId="97" fillId="0" borderId="104" xfId="0" applyNumberFormat="1" applyFont="1" applyBorder="1" applyAlignment="1" applyProtection="1">
      <alignment horizontal="left" vertical="center" wrapText="1"/>
      <protection locked="0"/>
    </xf>
    <xf numFmtId="0" fontId="97" fillId="0" borderId="0" xfId="0" applyFont="1" applyAlignment="1">
      <alignment horizontal="left" vertical="top" wrapText="1"/>
    </xf>
    <xf numFmtId="0" fontId="97" fillId="0" borderId="104" xfId="0" applyFont="1" applyBorder="1" applyAlignment="1">
      <alignment horizontal="left" vertical="top" wrapText="1"/>
    </xf>
    <xf numFmtId="0" fontId="97" fillId="0" borderId="18" xfId="0" applyFont="1" applyBorder="1" applyAlignment="1">
      <alignment horizontal="left" vertical="top" wrapText="1"/>
    </xf>
    <xf numFmtId="0" fontId="97" fillId="0" borderId="19" xfId="0" applyFont="1" applyBorder="1" applyAlignment="1">
      <alignment horizontal="left" vertical="top" wrapText="1"/>
    </xf>
    <xf numFmtId="0" fontId="131" fillId="3" borderId="102" xfId="0" applyFont="1" applyFill="1" applyBorder="1" applyAlignment="1">
      <alignment horizontal="left" vertical="center"/>
    </xf>
    <xf numFmtId="0" fontId="131" fillId="3" borderId="17" xfId="0" applyFont="1" applyFill="1" applyBorder="1" applyAlignment="1">
      <alignment horizontal="left" vertical="center"/>
    </xf>
    <xf numFmtId="0" fontId="131" fillId="3" borderId="103" xfId="0" applyFont="1" applyFill="1" applyBorder="1" applyAlignment="1">
      <alignment horizontal="left" vertical="center"/>
    </xf>
    <xf numFmtId="0" fontId="152" fillId="3" borderId="46" xfId="0" applyFont="1" applyFill="1" applyBorder="1" applyAlignment="1">
      <alignment horizontal="left" vertical="center" wrapText="1"/>
    </xf>
    <xf numFmtId="0" fontId="86" fillId="3" borderId="46" xfId="0" applyFont="1" applyFill="1" applyBorder="1" applyAlignment="1">
      <alignment horizontal="left" vertical="center" wrapText="1"/>
    </xf>
    <xf numFmtId="0" fontId="86" fillId="3" borderId="119" xfId="0" applyFont="1" applyFill="1" applyBorder="1" applyAlignment="1">
      <alignment horizontal="left" vertical="center" wrapText="1"/>
    </xf>
    <xf numFmtId="0" fontId="152" fillId="4" borderId="18" xfId="0" applyFont="1" applyFill="1" applyBorder="1" applyAlignment="1">
      <alignment vertical="center" wrapText="1"/>
    </xf>
    <xf numFmtId="0" fontId="86" fillId="4" borderId="18" xfId="0" applyFont="1" applyFill="1" applyBorder="1" applyAlignment="1">
      <alignment vertical="center" wrapText="1"/>
    </xf>
    <xf numFmtId="0" fontId="86" fillId="4" borderId="19" xfId="0" applyFont="1" applyFill="1" applyBorder="1" applyAlignment="1">
      <alignment vertical="center" wrapText="1"/>
    </xf>
    <xf numFmtId="0" fontId="20" fillId="7" borderId="102" xfId="0" applyFont="1" applyFill="1" applyBorder="1" applyAlignment="1">
      <alignment horizontal="center" vertical="center" textRotation="255" shrinkToFit="1"/>
    </xf>
    <xf numFmtId="0" fontId="117" fillId="0" borderId="17" xfId="0" applyFont="1" applyBorder="1" applyAlignment="1">
      <alignment vertical="center" shrinkToFit="1"/>
    </xf>
    <xf numFmtId="0" fontId="117" fillId="0" borderId="103" xfId="0" applyFont="1" applyBorder="1" applyAlignment="1">
      <alignment vertical="center" shrinkToFit="1"/>
    </xf>
    <xf numFmtId="0" fontId="29" fillId="0" borderId="0" xfId="0" applyFont="1" applyAlignment="1">
      <alignment horizontal="left" vertical="center" wrapText="1" shrinkToFit="1"/>
    </xf>
    <xf numFmtId="0" fontId="18" fillId="9" borderId="76" xfId="0" applyFont="1" applyFill="1" applyBorder="1" applyAlignment="1">
      <alignment horizontal="right" vertical="center"/>
    </xf>
    <xf numFmtId="0" fontId="18" fillId="9" borderId="30" xfId="0" applyFont="1" applyFill="1" applyBorder="1" applyAlignment="1">
      <alignment horizontal="right" vertical="center"/>
    </xf>
    <xf numFmtId="0" fontId="17" fillId="9" borderId="39" xfId="0" applyFont="1" applyFill="1" applyBorder="1" applyAlignment="1">
      <alignment horizontal="left" vertical="center" wrapText="1"/>
    </xf>
    <xf numFmtId="0" fontId="18" fillId="9" borderId="39" xfId="0" applyFont="1" applyFill="1" applyBorder="1" applyAlignment="1">
      <alignment horizontal="left" vertical="center" wrapText="1"/>
    </xf>
    <xf numFmtId="0" fontId="18" fillId="9" borderId="34" xfId="0" applyFont="1" applyFill="1" applyBorder="1" applyAlignment="1">
      <alignment horizontal="left" vertical="center" wrapText="1"/>
    </xf>
    <xf numFmtId="0" fontId="2" fillId="3" borderId="39" xfId="0" applyFont="1" applyFill="1" applyBorder="1" applyAlignment="1">
      <alignment vertical="center" wrapText="1"/>
    </xf>
    <xf numFmtId="0" fontId="6" fillId="3" borderId="39" xfId="0" applyFont="1" applyFill="1" applyBorder="1" applyAlignment="1">
      <alignment vertical="center" wrapText="1"/>
    </xf>
    <xf numFmtId="0" fontId="4" fillId="3" borderId="39" xfId="0" applyFont="1" applyFill="1" applyBorder="1" applyAlignment="1">
      <alignment horizontal="left" vertical="center" wrapText="1"/>
    </xf>
    <xf numFmtId="0" fontId="18" fillId="3" borderId="39" xfId="0" applyFont="1" applyFill="1" applyBorder="1" applyAlignment="1">
      <alignment horizontal="left" vertical="center" wrapText="1"/>
    </xf>
    <xf numFmtId="0" fontId="18" fillId="3" borderId="118" xfId="0" applyFont="1" applyFill="1" applyBorder="1" applyAlignment="1">
      <alignment horizontal="left" vertical="center" wrapText="1"/>
    </xf>
    <xf numFmtId="0" fontId="18" fillId="3" borderId="34" xfId="0" applyFont="1" applyFill="1" applyBorder="1" applyAlignment="1">
      <alignment horizontal="left" vertical="center" wrapText="1"/>
    </xf>
    <xf numFmtId="0" fontId="18" fillId="3" borderId="116" xfId="0" applyFont="1" applyFill="1" applyBorder="1" applyAlignment="1">
      <alignment horizontal="left" vertical="center" wrapText="1"/>
    </xf>
    <xf numFmtId="0" fontId="169" fillId="3" borderId="34" xfId="0" applyFont="1" applyFill="1" applyBorder="1" applyAlignment="1">
      <alignment vertical="center" wrapText="1"/>
    </xf>
    <xf numFmtId="0" fontId="6" fillId="3" borderId="34" xfId="0" applyFont="1" applyFill="1" applyBorder="1" applyAlignment="1">
      <alignment vertical="center" wrapText="1"/>
    </xf>
    <xf numFmtId="0" fontId="17" fillId="9" borderId="34" xfId="0" applyFont="1" applyFill="1" applyBorder="1" applyAlignment="1">
      <alignment horizontal="left" vertical="center"/>
    </xf>
    <xf numFmtId="0" fontId="18" fillId="9" borderId="34" xfId="0" applyFont="1" applyFill="1" applyBorder="1" applyAlignment="1">
      <alignment horizontal="left" vertical="center"/>
    </xf>
    <xf numFmtId="49" fontId="97" fillId="3" borderId="34" xfId="0" applyNumberFormat="1" applyFont="1" applyFill="1" applyBorder="1" applyAlignment="1" applyProtection="1">
      <alignment horizontal="left" vertical="center" wrapText="1" shrinkToFit="1"/>
      <protection locked="0"/>
    </xf>
    <xf numFmtId="49" fontId="97" fillId="3" borderId="116" xfId="0" applyNumberFormat="1" applyFont="1" applyFill="1" applyBorder="1" applyAlignment="1" applyProtection="1">
      <alignment horizontal="left" vertical="center" wrapText="1" shrinkToFit="1"/>
      <protection locked="0"/>
    </xf>
    <xf numFmtId="0" fontId="6" fillId="3" borderId="34" xfId="0" applyFont="1" applyFill="1" applyBorder="1">
      <alignment vertical="center"/>
    </xf>
    <xf numFmtId="0" fontId="6" fillId="3" borderId="94" xfId="0" applyFont="1" applyFill="1" applyBorder="1">
      <alignment vertical="center"/>
    </xf>
    <xf numFmtId="49" fontId="97" fillId="3" borderId="94" xfId="0" applyNumberFormat="1" applyFont="1" applyFill="1" applyBorder="1" applyAlignment="1" applyProtection="1">
      <alignment horizontal="left" vertical="center" wrapText="1" shrinkToFit="1"/>
      <protection locked="0"/>
    </xf>
    <xf numFmtId="0" fontId="18" fillId="9" borderId="93" xfId="0" applyFont="1" applyFill="1" applyBorder="1" applyAlignment="1">
      <alignment horizontal="right" vertical="center"/>
    </xf>
    <xf numFmtId="0" fontId="17" fillId="9" borderId="34" xfId="0" applyFont="1" applyFill="1" applyBorder="1" applyAlignment="1">
      <alignment horizontal="left" vertical="center" wrapText="1"/>
    </xf>
    <xf numFmtId="49" fontId="97" fillId="3" borderId="34" xfId="0" applyNumberFormat="1" applyFont="1" applyFill="1" applyBorder="1" applyAlignment="1" applyProtection="1">
      <alignment horizontal="left" vertical="center" wrapText="1"/>
      <protection locked="0"/>
    </xf>
    <xf numFmtId="49" fontId="97" fillId="3" borderId="94" xfId="0" applyNumberFormat="1" applyFont="1" applyFill="1" applyBorder="1" applyAlignment="1" applyProtection="1">
      <alignment horizontal="left" vertical="center" wrapText="1"/>
      <protection locked="0"/>
    </xf>
    <xf numFmtId="0" fontId="17" fillId="9" borderId="93" xfId="0" applyFont="1" applyFill="1" applyBorder="1" applyAlignment="1">
      <alignment horizontal="left" vertical="center" wrapText="1"/>
    </xf>
    <xf numFmtId="0" fontId="18" fillId="9" borderId="93" xfId="0" applyFont="1" applyFill="1" applyBorder="1" applyAlignment="1">
      <alignment horizontal="left" vertical="center" wrapText="1"/>
    </xf>
    <xf numFmtId="0" fontId="170" fillId="3" borderId="34" xfId="0" applyFont="1" applyFill="1" applyBorder="1" applyAlignment="1">
      <alignment vertical="center" wrapText="1"/>
    </xf>
    <xf numFmtId="0" fontId="23" fillId="3" borderId="34" xfId="0" applyFont="1" applyFill="1" applyBorder="1" applyAlignment="1">
      <alignment vertical="center" wrapText="1"/>
    </xf>
    <xf numFmtId="0" fontId="23" fillId="3" borderId="94" xfId="0" applyFont="1" applyFill="1" applyBorder="1" applyAlignment="1">
      <alignment vertical="center" wrapText="1"/>
    </xf>
    <xf numFmtId="0" fontId="143" fillId="3" borderId="97" xfId="0" applyFont="1" applyFill="1" applyBorder="1" applyAlignment="1">
      <alignment horizontal="left" vertical="center" wrapText="1"/>
    </xf>
    <xf numFmtId="0" fontId="14" fillId="3" borderId="88" xfId="0" applyFont="1" applyFill="1" applyBorder="1" applyAlignment="1">
      <alignment horizontal="left" vertical="center" wrapText="1"/>
    </xf>
    <xf numFmtId="0" fontId="14" fillId="3" borderId="117" xfId="0" applyFont="1" applyFill="1" applyBorder="1" applyAlignment="1">
      <alignment horizontal="left" vertical="center" wrapText="1"/>
    </xf>
    <xf numFmtId="0" fontId="151" fillId="0" borderId="104" xfId="3" applyFont="1" applyBorder="1" applyAlignment="1" applyProtection="1">
      <alignment horizontal="center" vertical="center" textRotation="180" wrapText="1"/>
      <protection locked="0"/>
    </xf>
    <xf numFmtId="0" fontId="90" fillId="7" borderId="102" xfId="0" applyFont="1" applyFill="1" applyBorder="1" applyAlignment="1">
      <alignment horizontal="center" vertical="center" textRotation="255" shrinkToFit="1"/>
    </xf>
    <xf numFmtId="0" fontId="20" fillId="7" borderId="17" xfId="0" applyFont="1" applyFill="1" applyBorder="1" applyAlignment="1">
      <alignment horizontal="center" vertical="center" textRotation="180" shrinkToFit="1"/>
    </xf>
    <xf numFmtId="0" fontId="20" fillId="7" borderId="0" xfId="0" applyFont="1" applyFill="1" applyAlignment="1">
      <alignment horizontal="center" vertical="center" textRotation="180" shrinkToFit="1"/>
    </xf>
    <xf numFmtId="0" fontId="18" fillId="9" borderId="90" xfId="0" applyFont="1" applyFill="1" applyBorder="1" applyAlignment="1">
      <alignment horizontal="right" vertical="center"/>
    </xf>
    <xf numFmtId="0" fontId="17" fillId="9" borderId="91" xfId="0" applyFont="1" applyFill="1" applyBorder="1" applyAlignment="1">
      <alignment horizontal="left" vertical="center" wrapText="1"/>
    </xf>
    <xf numFmtId="0" fontId="18" fillId="9" borderId="91" xfId="0" applyFont="1" applyFill="1" applyBorder="1" applyAlignment="1">
      <alignment horizontal="left" vertical="center" wrapText="1"/>
    </xf>
    <xf numFmtId="49" fontId="97" fillId="3" borderId="91" xfId="0" applyNumberFormat="1" applyFont="1" applyFill="1" applyBorder="1" applyAlignment="1" applyProtection="1">
      <alignment horizontal="left" vertical="center" wrapText="1"/>
      <protection locked="0"/>
    </xf>
    <xf numFmtId="49" fontId="97" fillId="3" borderId="133" xfId="0" applyNumberFormat="1" applyFont="1" applyFill="1" applyBorder="1" applyAlignment="1" applyProtection="1">
      <alignment horizontal="left" vertical="center" wrapText="1"/>
      <protection locked="0"/>
    </xf>
    <xf numFmtId="0" fontId="17" fillId="9" borderId="90" xfId="0" applyFont="1" applyFill="1" applyBorder="1" applyAlignment="1">
      <alignment horizontal="left" vertical="center" wrapText="1"/>
    </xf>
    <xf numFmtId="0" fontId="23" fillId="3" borderId="66" xfId="0" applyFont="1" applyFill="1" applyBorder="1" applyAlignment="1">
      <alignment horizontal="left" vertical="center" wrapText="1"/>
    </xf>
    <xf numFmtId="0" fontId="23" fillId="3" borderId="51" xfId="0" applyFont="1" applyFill="1" applyBorder="1" applyAlignment="1">
      <alignment horizontal="left" vertical="center" wrapText="1"/>
    </xf>
    <xf numFmtId="0" fontId="23" fillId="3" borderId="52" xfId="0" applyFont="1" applyFill="1" applyBorder="1" applyAlignment="1">
      <alignment horizontal="left" vertical="center" wrapText="1"/>
    </xf>
    <xf numFmtId="0" fontId="129" fillId="0" borderId="104" xfId="3" applyFont="1" applyBorder="1" applyAlignment="1" applyProtection="1">
      <alignment horizontal="center" vertical="center" textRotation="255" wrapText="1"/>
      <protection locked="0"/>
    </xf>
    <xf numFmtId="0" fontId="174" fillId="3" borderId="34" xfId="0" applyFont="1" applyFill="1" applyBorder="1" applyAlignment="1">
      <alignment horizontal="left" vertical="center" wrapText="1"/>
    </xf>
    <xf numFmtId="0" fontId="174" fillId="3" borderId="94" xfId="0" applyFont="1" applyFill="1" applyBorder="1" applyAlignment="1">
      <alignment horizontal="left" vertical="center" wrapText="1"/>
    </xf>
    <xf numFmtId="0" fontId="174" fillId="3" borderId="100" xfId="0" applyFont="1" applyFill="1" applyBorder="1" applyAlignment="1">
      <alignment horizontal="left" vertical="center" wrapText="1"/>
    </xf>
    <xf numFmtId="0" fontId="174" fillId="3" borderId="101" xfId="0" applyFont="1" applyFill="1" applyBorder="1" applyAlignment="1">
      <alignment horizontal="left" vertical="center" wrapText="1"/>
    </xf>
    <xf numFmtId="0" fontId="17" fillId="9" borderId="100" xfId="0" applyFont="1" applyFill="1" applyBorder="1" applyAlignment="1">
      <alignment horizontal="left" vertical="center"/>
    </xf>
    <xf numFmtId="0" fontId="18" fillId="9" borderId="100" xfId="0" applyFont="1" applyFill="1" applyBorder="1" applyAlignment="1">
      <alignment horizontal="left" vertical="center"/>
    </xf>
    <xf numFmtId="49" fontId="97" fillId="3" borderId="120" xfId="0" applyNumberFormat="1" applyFont="1" applyFill="1" applyBorder="1" applyAlignment="1" applyProtection="1">
      <alignment horizontal="left" vertical="center" wrapText="1" shrinkToFit="1"/>
      <protection locked="0"/>
    </xf>
    <xf numFmtId="49" fontId="97" fillId="3" borderId="69" xfId="0" applyNumberFormat="1" applyFont="1" applyFill="1" applyBorder="1" applyAlignment="1" applyProtection="1">
      <alignment horizontal="left" vertical="center" wrapText="1" shrinkToFit="1"/>
      <protection locked="0"/>
    </xf>
    <xf numFmtId="49" fontId="97" fillId="3" borderId="70" xfId="0" applyNumberFormat="1" applyFont="1" applyFill="1" applyBorder="1" applyAlignment="1" applyProtection="1">
      <alignment horizontal="left" vertical="center" wrapText="1" shrinkToFit="1"/>
      <protection locked="0"/>
    </xf>
    <xf numFmtId="0" fontId="178" fillId="0" borderId="104" xfId="3" applyFont="1" applyBorder="1" applyAlignment="1" applyProtection="1">
      <alignment horizontal="center" vertical="center" textRotation="255" wrapText="1"/>
      <protection locked="0"/>
    </xf>
    <xf numFmtId="0" fontId="18" fillId="9" borderId="99" xfId="0" applyFont="1" applyFill="1" applyBorder="1" applyAlignment="1">
      <alignment horizontal="left" vertical="center" wrapText="1"/>
    </xf>
    <xf numFmtId="0" fontId="18" fillId="9" borderId="100" xfId="0" applyFont="1" applyFill="1" applyBorder="1" applyAlignment="1">
      <alignment horizontal="left" vertical="center" wrapText="1"/>
    </xf>
    <xf numFmtId="0" fontId="17" fillId="9" borderId="30" xfId="0" applyFont="1" applyFill="1" applyBorder="1" applyAlignment="1">
      <alignment vertical="center" shrinkToFit="1"/>
    </xf>
    <xf numFmtId="0" fontId="18" fillId="9" borderId="34" xfId="0" applyFont="1" applyFill="1" applyBorder="1" applyAlignment="1">
      <alignment vertical="center" shrinkToFit="1"/>
    </xf>
    <xf numFmtId="0" fontId="23" fillId="3" borderId="29" xfId="0" applyFont="1" applyFill="1" applyBorder="1" applyAlignment="1">
      <alignment horizontal="left" vertical="center" shrinkToFit="1"/>
    </xf>
    <xf numFmtId="0" fontId="23" fillId="3" borderId="54" xfId="0" applyFont="1" applyFill="1" applyBorder="1" applyAlignment="1">
      <alignment horizontal="left" vertical="center" shrinkToFit="1"/>
    </xf>
    <xf numFmtId="0" fontId="23" fillId="3" borderId="30" xfId="0" applyFont="1" applyFill="1" applyBorder="1" applyAlignment="1">
      <alignment horizontal="left" vertical="center" shrinkToFit="1"/>
    </xf>
    <xf numFmtId="0" fontId="22" fillId="3" borderId="29"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18" fillId="9" borderId="46" xfId="0" applyFont="1" applyFill="1" applyBorder="1" applyAlignment="1">
      <alignment horizontal="left" vertical="center" shrinkToFit="1"/>
    </xf>
    <xf numFmtId="0" fontId="18" fillId="9" borderId="97" xfId="0" applyFont="1" applyFill="1" applyBorder="1" applyAlignment="1">
      <alignment horizontal="left" vertical="center" shrinkToFit="1"/>
    </xf>
    <xf numFmtId="0" fontId="18" fillId="9" borderId="44" xfId="0" applyFont="1" applyFill="1" applyBorder="1" applyAlignment="1">
      <alignment horizontal="left" vertical="center" shrinkToFit="1"/>
    </xf>
    <xf numFmtId="0" fontId="18" fillId="9" borderId="76" xfId="0" applyFont="1" applyFill="1" applyBorder="1" applyAlignment="1">
      <alignment horizontal="left" vertical="center" shrinkToFit="1"/>
    </xf>
    <xf numFmtId="0" fontId="1" fillId="3" borderId="29" xfId="0" applyFont="1" applyFill="1" applyBorder="1" applyAlignment="1">
      <alignment horizontal="left" vertical="center" shrinkToFit="1"/>
    </xf>
    <xf numFmtId="0" fontId="1" fillId="3" borderId="54" xfId="0" applyFont="1" applyFill="1" applyBorder="1" applyAlignment="1">
      <alignment horizontal="left" vertical="center" shrinkToFit="1"/>
    </xf>
    <xf numFmtId="0" fontId="1" fillId="3" borderId="30" xfId="0" applyFont="1" applyFill="1" applyBorder="1" applyAlignment="1">
      <alignment horizontal="left" vertical="center" shrinkToFit="1"/>
    </xf>
    <xf numFmtId="0" fontId="22" fillId="3" borderId="54" xfId="0" applyFont="1" applyFill="1" applyBorder="1" applyAlignment="1">
      <alignment horizontal="left" vertical="center" shrinkToFit="1"/>
    </xf>
    <xf numFmtId="0" fontId="22" fillId="3" borderId="79" xfId="0" applyFont="1" applyFill="1" applyBorder="1" applyAlignment="1">
      <alignment horizontal="left" vertical="center" shrinkToFit="1"/>
    </xf>
    <xf numFmtId="49" fontId="97" fillId="3" borderId="29" xfId="0" applyNumberFormat="1" applyFont="1" applyFill="1" applyBorder="1" applyAlignment="1" applyProtection="1">
      <alignment horizontal="left" vertical="center" wrapText="1" shrinkToFit="1"/>
      <protection locked="0"/>
    </xf>
    <xf numFmtId="49" fontId="97" fillId="3" borderId="54" xfId="0" applyNumberFormat="1" applyFont="1" applyFill="1" applyBorder="1" applyAlignment="1" applyProtection="1">
      <alignment horizontal="left" vertical="center" wrapText="1" shrinkToFit="1"/>
      <protection locked="0"/>
    </xf>
    <xf numFmtId="49" fontId="97" fillId="3" borderId="79" xfId="0" applyNumberFormat="1" applyFont="1" applyFill="1" applyBorder="1" applyAlignment="1" applyProtection="1">
      <alignment horizontal="left" vertical="center" wrapText="1" shrinkToFit="1"/>
      <protection locked="0"/>
    </xf>
    <xf numFmtId="0" fontId="23" fillId="3" borderId="34" xfId="0" applyFont="1" applyFill="1" applyBorder="1" applyAlignment="1">
      <alignment vertical="center" shrinkToFit="1"/>
    </xf>
    <xf numFmtId="0" fontId="94" fillId="3" borderId="29" xfId="0" applyFont="1" applyFill="1" applyBorder="1" applyAlignment="1">
      <alignment horizontal="left" vertical="center" shrinkToFit="1"/>
    </xf>
    <xf numFmtId="0" fontId="65" fillId="3" borderId="54" xfId="0" applyFont="1" applyFill="1" applyBorder="1" applyAlignment="1">
      <alignment horizontal="left" vertical="center" shrinkToFit="1"/>
    </xf>
    <xf numFmtId="0" fontId="65" fillId="3" borderId="79" xfId="0" applyFont="1" applyFill="1" applyBorder="1" applyAlignment="1">
      <alignment horizontal="left" vertical="center" shrinkToFit="1"/>
    </xf>
    <xf numFmtId="0" fontId="24" fillId="3" borderId="54" xfId="0" applyFont="1" applyFill="1" applyBorder="1" applyAlignment="1">
      <alignment horizontal="left" vertical="center" shrinkToFit="1"/>
    </xf>
    <xf numFmtId="0" fontId="24" fillId="3" borderId="79" xfId="0" applyFont="1" applyFill="1" applyBorder="1" applyAlignment="1">
      <alignment horizontal="left" vertical="center" shrinkToFit="1"/>
    </xf>
    <xf numFmtId="0" fontId="22" fillId="3" borderId="34" xfId="0" applyFont="1" applyFill="1" applyBorder="1" applyAlignment="1">
      <alignment vertical="center" shrinkToFit="1"/>
    </xf>
    <xf numFmtId="0" fontId="97" fillId="0" borderId="29" xfId="0" applyFont="1" applyBorder="1" applyAlignment="1">
      <alignment horizontal="center" vertical="center" wrapText="1" shrinkToFit="1"/>
    </xf>
    <xf numFmtId="0" fontId="97" fillId="0" borderId="54" xfId="0" applyFont="1" applyBorder="1" applyAlignment="1">
      <alignment horizontal="center" vertical="center" wrapText="1" shrinkToFit="1"/>
    </xf>
    <xf numFmtId="0" fontId="97" fillId="0" borderId="79" xfId="0" applyFont="1" applyBorder="1" applyAlignment="1">
      <alignment horizontal="center" vertical="center" wrapText="1" shrinkToFit="1"/>
    </xf>
    <xf numFmtId="0" fontId="23" fillId="3" borderId="111" xfId="0" applyFont="1" applyFill="1" applyBorder="1" applyAlignment="1">
      <alignment horizontal="left" vertical="center" wrapText="1"/>
    </xf>
    <xf numFmtId="0" fontId="23" fillId="3" borderId="112" xfId="0" applyFont="1" applyFill="1" applyBorder="1" applyAlignment="1">
      <alignment horizontal="left" vertical="center" wrapText="1"/>
    </xf>
    <xf numFmtId="0" fontId="23" fillId="3" borderId="113" xfId="0" applyFont="1" applyFill="1" applyBorder="1" applyAlignment="1">
      <alignment horizontal="left" vertical="center" wrapText="1"/>
    </xf>
    <xf numFmtId="0" fontId="5" fillId="3" borderId="112" xfId="0" applyFont="1" applyFill="1" applyBorder="1" applyAlignment="1">
      <alignment horizontal="left" vertical="center" wrapText="1"/>
    </xf>
    <xf numFmtId="0" fontId="5" fillId="3" borderId="114" xfId="0" applyFont="1" applyFill="1" applyBorder="1" applyAlignment="1">
      <alignment horizontal="left" vertical="center" wrapText="1"/>
    </xf>
    <xf numFmtId="0" fontId="143" fillId="3" borderId="30" xfId="0" applyFont="1" applyFill="1" applyBorder="1" applyAlignment="1">
      <alignment horizontal="left" vertical="center" shrinkToFit="1"/>
    </xf>
    <xf numFmtId="0" fontId="14" fillId="3" borderId="34" xfId="0" applyFont="1" applyFill="1" applyBorder="1" applyAlignment="1">
      <alignment horizontal="left" vertical="center" shrinkToFit="1"/>
    </xf>
    <xf numFmtId="0" fontId="14" fillId="3" borderId="116" xfId="0" applyFont="1" applyFill="1" applyBorder="1" applyAlignment="1">
      <alignment horizontal="left" vertical="center" shrinkToFit="1"/>
    </xf>
    <xf numFmtId="0" fontId="6" fillId="3" borderId="34" xfId="0" applyFont="1" applyFill="1" applyBorder="1" applyAlignment="1">
      <alignment vertical="center" shrinkToFit="1"/>
    </xf>
    <xf numFmtId="0" fontId="6" fillId="3" borderId="116" xfId="0" applyFont="1" applyFill="1" applyBorder="1" applyAlignment="1">
      <alignment vertical="center" shrinkToFit="1"/>
    </xf>
    <xf numFmtId="0" fontId="17" fillId="9" borderId="18" xfId="0" applyFont="1" applyFill="1" applyBorder="1" applyAlignment="1">
      <alignment vertical="center" shrinkToFit="1"/>
    </xf>
    <xf numFmtId="0" fontId="18" fillId="9" borderId="18" xfId="0" applyFont="1" applyFill="1" applyBorder="1" applyAlignment="1">
      <alignment vertical="center" shrinkToFit="1"/>
    </xf>
    <xf numFmtId="49" fontId="97" fillId="3" borderId="107" xfId="3" applyNumberFormat="1" applyFont="1" applyFill="1" applyBorder="1" applyAlignment="1" applyProtection="1">
      <alignment horizontal="left" vertical="center" wrapText="1" shrinkToFit="1"/>
      <protection locked="0"/>
    </xf>
    <xf numFmtId="49" fontId="97" fillId="3" borderId="108" xfId="3" applyNumberFormat="1" applyFont="1" applyFill="1" applyBorder="1" applyAlignment="1" applyProtection="1">
      <alignment horizontal="left" vertical="center" wrapText="1" shrinkToFit="1"/>
      <protection locked="0"/>
    </xf>
    <xf numFmtId="49" fontId="97" fillId="3" borderId="109" xfId="3" applyNumberFormat="1" applyFont="1" applyFill="1" applyBorder="1" applyAlignment="1" applyProtection="1">
      <alignment horizontal="left" vertical="center" wrapText="1" shrinkToFit="1"/>
      <protection locked="0"/>
    </xf>
    <xf numFmtId="0" fontId="58" fillId="9" borderId="107" xfId="0" applyFont="1" applyFill="1" applyBorder="1" applyAlignment="1">
      <alignment horizontal="left" vertical="center" shrinkToFit="1"/>
    </xf>
    <xf numFmtId="0" fontId="58" fillId="9" borderId="108" xfId="0" applyFont="1" applyFill="1" applyBorder="1" applyAlignment="1">
      <alignment horizontal="left" vertical="center" shrinkToFit="1"/>
    </xf>
    <xf numFmtId="49" fontId="97" fillId="3" borderId="107" xfId="0" applyNumberFormat="1" applyFont="1" applyFill="1" applyBorder="1" applyAlignment="1" applyProtection="1">
      <alignment horizontal="left" vertical="center" wrapText="1" shrinkToFit="1"/>
      <protection locked="0"/>
    </xf>
    <xf numFmtId="49" fontId="97" fillId="3" borderId="108" xfId="0" applyNumberFormat="1" applyFont="1" applyFill="1" applyBorder="1" applyAlignment="1" applyProtection="1">
      <alignment horizontal="left" vertical="center" wrapText="1" shrinkToFit="1"/>
      <protection locked="0"/>
    </xf>
    <xf numFmtId="49" fontId="97" fillId="3" borderId="110" xfId="0" applyNumberFormat="1" applyFont="1" applyFill="1" applyBorder="1" applyAlignment="1" applyProtection="1">
      <alignment horizontal="left" vertical="center" wrapText="1" shrinkToFit="1"/>
      <protection locked="0"/>
    </xf>
    <xf numFmtId="0" fontId="17" fillId="9" borderId="113" xfId="0" applyFont="1" applyFill="1" applyBorder="1" applyAlignment="1">
      <alignment horizontal="left" vertical="center" shrinkToFit="1"/>
    </xf>
    <xf numFmtId="0" fontId="18" fillId="9" borderId="115" xfId="0" applyFont="1" applyFill="1" applyBorder="1" applyAlignment="1">
      <alignment horizontal="left" vertical="center" shrinkToFit="1"/>
    </xf>
    <xf numFmtId="0" fontId="23" fillId="3" borderId="115" xfId="0" applyFont="1" applyFill="1" applyBorder="1" applyAlignment="1">
      <alignment horizontal="left" vertical="center" wrapText="1"/>
    </xf>
    <xf numFmtId="0" fontId="23" fillId="3" borderId="115" xfId="0" applyFont="1" applyFill="1" applyBorder="1" applyAlignment="1">
      <alignment vertical="center" wrapText="1"/>
    </xf>
    <xf numFmtId="0" fontId="17" fillId="9" borderId="54" xfId="0" applyFont="1" applyFill="1" applyBorder="1" applyAlignment="1">
      <alignment vertical="center" shrinkToFit="1"/>
    </xf>
    <xf numFmtId="0" fontId="18" fillId="9" borderId="54" xfId="0" applyFont="1" applyFill="1" applyBorder="1" applyAlignment="1">
      <alignment vertical="center" shrinkToFit="1"/>
    </xf>
    <xf numFmtId="0" fontId="17" fillId="9" borderId="44" xfId="0" applyFont="1" applyFill="1" applyBorder="1" applyAlignment="1">
      <alignment vertical="center" shrinkToFit="1"/>
    </xf>
    <xf numFmtId="0" fontId="18" fillId="9" borderId="44" xfId="0" applyFont="1" applyFill="1" applyBorder="1" applyAlignment="1">
      <alignment vertical="center" shrinkToFit="1"/>
    </xf>
    <xf numFmtId="49" fontId="97" fillId="3" borderId="77" xfId="0" applyNumberFormat="1" applyFont="1" applyFill="1" applyBorder="1" applyAlignment="1" applyProtection="1">
      <alignment horizontal="left" vertical="center" wrapText="1" shrinkToFit="1"/>
      <protection locked="0"/>
    </xf>
    <xf numFmtId="49" fontId="97" fillId="3" borderId="44" xfId="0" applyNumberFormat="1" applyFont="1" applyFill="1" applyBorder="1" applyAlignment="1" applyProtection="1">
      <alignment horizontal="left" vertical="center" wrapText="1" shrinkToFit="1"/>
      <protection locked="0"/>
    </xf>
    <xf numFmtId="0" fontId="98" fillId="9" borderId="77" xfId="0" applyFont="1" applyFill="1" applyBorder="1" applyAlignment="1">
      <alignment horizontal="left" vertical="center" shrinkToFit="1"/>
    </xf>
    <xf numFmtId="0" fontId="58" fillId="9" borderId="76" xfId="0" applyFont="1" applyFill="1" applyBorder="1" applyAlignment="1">
      <alignment horizontal="left" vertical="center" shrinkToFit="1"/>
    </xf>
    <xf numFmtId="49" fontId="97" fillId="3" borderId="76" xfId="0" applyNumberFormat="1" applyFont="1" applyFill="1" applyBorder="1" applyAlignment="1" applyProtection="1">
      <alignment horizontal="left" vertical="center" wrapText="1" shrinkToFit="1"/>
      <protection locked="0"/>
    </xf>
    <xf numFmtId="0" fontId="58" fillId="9" borderId="77" xfId="0" applyFont="1" applyFill="1" applyBorder="1" applyAlignment="1">
      <alignment horizontal="left" vertical="center" shrinkToFit="1"/>
    </xf>
    <xf numFmtId="0" fontId="58" fillId="9" borderId="44" xfId="0" applyFont="1" applyFill="1" applyBorder="1" applyAlignment="1">
      <alignment horizontal="left" vertical="center" shrinkToFit="1"/>
    </xf>
    <xf numFmtId="49" fontId="97" fillId="3" borderId="78" xfId="0" applyNumberFormat="1" applyFont="1" applyFill="1" applyBorder="1" applyAlignment="1" applyProtection="1">
      <alignment horizontal="left" vertical="center" wrapText="1" shrinkToFit="1"/>
      <protection locked="0"/>
    </xf>
    <xf numFmtId="0" fontId="17" fillId="0" borderId="29" xfId="0" applyFont="1" applyBorder="1" applyAlignment="1">
      <alignment horizontal="left" vertical="center"/>
    </xf>
    <xf numFmtId="0" fontId="17" fillId="0" borderId="54" xfId="0" applyFont="1" applyBorder="1" applyAlignment="1">
      <alignment horizontal="left" vertical="center"/>
    </xf>
    <xf numFmtId="0" fontId="17" fillId="0" borderId="30" xfId="0" applyFont="1" applyBorder="1" applyAlignment="1">
      <alignment horizontal="left" vertical="center"/>
    </xf>
    <xf numFmtId="0" fontId="18" fillId="0" borderId="54" xfId="0" applyFont="1" applyBorder="1" applyAlignment="1">
      <alignment horizontal="left" vertical="center"/>
    </xf>
    <xf numFmtId="0" fontId="17" fillId="0" borderId="29" xfId="0" applyFont="1" applyBorder="1" applyAlignment="1">
      <alignment horizontal="center" vertical="center" wrapText="1" shrinkToFit="1"/>
    </xf>
    <xf numFmtId="0" fontId="17" fillId="0" borderId="54" xfId="0" applyFont="1" applyBorder="1" applyAlignment="1">
      <alignment horizontal="center" vertical="center" shrinkToFit="1"/>
    </xf>
    <xf numFmtId="0" fontId="17" fillId="0" borderId="79" xfId="0" applyFont="1" applyBorder="1" applyAlignment="1">
      <alignment horizontal="center" vertical="center" shrinkToFit="1"/>
    </xf>
    <xf numFmtId="0" fontId="98" fillId="9" borderId="107" xfId="0" applyFont="1" applyFill="1" applyBorder="1" applyAlignment="1">
      <alignment horizontal="left" vertical="center" shrinkToFit="1"/>
    </xf>
    <xf numFmtId="0" fontId="176" fillId="0" borderId="104" xfId="3" applyFont="1" applyBorder="1" applyAlignment="1" applyProtection="1">
      <alignment horizontal="center" vertical="center" textRotation="180" wrapText="1"/>
      <protection locked="0"/>
    </xf>
    <xf numFmtId="0" fontId="84" fillId="9" borderId="53" xfId="0" applyFont="1" applyFill="1" applyBorder="1" applyAlignment="1">
      <alignment vertical="center" shrinkToFit="1"/>
    </xf>
    <xf numFmtId="0" fontId="12" fillId="9" borderId="54" xfId="0" applyFont="1" applyFill="1" applyBorder="1" applyAlignment="1">
      <alignment vertical="center" shrinkToFit="1"/>
    </xf>
    <xf numFmtId="0" fontId="12" fillId="9" borderId="30" xfId="0" applyFont="1" applyFill="1" applyBorder="1" applyAlignment="1">
      <alignment vertical="center" shrinkToFit="1"/>
    </xf>
    <xf numFmtId="49" fontId="97" fillId="3" borderId="43" xfId="0" applyNumberFormat="1" applyFont="1" applyFill="1" applyBorder="1" applyAlignment="1" applyProtection="1">
      <alignment horizontal="left" vertical="center" wrapText="1" shrinkToFit="1"/>
      <protection locked="0"/>
    </xf>
    <xf numFmtId="49" fontId="97" fillId="3" borderId="55" xfId="0" applyNumberFormat="1" applyFont="1" applyFill="1" applyBorder="1" applyAlignment="1" applyProtection="1">
      <alignment horizontal="left" vertical="center" wrapText="1" shrinkToFit="1"/>
      <protection locked="0"/>
    </xf>
    <xf numFmtId="0" fontId="28" fillId="3" borderId="45" xfId="0" applyFont="1" applyFill="1" applyBorder="1">
      <alignment vertical="center"/>
    </xf>
    <xf numFmtId="0" fontId="28" fillId="3" borderId="46" xfId="0" applyFont="1" applyFill="1" applyBorder="1">
      <alignment vertical="center"/>
    </xf>
    <xf numFmtId="0" fontId="28" fillId="3" borderId="47" xfId="0" applyFont="1" applyFill="1" applyBorder="1">
      <alignment vertical="center"/>
    </xf>
    <xf numFmtId="0" fontId="28" fillId="4" borderId="68" xfId="0" applyFont="1" applyFill="1" applyBorder="1" applyAlignment="1">
      <alignment horizontal="left" vertical="center"/>
    </xf>
    <xf numFmtId="0" fontId="28" fillId="4" borderId="69" xfId="0" applyFont="1" applyFill="1" applyBorder="1" applyAlignment="1">
      <alignment horizontal="left" vertical="center"/>
    </xf>
    <xf numFmtId="0" fontId="28" fillId="4" borderId="70" xfId="0" applyFont="1" applyFill="1" applyBorder="1" applyAlignment="1">
      <alignment horizontal="left" vertical="center"/>
    </xf>
    <xf numFmtId="0" fontId="115" fillId="0" borderId="104" xfId="3" applyFont="1" applyBorder="1" applyAlignment="1" applyProtection="1">
      <alignment horizontal="center" vertical="center" textRotation="255"/>
      <protection locked="0"/>
    </xf>
    <xf numFmtId="0" fontId="32" fillId="7" borderId="20" xfId="0" applyFont="1" applyFill="1" applyBorder="1" applyAlignment="1">
      <alignment horizontal="center" vertical="center" textRotation="255" shrinkToFit="1"/>
    </xf>
    <xf numFmtId="0" fontId="32" fillId="7" borderId="21" xfId="0" applyFont="1" applyFill="1" applyBorder="1" applyAlignment="1">
      <alignment horizontal="center" vertical="center" textRotation="255" shrinkToFit="1"/>
    </xf>
    <xf numFmtId="0" fontId="69" fillId="3" borderId="111" xfId="0" applyFont="1" applyFill="1" applyBorder="1" applyAlignment="1">
      <alignment vertical="center" shrinkToFit="1"/>
    </xf>
    <xf numFmtId="0" fontId="23" fillId="3" borderId="112" xfId="0" applyFont="1" applyFill="1" applyBorder="1" applyAlignment="1">
      <alignment vertical="center" shrinkToFit="1"/>
    </xf>
    <xf numFmtId="0" fontId="23" fillId="3" borderId="113" xfId="0" applyFont="1" applyFill="1" applyBorder="1" applyAlignment="1">
      <alignment vertical="center" shrinkToFit="1"/>
    </xf>
    <xf numFmtId="0" fontId="91" fillId="3" borderId="111" xfId="0" applyFont="1" applyFill="1" applyBorder="1" applyAlignment="1">
      <alignment horizontal="left" vertical="center" shrinkToFit="1"/>
    </xf>
    <xf numFmtId="0" fontId="91" fillId="3" borderId="112" xfId="0" applyFont="1" applyFill="1" applyBorder="1" applyAlignment="1">
      <alignment horizontal="left" vertical="center" shrinkToFit="1"/>
    </xf>
    <xf numFmtId="0" fontId="91" fillId="3" borderId="114" xfId="0" applyFont="1" applyFill="1" applyBorder="1" applyAlignment="1">
      <alignment horizontal="left" vertical="center" shrinkToFit="1"/>
    </xf>
    <xf numFmtId="49" fontId="97" fillId="3" borderId="30" xfId="0" applyNumberFormat="1" applyFont="1" applyFill="1" applyBorder="1" applyAlignment="1" applyProtection="1">
      <alignment horizontal="left" vertical="center" wrapText="1" shrinkToFit="1"/>
      <protection locked="0"/>
    </xf>
    <xf numFmtId="0" fontId="98" fillId="9" borderId="29" xfId="0" applyFont="1" applyFill="1" applyBorder="1" applyAlignment="1">
      <alignment horizontal="left" vertical="center" shrinkToFit="1"/>
    </xf>
    <xf numFmtId="0" fontId="58" fillId="9" borderId="54" xfId="0" applyFont="1" applyFill="1" applyBorder="1" applyAlignment="1">
      <alignment horizontal="left" vertical="center" shrinkToFit="1"/>
    </xf>
    <xf numFmtId="0" fontId="58" fillId="9" borderId="30" xfId="0" applyFont="1" applyFill="1" applyBorder="1" applyAlignment="1">
      <alignment horizontal="left" vertical="center" shrinkToFit="1"/>
    </xf>
    <xf numFmtId="0" fontId="68" fillId="9" borderId="53" xfId="0" applyFont="1" applyFill="1" applyBorder="1" applyAlignment="1">
      <alignment vertical="center" shrinkToFit="1"/>
    </xf>
    <xf numFmtId="0" fontId="64" fillId="9" borderId="54" xfId="0" applyFont="1" applyFill="1" applyBorder="1" applyAlignment="1">
      <alignment vertical="center" shrinkToFit="1"/>
    </xf>
    <xf numFmtId="0" fontId="68" fillId="9" borderId="45" xfId="0" applyFont="1" applyFill="1" applyBorder="1" applyAlignment="1">
      <alignment horizontal="left" vertical="center" shrinkToFit="1"/>
    </xf>
    <xf numFmtId="0" fontId="64" fillId="9" borderId="46" xfId="0" applyFont="1" applyFill="1" applyBorder="1" applyAlignment="1">
      <alignment horizontal="left" vertical="center" shrinkToFit="1"/>
    </xf>
    <xf numFmtId="0" fontId="64" fillId="9" borderId="47" xfId="0" applyFont="1" applyFill="1" applyBorder="1" applyAlignment="1">
      <alignment horizontal="left" vertical="center" shrinkToFit="1"/>
    </xf>
    <xf numFmtId="0" fontId="122" fillId="3" borderId="105" xfId="0" applyFont="1" applyFill="1" applyBorder="1" applyAlignment="1" applyProtection="1">
      <alignment horizontal="center" vertical="center" shrinkToFit="1"/>
      <protection locked="0"/>
    </xf>
    <xf numFmtId="0" fontId="122" fillId="3" borderId="98" xfId="0" applyFont="1" applyFill="1" applyBorder="1" applyAlignment="1" applyProtection="1">
      <alignment horizontal="center" vertical="center" shrinkToFit="1"/>
      <protection locked="0"/>
    </xf>
    <xf numFmtId="0" fontId="122" fillId="3" borderId="106" xfId="0" applyFont="1" applyFill="1" applyBorder="1" applyAlignment="1" applyProtection="1">
      <alignment horizontal="center" vertical="center" shrinkToFit="1"/>
      <protection locked="0"/>
    </xf>
    <xf numFmtId="0" fontId="20" fillId="7" borderId="102" xfId="0" applyFont="1" applyFill="1" applyBorder="1" applyAlignment="1">
      <alignment horizontal="left" vertical="center" textRotation="255" shrinkToFit="1"/>
    </xf>
    <xf numFmtId="0" fontId="32" fillId="7" borderId="20" xfId="0" applyFont="1" applyFill="1" applyBorder="1" applyAlignment="1">
      <alignment horizontal="left" vertical="center" textRotation="255" shrinkToFit="1"/>
    </xf>
    <xf numFmtId="0" fontId="32" fillId="7" borderId="21" xfId="0" applyFont="1" applyFill="1" applyBorder="1" applyAlignment="1">
      <alignment horizontal="left" vertical="center" textRotation="255" shrinkToFit="1"/>
    </xf>
    <xf numFmtId="0" fontId="68" fillId="8" borderId="50" xfId="0" applyFont="1" applyFill="1" applyBorder="1" applyAlignment="1">
      <alignment vertical="center" shrinkToFit="1"/>
    </xf>
    <xf numFmtId="0" fontId="64" fillId="8" borderId="51" xfId="0" applyFont="1" applyFill="1" applyBorder="1" applyAlignment="1">
      <alignment vertical="center" shrinkToFit="1"/>
    </xf>
    <xf numFmtId="0" fontId="64" fillId="8" borderId="56" xfId="0" applyFont="1" applyFill="1" applyBorder="1" applyAlignment="1">
      <alignment vertical="center" shrinkToFit="1"/>
    </xf>
    <xf numFmtId="49" fontId="97" fillId="3" borderId="51" xfId="0" applyNumberFormat="1" applyFont="1" applyFill="1" applyBorder="1" applyAlignment="1" applyProtection="1">
      <alignment horizontal="left" vertical="center" wrapText="1" shrinkToFit="1"/>
      <protection locked="0"/>
    </xf>
    <xf numFmtId="49" fontId="97" fillId="3" borderId="52" xfId="0" applyNumberFormat="1" applyFont="1" applyFill="1" applyBorder="1" applyAlignment="1" applyProtection="1">
      <alignment horizontal="left" vertical="center" wrapText="1" shrinkToFit="1"/>
      <protection locked="0"/>
    </xf>
    <xf numFmtId="0" fontId="64" fillId="9" borderId="30" xfId="0" applyFont="1" applyFill="1" applyBorder="1" applyAlignment="1">
      <alignment vertical="center" shrinkToFit="1"/>
    </xf>
    <xf numFmtId="0" fontId="1" fillId="3" borderId="77" xfId="0" applyFont="1" applyFill="1" applyBorder="1" applyAlignment="1">
      <alignment vertical="center" shrinkToFit="1"/>
    </xf>
    <xf numFmtId="0" fontId="23" fillId="3" borderId="44" xfId="0" applyFont="1" applyFill="1" applyBorder="1" applyAlignment="1">
      <alignment vertical="center" shrinkToFit="1"/>
    </xf>
    <xf numFmtId="0" fontId="23" fillId="3" borderId="76" xfId="0" applyFont="1" applyFill="1" applyBorder="1" applyAlignment="1">
      <alignment vertical="center" shrinkToFit="1"/>
    </xf>
    <xf numFmtId="0" fontId="69" fillId="3" borderId="77" xfId="0" applyFont="1" applyFill="1" applyBorder="1" applyAlignment="1">
      <alignment vertical="center" shrinkToFit="1"/>
    </xf>
    <xf numFmtId="0" fontId="1" fillId="3" borderId="44" xfId="0" applyFont="1" applyFill="1" applyBorder="1" applyAlignment="1">
      <alignment vertical="center" shrinkToFit="1"/>
    </xf>
    <xf numFmtId="0" fontId="1" fillId="3" borderId="43" xfId="0" applyFont="1" applyFill="1" applyBorder="1" applyAlignment="1">
      <alignment vertical="center" shrinkToFit="1"/>
    </xf>
    <xf numFmtId="0" fontId="55" fillId="0" borderId="126" xfId="0" applyFont="1" applyBorder="1" applyAlignment="1" applyProtection="1">
      <alignment horizontal="center" vertical="center" wrapText="1"/>
      <protection locked="0"/>
    </xf>
    <xf numFmtId="0" fontId="55" fillId="0" borderId="127" xfId="0" applyFont="1" applyBorder="1" applyAlignment="1" applyProtection="1">
      <alignment horizontal="center" vertical="center" wrapText="1"/>
      <protection locked="0"/>
    </xf>
    <xf numFmtId="0" fontId="55" fillId="0" borderId="130" xfId="0" applyFont="1" applyBorder="1" applyAlignment="1" applyProtection="1">
      <alignment horizontal="center" vertical="center" wrapText="1"/>
      <protection locked="0"/>
    </xf>
    <xf numFmtId="0" fontId="55" fillId="0" borderId="14" xfId="0" applyFont="1" applyBorder="1" applyAlignment="1" applyProtection="1">
      <alignment horizontal="center" vertical="center" wrapText="1"/>
      <protection locked="0"/>
    </xf>
    <xf numFmtId="0" fontId="55" fillId="0" borderId="7" xfId="0" applyFont="1" applyBorder="1" applyAlignment="1" applyProtection="1">
      <alignment horizontal="center" vertical="center" wrapText="1"/>
      <protection locked="0"/>
    </xf>
    <xf numFmtId="0" fontId="55" fillId="0" borderId="2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13" fillId="0" borderId="131"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5" fillId="2" borderId="125" xfId="0" applyFont="1" applyFill="1" applyBorder="1" applyAlignment="1" applyProtection="1">
      <alignment horizontal="left" vertical="center"/>
      <protection locked="0"/>
    </xf>
    <xf numFmtId="0" fontId="15" fillId="2" borderId="0" xfId="0" applyFont="1" applyFill="1" applyBorder="1" applyAlignment="1" applyProtection="1">
      <alignment horizontal="left" vertical="center"/>
      <protection locked="0"/>
    </xf>
    <xf numFmtId="0" fontId="15" fillId="2" borderId="0" xfId="0" applyFont="1" applyFill="1" applyAlignment="1" applyProtection="1">
      <alignment horizontal="left" vertical="center"/>
      <protection locked="0"/>
    </xf>
    <xf numFmtId="0" fontId="111" fillId="0" borderId="125" xfId="0" applyFont="1" applyBorder="1" applyAlignment="1" applyProtection="1">
      <alignment horizontal="left" vertical="center"/>
      <protection locked="0"/>
    </xf>
    <xf numFmtId="0" fontId="111" fillId="0" borderId="0" xfId="0" applyFont="1" applyBorder="1" applyAlignment="1" applyProtection="1">
      <alignment horizontal="left" vertical="center"/>
      <protection locked="0"/>
    </xf>
    <xf numFmtId="0" fontId="111" fillId="0" borderId="131" xfId="0" applyFont="1" applyBorder="1" applyAlignment="1" applyProtection="1">
      <alignment horizontal="left" vertical="center"/>
      <protection locked="0"/>
    </xf>
    <xf numFmtId="0" fontId="97" fillId="0" borderId="0" xfId="0" applyFont="1" applyBorder="1" applyAlignment="1" applyProtection="1">
      <alignment horizontal="left" vertical="center"/>
      <protection locked="0"/>
    </xf>
    <xf numFmtId="0" fontId="97" fillId="0" borderId="131" xfId="0" applyFont="1" applyBorder="1" applyAlignment="1" applyProtection="1">
      <alignment horizontal="left" vertical="center"/>
      <protection locked="0"/>
    </xf>
    <xf numFmtId="0" fontId="11" fillId="0" borderId="0" xfId="0" applyFont="1" applyBorder="1" applyAlignment="1" applyProtection="1">
      <alignment horizontal="left" vertical="center"/>
      <protection locked="0"/>
    </xf>
    <xf numFmtId="0" fontId="11" fillId="0" borderId="131"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177" fontId="11" fillId="0" borderId="0" xfId="0" applyNumberFormat="1" applyFont="1" applyAlignment="1" applyProtection="1">
      <alignment horizontal="left" vertical="center"/>
      <protection locked="0"/>
    </xf>
    <xf numFmtId="0" fontId="180" fillId="0" borderId="125" xfId="0" applyFont="1" applyBorder="1" applyAlignment="1" applyProtection="1">
      <alignment horizontal="left" vertical="center"/>
      <protection locked="0"/>
    </xf>
    <xf numFmtId="0" fontId="168" fillId="0" borderId="125" xfId="0" applyFont="1" applyBorder="1" applyAlignment="1" applyProtection="1">
      <alignment horizontal="left" vertical="center" shrinkToFit="1"/>
      <protection locked="0"/>
    </xf>
    <xf numFmtId="0" fontId="167" fillId="0" borderId="0" xfId="0" applyFont="1" applyBorder="1" applyAlignment="1" applyProtection="1">
      <alignment horizontal="left" vertical="center" shrinkToFit="1"/>
      <protection locked="0"/>
    </xf>
    <xf numFmtId="0" fontId="167" fillId="0" borderId="131" xfId="0" applyFont="1" applyBorder="1" applyAlignment="1" applyProtection="1">
      <alignment horizontal="left" vertical="center" shrinkToFit="1"/>
      <protection locked="0"/>
    </xf>
    <xf numFmtId="0" fontId="31" fillId="0" borderId="15" xfId="0" applyFont="1" applyBorder="1" applyAlignment="1" applyProtection="1">
      <alignment horizontal="left" vertical="center" shrinkToFit="1"/>
      <protection locked="0"/>
    </xf>
    <xf numFmtId="0" fontId="31" fillId="0" borderId="0" xfId="0" applyFont="1" applyAlignment="1" applyProtection="1">
      <alignment horizontal="left" vertical="center" shrinkToFit="1"/>
      <protection locked="0"/>
    </xf>
    <xf numFmtId="0" fontId="31" fillId="0" borderId="24" xfId="0" applyFont="1" applyBorder="1" applyAlignment="1" applyProtection="1">
      <alignment horizontal="left" vertical="center" shrinkToFit="1"/>
      <protection locked="0"/>
    </xf>
    <xf numFmtId="0" fontId="15" fillId="0" borderId="0" xfId="0" applyFont="1" applyAlignment="1" applyProtection="1">
      <alignment horizontal="left" vertical="center"/>
      <protection locked="0"/>
    </xf>
    <xf numFmtId="0" fontId="11" fillId="0" borderId="0" xfId="0" applyFont="1" applyFill="1" applyBorder="1" applyAlignment="1" applyProtection="1">
      <alignment horizontal="left" vertical="center"/>
      <protection locked="0"/>
    </xf>
    <xf numFmtId="0" fontId="11" fillId="0" borderId="131" xfId="0" applyFont="1" applyFill="1" applyBorder="1" applyAlignment="1" applyProtection="1">
      <alignment horizontal="left" vertical="center"/>
      <protection locked="0"/>
    </xf>
    <xf numFmtId="0" fontId="149" fillId="0" borderId="0" xfId="3" applyFont="1" applyBorder="1" applyAlignment="1" applyProtection="1">
      <alignment horizontal="left" vertical="center"/>
      <protection locked="0"/>
    </xf>
    <xf numFmtId="0" fontId="149" fillId="0" borderId="125" xfId="3" applyFont="1" applyBorder="1" applyAlignment="1" applyProtection="1">
      <alignment horizontal="left" vertical="center"/>
      <protection locked="0"/>
    </xf>
    <xf numFmtId="0" fontId="149" fillId="0" borderId="131" xfId="3" applyFont="1" applyBorder="1" applyAlignment="1" applyProtection="1">
      <alignment horizontal="left" vertical="center"/>
      <protection locked="0"/>
    </xf>
    <xf numFmtId="0" fontId="3" fillId="4" borderId="125" xfId="0" applyFont="1" applyFill="1" applyBorder="1" applyAlignment="1" applyProtection="1">
      <alignment horizontal="center" vertical="center"/>
      <protection locked="0"/>
    </xf>
    <xf numFmtId="0" fontId="3" fillId="4" borderId="0" xfId="0" applyFont="1" applyFill="1" applyBorder="1" applyAlignment="1" applyProtection="1">
      <alignment horizontal="center" vertical="center"/>
      <protection locked="0"/>
    </xf>
    <xf numFmtId="0" fontId="3" fillId="4" borderId="131" xfId="0" applyFont="1" applyFill="1" applyBorder="1" applyAlignment="1" applyProtection="1">
      <alignment horizontal="center" vertical="center"/>
      <protection locked="0"/>
    </xf>
    <xf numFmtId="0" fontId="36" fillId="2" borderId="125" xfId="0" applyFont="1" applyFill="1" applyBorder="1" applyAlignment="1" applyProtection="1">
      <alignment horizontal="left" vertical="center"/>
      <protection locked="0"/>
    </xf>
    <xf numFmtId="0" fontId="36" fillId="2" borderId="0" xfId="0" applyFont="1" applyFill="1" applyBorder="1" applyAlignment="1" applyProtection="1">
      <alignment horizontal="left" vertical="center"/>
      <protection locked="0"/>
    </xf>
    <xf numFmtId="0" fontId="5" fillId="0" borderId="0" xfId="0" applyFont="1" applyBorder="1" applyProtection="1">
      <alignment vertical="center"/>
      <protection locked="0"/>
    </xf>
    <xf numFmtId="0" fontId="5" fillId="0" borderId="131" xfId="0" applyFont="1" applyBorder="1" applyProtection="1">
      <alignment vertical="center"/>
      <protection locked="0"/>
    </xf>
    <xf numFmtId="0" fontId="3" fillId="0" borderId="0" xfId="0" applyFont="1" applyBorder="1" applyProtection="1">
      <alignment vertical="center"/>
      <protection locked="0"/>
    </xf>
    <xf numFmtId="0" fontId="3" fillId="0" borderId="131" xfId="0" applyFont="1" applyBorder="1" applyProtection="1">
      <alignment vertical="center"/>
      <protection locked="0"/>
    </xf>
    <xf numFmtId="0" fontId="107" fillId="0" borderId="125" xfId="0" applyFont="1" applyBorder="1" applyAlignment="1" applyProtection="1">
      <alignment horizontal="center" vertical="center"/>
      <protection locked="0"/>
    </xf>
    <xf numFmtId="0" fontId="107" fillId="0" borderId="0" xfId="0" applyFont="1" applyBorder="1" applyAlignment="1" applyProtection="1">
      <alignment horizontal="center" vertical="center"/>
      <protection locked="0"/>
    </xf>
    <xf numFmtId="0" fontId="107" fillId="0" borderId="131" xfId="0" applyFont="1" applyBorder="1" applyAlignment="1" applyProtection="1">
      <alignment horizontal="center" vertical="center"/>
      <protection locked="0"/>
    </xf>
    <xf numFmtId="0" fontId="9" fillId="0" borderId="0" xfId="0" applyFont="1" applyBorder="1" applyProtection="1">
      <alignment vertical="center"/>
      <protection locked="0"/>
    </xf>
    <xf numFmtId="0" fontId="9" fillId="0" borderId="131" xfId="0" applyFont="1" applyBorder="1" applyProtection="1">
      <alignment vertical="center"/>
      <protection locked="0"/>
    </xf>
    <xf numFmtId="0" fontId="5" fillId="0" borderId="0" xfId="0" applyFont="1" applyBorder="1" applyAlignment="1" applyProtection="1">
      <alignment horizontal="left" vertical="center"/>
      <protection locked="0"/>
    </xf>
    <xf numFmtId="0" fontId="3" fillId="0" borderId="0" xfId="0" applyFont="1" applyBorder="1" applyAlignment="1" applyProtection="1">
      <alignment horizontal="left" vertical="center"/>
      <protection locked="0"/>
    </xf>
    <xf numFmtId="0" fontId="3" fillId="0" borderId="131" xfId="0" applyFont="1" applyBorder="1" applyAlignment="1" applyProtection="1">
      <alignment horizontal="left" vertical="center"/>
      <protection locked="0"/>
    </xf>
    <xf numFmtId="0" fontId="3" fillId="6" borderId="125" xfId="0" applyFont="1" applyFill="1" applyBorder="1" applyAlignment="1" applyProtection="1">
      <alignment horizontal="center" vertical="center"/>
      <protection locked="0"/>
    </xf>
    <xf numFmtId="0" fontId="3" fillId="6" borderId="0" xfId="0" applyFont="1" applyFill="1" applyBorder="1" applyAlignment="1" applyProtection="1">
      <alignment horizontal="center" vertical="center"/>
      <protection locked="0"/>
    </xf>
    <xf numFmtId="0" fontId="3" fillId="6" borderId="131" xfId="0" applyFont="1" applyFill="1" applyBorder="1" applyAlignment="1" applyProtection="1">
      <alignment horizontal="center" vertical="center"/>
      <protection locked="0"/>
    </xf>
    <xf numFmtId="0" fontId="3" fillId="0" borderId="0" xfId="0" quotePrefix="1" applyFont="1" applyBorder="1" applyProtection="1">
      <alignment vertical="center"/>
      <protection locked="0"/>
    </xf>
    <xf numFmtId="0" fontId="9" fillId="0" borderId="129" xfId="0" applyFont="1" applyFill="1" applyBorder="1" applyAlignment="1" applyProtection="1">
      <alignment horizontal="left" vertical="center"/>
      <protection locked="0"/>
    </xf>
    <xf numFmtId="0" fontId="9" fillId="0" borderId="132" xfId="0" applyFont="1" applyFill="1" applyBorder="1" applyAlignment="1" applyProtection="1">
      <alignment horizontal="left" vertical="center"/>
      <protection locked="0"/>
    </xf>
    <xf numFmtId="0" fontId="11" fillId="3" borderId="0" xfId="0" applyFont="1" applyFill="1" applyAlignment="1">
      <alignment horizontal="right" vertical="center" wrapText="1"/>
    </xf>
    <xf numFmtId="0" fontId="53" fillId="3" borderId="10" xfId="0" applyFont="1" applyFill="1" applyBorder="1" applyAlignment="1" applyProtection="1">
      <alignment horizontal="center" vertical="center"/>
      <protection locked="0"/>
    </xf>
    <xf numFmtId="0" fontId="53" fillId="3" borderId="0" xfId="0" applyFont="1" applyFill="1" applyAlignment="1">
      <alignment horizontal="left" vertical="center"/>
    </xf>
    <xf numFmtId="0" fontId="53" fillId="3" borderId="0" xfId="0" applyFont="1" applyFill="1" applyAlignment="1" applyProtection="1">
      <alignment horizontal="left" vertical="center"/>
      <protection locked="0"/>
    </xf>
    <xf numFmtId="0" fontId="53" fillId="3" borderId="10" xfId="0" applyFont="1" applyFill="1" applyBorder="1" applyAlignment="1" applyProtection="1">
      <alignment horizontal="left" vertical="center"/>
      <protection locked="0"/>
    </xf>
    <xf numFmtId="0" fontId="11" fillId="3" borderId="10" xfId="0" applyFont="1" applyFill="1" applyBorder="1" applyAlignment="1" applyProtection="1">
      <alignment horizontal="center" vertical="center" wrapText="1"/>
      <protection locked="0"/>
    </xf>
    <xf numFmtId="0" fontId="154" fillId="3" borderId="0" xfId="0" applyFont="1" applyFill="1" applyAlignment="1">
      <alignment horizontal="left" vertical="center" shrinkToFit="1"/>
    </xf>
    <xf numFmtId="0" fontId="154" fillId="3" borderId="0" xfId="0" applyFont="1" applyFill="1" applyAlignment="1">
      <alignment horizontal="center" vertical="center"/>
    </xf>
    <xf numFmtId="0" fontId="154" fillId="3" borderId="10" xfId="0" applyFont="1" applyFill="1" applyBorder="1" applyAlignment="1" applyProtection="1">
      <alignment horizontal="center" vertical="center"/>
      <protection locked="0"/>
    </xf>
    <xf numFmtId="0" fontId="154" fillId="3" borderId="0" xfId="0" applyFont="1" applyFill="1" applyAlignment="1">
      <alignment horizontal="center" vertical="center" shrinkToFit="1"/>
    </xf>
    <xf numFmtId="0" fontId="154" fillId="3" borderId="10" xfId="0" applyFont="1" applyFill="1" applyBorder="1" applyAlignment="1" applyProtection="1">
      <alignment horizontal="center" vertical="center" wrapText="1" shrinkToFit="1"/>
      <protection locked="0"/>
    </xf>
    <xf numFmtId="0" fontId="50" fillId="3" borderId="0" xfId="0" applyFont="1" applyFill="1" applyAlignment="1">
      <alignment horizontal="center" vertical="center"/>
    </xf>
    <xf numFmtId="0" fontId="154" fillId="3" borderId="0" xfId="0" applyFont="1" applyFill="1" applyAlignment="1">
      <alignment horizontal="left" vertical="center"/>
    </xf>
    <xf numFmtId="0" fontId="11" fillId="3" borderId="10" xfId="0" applyFont="1" applyFill="1" applyBorder="1" applyAlignment="1" applyProtection="1">
      <alignment horizontal="left" vertical="center" wrapText="1"/>
      <protection locked="0"/>
    </xf>
    <xf numFmtId="0" fontId="11" fillId="3" borderId="10" xfId="0" applyFont="1" applyFill="1" applyBorder="1" applyAlignment="1" applyProtection="1">
      <alignment horizontal="left" vertical="center"/>
      <protection locked="0"/>
    </xf>
    <xf numFmtId="0" fontId="52" fillId="3" borderId="0" xfId="0" applyFont="1" applyFill="1" applyAlignment="1">
      <alignment horizontal="center" vertical="center"/>
    </xf>
    <xf numFmtId="0" fontId="51" fillId="3" borderId="0" xfId="0" applyFont="1" applyFill="1" applyAlignment="1">
      <alignment horizontal="left" vertical="center"/>
    </xf>
    <xf numFmtId="0" fontId="154" fillId="3" borderId="10" xfId="0" applyFont="1" applyFill="1" applyBorder="1" applyAlignment="1" applyProtection="1">
      <alignment horizontal="left" vertical="center" wrapText="1"/>
      <protection locked="0"/>
    </xf>
    <xf numFmtId="0" fontId="53" fillId="3" borderId="7" xfId="0" applyFont="1" applyFill="1" applyBorder="1" applyAlignment="1">
      <alignment horizontal="left" vertical="center"/>
    </xf>
    <xf numFmtId="0" fontId="141" fillId="3" borderId="0" xfId="0" applyFont="1" applyFill="1" applyAlignment="1">
      <alignment vertical="center" shrinkToFit="1"/>
    </xf>
    <xf numFmtId="0" fontId="135" fillId="3" borderId="0" xfId="0" applyFont="1" applyFill="1" applyAlignment="1">
      <alignment vertical="center" shrinkToFit="1"/>
    </xf>
    <xf numFmtId="0" fontId="137" fillId="3" borderId="14" xfId="0" applyFont="1" applyFill="1" applyBorder="1" applyAlignment="1" applyProtection="1">
      <alignment horizontal="center" vertical="center" shrinkToFit="1"/>
      <protection locked="0"/>
    </xf>
    <xf numFmtId="0" fontId="137" fillId="3" borderId="7" xfId="0" applyFont="1" applyFill="1" applyBorder="1" applyAlignment="1" applyProtection="1">
      <alignment horizontal="center" vertical="center" shrinkToFit="1"/>
      <protection locked="0"/>
    </xf>
    <xf numFmtId="0" fontId="137" fillId="3" borderId="7" xfId="0" applyFont="1" applyFill="1" applyBorder="1" applyAlignment="1">
      <alignment horizontal="left" vertical="center" shrinkToFit="1"/>
    </xf>
    <xf numFmtId="0" fontId="137" fillId="3" borderId="23" xfId="0" applyFont="1" applyFill="1" applyBorder="1" applyAlignment="1">
      <alignment horizontal="left" vertical="center" shrinkToFit="1"/>
    </xf>
    <xf numFmtId="0" fontId="139" fillId="3" borderId="15" xfId="0" applyFont="1" applyFill="1" applyBorder="1" applyAlignment="1">
      <alignment horizontal="left" vertical="center" shrinkToFit="1"/>
    </xf>
    <xf numFmtId="0" fontId="139" fillId="3" borderId="0" xfId="0" applyFont="1" applyFill="1" applyAlignment="1">
      <alignment horizontal="left" vertical="center" shrinkToFit="1"/>
    </xf>
    <xf numFmtId="0" fontId="139" fillId="3" borderId="24" xfId="0" applyFont="1" applyFill="1" applyBorder="1" applyAlignment="1">
      <alignment horizontal="left" vertical="center" shrinkToFit="1"/>
    </xf>
    <xf numFmtId="0" fontId="140" fillId="3" borderId="15" xfId="0" applyFont="1" applyFill="1" applyBorder="1" applyAlignment="1">
      <alignment horizontal="left" vertical="center" shrinkToFit="1"/>
    </xf>
    <xf numFmtId="0" fontId="140" fillId="3" borderId="0" xfId="0" applyFont="1" applyFill="1" applyAlignment="1">
      <alignment horizontal="left" vertical="center" shrinkToFit="1"/>
    </xf>
    <xf numFmtId="0" fontId="140" fillId="3" borderId="0" xfId="0" applyFont="1" applyFill="1" applyAlignment="1" applyProtection="1">
      <alignment horizontal="left" vertical="center" shrinkToFit="1"/>
      <protection locked="0"/>
    </xf>
    <xf numFmtId="0" fontId="140" fillId="3" borderId="24" xfId="0" applyFont="1" applyFill="1" applyBorder="1" applyAlignment="1" applyProtection="1">
      <alignment horizontal="left" vertical="center" shrinkToFit="1"/>
      <protection locked="0"/>
    </xf>
    <xf numFmtId="0" fontId="117" fillId="3" borderId="25" xfId="0" applyFont="1" applyFill="1" applyBorder="1" applyAlignment="1">
      <alignment horizontal="center" vertical="center" shrinkToFit="1"/>
    </xf>
    <xf numFmtId="0" fontId="117" fillId="3" borderId="10" xfId="0" applyFont="1" applyFill="1" applyBorder="1" applyAlignment="1">
      <alignment horizontal="center" vertical="center" shrinkToFit="1"/>
    </xf>
    <xf numFmtId="0" fontId="117" fillId="3" borderId="120" xfId="0" applyFont="1" applyFill="1" applyBorder="1" applyAlignment="1" applyProtection="1">
      <alignment horizontal="left" vertical="center" shrinkToFit="1"/>
      <protection locked="0"/>
    </xf>
    <xf numFmtId="0" fontId="117" fillId="3" borderId="69" xfId="0" applyFont="1" applyFill="1" applyBorder="1" applyAlignment="1" applyProtection="1">
      <alignment horizontal="left" vertical="center" shrinkToFit="1"/>
      <protection locked="0"/>
    </xf>
    <xf numFmtId="0" fontId="117" fillId="3" borderId="121" xfId="0" applyFont="1" applyFill="1" applyBorder="1" applyAlignment="1">
      <alignment horizontal="right" vertical="center" shrinkToFit="1"/>
    </xf>
    <xf numFmtId="0" fontId="117" fillId="3" borderId="10" xfId="0" applyFont="1" applyFill="1" applyBorder="1" applyAlignment="1">
      <alignment horizontal="right" vertical="center" shrinkToFit="1"/>
    </xf>
    <xf numFmtId="0" fontId="119" fillId="3" borderId="10" xfId="0" applyFont="1" applyFill="1" applyBorder="1" applyAlignment="1" applyProtection="1">
      <alignment horizontal="left" vertical="center" shrinkToFit="1"/>
      <protection locked="0"/>
    </xf>
    <xf numFmtId="0" fontId="119" fillId="3" borderId="26" xfId="0" applyFont="1" applyFill="1" applyBorder="1" applyAlignment="1" applyProtection="1">
      <alignment horizontal="left" vertical="center" shrinkToFit="1"/>
      <protection locked="0"/>
    </xf>
    <xf numFmtId="0" fontId="7" fillId="3" borderId="15" xfId="0" applyFont="1" applyFill="1" applyBorder="1" applyAlignment="1">
      <alignment vertical="center" shrinkToFit="1"/>
    </xf>
    <xf numFmtId="0" fontId="7" fillId="3" borderId="0" xfId="0" applyFont="1" applyFill="1" applyAlignment="1">
      <alignment vertical="center" shrinkToFit="1"/>
    </xf>
    <xf numFmtId="0" fontId="7" fillId="3" borderId="24" xfId="0" applyFont="1" applyFill="1" applyBorder="1" applyAlignment="1">
      <alignment vertical="center" shrinkToFit="1"/>
    </xf>
    <xf numFmtId="0" fontId="7" fillId="3" borderId="25" xfId="0" applyFont="1" applyFill="1" applyBorder="1" applyAlignment="1">
      <alignment vertical="center" shrinkToFit="1"/>
    </xf>
    <xf numFmtId="0" fontId="7" fillId="3" borderId="10" xfId="0" applyFont="1" applyFill="1" applyBorder="1" applyAlignment="1">
      <alignment vertical="center" shrinkToFit="1"/>
    </xf>
    <xf numFmtId="0" fontId="7" fillId="3" borderId="26" xfId="0" applyFont="1" applyFill="1" applyBorder="1" applyAlignment="1">
      <alignment vertical="center" shrinkToFit="1"/>
    </xf>
    <xf numFmtId="0" fontId="135" fillId="3" borderId="14" xfId="0" applyFont="1" applyFill="1" applyBorder="1" applyAlignment="1">
      <alignment vertical="center" shrinkToFit="1"/>
    </xf>
    <xf numFmtId="0" fontId="135" fillId="3" borderId="7" xfId="0" applyFont="1" applyFill="1" applyBorder="1" applyAlignment="1">
      <alignment vertical="center" shrinkToFit="1"/>
    </xf>
    <xf numFmtId="0" fontId="135" fillId="3" borderId="23" xfId="0" applyFont="1" applyFill="1" applyBorder="1" applyAlignment="1">
      <alignment vertical="center" shrinkToFit="1"/>
    </xf>
    <xf numFmtId="0" fontId="119" fillId="3" borderId="15" xfId="0" applyFont="1" applyFill="1" applyBorder="1" applyAlignment="1">
      <alignment horizontal="left" vertical="center" shrinkToFit="1"/>
    </xf>
    <xf numFmtId="0" fontId="119" fillId="3" borderId="0" xfId="0" applyFont="1" applyFill="1" applyAlignment="1">
      <alignment horizontal="left" vertical="center" shrinkToFit="1"/>
    </xf>
    <xf numFmtId="0" fontId="119" fillId="3" borderId="0" xfId="0" applyFont="1" applyFill="1" applyAlignment="1" applyProtection="1">
      <alignment horizontal="left" vertical="center" shrinkToFit="1"/>
      <protection locked="0"/>
    </xf>
    <xf numFmtId="0" fontId="119" fillId="3" borderId="24" xfId="0" applyFont="1" applyFill="1" applyBorder="1" applyAlignment="1" applyProtection="1">
      <alignment horizontal="left" vertical="center" shrinkToFit="1"/>
      <protection locked="0"/>
    </xf>
    <xf numFmtId="0" fontId="119" fillId="3" borderId="25" xfId="0" applyFont="1" applyFill="1" applyBorder="1" applyAlignment="1">
      <alignment horizontal="left" vertical="center" shrinkToFit="1"/>
    </xf>
    <xf numFmtId="0" fontId="119" fillId="3" borderId="10" xfId="0" applyFont="1" applyFill="1" applyBorder="1" applyAlignment="1">
      <alignment horizontal="left" vertical="center" shrinkToFit="1"/>
    </xf>
    <xf numFmtId="0" fontId="27" fillId="3" borderId="14" xfId="0" applyFont="1" applyFill="1" applyBorder="1" applyAlignment="1">
      <alignment vertical="center" shrinkToFit="1"/>
    </xf>
    <xf numFmtId="0" fontId="27" fillId="3" borderId="7" xfId="0" applyFont="1" applyFill="1" applyBorder="1" applyAlignment="1">
      <alignment vertical="center" shrinkToFit="1"/>
    </xf>
    <xf numFmtId="0" fontId="27" fillId="3" borderId="23" xfId="0" applyFont="1" applyFill="1" applyBorder="1" applyAlignment="1">
      <alignment vertical="center" shrinkToFit="1"/>
    </xf>
    <xf numFmtId="0" fontId="60" fillId="3" borderId="15" xfId="0" applyFont="1" applyFill="1" applyBorder="1" applyAlignment="1">
      <alignment vertical="center" shrinkToFit="1"/>
    </xf>
    <xf numFmtId="0" fontId="60" fillId="3" borderId="0" xfId="0" applyFont="1" applyFill="1" applyAlignment="1">
      <alignment vertical="center" shrinkToFit="1"/>
    </xf>
    <xf numFmtId="0" fontId="60" fillId="3" borderId="24" xfId="0" applyFont="1" applyFill="1" applyBorder="1" applyAlignment="1">
      <alignment vertical="center" shrinkToFit="1"/>
    </xf>
    <xf numFmtId="0" fontId="133" fillId="3" borderId="15" xfId="0" applyFont="1" applyFill="1" applyBorder="1" applyAlignment="1">
      <alignment vertical="center" shrinkToFit="1"/>
    </xf>
    <xf numFmtId="0" fontId="133" fillId="3" borderId="0" xfId="0" applyFont="1" applyFill="1" applyAlignment="1">
      <alignment vertical="center" shrinkToFit="1"/>
    </xf>
    <xf numFmtId="0" fontId="133" fillId="3" borderId="24" xfId="0" applyFont="1" applyFill="1" applyBorder="1" applyAlignment="1">
      <alignment vertical="center" shrinkToFit="1"/>
    </xf>
    <xf numFmtId="0" fontId="60" fillId="3" borderId="25" xfId="0" applyFont="1" applyFill="1" applyBorder="1" applyAlignment="1">
      <alignment vertical="center" shrinkToFit="1"/>
    </xf>
    <xf numFmtId="0" fontId="60" fillId="3" borderId="10" xfId="0" applyFont="1" applyFill="1" applyBorder="1" applyAlignment="1">
      <alignment vertical="center" shrinkToFit="1"/>
    </xf>
    <xf numFmtId="0" fontId="60" fillId="3" borderId="26" xfId="0" applyFont="1" applyFill="1" applyBorder="1" applyAlignment="1">
      <alignment vertical="center" shrinkToFit="1"/>
    </xf>
    <xf numFmtId="0" fontId="7" fillId="3" borderId="14" xfId="0" applyFont="1" applyFill="1" applyBorder="1" applyAlignment="1">
      <alignment vertical="center" shrinkToFit="1"/>
    </xf>
    <xf numFmtId="0" fontId="7" fillId="3" borderId="7" xfId="0" applyFont="1" applyFill="1" applyBorder="1" applyAlignment="1">
      <alignment vertical="center" shrinkToFit="1"/>
    </xf>
    <xf numFmtId="0" fontId="7" fillId="3" borderId="23" xfId="0" applyFont="1" applyFill="1" applyBorder="1" applyAlignment="1">
      <alignment vertical="center" shrinkToFit="1"/>
    </xf>
    <xf numFmtId="0" fontId="34" fillId="3" borderId="31" xfId="0" applyFont="1" applyFill="1" applyBorder="1" applyAlignment="1">
      <alignment horizontal="center" vertical="center" shrinkToFit="1"/>
    </xf>
    <xf numFmtId="0" fontId="34" fillId="3" borderId="32" xfId="0" applyFont="1" applyFill="1" applyBorder="1" applyAlignment="1">
      <alignment horizontal="center" vertical="center" shrinkToFit="1"/>
    </xf>
    <xf numFmtId="0" fontId="34" fillId="3" borderId="33" xfId="0" applyFont="1" applyFill="1" applyBorder="1" applyAlignment="1">
      <alignment horizontal="center" vertical="center" shrinkToFit="1"/>
    </xf>
    <xf numFmtId="0" fontId="60" fillId="3" borderId="14" xfId="0" applyFont="1" applyFill="1" applyBorder="1" applyAlignment="1">
      <alignment vertical="center" shrinkToFit="1"/>
    </xf>
    <xf numFmtId="0" fontId="60" fillId="3" borderId="7" xfId="0" applyFont="1" applyFill="1" applyBorder="1" applyAlignment="1">
      <alignment vertical="center" shrinkToFit="1"/>
    </xf>
    <xf numFmtId="0" fontId="60" fillId="3" borderId="23" xfId="0" applyFont="1" applyFill="1" applyBorder="1" applyAlignment="1">
      <alignment vertical="center" shrinkToFit="1"/>
    </xf>
    <xf numFmtId="0" fontId="119" fillId="3" borderId="15" xfId="0" applyFont="1" applyFill="1" applyBorder="1" applyAlignment="1">
      <alignment vertical="center" shrinkToFit="1"/>
    </xf>
    <xf numFmtId="0" fontId="119" fillId="3" borderId="0" xfId="0" applyFont="1" applyFill="1" applyAlignment="1">
      <alignment vertical="center" shrinkToFit="1"/>
    </xf>
    <xf numFmtId="0" fontId="119" fillId="3" borderId="24" xfId="0" applyFont="1" applyFill="1" applyBorder="1" applyAlignment="1">
      <alignment vertical="center" shrinkToFit="1"/>
    </xf>
    <xf numFmtId="0" fontId="41" fillId="3" borderId="25" xfId="0" applyFont="1" applyFill="1" applyBorder="1" applyAlignment="1">
      <alignment horizontal="center" vertical="center"/>
    </xf>
    <xf numFmtId="0" fontId="41" fillId="3" borderId="10" xfId="0" applyFont="1" applyFill="1" applyBorder="1" applyAlignment="1">
      <alignment horizontal="center" vertical="center"/>
    </xf>
    <xf numFmtId="0" fontId="41" fillId="3" borderId="26" xfId="0" applyFont="1" applyFill="1" applyBorder="1" applyAlignment="1">
      <alignment horizontal="center" vertical="center"/>
    </xf>
    <xf numFmtId="0" fontId="47" fillId="3" borderId="10" xfId="0" applyFont="1" applyFill="1" applyBorder="1" applyAlignment="1">
      <alignment horizontal="left" vertical="center"/>
    </xf>
    <xf numFmtId="0" fontId="41" fillId="3" borderId="14" xfId="0" applyFont="1" applyFill="1" applyBorder="1" applyAlignment="1">
      <alignment horizontal="center" vertical="center"/>
    </xf>
    <xf numFmtId="0" fontId="41" fillId="3" borderId="7" xfId="0" applyFont="1" applyFill="1" applyBorder="1" applyAlignment="1">
      <alignment horizontal="center" vertical="center"/>
    </xf>
    <xf numFmtId="0" fontId="41" fillId="3" borderId="23" xfId="0" applyFont="1" applyFill="1" applyBorder="1" applyAlignment="1">
      <alignment horizontal="center" vertical="center"/>
    </xf>
    <xf numFmtId="0" fontId="42" fillId="3" borderId="15" xfId="0" applyFont="1" applyFill="1" applyBorder="1" applyAlignment="1">
      <alignment horizontal="center" vertical="center"/>
    </xf>
    <xf numFmtId="0" fontId="42" fillId="3" borderId="0" xfId="0" applyFont="1" applyFill="1" applyAlignment="1">
      <alignment horizontal="center" vertical="center"/>
    </xf>
    <xf numFmtId="0" fontId="42" fillId="3" borderId="24" xfId="0" applyFont="1" applyFill="1" applyBorder="1" applyAlignment="1">
      <alignment horizontal="center" vertical="center"/>
    </xf>
    <xf numFmtId="0" fontId="41" fillId="3" borderId="15" xfId="0" applyFont="1" applyFill="1" applyBorder="1" applyAlignment="1">
      <alignment horizontal="center" vertical="center"/>
    </xf>
    <xf numFmtId="0" fontId="41" fillId="3" borderId="0" xfId="0" applyFont="1" applyFill="1" applyAlignment="1">
      <alignment horizontal="center" vertical="center"/>
    </xf>
    <xf numFmtId="0" fontId="41" fillId="3" borderId="24" xfId="0" applyFont="1" applyFill="1" applyBorder="1" applyAlignment="1">
      <alignment horizontal="center" vertical="center"/>
    </xf>
    <xf numFmtId="0" fontId="11" fillId="3" borderId="0" xfId="0" applyFont="1" applyFill="1">
      <alignment vertical="center"/>
    </xf>
    <xf numFmtId="0" fontId="44" fillId="3" borderId="0" xfId="0" applyFont="1" applyFill="1">
      <alignment vertical="center"/>
    </xf>
    <xf numFmtId="0" fontId="45" fillId="3" borderId="0" xfId="0" applyFont="1" applyFill="1">
      <alignment vertical="center"/>
    </xf>
  </cellXfs>
  <cellStyles count="4">
    <cellStyle name="一般" xfId="0" builtinId="0"/>
    <cellStyle name="一般 3 2" xfId="2" xr:uid="{E43A33F4-6C7E-4C0B-B24A-2496FA8228F7}"/>
    <cellStyle name="大綱列_1" xfId="1" builtinId="1" iLevel="0"/>
    <cellStyle name="超連結" xfId="3" builtinId="8"/>
  </cellStyles>
  <dxfs count="906">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color rgb="FFFF0000"/>
      </font>
      <fill>
        <patternFill patternType="solid">
          <bgColor theme="0"/>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strike val="0"/>
      </font>
      <border>
        <top style="thin">
          <color auto="1"/>
        </top>
        <bottom style="thin">
          <color auto="1"/>
        </bottom>
        <vertical/>
        <horizontal/>
      </border>
    </dxf>
    <dxf>
      <font>
        <strike val="0"/>
      </font>
      <fill>
        <patternFill>
          <bgColor theme="0"/>
        </patternFill>
      </fill>
      <border>
        <top/>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4B084"/>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strike val="0"/>
      </font>
      <fill>
        <patternFill>
          <bgColor theme="5" tint="0.39994506668294322"/>
        </patternFill>
      </fill>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8"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4B084"/>
      <color rgb="FFFFF9E7"/>
      <color rgb="FFFDF0E9"/>
      <color rgb="FFFEF5F0"/>
      <color rgb="FFFFFBE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B$99" lockText="1" noThreeD="1"/>
</file>

<file path=xl/ctrlProps/ctrlProp101.xml><?xml version="1.0" encoding="utf-8"?>
<formControlPr xmlns="http://schemas.microsoft.com/office/spreadsheetml/2009/9/main" objectType="CheckBox" fmlaLink="$BB$84" lockText="1" noThreeD="1"/>
</file>

<file path=xl/ctrlProps/ctrlProp102.xml><?xml version="1.0" encoding="utf-8"?>
<formControlPr xmlns="http://schemas.microsoft.com/office/spreadsheetml/2009/9/main" objectType="CheckBox" fmlaLink="$BB$31" lockText="1" noThreeD="1"/>
</file>

<file path=xl/ctrlProps/ctrlProp103.xml><?xml version="1.0" encoding="utf-8"?>
<formControlPr xmlns="http://schemas.microsoft.com/office/spreadsheetml/2009/9/main" objectType="CheckBox" fmlaLink="$BB$12" lockText="1" noThreeD="1"/>
</file>

<file path=xl/ctrlProps/ctrlProp104.xml><?xml version="1.0" encoding="utf-8"?>
<formControlPr xmlns="http://schemas.microsoft.com/office/spreadsheetml/2009/9/main" objectType="CheckBox" fmlaLink="$BB$13" lockText="1" noThreeD="1"/>
</file>

<file path=xl/ctrlProps/ctrlProp105.xml><?xml version="1.0" encoding="utf-8"?>
<formControlPr xmlns="http://schemas.microsoft.com/office/spreadsheetml/2009/9/main" objectType="CheckBox" fmlaLink="$BB$14" lockText="1" noThreeD="1"/>
</file>

<file path=xl/ctrlProps/ctrlProp106.xml><?xml version="1.0" encoding="utf-8"?>
<formControlPr xmlns="http://schemas.microsoft.com/office/spreadsheetml/2009/9/main" objectType="CheckBox" fmlaLink="$BB$15" lockText="1" noThreeD="1"/>
</file>

<file path=xl/ctrlProps/ctrlProp107.xml><?xml version="1.0" encoding="utf-8"?>
<formControlPr xmlns="http://schemas.microsoft.com/office/spreadsheetml/2009/9/main" objectType="CheckBox" fmlaLink="$BB$16" lockText="1" noThreeD="1"/>
</file>

<file path=xl/ctrlProps/ctrlProp108.xml><?xml version="1.0" encoding="utf-8"?>
<formControlPr xmlns="http://schemas.microsoft.com/office/spreadsheetml/2009/9/main" objectType="CheckBox" fmlaLink="$BB$18" lockText="1" noThreeD="1"/>
</file>

<file path=xl/ctrlProps/ctrlProp109.xml><?xml version="1.0" encoding="utf-8"?>
<formControlPr xmlns="http://schemas.microsoft.com/office/spreadsheetml/2009/9/main" objectType="CheckBox" fmlaLink="$BB$19"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B$20" lockText="1" noThreeD="1"/>
</file>

<file path=xl/ctrlProps/ctrlProp111.xml><?xml version="1.0" encoding="utf-8"?>
<formControlPr xmlns="http://schemas.microsoft.com/office/spreadsheetml/2009/9/main" objectType="CheckBox" fmlaLink="$BB$22" lockText="1" noThreeD="1"/>
</file>

<file path=xl/ctrlProps/ctrlProp112.xml><?xml version="1.0" encoding="utf-8"?>
<formControlPr xmlns="http://schemas.microsoft.com/office/spreadsheetml/2009/9/main" objectType="CheckBox" fmlaLink="$BB$23" lockText="1" noThreeD="1"/>
</file>

<file path=xl/ctrlProps/ctrlProp113.xml><?xml version="1.0" encoding="utf-8"?>
<formControlPr xmlns="http://schemas.microsoft.com/office/spreadsheetml/2009/9/main" objectType="CheckBox" fmlaLink="$BB$24" lockText="1" noThreeD="1"/>
</file>

<file path=xl/ctrlProps/ctrlProp114.xml><?xml version="1.0" encoding="utf-8"?>
<formControlPr xmlns="http://schemas.microsoft.com/office/spreadsheetml/2009/9/main" objectType="CheckBox" fmlaLink="$BB$25" lockText="1" noThreeD="1"/>
</file>

<file path=xl/ctrlProps/ctrlProp115.xml><?xml version="1.0" encoding="utf-8"?>
<formControlPr xmlns="http://schemas.microsoft.com/office/spreadsheetml/2009/9/main" objectType="CheckBox" fmlaLink="$BB$26" lockText="1" noThreeD="1"/>
</file>

<file path=xl/ctrlProps/ctrlProp116.xml><?xml version="1.0" encoding="utf-8"?>
<formControlPr xmlns="http://schemas.microsoft.com/office/spreadsheetml/2009/9/main" objectType="CheckBox" fmlaLink="$BB$28" lockText="1" noThreeD="1"/>
</file>

<file path=xl/ctrlProps/ctrlProp117.xml><?xml version="1.0" encoding="utf-8"?>
<formControlPr xmlns="http://schemas.microsoft.com/office/spreadsheetml/2009/9/main" objectType="CheckBox" fmlaLink="$BB$29" lockText="1" noThreeD="1"/>
</file>

<file path=xl/ctrlProps/ctrlProp118.xml><?xml version="1.0" encoding="utf-8"?>
<formControlPr xmlns="http://schemas.microsoft.com/office/spreadsheetml/2009/9/main" objectType="CheckBox" fmlaLink="$BB$87" lockText="1" noThreeD="1"/>
</file>

<file path=xl/ctrlProps/ctrlProp119.xml><?xml version="1.0" encoding="utf-8"?>
<formControlPr xmlns="http://schemas.microsoft.com/office/spreadsheetml/2009/9/main" objectType="CheckBox" fmlaLink="$BB$88" lockText="1" noThreeD="1"/>
</file>

<file path=xl/ctrlProps/ctrlProp12.xml><?xml version="1.0" encoding="utf-8"?>
<formControlPr xmlns="http://schemas.microsoft.com/office/spreadsheetml/2009/9/main" objectType="CheckBox" fmlaLink="$BU$29" lockText="1" noThreeD="1"/>
</file>

<file path=xl/ctrlProps/ctrlProp120.xml><?xml version="1.0" encoding="utf-8"?>
<formControlPr xmlns="http://schemas.microsoft.com/office/spreadsheetml/2009/9/main" objectType="CheckBox" fmlaLink="$BB$89" lockText="1" noThreeD="1"/>
</file>

<file path=xl/ctrlProps/ctrlProp121.xml><?xml version="1.0" encoding="utf-8"?>
<formControlPr xmlns="http://schemas.microsoft.com/office/spreadsheetml/2009/9/main" objectType="CheckBox" fmlaLink="$BB$5" lockText="1" noThreeD="1"/>
</file>

<file path=xl/ctrlProps/ctrlProp122.xml><?xml version="1.0" encoding="utf-8"?>
<formControlPr xmlns="http://schemas.microsoft.com/office/spreadsheetml/2009/9/main" objectType="CheckBox" fmlaLink="$BB$6" lockText="1" noThreeD="1"/>
</file>

<file path=xl/ctrlProps/ctrlProp123.xml><?xml version="1.0" encoding="utf-8"?>
<formControlPr xmlns="http://schemas.microsoft.com/office/spreadsheetml/2009/9/main" objectType="CheckBox" fmlaLink="$BB$7" lockText="1" noThreeD="1"/>
</file>

<file path=xl/ctrlProps/ctrlProp124.xml><?xml version="1.0" encoding="utf-8"?>
<formControlPr xmlns="http://schemas.microsoft.com/office/spreadsheetml/2009/9/main" objectType="CheckBox" fmlaLink="$BB$8" lockText="1" noThreeD="1"/>
</file>

<file path=xl/ctrlProps/ctrlProp125.xml><?xml version="1.0" encoding="utf-8"?>
<formControlPr xmlns="http://schemas.microsoft.com/office/spreadsheetml/2009/9/main" objectType="CheckBox" fmlaLink="$BB$11" lockText="1" noThreeD="1"/>
</file>

<file path=xl/ctrlProps/ctrlProp126.xml><?xml version="1.0" encoding="utf-8"?>
<formControlPr xmlns="http://schemas.microsoft.com/office/spreadsheetml/2009/9/main" objectType="CheckBox" fmlaLink="$BB$12" lockText="1" noThreeD="1"/>
</file>

<file path=xl/ctrlProps/ctrlProp127.xml><?xml version="1.0" encoding="utf-8"?>
<formControlPr xmlns="http://schemas.microsoft.com/office/spreadsheetml/2009/9/main" objectType="CheckBox" fmlaLink="$BB$14" lockText="1" noThreeD="1"/>
</file>

<file path=xl/ctrlProps/ctrlProp128.xml><?xml version="1.0" encoding="utf-8"?>
<formControlPr xmlns="http://schemas.microsoft.com/office/spreadsheetml/2009/9/main" objectType="CheckBox" fmlaLink="$BB$17" lockText="1" noThreeD="1"/>
</file>

<file path=xl/ctrlProps/ctrlProp129.xml><?xml version="1.0" encoding="utf-8"?>
<formControlPr xmlns="http://schemas.microsoft.com/office/spreadsheetml/2009/9/main" objectType="CheckBox" fmlaLink="$BB$20" lockText="1" noThreeD="1"/>
</file>

<file path=xl/ctrlProps/ctrlProp13.xml><?xml version="1.0" encoding="utf-8"?>
<formControlPr xmlns="http://schemas.microsoft.com/office/spreadsheetml/2009/9/main" objectType="CheckBox" fmlaLink="$BU$26" lockText="1" noThreeD="1"/>
</file>

<file path=xl/ctrlProps/ctrlProp130.xml><?xml version="1.0" encoding="utf-8"?>
<formControlPr xmlns="http://schemas.microsoft.com/office/spreadsheetml/2009/9/main" objectType="CheckBox" fmlaLink="$BB$21" lockText="1" noThreeD="1"/>
</file>

<file path=xl/ctrlProps/ctrlProp131.xml><?xml version="1.0" encoding="utf-8"?>
<formControlPr xmlns="http://schemas.microsoft.com/office/spreadsheetml/2009/9/main" objectType="CheckBox" fmlaLink="$BB$24" lockText="1" noThreeD="1"/>
</file>

<file path=xl/ctrlProps/ctrlProp132.xml><?xml version="1.0" encoding="utf-8"?>
<formControlPr xmlns="http://schemas.microsoft.com/office/spreadsheetml/2009/9/main" objectType="CheckBox" fmlaLink="$BB$25" lockText="1" noThreeD="1"/>
</file>

<file path=xl/ctrlProps/ctrlProp133.xml><?xml version="1.0" encoding="utf-8"?>
<formControlPr xmlns="http://schemas.microsoft.com/office/spreadsheetml/2009/9/main" objectType="CheckBox" fmlaLink="$BB$26" lockText="1" noThreeD="1"/>
</file>

<file path=xl/ctrlProps/ctrlProp134.xml><?xml version="1.0" encoding="utf-8"?>
<formControlPr xmlns="http://schemas.microsoft.com/office/spreadsheetml/2009/9/main" objectType="CheckBox" fmlaLink="$BB$27" lockText="1" noThreeD="1"/>
</file>

<file path=xl/ctrlProps/ctrlProp135.xml><?xml version="1.0" encoding="utf-8"?>
<formControlPr xmlns="http://schemas.microsoft.com/office/spreadsheetml/2009/9/main" objectType="CheckBox" fmlaLink="$BB$28" lockText="1" noThreeD="1"/>
</file>

<file path=xl/ctrlProps/ctrlProp136.xml><?xml version="1.0" encoding="utf-8"?>
<formControlPr xmlns="http://schemas.microsoft.com/office/spreadsheetml/2009/9/main" objectType="CheckBox" fmlaLink="$BB$29" lockText="1" noThreeD="1"/>
</file>

<file path=xl/ctrlProps/ctrlProp137.xml><?xml version="1.0" encoding="utf-8"?>
<formControlPr xmlns="http://schemas.microsoft.com/office/spreadsheetml/2009/9/main" objectType="CheckBox" fmlaLink="$BB$30" lockText="1" noThreeD="1"/>
</file>

<file path=xl/ctrlProps/ctrlProp138.xml><?xml version="1.0" encoding="utf-8"?>
<formControlPr xmlns="http://schemas.microsoft.com/office/spreadsheetml/2009/9/main" objectType="CheckBox" fmlaLink="$BB$31" lockText="1" noThreeD="1"/>
</file>

<file path=xl/ctrlProps/ctrlProp139.xml><?xml version="1.0" encoding="utf-8"?>
<formControlPr xmlns="http://schemas.microsoft.com/office/spreadsheetml/2009/9/main" objectType="CheckBox" fmlaLink="$BB$32" lockText="1" noThreeD="1"/>
</file>

<file path=xl/ctrlProps/ctrlProp14.xml><?xml version="1.0" encoding="utf-8"?>
<formControlPr xmlns="http://schemas.microsoft.com/office/spreadsheetml/2009/9/main" objectType="CheckBox" fmlaLink="$BU$25" lockText="1" noThreeD="1"/>
</file>

<file path=xl/ctrlProps/ctrlProp140.xml><?xml version="1.0" encoding="utf-8"?>
<formControlPr xmlns="http://schemas.microsoft.com/office/spreadsheetml/2009/9/main" objectType="CheckBox" fmlaLink="$BB$33" lockText="1" noThreeD="1"/>
</file>

<file path=xl/ctrlProps/ctrlProp141.xml><?xml version="1.0" encoding="utf-8"?>
<formControlPr xmlns="http://schemas.microsoft.com/office/spreadsheetml/2009/9/main" objectType="CheckBox" fmlaLink="$BB$34" lockText="1" noThreeD="1"/>
</file>

<file path=xl/ctrlProps/ctrlProp142.xml><?xml version="1.0" encoding="utf-8"?>
<formControlPr xmlns="http://schemas.microsoft.com/office/spreadsheetml/2009/9/main" objectType="CheckBox" fmlaLink="$BB$35" lockText="1" noThreeD="1"/>
</file>

<file path=xl/ctrlProps/ctrlProp143.xml><?xml version="1.0" encoding="utf-8"?>
<formControlPr xmlns="http://schemas.microsoft.com/office/spreadsheetml/2009/9/main" objectType="CheckBox" fmlaLink="$BB$36" lockText="1" noThreeD="1"/>
</file>

<file path=xl/ctrlProps/ctrlProp144.xml><?xml version="1.0" encoding="utf-8"?>
<formControlPr xmlns="http://schemas.microsoft.com/office/spreadsheetml/2009/9/main" objectType="CheckBox" fmlaLink="$BB$37" lockText="1" noThreeD="1"/>
</file>

<file path=xl/ctrlProps/ctrlProp145.xml><?xml version="1.0" encoding="utf-8"?>
<formControlPr xmlns="http://schemas.microsoft.com/office/spreadsheetml/2009/9/main" objectType="CheckBox" fmlaLink="$BB$38" lockText="1" noThreeD="1"/>
</file>

<file path=xl/ctrlProps/ctrlProp146.xml><?xml version="1.0" encoding="utf-8"?>
<formControlPr xmlns="http://schemas.microsoft.com/office/spreadsheetml/2009/9/main" objectType="CheckBox" fmlaLink="$BB$39" lockText="1" noThreeD="1"/>
</file>

<file path=xl/ctrlProps/ctrlProp147.xml><?xml version="1.0" encoding="utf-8"?>
<formControlPr xmlns="http://schemas.microsoft.com/office/spreadsheetml/2009/9/main" objectType="CheckBox" fmlaLink="$BB$40" lockText="1" noThreeD="1"/>
</file>

<file path=xl/ctrlProps/ctrlProp148.xml><?xml version="1.0" encoding="utf-8"?>
<formControlPr xmlns="http://schemas.microsoft.com/office/spreadsheetml/2009/9/main" objectType="CheckBox" fmlaLink="$BB$41" lockText="1" noThreeD="1"/>
</file>

<file path=xl/ctrlProps/ctrlProp149.xml><?xml version="1.0" encoding="utf-8"?>
<formControlPr xmlns="http://schemas.microsoft.com/office/spreadsheetml/2009/9/main" objectType="CheckBox" fmlaLink="$BB$42" lockText="1" noThreeD="1"/>
</file>

<file path=xl/ctrlProps/ctrlProp15.xml><?xml version="1.0" encoding="utf-8"?>
<formControlPr xmlns="http://schemas.microsoft.com/office/spreadsheetml/2009/9/main" objectType="CheckBox" fmlaLink="$CA$30" lockText="1" noThreeD="1"/>
</file>

<file path=xl/ctrlProps/ctrlProp150.xml><?xml version="1.0" encoding="utf-8"?>
<formControlPr xmlns="http://schemas.microsoft.com/office/spreadsheetml/2009/9/main" objectType="CheckBox" fmlaLink="$BB$43" lockText="1" noThreeD="1"/>
</file>

<file path=xl/ctrlProps/ctrlProp151.xml><?xml version="1.0" encoding="utf-8"?>
<formControlPr xmlns="http://schemas.microsoft.com/office/spreadsheetml/2009/9/main" objectType="CheckBox" fmlaLink="$BB$44" lockText="1" noThreeD="1"/>
</file>

<file path=xl/ctrlProps/ctrlProp152.xml><?xml version="1.0" encoding="utf-8"?>
<formControlPr xmlns="http://schemas.microsoft.com/office/spreadsheetml/2009/9/main" objectType="CheckBox" fmlaLink="$BB$45" lockText="1" noThreeD="1"/>
</file>

<file path=xl/ctrlProps/ctrlProp153.xml><?xml version="1.0" encoding="utf-8"?>
<formControlPr xmlns="http://schemas.microsoft.com/office/spreadsheetml/2009/9/main" objectType="CheckBox" fmlaLink="$BB$46" lockText="1" noThreeD="1"/>
</file>

<file path=xl/ctrlProps/ctrlProp154.xml><?xml version="1.0" encoding="utf-8"?>
<formControlPr xmlns="http://schemas.microsoft.com/office/spreadsheetml/2009/9/main" objectType="CheckBox" fmlaLink="$BB$47" lockText="1" noThreeD="1"/>
</file>

<file path=xl/ctrlProps/ctrlProp155.xml><?xml version="1.0" encoding="utf-8"?>
<formControlPr xmlns="http://schemas.microsoft.com/office/spreadsheetml/2009/9/main" objectType="CheckBox" fmlaLink="$BB$49" lockText="1" noThreeD="1"/>
</file>

<file path=xl/ctrlProps/ctrlProp156.xml><?xml version="1.0" encoding="utf-8"?>
<formControlPr xmlns="http://schemas.microsoft.com/office/spreadsheetml/2009/9/main" objectType="CheckBox" fmlaLink="$BB$50" lockText="1" noThreeD="1"/>
</file>

<file path=xl/ctrlProps/ctrlProp157.xml><?xml version="1.0" encoding="utf-8"?>
<formControlPr xmlns="http://schemas.microsoft.com/office/spreadsheetml/2009/9/main" objectType="CheckBox" fmlaLink="$BB$51" lockText="1" noThreeD="1"/>
</file>

<file path=xl/ctrlProps/ctrlProp158.xml><?xml version="1.0" encoding="utf-8"?>
<formControlPr xmlns="http://schemas.microsoft.com/office/spreadsheetml/2009/9/main" objectType="CheckBox" fmlaLink="$BB$52" lockText="1" noThreeD="1"/>
</file>

<file path=xl/ctrlProps/ctrlProp159.xml><?xml version="1.0" encoding="utf-8"?>
<formControlPr xmlns="http://schemas.microsoft.com/office/spreadsheetml/2009/9/main" objectType="CheckBox" fmlaLink="$BC$54" lockText="1" noThreeD="1"/>
</file>

<file path=xl/ctrlProps/ctrlProp16.xml><?xml version="1.0" encoding="utf-8"?>
<formControlPr xmlns="http://schemas.microsoft.com/office/spreadsheetml/2009/9/main" objectType="CheckBox" fmlaLink="$CC$25" lockText="1" noThreeD="1"/>
</file>

<file path=xl/ctrlProps/ctrlProp160.xml><?xml version="1.0" encoding="utf-8"?>
<formControlPr xmlns="http://schemas.microsoft.com/office/spreadsheetml/2009/9/main" objectType="CheckBox" fmlaLink="$BI$54" lockText="1" noThreeD="1"/>
</file>

<file path=xl/ctrlProps/ctrlProp161.xml><?xml version="1.0" encoding="utf-8"?>
<formControlPr xmlns="http://schemas.microsoft.com/office/spreadsheetml/2009/9/main" objectType="CheckBox" fmlaLink="$BB$57" lockText="1" noThreeD="1"/>
</file>

<file path=xl/ctrlProps/ctrlProp162.xml><?xml version="1.0" encoding="utf-8"?>
<formControlPr xmlns="http://schemas.microsoft.com/office/spreadsheetml/2009/9/main" objectType="CheckBox" fmlaLink="$BB$58" lockText="1" noThreeD="1"/>
</file>

<file path=xl/ctrlProps/ctrlProp163.xml><?xml version="1.0" encoding="utf-8"?>
<formControlPr xmlns="http://schemas.microsoft.com/office/spreadsheetml/2009/9/main" objectType="CheckBox" fmlaLink="$BB$59" lockText="1" noThreeD="1"/>
</file>

<file path=xl/ctrlProps/ctrlProp164.xml><?xml version="1.0" encoding="utf-8"?>
<formControlPr xmlns="http://schemas.microsoft.com/office/spreadsheetml/2009/9/main" objectType="CheckBox" fmlaLink="$BB$60" lockText="1" noThreeD="1"/>
</file>

<file path=xl/ctrlProps/ctrlProp165.xml><?xml version="1.0" encoding="utf-8"?>
<formControlPr xmlns="http://schemas.microsoft.com/office/spreadsheetml/2009/9/main" objectType="CheckBox" fmlaLink="$BB$63" lockText="1" noThreeD="1"/>
</file>

<file path=xl/ctrlProps/ctrlProp166.xml><?xml version="1.0" encoding="utf-8"?>
<formControlPr xmlns="http://schemas.microsoft.com/office/spreadsheetml/2009/9/main" objectType="CheckBox" fmlaLink="$BB$64" lockText="1" noThreeD="1"/>
</file>

<file path=xl/ctrlProps/ctrlProp167.xml><?xml version="1.0" encoding="utf-8"?>
<formControlPr xmlns="http://schemas.microsoft.com/office/spreadsheetml/2009/9/main" objectType="CheckBox" fmlaLink="$BB$65" lockText="1" noThreeD="1"/>
</file>

<file path=xl/ctrlProps/ctrlProp168.xml><?xml version="1.0" encoding="utf-8"?>
<formControlPr xmlns="http://schemas.microsoft.com/office/spreadsheetml/2009/9/main" objectType="CheckBox" fmlaLink="$BB$68" lockText="1" noThreeD="1"/>
</file>

<file path=xl/ctrlProps/ctrlProp169.xml><?xml version="1.0" encoding="utf-8"?>
<formControlPr xmlns="http://schemas.microsoft.com/office/spreadsheetml/2009/9/main" objectType="CheckBox" fmlaLink="$BB$71" lockText="1" noThreeD="1"/>
</file>

<file path=xl/ctrlProps/ctrlProp17.xml><?xml version="1.0" encoding="utf-8"?>
<formControlPr xmlns="http://schemas.microsoft.com/office/spreadsheetml/2009/9/main" objectType="CheckBox" fmlaLink="$CC$33" lockText="1" noThreeD="1"/>
</file>

<file path=xl/ctrlProps/ctrlProp170.xml><?xml version="1.0" encoding="utf-8"?>
<formControlPr xmlns="http://schemas.microsoft.com/office/spreadsheetml/2009/9/main" objectType="CheckBox" fmlaLink="$BB$72" lockText="1" noThreeD="1"/>
</file>

<file path=xl/ctrlProps/ctrlProp171.xml><?xml version="1.0" encoding="utf-8"?>
<formControlPr xmlns="http://schemas.microsoft.com/office/spreadsheetml/2009/9/main" objectType="CheckBox" fmlaLink="$BB$73" lockText="1" noThreeD="1"/>
</file>

<file path=xl/ctrlProps/ctrlProp172.xml><?xml version="1.0" encoding="utf-8"?>
<formControlPr xmlns="http://schemas.microsoft.com/office/spreadsheetml/2009/9/main" objectType="CheckBox" fmlaLink="$BB$74" lockText="1" noThreeD="1"/>
</file>

<file path=xl/ctrlProps/ctrlProp173.xml><?xml version="1.0" encoding="utf-8"?>
<formControlPr xmlns="http://schemas.microsoft.com/office/spreadsheetml/2009/9/main" objectType="CheckBox" fmlaLink="$BB$78" lockText="1" noThreeD="1"/>
</file>

<file path=xl/ctrlProps/ctrlProp174.xml><?xml version="1.0" encoding="utf-8"?>
<formControlPr xmlns="http://schemas.microsoft.com/office/spreadsheetml/2009/9/main" objectType="CheckBox" fmlaLink="$BB$82" lockText="1" noThreeD="1"/>
</file>

<file path=xl/ctrlProps/ctrlProp175.xml><?xml version="1.0" encoding="utf-8"?>
<formControlPr xmlns="http://schemas.microsoft.com/office/spreadsheetml/2009/9/main" objectType="CheckBox" fmlaLink="$BB$83" lockText="1" noThreeD="1"/>
</file>

<file path=xl/ctrlProps/ctrlProp176.xml><?xml version="1.0" encoding="utf-8"?>
<formControlPr xmlns="http://schemas.microsoft.com/office/spreadsheetml/2009/9/main" objectType="CheckBox" fmlaLink="$BB$84" lockText="1" noThreeD="1"/>
</file>

<file path=xl/ctrlProps/ctrlProp177.xml><?xml version="1.0" encoding="utf-8"?>
<formControlPr xmlns="http://schemas.microsoft.com/office/spreadsheetml/2009/9/main" objectType="CheckBox" fmlaLink="$BB$85" lockText="1" noThreeD="1"/>
</file>

<file path=xl/ctrlProps/ctrlProp178.xml><?xml version="1.0" encoding="utf-8"?>
<formControlPr xmlns="http://schemas.microsoft.com/office/spreadsheetml/2009/9/main" objectType="CheckBox" fmlaLink="$BB$86" lockText="1" noThreeD="1"/>
</file>

<file path=xl/ctrlProps/ctrlProp179.xml><?xml version="1.0" encoding="utf-8"?>
<formControlPr xmlns="http://schemas.microsoft.com/office/spreadsheetml/2009/9/main" objectType="CheckBox" fmlaLink="$BB$87" lockText="1" noThreeD="1"/>
</file>

<file path=xl/ctrlProps/ctrlProp18.xml><?xml version="1.0" encoding="utf-8"?>
<formControlPr xmlns="http://schemas.microsoft.com/office/spreadsheetml/2009/9/main" objectType="CheckBox" fmlaLink="$CC$34" lockText="1" noThreeD="1"/>
</file>

<file path=xl/ctrlProps/ctrlProp180.xml><?xml version="1.0" encoding="utf-8"?>
<formControlPr xmlns="http://schemas.microsoft.com/office/spreadsheetml/2009/9/main" objectType="CheckBox" fmlaLink="$BB$88" lockText="1" noThreeD="1"/>
</file>

<file path=xl/ctrlProps/ctrlProp181.xml><?xml version="1.0" encoding="utf-8"?>
<formControlPr xmlns="http://schemas.microsoft.com/office/spreadsheetml/2009/9/main" objectType="CheckBox" fmlaLink="$BB$89" lockText="1" noThreeD="1"/>
</file>

<file path=xl/ctrlProps/ctrlProp182.xml><?xml version="1.0" encoding="utf-8"?>
<formControlPr xmlns="http://schemas.microsoft.com/office/spreadsheetml/2009/9/main" objectType="CheckBox" fmlaLink="$BB$90" lockText="1" noThreeD="1"/>
</file>

<file path=xl/ctrlProps/ctrlProp183.xml><?xml version="1.0" encoding="utf-8"?>
<formControlPr xmlns="http://schemas.microsoft.com/office/spreadsheetml/2009/9/main" objectType="CheckBox" fmlaLink="$BB$91" lockText="1" noThreeD="1"/>
</file>

<file path=xl/ctrlProps/ctrlProp184.xml><?xml version="1.0" encoding="utf-8"?>
<formControlPr xmlns="http://schemas.microsoft.com/office/spreadsheetml/2009/9/main" objectType="CheckBox" fmlaLink="$BB$92" lockText="1" noThreeD="1"/>
</file>

<file path=xl/ctrlProps/ctrlProp185.xml><?xml version="1.0" encoding="utf-8"?>
<formControlPr xmlns="http://schemas.microsoft.com/office/spreadsheetml/2009/9/main" objectType="CheckBox" fmlaLink="$BB$93" lockText="1" noThreeD="1"/>
</file>

<file path=xl/ctrlProps/ctrlProp186.xml><?xml version="1.0" encoding="utf-8"?>
<formControlPr xmlns="http://schemas.microsoft.com/office/spreadsheetml/2009/9/main" objectType="CheckBox" fmlaLink="$BB$94" lockText="1" noThreeD="1"/>
</file>

<file path=xl/ctrlProps/ctrlProp187.xml><?xml version="1.0" encoding="utf-8"?>
<formControlPr xmlns="http://schemas.microsoft.com/office/spreadsheetml/2009/9/main" objectType="CheckBox" fmlaLink="$BB$95" lockText="1" noThreeD="1"/>
</file>

<file path=xl/ctrlProps/ctrlProp188.xml><?xml version="1.0" encoding="utf-8"?>
<formControlPr xmlns="http://schemas.microsoft.com/office/spreadsheetml/2009/9/main" objectType="CheckBox" fmlaLink="$BB$96" lockText="1" noThreeD="1"/>
</file>

<file path=xl/ctrlProps/ctrlProp189.xml><?xml version="1.0" encoding="utf-8"?>
<formControlPr xmlns="http://schemas.microsoft.com/office/spreadsheetml/2009/9/main" objectType="CheckBox" fmlaLink="$BB$97" lockText="1" noThreeD="1"/>
</file>

<file path=xl/ctrlProps/ctrlProp19.xml><?xml version="1.0" encoding="utf-8"?>
<formControlPr xmlns="http://schemas.microsoft.com/office/spreadsheetml/2009/9/main" objectType="CheckBox" fmlaLink="$CC$35" lockText="1" noThreeD="1"/>
</file>

<file path=xl/ctrlProps/ctrlProp190.xml><?xml version="1.0" encoding="utf-8"?>
<formControlPr xmlns="http://schemas.microsoft.com/office/spreadsheetml/2009/9/main" objectType="CheckBox" fmlaLink="$BB$98" lockText="1" noThreeD="1"/>
</file>

<file path=xl/ctrlProps/ctrlProp191.xml><?xml version="1.0" encoding="utf-8"?>
<formControlPr xmlns="http://schemas.microsoft.com/office/spreadsheetml/2009/9/main" objectType="CheckBox" fmlaLink="$BB$99" lockText="1" noThreeD="1"/>
</file>

<file path=xl/ctrlProps/ctrlProp192.xml><?xml version="1.0" encoding="utf-8"?>
<formControlPr xmlns="http://schemas.microsoft.com/office/spreadsheetml/2009/9/main" objectType="CheckBox" fmlaLink="$BB$100" lockText="1" noThreeD="1"/>
</file>

<file path=xl/ctrlProps/ctrlProp193.xml><?xml version="1.0" encoding="utf-8"?>
<formControlPr xmlns="http://schemas.microsoft.com/office/spreadsheetml/2009/9/main" objectType="CheckBox" fmlaLink="$BB$101" lockText="1" noThreeD="1"/>
</file>

<file path=xl/ctrlProps/ctrlProp194.xml><?xml version="1.0" encoding="utf-8"?>
<formControlPr xmlns="http://schemas.microsoft.com/office/spreadsheetml/2009/9/main" objectType="CheckBox" fmlaLink="$BB$102" lockText="1" noThreeD="1"/>
</file>

<file path=xl/ctrlProps/ctrlProp195.xml><?xml version="1.0" encoding="utf-8"?>
<formControlPr xmlns="http://schemas.microsoft.com/office/spreadsheetml/2009/9/main" objectType="CheckBox" fmlaLink="$BB$103" lockText="1" noThreeD="1"/>
</file>

<file path=xl/ctrlProps/ctrlProp196.xml><?xml version="1.0" encoding="utf-8"?>
<formControlPr xmlns="http://schemas.microsoft.com/office/spreadsheetml/2009/9/main" objectType="CheckBox" fmlaLink="$BB$104" lockText="1" noThreeD="1"/>
</file>

<file path=xl/ctrlProps/ctrlProp197.xml><?xml version="1.0" encoding="utf-8"?>
<formControlPr xmlns="http://schemas.microsoft.com/office/spreadsheetml/2009/9/main" objectType="CheckBox" fmlaLink="$BB$105" lockText="1" noThreeD="1"/>
</file>

<file path=xl/ctrlProps/ctrlProp198.xml><?xml version="1.0" encoding="utf-8"?>
<formControlPr xmlns="http://schemas.microsoft.com/office/spreadsheetml/2009/9/main" objectType="CheckBox" fmlaLink="$BB$106" lockText="1" noThreeD="1"/>
</file>

<file path=xl/ctrlProps/ctrlProp199.xml><?xml version="1.0" encoding="utf-8"?>
<formControlPr xmlns="http://schemas.microsoft.com/office/spreadsheetml/2009/9/main" objectType="CheckBox" fmlaLink="$BB$107"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00.xml><?xml version="1.0" encoding="utf-8"?>
<formControlPr xmlns="http://schemas.microsoft.com/office/spreadsheetml/2009/9/main" objectType="CheckBox" fmlaLink="$BB$108" lockText="1" noThreeD="1"/>
</file>

<file path=xl/ctrlProps/ctrlProp201.xml><?xml version="1.0" encoding="utf-8"?>
<formControlPr xmlns="http://schemas.microsoft.com/office/spreadsheetml/2009/9/main" objectType="CheckBox" fmlaLink="$BB$109" lockText="1" noThreeD="1"/>
</file>

<file path=xl/ctrlProps/ctrlProp202.xml><?xml version="1.0" encoding="utf-8"?>
<formControlPr xmlns="http://schemas.microsoft.com/office/spreadsheetml/2009/9/main" objectType="CheckBox" fmlaLink="$BB$110" lockText="1" noThreeD="1"/>
</file>

<file path=xl/ctrlProps/ctrlProp203.xml><?xml version="1.0" encoding="utf-8"?>
<formControlPr xmlns="http://schemas.microsoft.com/office/spreadsheetml/2009/9/main" objectType="CheckBox" fmlaLink="$BB$111" lockText="1" noThreeD="1"/>
</file>

<file path=xl/ctrlProps/ctrlProp204.xml><?xml version="1.0" encoding="utf-8"?>
<formControlPr xmlns="http://schemas.microsoft.com/office/spreadsheetml/2009/9/main" objectType="CheckBox" fmlaLink="$BB$112" lockText="1" noThreeD="1"/>
</file>

<file path=xl/ctrlProps/ctrlProp205.xml><?xml version="1.0" encoding="utf-8"?>
<formControlPr xmlns="http://schemas.microsoft.com/office/spreadsheetml/2009/9/main" objectType="CheckBox" fmlaLink="$BB$113" lockText="1" noThreeD="1"/>
</file>

<file path=xl/ctrlProps/ctrlProp206.xml><?xml version="1.0" encoding="utf-8"?>
<formControlPr xmlns="http://schemas.microsoft.com/office/spreadsheetml/2009/9/main" objectType="CheckBox" fmlaLink="$BB$114" lockText="1" noThreeD="1"/>
</file>

<file path=xl/ctrlProps/ctrlProp207.xml><?xml version="1.0" encoding="utf-8"?>
<formControlPr xmlns="http://schemas.microsoft.com/office/spreadsheetml/2009/9/main" objectType="CheckBox" fmlaLink="$BB$115" lockText="1" noThreeD="1"/>
</file>

<file path=xl/ctrlProps/ctrlProp208.xml><?xml version="1.0" encoding="utf-8"?>
<formControlPr xmlns="http://schemas.microsoft.com/office/spreadsheetml/2009/9/main" objectType="CheckBox" fmlaLink="$BB$116" lockText="1" noThreeD="1"/>
</file>

<file path=xl/ctrlProps/ctrlProp209.xml><?xml version="1.0" encoding="utf-8"?>
<formControlPr xmlns="http://schemas.microsoft.com/office/spreadsheetml/2009/9/main" objectType="CheckBox" fmlaLink="$BB$117" lockText="1" noThreeD="1"/>
</file>

<file path=xl/ctrlProps/ctrlProp21.xml><?xml version="1.0" encoding="utf-8"?>
<formControlPr xmlns="http://schemas.microsoft.com/office/spreadsheetml/2009/9/main" objectType="CheckBox" fmlaLink="$CC$37" lockText="1" noThreeD="1"/>
</file>

<file path=xl/ctrlProps/ctrlProp210.xml><?xml version="1.0" encoding="utf-8"?>
<formControlPr xmlns="http://schemas.microsoft.com/office/spreadsheetml/2009/9/main" objectType="CheckBox" fmlaLink="$BB$118" lockText="1" noThreeD="1"/>
</file>

<file path=xl/ctrlProps/ctrlProp211.xml><?xml version="1.0" encoding="utf-8"?>
<formControlPr xmlns="http://schemas.microsoft.com/office/spreadsheetml/2009/9/main" objectType="CheckBox" fmlaLink="$BB$119" lockText="1" noThreeD="1"/>
</file>

<file path=xl/ctrlProps/ctrlProp212.xml><?xml version="1.0" encoding="utf-8"?>
<formControlPr xmlns="http://schemas.microsoft.com/office/spreadsheetml/2009/9/main" objectType="CheckBox" fmlaLink="$BB$120" lockText="1" noThreeD="1"/>
</file>

<file path=xl/ctrlProps/ctrlProp213.xml><?xml version="1.0" encoding="utf-8"?>
<formControlPr xmlns="http://schemas.microsoft.com/office/spreadsheetml/2009/9/main" objectType="CheckBox" fmlaLink="$BB$121" lockText="1" noThreeD="1"/>
</file>

<file path=xl/ctrlProps/ctrlProp214.xml><?xml version="1.0" encoding="utf-8"?>
<formControlPr xmlns="http://schemas.microsoft.com/office/spreadsheetml/2009/9/main" objectType="CheckBox" fmlaLink="$BB$122" lockText="1" noThreeD="1"/>
</file>

<file path=xl/ctrlProps/ctrlProp215.xml><?xml version="1.0" encoding="utf-8"?>
<formControlPr xmlns="http://schemas.microsoft.com/office/spreadsheetml/2009/9/main" objectType="CheckBox" fmlaLink="$BB$123" lockText="1" noThreeD="1"/>
</file>

<file path=xl/ctrlProps/ctrlProp216.xml><?xml version="1.0" encoding="utf-8"?>
<formControlPr xmlns="http://schemas.microsoft.com/office/spreadsheetml/2009/9/main" objectType="CheckBox" fmlaLink="$BB$124" lockText="1" noThreeD="1"/>
</file>

<file path=xl/ctrlProps/ctrlProp217.xml><?xml version="1.0" encoding="utf-8"?>
<formControlPr xmlns="http://schemas.microsoft.com/office/spreadsheetml/2009/9/main" objectType="CheckBox" fmlaLink="$BB$125" lockText="1" noThreeD="1"/>
</file>

<file path=xl/ctrlProps/ctrlProp218.xml><?xml version="1.0" encoding="utf-8"?>
<formControlPr xmlns="http://schemas.microsoft.com/office/spreadsheetml/2009/9/main" objectType="CheckBox" fmlaLink="$BB$126" lockText="1" noThreeD="1"/>
</file>

<file path=xl/ctrlProps/ctrlProp219.xml><?xml version="1.0" encoding="utf-8"?>
<formControlPr xmlns="http://schemas.microsoft.com/office/spreadsheetml/2009/9/main" objectType="CheckBox" fmlaLink="$BB$127" lockText="1" noThreeD="1"/>
</file>

<file path=xl/ctrlProps/ctrlProp22.xml><?xml version="1.0" encoding="utf-8"?>
<formControlPr xmlns="http://schemas.microsoft.com/office/spreadsheetml/2009/9/main" objectType="CheckBox" fmlaLink="$BJ$42" lockText="1" noThreeD="1"/>
</file>

<file path=xl/ctrlProps/ctrlProp220.xml><?xml version="1.0" encoding="utf-8"?>
<formControlPr xmlns="http://schemas.microsoft.com/office/spreadsheetml/2009/9/main" objectType="CheckBox" fmlaLink="$BB$128" lockText="1" noThreeD="1"/>
</file>

<file path=xl/ctrlProps/ctrlProp221.xml><?xml version="1.0" encoding="utf-8"?>
<formControlPr xmlns="http://schemas.microsoft.com/office/spreadsheetml/2009/9/main" objectType="CheckBox" fmlaLink="$BB$129" lockText="1" noThreeD="1"/>
</file>

<file path=xl/ctrlProps/ctrlProp222.xml><?xml version="1.0" encoding="utf-8"?>
<formControlPr xmlns="http://schemas.microsoft.com/office/spreadsheetml/2009/9/main" objectType="CheckBox" fmlaLink="$BB$130" lockText="1" noThreeD="1"/>
</file>

<file path=xl/ctrlProps/ctrlProp223.xml><?xml version="1.0" encoding="utf-8"?>
<formControlPr xmlns="http://schemas.microsoft.com/office/spreadsheetml/2009/9/main" objectType="CheckBox" fmlaLink="$BB$131" lockText="1" noThreeD="1"/>
</file>

<file path=xl/ctrlProps/ctrlProp224.xml><?xml version="1.0" encoding="utf-8"?>
<formControlPr xmlns="http://schemas.microsoft.com/office/spreadsheetml/2009/9/main" objectType="CheckBox" fmlaLink="$BB$132" lockText="1" noThreeD="1"/>
</file>

<file path=xl/ctrlProps/ctrlProp225.xml><?xml version="1.0" encoding="utf-8"?>
<formControlPr xmlns="http://schemas.microsoft.com/office/spreadsheetml/2009/9/main" objectType="CheckBox" fmlaLink="$BB$135" lockText="1" noThreeD="1"/>
</file>

<file path=xl/ctrlProps/ctrlProp226.xml><?xml version="1.0" encoding="utf-8"?>
<formControlPr xmlns="http://schemas.microsoft.com/office/spreadsheetml/2009/9/main" objectType="Button" lockText="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8" lockText="1" noThreeD="1"/>
</file>

<file path=xl/ctrlProps/ctrlProp46.xml><?xml version="1.0" encoding="utf-8"?>
<formControlPr xmlns="http://schemas.microsoft.com/office/spreadsheetml/2009/9/main" objectType="CheckBox" fmlaLink="$BB$32" lockText="1" noThreeD="1"/>
</file>

<file path=xl/ctrlProps/ctrlProp47.xml><?xml version="1.0" encoding="utf-8"?>
<formControlPr xmlns="http://schemas.microsoft.com/office/spreadsheetml/2009/9/main" objectType="CheckBox" fmlaLink="$BB$33" lockText="1" noThreeD="1"/>
</file>

<file path=xl/ctrlProps/ctrlProp48.xml><?xml version="1.0" encoding="utf-8"?>
<formControlPr xmlns="http://schemas.microsoft.com/office/spreadsheetml/2009/9/main" objectType="CheckBox" fmlaLink="$BB$34" lockText="1" noThreeD="1"/>
</file>

<file path=xl/ctrlProps/ctrlProp49.xml><?xml version="1.0" encoding="utf-8"?>
<formControlPr xmlns="http://schemas.microsoft.com/office/spreadsheetml/2009/9/main" objectType="CheckBox" fmlaLink="$BB$35"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36" lockText="1" noThreeD="1"/>
</file>

<file path=xl/ctrlProps/ctrlProp51.xml><?xml version="1.0" encoding="utf-8"?>
<formControlPr xmlns="http://schemas.microsoft.com/office/spreadsheetml/2009/9/main" objectType="CheckBox" fmlaLink="$BB$38" lockText="1" noThreeD="1"/>
</file>

<file path=xl/ctrlProps/ctrlProp52.xml><?xml version="1.0" encoding="utf-8"?>
<formControlPr xmlns="http://schemas.microsoft.com/office/spreadsheetml/2009/9/main" objectType="CheckBox" fmlaLink="$BB$39" lockText="1" noThreeD="1"/>
</file>

<file path=xl/ctrlProps/ctrlProp53.xml><?xml version="1.0" encoding="utf-8"?>
<formControlPr xmlns="http://schemas.microsoft.com/office/spreadsheetml/2009/9/main" objectType="CheckBox" fmlaLink="$BB$40" lockText="1" noThreeD="1"/>
</file>

<file path=xl/ctrlProps/ctrlProp54.xml><?xml version="1.0" encoding="utf-8"?>
<formControlPr xmlns="http://schemas.microsoft.com/office/spreadsheetml/2009/9/main" objectType="CheckBox" fmlaLink="$BB$41" lockText="1" noThreeD="1"/>
</file>

<file path=xl/ctrlProps/ctrlProp55.xml><?xml version="1.0" encoding="utf-8"?>
<formControlPr xmlns="http://schemas.microsoft.com/office/spreadsheetml/2009/9/main" objectType="CheckBox" fmlaLink="$BB$42" lockText="1" noThreeD="1"/>
</file>

<file path=xl/ctrlProps/ctrlProp56.xml><?xml version="1.0" encoding="utf-8"?>
<formControlPr xmlns="http://schemas.microsoft.com/office/spreadsheetml/2009/9/main" objectType="CheckBox" fmlaLink="$BB$43" lockText="1" noThreeD="1"/>
</file>

<file path=xl/ctrlProps/ctrlProp57.xml><?xml version="1.0" encoding="utf-8"?>
<formControlPr xmlns="http://schemas.microsoft.com/office/spreadsheetml/2009/9/main" objectType="CheckBox" fmlaLink="$BB$44" lockText="1" noThreeD="1"/>
</file>

<file path=xl/ctrlProps/ctrlProp58.xml><?xml version="1.0" encoding="utf-8"?>
<formControlPr xmlns="http://schemas.microsoft.com/office/spreadsheetml/2009/9/main" objectType="CheckBox" fmlaLink="$BB$45" lockText="1" noThreeD="1"/>
</file>

<file path=xl/ctrlProps/ctrlProp59.xml><?xml version="1.0" encoding="utf-8"?>
<formControlPr xmlns="http://schemas.microsoft.com/office/spreadsheetml/2009/9/main" objectType="CheckBox" fmlaLink="$BB$48"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49" lockText="1" noThreeD="1"/>
</file>

<file path=xl/ctrlProps/ctrlProp61.xml><?xml version="1.0" encoding="utf-8"?>
<formControlPr xmlns="http://schemas.microsoft.com/office/spreadsheetml/2009/9/main" objectType="CheckBox" fmlaLink="$BB$51" lockText="1" noThreeD="1"/>
</file>

<file path=xl/ctrlProps/ctrlProp62.xml><?xml version="1.0" encoding="utf-8"?>
<formControlPr xmlns="http://schemas.microsoft.com/office/spreadsheetml/2009/9/main" objectType="CheckBox" fmlaLink="$BB$52" lockText="1" noThreeD="1"/>
</file>

<file path=xl/ctrlProps/ctrlProp63.xml><?xml version="1.0" encoding="utf-8"?>
<formControlPr xmlns="http://schemas.microsoft.com/office/spreadsheetml/2009/9/main" objectType="CheckBox" fmlaLink="$BB$54" lockText="1" noThreeD="1"/>
</file>

<file path=xl/ctrlProps/ctrlProp64.xml><?xml version="1.0" encoding="utf-8"?>
<formControlPr xmlns="http://schemas.microsoft.com/office/spreadsheetml/2009/9/main" objectType="CheckBox" fmlaLink="$BB$55" lockText="1" noThreeD="1"/>
</file>

<file path=xl/ctrlProps/ctrlProp65.xml><?xml version="1.0" encoding="utf-8"?>
<formControlPr xmlns="http://schemas.microsoft.com/office/spreadsheetml/2009/9/main" objectType="CheckBox" fmlaLink="$BB$56" lockText="1" noThreeD="1"/>
</file>

<file path=xl/ctrlProps/ctrlProp66.xml><?xml version="1.0" encoding="utf-8"?>
<formControlPr xmlns="http://schemas.microsoft.com/office/spreadsheetml/2009/9/main" objectType="CheckBox" fmlaLink="$BB$57" lockText="1" noThreeD="1"/>
</file>

<file path=xl/ctrlProps/ctrlProp67.xml><?xml version="1.0" encoding="utf-8"?>
<formControlPr xmlns="http://schemas.microsoft.com/office/spreadsheetml/2009/9/main" objectType="CheckBox" fmlaLink="$BB$58" lockText="1" noThreeD="1"/>
</file>

<file path=xl/ctrlProps/ctrlProp68.xml><?xml version="1.0" encoding="utf-8"?>
<formControlPr xmlns="http://schemas.microsoft.com/office/spreadsheetml/2009/9/main" objectType="CheckBox" fmlaLink="$BB$59" lockText="1" noThreeD="1"/>
</file>

<file path=xl/ctrlProps/ctrlProp69.xml><?xml version="1.0" encoding="utf-8"?>
<formControlPr xmlns="http://schemas.microsoft.com/office/spreadsheetml/2009/9/main" objectType="CheckBox" fmlaLink="$BB$60"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61" lockText="1" noThreeD="1"/>
</file>

<file path=xl/ctrlProps/ctrlProp71.xml><?xml version="1.0" encoding="utf-8"?>
<formControlPr xmlns="http://schemas.microsoft.com/office/spreadsheetml/2009/9/main" objectType="CheckBox" fmlaLink="$BB$62" lockText="1" noThreeD="1"/>
</file>

<file path=xl/ctrlProps/ctrlProp72.xml><?xml version="1.0" encoding="utf-8"?>
<formControlPr xmlns="http://schemas.microsoft.com/office/spreadsheetml/2009/9/main" objectType="CheckBox" fmlaLink="$BB$63" lockText="1" noThreeD="1"/>
</file>

<file path=xl/ctrlProps/ctrlProp73.xml><?xml version="1.0" encoding="utf-8"?>
<formControlPr xmlns="http://schemas.microsoft.com/office/spreadsheetml/2009/9/main" objectType="CheckBox" fmlaLink="$BB$64" lockText="1" noThreeD="1"/>
</file>

<file path=xl/ctrlProps/ctrlProp74.xml><?xml version="1.0" encoding="utf-8"?>
<formControlPr xmlns="http://schemas.microsoft.com/office/spreadsheetml/2009/9/main" objectType="CheckBox" fmlaLink="$BB$65" lockText="1" noThreeD="1"/>
</file>

<file path=xl/ctrlProps/ctrlProp75.xml><?xml version="1.0" encoding="utf-8"?>
<formControlPr xmlns="http://schemas.microsoft.com/office/spreadsheetml/2009/9/main" objectType="CheckBox" fmlaLink="$BB$67" lockText="1" noThreeD="1"/>
</file>

<file path=xl/ctrlProps/ctrlProp76.xml><?xml version="1.0" encoding="utf-8"?>
<formControlPr xmlns="http://schemas.microsoft.com/office/spreadsheetml/2009/9/main" objectType="CheckBox" fmlaLink="$BB$68" lockText="1" noThreeD="1"/>
</file>

<file path=xl/ctrlProps/ctrlProp77.xml><?xml version="1.0" encoding="utf-8"?>
<formControlPr xmlns="http://schemas.microsoft.com/office/spreadsheetml/2009/9/main" objectType="CheckBox" fmlaLink="$BB$69" lockText="1" noThreeD="1"/>
</file>

<file path=xl/ctrlProps/ctrlProp78.xml><?xml version="1.0" encoding="utf-8"?>
<formControlPr xmlns="http://schemas.microsoft.com/office/spreadsheetml/2009/9/main" objectType="CheckBox" fmlaLink="$BB$70" lockText="1" noThreeD="1"/>
</file>

<file path=xl/ctrlProps/ctrlProp79.xml><?xml version="1.0" encoding="utf-8"?>
<formControlPr xmlns="http://schemas.microsoft.com/office/spreadsheetml/2009/9/main" objectType="CheckBox" fmlaLink="$BB$71"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72" lockText="1" noThreeD="1"/>
</file>

<file path=xl/ctrlProps/ctrlProp81.xml><?xml version="1.0" encoding="utf-8"?>
<formControlPr xmlns="http://schemas.microsoft.com/office/spreadsheetml/2009/9/main" objectType="CheckBox" fmlaLink="$BB$73" lockText="1" noThreeD="1"/>
</file>

<file path=xl/ctrlProps/ctrlProp82.xml><?xml version="1.0" encoding="utf-8"?>
<formControlPr xmlns="http://schemas.microsoft.com/office/spreadsheetml/2009/9/main" objectType="CheckBox" fmlaLink="$BB$75" lockText="1" noThreeD="1"/>
</file>

<file path=xl/ctrlProps/ctrlProp83.xml><?xml version="1.0" encoding="utf-8"?>
<formControlPr xmlns="http://schemas.microsoft.com/office/spreadsheetml/2009/9/main" objectType="CheckBox" fmlaLink="$BB$76" lockText="1" noThreeD="1"/>
</file>

<file path=xl/ctrlProps/ctrlProp84.xml><?xml version="1.0" encoding="utf-8"?>
<formControlPr xmlns="http://schemas.microsoft.com/office/spreadsheetml/2009/9/main" objectType="CheckBox" fmlaLink="$BB$77" lockText="1" noThreeD="1"/>
</file>

<file path=xl/ctrlProps/ctrlProp85.xml><?xml version="1.0" encoding="utf-8"?>
<formControlPr xmlns="http://schemas.microsoft.com/office/spreadsheetml/2009/9/main" objectType="CheckBox" fmlaLink="$BB$78" lockText="1" noThreeD="1"/>
</file>

<file path=xl/ctrlProps/ctrlProp86.xml><?xml version="1.0" encoding="utf-8"?>
<formControlPr xmlns="http://schemas.microsoft.com/office/spreadsheetml/2009/9/main" objectType="CheckBox" fmlaLink="$BB$79" lockText="1" noThreeD="1"/>
</file>

<file path=xl/ctrlProps/ctrlProp87.xml><?xml version="1.0" encoding="utf-8"?>
<formControlPr xmlns="http://schemas.microsoft.com/office/spreadsheetml/2009/9/main" objectType="CheckBox" fmlaLink="$BB$80" lockText="1" noThreeD="1"/>
</file>

<file path=xl/ctrlProps/ctrlProp88.xml><?xml version="1.0" encoding="utf-8"?>
<formControlPr xmlns="http://schemas.microsoft.com/office/spreadsheetml/2009/9/main" objectType="CheckBox" fmlaLink="$BB$81" lockText="1" noThreeD="1"/>
</file>

<file path=xl/ctrlProps/ctrlProp89.xml><?xml version="1.0" encoding="utf-8"?>
<formControlPr xmlns="http://schemas.microsoft.com/office/spreadsheetml/2009/9/main" objectType="CheckBox" fmlaLink="$BB$82"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83" lockText="1" noThreeD="1"/>
</file>

<file path=xl/ctrlProps/ctrlProp91.xml><?xml version="1.0" encoding="utf-8"?>
<formControlPr xmlns="http://schemas.microsoft.com/office/spreadsheetml/2009/9/main" objectType="CheckBox" fmlaLink="$BB$85" lockText="1" noThreeD="1"/>
</file>

<file path=xl/ctrlProps/ctrlProp92.xml><?xml version="1.0" encoding="utf-8"?>
<formControlPr xmlns="http://schemas.microsoft.com/office/spreadsheetml/2009/9/main" objectType="CheckBox" fmlaLink="$BB$86" lockText="1" noThreeD="1"/>
</file>

<file path=xl/ctrlProps/ctrlProp93.xml><?xml version="1.0" encoding="utf-8"?>
<formControlPr xmlns="http://schemas.microsoft.com/office/spreadsheetml/2009/9/main" objectType="CheckBox" fmlaLink="$BB$91" lockText="1" noThreeD="1"/>
</file>

<file path=xl/ctrlProps/ctrlProp94.xml><?xml version="1.0" encoding="utf-8"?>
<formControlPr xmlns="http://schemas.microsoft.com/office/spreadsheetml/2009/9/main" objectType="CheckBox" fmlaLink="$BB$92" lockText="1" noThreeD="1"/>
</file>

<file path=xl/ctrlProps/ctrlProp95.xml><?xml version="1.0" encoding="utf-8"?>
<formControlPr xmlns="http://schemas.microsoft.com/office/spreadsheetml/2009/9/main" objectType="CheckBox" fmlaLink="$BB$93" lockText="1" noThreeD="1"/>
</file>

<file path=xl/ctrlProps/ctrlProp96.xml><?xml version="1.0" encoding="utf-8"?>
<formControlPr xmlns="http://schemas.microsoft.com/office/spreadsheetml/2009/9/main" objectType="CheckBox" fmlaLink="$BB$94" lockText="1" noThreeD="1"/>
</file>

<file path=xl/ctrlProps/ctrlProp97.xml><?xml version="1.0" encoding="utf-8"?>
<formControlPr xmlns="http://schemas.microsoft.com/office/spreadsheetml/2009/9/main" objectType="CheckBox" fmlaLink="$BB$95" lockText="1" noThreeD="1"/>
</file>

<file path=xl/ctrlProps/ctrlProp98.xml><?xml version="1.0" encoding="utf-8"?>
<formControlPr xmlns="http://schemas.microsoft.com/office/spreadsheetml/2009/9/main" objectType="CheckBox" fmlaLink="$BB$96" lockText="1" noThreeD="1"/>
</file>

<file path=xl/ctrlProps/ctrlProp99.xml><?xml version="1.0" encoding="utf-8"?>
<formControlPr xmlns="http://schemas.microsoft.com/office/spreadsheetml/2009/9/main" objectType="CheckBox" fmlaLink="$BB$9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2ECA8242-E213-48C5-B9FB-345169AA7C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205825" name="Button 1" hidden="1">
              <a:extLst>
                <a:ext uri="{63B3BB69-23CF-44E3-9099-C40C66FF867C}">
                  <a14:compatExt spid="_x0000_s205825"/>
                </a:ext>
                <a:ext uri="{FF2B5EF4-FFF2-40B4-BE49-F238E27FC236}">
                  <a16:creationId xmlns:a16="http://schemas.microsoft.com/office/drawing/2014/main" id="{00000000-0008-0000-0000-000001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205826" name="Button 2" hidden="1">
              <a:extLst>
                <a:ext uri="{63B3BB69-23CF-44E3-9099-C40C66FF867C}">
                  <a14:compatExt spid="_x0000_s205826"/>
                </a:ext>
                <a:ext uri="{FF2B5EF4-FFF2-40B4-BE49-F238E27FC236}">
                  <a16:creationId xmlns:a16="http://schemas.microsoft.com/office/drawing/2014/main" id="{00000000-0008-0000-0000-000002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205827" name="Button 3" hidden="1">
              <a:extLst>
                <a:ext uri="{63B3BB69-23CF-44E3-9099-C40C66FF867C}">
                  <a14:compatExt spid="_x0000_s205827"/>
                </a:ext>
                <a:ext uri="{FF2B5EF4-FFF2-40B4-BE49-F238E27FC236}">
                  <a16:creationId xmlns:a16="http://schemas.microsoft.com/office/drawing/2014/main" id="{00000000-0008-0000-0000-000003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205828" name="Button 4" hidden="1">
              <a:extLst>
                <a:ext uri="{63B3BB69-23CF-44E3-9099-C40C66FF867C}">
                  <a14:compatExt spid="_x0000_s205828"/>
                </a:ext>
                <a:ext uri="{FF2B5EF4-FFF2-40B4-BE49-F238E27FC236}">
                  <a16:creationId xmlns:a16="http://schemas.microsoft.com/office/drawing/2014/main" id="{00000000-0008-0000-0000-000004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205829" name="Button 5" hidden="1">
              <a:extLst>
                <a:ext uri="{63B3BB69-23CF-44E3-9099-C40C66FF867C}">
                  <a14:compatExt spid="_x0000_s205829"/>
                </a:ext>
                <a:ext uri="{FF2B5EF4-FFF2-40B4-BE49-F238E27FC236}">
                  <a16:creationId xmlns:a16="http://schemas.microsoft.com/office/drawing/2014/main" id="{00000000-0008-0000-0000-000005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205830" name="Button 6" hidden="1">
              <a:extLst>
                <a:ext uri="{63B3BB69-23CF-44E3-9099-C40C66FF867C}">
                  <a14:compatExt spid="_x0000_s205830"/>
                </a:ext>
                <a:ext uri="{FF2B5EF4-FFF2-40B4-BE49-F238E27FC236}">
                  <a16:creationId xmlns:a16="http://schemas.microsoft.com/office/drawing/2014/main" id="{00000000-0008-0000-0000-0000062403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205831" name="Check Box 7" hidden="1">
              <a:extLst>
                <a:ext uri="{63B3BB69-23CF-44E3-9099-C40C66FF867C}">
                  <a14:compatExt spid="_x0000_s205831"/>
                </a:ext>
                <a:ext uri="{FF2B5EF4-FFF2-40B4-BE49-F238E27FC236}">
                  <a16:creationId xmlns:a16="http://schemas.microsoft.com/office/drawing/2014/main" id="{00000000-0008-0000-0000-000007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205832" name="Check Box 8" hidden="1">
              <a:extLst>
                <a:ext uri="{63B3BB69-23CF-44E3-9099-C40C66FF867C}">
                  <a14:compatExt spid="_x0000_s205832"/>
                </a:ext>
                <a:ext uri="{FF2B5EF4-FFF2-40B4-BE49-F238E27FC236}">
                  <a16:creationId xmlns:a16="http://schemas.microsoft.com/office/drawing/2014/main" id="{00000000-0008-0000-0000-000008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205833" name="Check Box 9" hidden="1">
              <a:extLst>
                <a:ext uri="{63B3BB69-23CF-44E3-9099-C40C66FF867C}">
                  <a14:compatExt spid="_x0000_s205833"/>
                </a:ext>
                <a:ext uri="{FF2B5EF4-FFF2-40B4-BE49-F238E27FC236}">
                  <a16:creationId xmlns:a16="http://schemas.microsoft.com/office/drawing/2014/main" id="{00000000-0008-0000-0000-000009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205834" name="Check Box 10" hidden="1">
              <a:extLst>
                <a:ext uri="{63B3BB69-23CF-44E3-9099-C40C66FF867C}">
                  <a14:compatExt spid="_x0000_s205834"/>
                </a:ext>
                <a:ext uri="{FF2B5EF4-FFF2-40B4-BE49-F238E27FC236}">
                  <a16:creationId xmlns:a16="http://schemas.microsoft.com/office/drawing/2014/main" id="{00000000-0008-0000-0000-00000A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205835" name="Check Box 11" hidden="1">
              <a:extLst>
                <a:ext uri="{63B3BB69-23CF-44E3-9099-C40C66FF867C}">
                  <a14:compatExt spid="_x0000_s205835"/>
                </a:ext>
                <a:ext uri="{FF2B5EF4-FFF2-40B4-BE49-F238E27FC236}">
                  <a16:creationId xmlns:a16="http://schemas.microsoft.com/office/drawing/2014/main" id="{00000000-0008-0000-0000-00000B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205836" name="Check Box 12" hidden="1">
              <a:extLst>
                <a:ext uri="{63B3BB69-23CF-44E3-9099-C40C66FF867C}">
                  <a14:compatExt spid="_x0000_s205836"/>
                </a:ext>
                <a:ext uri="{FF2B5EF4-FFF2-40B4-BE49-F238E27FC236}">
                  <a16:creationId xmlns:a16="http://schemas.microsoft.com/office/drawing/2014/main" id="{00000000-0008-0000-0000-00000C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205837" name="Check Box 13" hidden="1">
              <a:extLst>
                <a:ext uri="{63B3BB69-23CF-44E3-9099-C40C66FF867C}">
                  <a14:compatExt spid="_x0000_s205837"/>
                </a:ext>
                <a:ext uri="{FF2B5EF4-FFF2-40B4-BE49-F238E27FC236}">
                  <a16:creationId xmlns:a16="http://schemas.microsoft.com/office/drawing/2014/main" id="{00000000-0008-0000-0000-00000D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205838" name="Check Box 14" hidden="1">
              <a:extLst>
                <a:ext uri="{63B3BB69-23CF-44E3-9099-C40C66FF867C}">
                  <a14:compatExt spid="_x0000_s205838"/>
                </a:ext>
                <a:ext uri="{FF2B5EF4-FFF2-40B4-BE49-F238E27FC236}">
                  <a16:creationId xmlns:a16="http://schemas.microsoft.com/office/drawing/2014/main" id="{00000000-0008-0000-0000-00000E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205839" name="Check Box 15" hidden="1">
              <a:extLst>
                <a:ext uri="{63B3BB69-23CF-44E3-9099-C40C66FF867C}">
                  <a14:compatExt spid="_x0000_s205839"/>
                </a:ext>
                <a:ext uri="{FF2B5EF4-FFF2-40B4-BE49-F238E27FC236}">
                  <a16:creationId xmlns:a16="http://schemas.microsoft.com/office/drawing/2014/main" id="{00000000-0008-0000-0000-00000F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205840" name="Check Box 16" hidden="1">
              <a:extLst>
                <a:ext uri="{63B3BB69-23CF-44E3-9099-C40C66FF867C}">
                  <a14:compatExt spid="_x0000_s205840"/>
                </a:ext>
                <a:ext uri="{FF2B5EF4-FFF2-40B4-BE49-F238E27FC236}">
                  <a16:creationId xmlns:a16="http://schemas.microsoft.com/office/drawing/2014/main" id="{00000000-0008-0000-0000-000010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205841" name="Check Box 17" hidden="1">
              <a:extLst>
                <a:ext uri="{63B3BB69-23CF-44E3-9099-C40C66FF867C}">
                  <a14:compatExt spid="_x0000_s205841"/>
                </a:ext>
                <a:ext uri="{FF2B5EF4-FFF2-40B4-BE49-F238E27FC236}">
                  <a16:creationId xmlns:a16="http://schemas.microsoft.com/office/drawing/2014/main" id="{00000000-0008-0000-0000-000011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205842" name="Check Box 18" hidden="1">
              <a:extLst>
                <a:ext uri="{63B3BB69-23CF-44E3-9099-C40C66FF867C}">
                  <a14:compatExt spid="_x0000_s205842"/>
                </a:ext>
                <a:ext uri="{FF2B5EF4-FFF2-40B4-BE49-F238E27FC236}">
                  <a16:creationId xmlns:a16="http://schemas.microsoft.com/office/drawing/2014/main" id="{00000000-0008-0000-0000-000012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205843" name="Check Box 19" hidden="1">
              <a:extLst>
                <a:ext uri="{63B3BB69-23CF-44E3-9099-C40C66FF867C}">
                  <a14:compatExt spid="_x0000_s205843"/>
                </a:ext>
                <a:ext uri="{FF2B5EF4-FFF2-40B4-BE49-F238E27FC236}">
                  <a16:creationId xmlns:a16="http://schemas.microsoft.com/office/drawing/2014/main" id="{00000000-0008-0000-0000-000013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205844" name="Check Box 20" hidden="1">
              <a:extLst>
                <a:ext uri="{63B3BB69-23CF-44E3-9099-C40C66FF867C}">
                  <a14:compatExt spid="_x0000_s205844"/>
                </a:ext>
                <a:ext uri="{FF2B5EF4-FFF2-40B4-BE49-F238E27FC236}">
                  <a16:creationId xmlns:a16="http://schemas.microsoft.com/office/drawing/2014/main" id="{00000000-0008-0000-0000-000014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205845" name="Check Box 21" hidden="1">
              <a:extLst>
                <a:ext uri="{63B3BB69-23CF-44E3-9099-C40C66FF867C}">
                  <a14:compatExt spid="_x0000_s205845"/>
                </a:ext>
                <a:ext uri="{FF2B5EF4-FFF2-40B4-BE49-F238E27FC236}">
                  <a16:creationId xmlns:a16="http://schemas.microsoft.com/office/drawing/2014/main" id="{00000000-0008-0000-0000-000015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205846" name="Check Box 22" hidden="1">
              <a:extLst>
                <a:ext uri="{63B3BB69-23CF-44E3-9099-C40C66FF867C}">
                  <a14:compatExt spid="_x0000_s205846"/>
                </a:ext>
                <a:ext uri="{FF2B5EF4-FFF2-40B4-BE49-F238E27FC236}">
                  <a16:creationId xmlns:a16="http://schemas.microsoft.com/office/drawing/2014/main" id="{00000000-0008-0000-0000-000016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205847" name="Check Box 23" hidden="1">
              <a:extLst>
                <a:ext uri="{63B3BB69-23CF-44E3-9099-C40C66FF867C}">
                  <a14:compatExt spid="_x0000_s205847"/>
                </a:ext>
                <a:ext uri="{FF2B5EF4-FFF2-40B4-BE49-F238E27FC236}">
                  <a16:creationId xmlns:a16="http://schemas.microsoft.com/office/drawing/2014/main" id="{00000000-0008-0000-0000-000017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205848" name="Check Box 24" hidden="1">
              <a:extLst>
                <a:ext uri="{63B3BB69-23CF-44E3-9099-C40C66FF867C}">
                  <a14:compatExt spid="_x0000_s205848"/>
                </a:ext>
                <a:ext uri="{FF2B5EF4-FFF2-40B4-BE49-F238E27FC236}">
                  <a16:creationId xmlns:a16="http://schemas.microsoft.com/office/drawing/2014/main" id="{00000000-0008-0000-0000-000018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205849" name="Check Box 25" hidden="1">
              <a:extLst>
                <a:ext uri="{63B3BB69-23CF-44E3-9099-C40C66FF867C}">
                  <a14:compatExt spid="_x0000_s205849"/>
                </a:ext>
                <a:ext uri="{FF2B5EF4-FFF2-40B4-BE49-F238E27FC236}">
                  <a16:creationId xmlns:a16="http://schemas.microsoft.com/office/drawing/2014/main" id="{00000000-0008-0000-0000-000019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205850" name="Check Box 26" hidden="1">
              <a:extLst>
                <a:ext uri="{63B3BB69-23CF-44E3-9099-C40C66FF867C}">
                  <a14:compatExt spid="_x0000_s205850"/>
                </a:ext>
                <a:ext uri="{FF2B5EF4-FFF2-40B4-BE49-F238E27FC236}">
                  <a16:creationId xmlns:a16="http://schemas.microsoft.com/office/drawing/2014/main" id="{00000000-0008-0000-0000-00001A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205851" name="Check Box 27" hidden="1">
              <a:extLst>
                <a:ext uri="{63B3BB69-23CF-44E3-9099-C40C66FF867C}">
                  <a14:compatExt spid="_x0000_s205851"/>
                </a:ext>
                <a:ext uri="{FF2B5EF4-FFF2-40B4-BE49-F238E27FC236}">
                  <a16:creationId xmlns:a16="http://schemas.microsoft.com/office/drawing/2014/main" id="{00000000-0008-0000-0000-00001B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205852" name="Check Box 28" hidden="1">
              <a:extLst>
                <a:ext uri="{63B3BB69-23CF-44E3-9099-C40C66FF867C}">
                  <a14:compatExt spid="_x0000_s205852"/>
                </a:ext>
                <a:ext uri="{FF2B5EF4-FFF2-40B4-BE49-F238E27FC236}">
                  <a16:creationId xmlns:a16="http://schemas.microsoft.com/office/drawing/2014/main" id="{00000000-0008-0000-0000-00001C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205853" name="Check Box 29" hidden="1">
              <a:extLst>
                <a:ext uri="{63B3BB69-23CF-44E3-9099-C40C66FF867C}">
                  <a14:compatExt spid="_x0000_s205853"/>
                </a:ext>
                <a:ext uri="{FF2B5EF4-FFF2-40B4-BE49-F238E27FC236}">
                  <a16:creationId xmlns:a16="http://schemas.microsoft.com/office/drawing/2014/main" id="{00000000-0008-0000-0000-00001D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205854" name="Check Box 30" hidden="1">
              <a:extLst>
                <a:ext uri="{63B3BB69-23CF-44E3-9099-C40C66FF867C}">
                  <a14:compatExt spid="_x0000_s205854"/>
                </a:ext>
                <a:ext uri="{FF2B5EF4-FFF2-40B4-BE49-F238E27FC236}">
                  <a16:creationId xmlns:a16="http://schemas.microsoft.com/office/drawing/2014/main" id="{00000000-0008-0000-0000-00001E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205855" name="Check Box 31" hidden="1">
              <a:extLst>
                <a:ext uri="{63B3BB69-23CF-44E3-9099-C40C66FF867C}">
                  <a14:compatExt spid="_x0000_s205855"/>
                </a:ext>
                <a:ext uri="{FF2B5EF4-FFF2-40B4-BE49-F238E27FC236}">
                  <a16:creationId xmlns:a16="http://schemas.microsoft.com/office/drawing/2014/main" id="{00000000-0008-0000-0000-00001F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205856" name="Check Box 32" hidden="1">
              <a:extLst>
                <a:ext uri="{63B3BB69-23CF-44E3-9099-C40C66FF867C}">
                  <a14:compatExt spid="_x0000_s205856"/>
                </a:ext>
                <a:ext uri="{FF2B5EF4-FFF2-40B4-BE49-F238E27FC236}">
                  <a16:creationId xmlns:a16="http://schemas.microsoft.com/office/drawing/2014/main" id="{00000000-0008-0000-0000-000020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205857" name="Check Box 33" hidden="1">
              <a:extLst>
                <a:ext uri="{63B3BB69-23CF-44E3-9099-C40C66FF867C}">
                  <a14:compatExt spid="_x0000_s205857"/>
                </a:ext>
                <a:ext uri="{FF2B5EF4-FFF2-40B4-BE49-F238E27FC236}">
                  <a16:creationId xmlns:a16="http://schemas.microsoft.com/office/drawing/2014/main" id="{00000000-0008-0000-0000-000021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205858" name="Check Box 34" hidden="1">
              <a:extLst>
                <a:ext uri="{63B3BB69-23CF-44E3-9099-C40C66FF867C}">
                  <a14:compatExt spid="_x0000_s205858"/>
                </a:ext>
                <a:ext uri="{FF2B5EF4-FFF2-40B4-BE49-F238E27FC236}">
                  <a16:creationId xmlns:a16="http://schemas.microsoft.com/office/drawing/2014/main" id="{00000000-0008-0000-0000-000022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205859" name="Check Box 35" hidden="1">
              <a:extLst>
                <a:ext uri="{63B3BB69-23CF-44E3-9099-C40C66FF867C}">
                  <a14:compatExt spid="_x0000_s205859"/>
                </a:ext>
                <a:ext uri="{FF2B5EF4-FFF2-40B4-BE49-F238E27FC236}">
                  <a16:creationId xmlns:a16="http://schemas.microsoft.com/office/drawing/2014/main" id="{00000000-0008-0000-0000-000023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205860" name="Check Box 36" hidden="1">
              <a:extLst>
                <a:ext uri="{63B3BB69-23CF-44E3-9099-C40C66FF867C}">
                  <a14:compatExt spid="_x0000_s205860"/>
                </a:ext>
                <a:ext uri="{FF2B5EF4-FFF2-40B4-BE49-F238E27FC236}">
                  <a16:creationId xmlns:a16="http://schemas.microsoft.com/office/drawing/2014/main" id="{00000000-0008-0000-0000-000024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205861" name="Check Box 37" hidden="1">
              <a:extLst>
                <a:ext uri="{63B3BB69-23CF-44E3-9099-C40C66FF867C}">
                  <a14:compatExt spid="_x0000_s205861"/>
                </a:ext>
                <a:ext uri="{FF2B5EF4-FFF2-40B4-BE49-F238E27FC236}">
                  <a16:creationId xmlns:a16="http://schemas.microsoft.com/office/drawing/2014/main" id="{00000000-0008-0000-0000-000025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205862" name="Check Box 38" hidden="1">
              <a:extLst>
                <a:ext uri="{63B3BB69-23CF-44E3-9099-C40C66FF867C}">
                  <a14:compatExt spid="_x0000_s205862"/>
                </a:ext>
                <a:ext uri="{FF2B5EF4-FFF2-40B4-BE49-F238E27FC236}">
                  <a16:creationId xmlns:a16="http://schemas.microsoft.com/office/drawing/2014/main" id="{00000000-0008-0000-0000-0000262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205863" name="Check Box 39" hidden="1">
              <a:extLst>
                <a:ext uri="{63B3BB69-23CF-44E3-9099-C40C66FF867C}">
                  <a14:compatExt spid="_x0000_s205863"/>
                </a:ext>
                <a:ext uri="{FF2B5EF4-FFF2-40B4-BE49-F238E27FC236}">
                  <a16:creationId xmlns:a16="http://schemas.microsoft.com/office/drawing/2014/main" id="{00000000-0008-0000-0000-000027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205864" name="Check Box 40" hidden="1">
              <a:extLst>
                <a:ext uri="{63B3BB69-23CF-44E3-9099-C40C66FF867C}">
                  <a14:compatExt spid="_x0000_s205864"/>
                </a:ext>
                <a:ext uri="{FF2B5EF4-FFF2-40B4-BE49-F238E27FC236}">
                  <a16:creationId xmlns:a16="http://schemas.microsoft.com/office/drawing/2014/main" id="{00000000-0008-0000-0000-00002824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57150</xdr:colOff>
          <xdr:row>4</xdr:row>
          <xdr:rowOff>9525</xdr:rowOff>
        </xdr:to>
        <xdr:sp macro="" textlink="">
          <xdr:nvSpPr>
            <xdr:cNvPr id="58469" name="Check Box 101" hidden="1">
              <a:extLst>
                <a:ext uri="{63B3BB69-23CF-44E3-9099-C40C66FF867C}">
                  <a14:compatExt spid="_x0000_s58469"/>
                </a:ext>
                <a:ext uri="{FF2B5EF4-FFF2-40B4-BE49-F238E27FC236}">
                  <a16:creationId xmlns:a16="http://schemas.microsoft.com/office/drawing/2014/main" id="{00000000-0008-0000-0100-00006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57150</xdr:colOff>
          <xdr:row>5</xdr:row>
          <xdr:rowOff>9525</xdr:rowOff>
        </xdr:to>
        <xdr:sp macro="" textlink="">
          <xdr:nvSpPr>
            <xdr:cNvPr id="58470" name="Check Box 102" hidden="1">
              <a:extLst>
                <a:ext uri="{63B3BB69-23CF-44E3-9099-C40C66FF867C}">
                  <a14:compatExt spid="_x0000_s58470"/>
                </a:ext>
                <a:ext uri="{FF2B5EF4-FFF2-40B4-BE49-F238E27FC236}">
                  <a16:creationId xmlns:a16="http://schemas.microsoft.com/office/drawing/2014/main" id="{00000000-0008-0000-0100-00006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57150</xdr:colOff>
          <xdr:row>6</xdr:row>
          <xdr:rowOff>9525</xdr:rowOff>
        </xdr:to>
        <xdr:sp macro="" textlink="">
          <xdr:nvSpPr>
            <xdr:cNvPr id="58471" name="Check Box 103" hidden="1">
              <a:extLst>
                <a:ext uri="{63B3BB69-23CF-44E3-9099-C40C66FF867C}">
                  <a14:compatExt spid="_x0000_s58471"/>
                </a:ext>
                <a:ext uri="{FF2B5EF4-FFF2-40B4-BE49-F238E27FC236}">
                  <a16:creationId xmlns:a16="http://schemas.microsoft.com/office/drawing/2014/main" id="{00000000-0008-0000-0100-00006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57150</xdr:colOff>
          <xdr:row>7</xdr:row>
          <xdr:rowOff>9525</xdr:rowOff>
        </xdr:to>
        <xdr:sp macro="" textlink="">
          <xdr:nvSpPr>
            <xdr:cNvPr id="58472" name="Check Box 104" hidden="1">
              <a:extLst>
                <a:ext uri="{63B3BB69-23CF-44E3-9099-C40C66FF867C}">
                  <a14:compatExt spid="_x0000_s58472"/>
                </a:ext>
                <a:ext uri="{FF2B5EF4-FFF2-40B4-BE49-F238E27FC236}">
                  <a16:creationId xmlns:a16="http://schemas.microsoft.com/office/drawing/2014/main" id="{00000000-0008-0000-0100-00006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57150</xdr:colOff>
          <xdr:row>8</xdr:row>
          <xdr:rowOff>9525</xdr:rowOff>
        </xdr:to>
        <xdr:sp macro="" textlink="">
          <xdr:nvSpPr>
            <xdr:cNvPr id="58473" name="Check Box 105" hidden="1">
              <a:extLst>
                <a:ext uri="{63B3BB69-23CF-44E3-9099-C40C66FF867C}">
                  <a14:compatExt spid="_x0000_s58473"/>
                </a:ext>
                <a:ext uri="{FF2B5EF4-FFF2-40B4-BE49-F238E27FC236}">
                  <a16:creationId xmlns:a16="http://schemas.microsoft.com/office/drawing/2014/main" id="{00000000-0008-0000-0100-00006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58495" name="Check Box 127" hidden="1">
              <a:extLst>
                <a:ext uri="{63B3BB69-23CF-44E3-9099-C40C66FF867C}">
                  <a14:compatExt spid="_x0000_s58495"/>
                </a:ext>
                <a:ext uri="{FF2B5EF4-FFF2-40B4-BE49-F238E27FC236}">
                  <a16:creationId xmlns:a16="http://schemas.microsoft.com/office/drawing/2014/main" id="{00000000-0008-0000-0100-00007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58496" name="Check Box 128" hidden="1">
              <a:extLst>
                <a:ext uri="{63B3BB69-23CF-44E3-9099-C40C66FF867C}">
                  <a14:compatExt spid="_x0000_s58496"/>
                </a:ext>
                <a:ext uri="{FF2B5EF4-FFF2-40B4-BE49-F238E27FC236}">
                  <a16:creationId xmlns:a16="http://schemas.microsoft.com/office/drawing/2014/main" id="{00000000-0008-0000-0100-00008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58497" name="Check Box 129" hidden="1">
              <a:extLst>
                <a:ext uri="{63B3BB69-23CF-44E3-9099-C40C66FF867C}">
                  <a14:compatExt spid="_x0000_s58497"/>
                </a:ext>
                <a:ext uri="{FF2B5EF4-FFF2-40B4-BE49-F238E27FC236}">
                  <a16:creationId xmlns:a16="http://schemas.microsoft.com/office/drawing/2014/main" id="{00000000-0008-0000-0100-00008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58498" name="Check Box 130" hidden="1">
              <a:extLst>
                <a:ext uri="{63B3BB69-23CF-44E3-9099-C40C66FF867C}">
                  <a14:compatExt spid="_x0000_s58498"/>
                </a:ext>
                <a:ext uri="{FF2B5EF4-FFF2-40B4-BE49-F238E27FC236}">
                  <a16:creationId xmlns:a16="http://schemas.microsoft.com/office/drawing/2014/main" id="{00000000-0008-0000-0100-00008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58499" name="Check Box 131" hidden="1">
              <a:extLst>
                <a:ext uri="{63B3BB69-23CF-44E3-9099-C40C66FF867C}">
                  <a14:compatExt spid="_x0000_s58499"/>
                </a:ext>
                <a:ext uri="{FF2B5EF4-FFF2-40B4-BE49-F238E27FC236}">
                  <a16:creationId xmlns:a16="http://schemas.microsoft.com/office/drawing/2014/main" id="{00000000-0008-0000-0100-00008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58500" name="Check Box 132" hidden="1">
              <a:extLst>
                <a:ext uri="{63B3BB69-23CF-44E3-9099-C40C66FF867C}">
                  <a14:compatExt spid="_x0000_s58500"/>
                </a:ext>
                <a:ext uri="{FF2B5EF4-FFF2-40B4-BE49-F238E27FC236}">
                  <a16:creationId xmlns:a16="http://schemas.microsoft.com/office/drawing/2014/main" id="{00000000-0008-0000-0100-00008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58501" name="Check Box 133" hidden="1">
              <a:extLst>
                <a:ext uri="{63B3BB69-23CF-44E3-9099-C40C66FF867C}">
                  <a14:compatExt spid="_x0000_s58501"/>
                </a:ext>
                <a:ext uri="{FF2B5EF4-FFF2-40B4-BE49-F238E27FC236}">
                  <a16:creationId xmlns:a16="http://schemas.microsoft.com/office/drawing/2014/main" id="{00000000-0008-0000-0100-00008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58502" name="Check Box 134" hidden="1">
              <a:extLst>
                <a:ext uri="{63B3BB69-23CF-44E3-9099-C40C66FF867C}">
                  <a14:compatExt spid="_x0000_s58502"/>
                </a:ext>
                <a:ext uri="{FF2B5EF4-FFF2-40B4-BE49-F238E27FC236}">
                  <a16:creationId xmlns:a16="http://schemas.microsoft.com/office/drawing/2014/main" id="{00000000-0008-0000-0100-00008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58503" name="Check Box 135" hidden="1">
              <a:extLst>
                <a:ext uri="{63B3BB69-23CF-44E3-9099-C40C66FF867C}">
                  <a14:compatExt spid="_x0000_s58503"/>
                </a:ext>
                <a:ext uri="{FF2B5EF4-FFF2-40B4-BE49-F238E27FC236}">
                  <a16:creationId xmlns:a16="http://schemas.microsoft.com/office/drawing/2014/main" id="{00000000-0008-0000-0100-00008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58504" name="Check Box 136" hidden="1">
              <a:extLst>
                <a:ext uri="{63B3BB69-23CF-44E3-9099-C40C66FF867C}">
                  <a14:compatExt spid="_x0000_s58504"/>
                </a:ext>
                <a:ext uri="{FF2B5EF4-FFF2-40B4-BE49-F238E27FC236}">
                  <a16:creationId xmlns:a16="http://schemas.microsoft.com/office/drawing/2014/main" id="{00000000-0008-0000-0100-00008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58505" name="Check Box 137" hidden="1">
              <a:extLst>
                <a:ext uri="{63B3BB69-23CF-44E3-9099-C40C66FF867C}">
                  <a14:compatExt spid="_x0000_s58505"/>
                </a:ext>
                <a:ext uri="{FF2B5EF4-FFF2-40B4-BE49-F238E27FC236}">
                  <a16:creationId xmlns:a16="http://schemas.microsoft.com/office/drawing/2014/main" id="{00000000-0008-0000-0100-00008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58506" name="Check Box 138" hidden="1">
              <a:extLst>
                <a:ext uri="{63B3BB69-23CF-44E3-9099-C40C66FF867C}">
                  <a14:compatExt spid="_x0000_s58506"/>
                </a:ext>
                <a:ext uri="{FF2B5EF4-FFF2-40B4-BE49-F238E27FC236}">
                  <a16:creationId xmlns:a16="http://schemas.microsoft.com/office/drawing/2014/main" id="{00000000-0008-0000-0100-00008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58507" name="Check Box 139" hidden="1">
              <a:extLst>
                <a:ext uri="{63B3BB69-23CF-44E3-9099-C40C66FF867C}">
                  <a14:compatExt spid="_x0000_s58507"/>
                </a:ext>
                <a:ext uri="{FF2B5EF4-FFF2-40B4-BE49-F238E27FC236}">
                  <a16:creationId xmlns:a16="http://schemas.microsoft.com/office/drawing/2014/main" id="{00000000-0008-0000-0100-00008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57150</xdr:colOff>
          <xdr:row>48</xdr:row>
          <xdr:rowOff>9525</xdr:rowOff>
        </xdr:to>
        <xdr:sp macro="" textlink="">
          <xdr:nvSpPr>
            <xdr:cNvPr id="58508" name="Check Box 140" hidden="1">
              <a:extLst>
                <a:ext uri="{63B3BB69-23CF-44E3-9099-C40C66FF867C}">
                  <a14:compatExt spid="_x0000_s58508"/>
                </a:ext>
                <a:ext uri="{FF2B5EF4-FFF2-40B4-BE49-F238E27FC236}">
                  <a16:creationId xmlns:a16="http://schemas.microsoft.com/office/drawing/2014/main" id="{00000000-0008-0000-0100-00008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9525</xdr:rowOff>
        </xdr:to>
        <xdr:sp macro="" textlink="">
          <xdr:nvSpPr>
            <xdr:cNvPr id="58509" name="Check Box 141" hidden="1">
              <a:extLst>
                <a:ext uri="{63B3BB69-23CF-44E3-9099-C40C66FF867C}">
                  <a14:compatExt spid="_x0000_s58509"/>
                </a:ext>
                <a:ext uri="{FF2B5EF4-FFF2-40B4-BE49-F238E27FC236}">
                  <a16:creationId xmlns:a16="http://schemas.microsoft.com/office/drawing/2014/main" id="{00000000-0008-0000-0100-00008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9525</xdr:rowOff>
        </xdr:to>
        <xdr:sp macro="" textlink="">
          <xdr:nvSpPr>
            <xdr:cNvPr id="58510" name="Check Box 142" hidden="1">
              <a:extLst>
                <a:ext uri="{63B3BB69-23CF-44E3-9099-C40C66FF867C}">
                  <a14:compatExt spid="_x0000_s58510"/>
                </a:ext>
                <a:ext uri="{FF2B5EF4-FFF2-40B4-BE49-F238E27FC236}">
                  <a16:creationId xmlns:a16="http://schemas.microsoft.com/office/drawing/2014/main" id="{00000000-0008-0000-0100-00008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9525</xdr:rowOff>
        </xdr:to>
        <xdr:sp macro="" textlink="">
          <xdr:nvSpPr>
            <xdr:cNvPr id="58511" name="Check Box 143" hidden="1">
              <a:extLst>
                <a:ext uri="{63B3BB69-23CF-44E3-9099-C40C66FF867C}">
                  <a14:compatExt spid="_x0000_s58511"/>
                </a:ext>
                <a:ext uri="{FF2B5EF4-FFF2-40B4-BE49-F238E27FC236}">
                  <a16:creationId xmlns:a16="http://schemas.microsoft.com/office/drawing/2014/main" id="{00000000-0008-0000-0100-00008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0</xdr:rowOff>
        </xdr:from>
        <xdr:to>
          <xdr:col>2</xdr:col>
          <xdr:colOff>57150</xdr:colOff>
          <xdr:row>54</xdr:row>
          <xdr:rowOff>9525</xdr:rowOff>
        </xdr:to>
        <xdr:sp macro="" textlink="">
          <xdr:nvSpPr>
            <xdr:cNvPr id="58512" name="Check Box 144" hidden="1">
              <a:extLst>
                <a:ext uri="{63B3BB69-23CF-44E3-9099-C40C66FF867C}">
                  <a14:compatExt spid="_x0000_s58512"/>
                </a:ext>
                <a:ext uri="{FF2B5EF4-FFF2-40B4-BE49-F238E27FC236}">
                  <a16:creationId xmlns:a16="http://schemas.microsoft.com/office/drawing/2014/main" id="{00000000-0008-0000-0100-00009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57150</xdr:colOff>
          <xdr:row>55</xdr:row>
          <xdr:rowOff>9525</xdr:rowOff>
        </xdr:to>
        <xdr:sp macro="" textlink="">
          <xdr:nvSpPr>
            <xdr:cNvPr id="58513" name="Check Box 145" hidden="1">
              <a:extLst>
                <a:ext uri="{63B3BB69-23CF-44E3-9099-C40C66FF867C}">
                  <a14:compatExt spid="_x0000_s58513"/>
                </a:ext>
                <a:ext uri="{FF2B5EF4-FFF2-40B4-BE49-F238E27FC236}">
                  <a16:creationId xmlns:a16="http://schemas.microsoft.com/office/drawing/2014/main" id="{00000000-0008-0000-0100-00009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0</xdr:rowOff>
        </xdr:from>
        <xdr:to>
          <xdr:col>2</xdr:col>
          <xdr:colOff>57150</xdr:colOff>
          <xdr:row>56</xdr:row>
          <xdr:rowOff>9525</xdr:rowOff>
        </xdr:to>
        <xdr:sp macro="" textlink="">
          <xdr:nvSpPr>
            <xdr:cNvPr id="58514" name="Check Box 146" hidden="1">
              <a:extLst>
                <a:ext uri="{63B3BB69-23CF-44E3-9099-C40C66FF867C}">
                  <a14:compatExt spid="_x0000_s58514"/>
                </a:ext>
                <a:ext uri="{FF2B5EF4-FFF2-40B4-BE49-F238E27FC236}">
                  <a16:creationId xmlns:a16="http://schemas.microsoft.com/office/drawing/2014/main" id="{00000000-0008-0000-0100-00009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57150</xdr:colOff>
          <xdr:row>57</xdr:row>
          <xdr:rowOff>9525</xdr:rowOff>
        </xdr:to>
        <xdr:sp macro="" textlink="">
          <xdr:nvSpPr>
            <xdr:cNvPr id="58515" name="Check Box 147" hidden="1">
              <a:extLst>
                <a:ext uri="{63B3BB69-23CF-44E3-9099-C40C66FF867C}">
                  <a14:compatExt spid="_x0000_s58515"/>
                </a:ext>
                <a:ext uri="{FF2B5EF4-FFF2-40B4-BE49-F238E27FC236}">
                  <a16:creationId xmlns:a16="http://schemas.microsoft.com/office/drawing/2014/main" id="{00000000-0008-0000-0100-00009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57150</xdr:colOff>
          <xdr:row>58</xdr:row>
          <xdr:rowOff>9525</xdr:rowOff>
        </xdr:to>
        <xdr:sp macro="" textlink="">
          <xdr:nvSpPr>
            <xdr:cNvPr id="58516" name="Check Box 148" hidden="1">
              <a:extLst>
                <a:ext uri="{63B3BB69-23CF-44E3-9099-C40C66FF867C}">
                  <a14:compatExt spid="_x0000_s58516"/>
                </a:ext>
                <a:ext uri="{FF2B5EF4-FFF2-40B4-BE49-F238E27FC236}">
                  <a16:creationId xmlns:a16="http://schemas.microsoft.com/office/drawing/2014/main" id="{00000000-0008-0000-0100-00009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57150</xdr:colOff>
          <xdr:row>59</xdr:row>
          <xdr:rowOff>9525</xdr:rowOff>
        </xdr:to>
        <xdr:sp macro="" textlink="">
          <xdr:nvSpPr>
            <xdr:cNvPr id="58517" name="Check Box 149" hidden="1">
              <a:extLst>
                <a:ext uri="{63B3BB69-23CF-44E3-9099-C40C66FF867C}">
                  <a14:compatExt spid="_x0000_s58517"/>
                </a:ext>
                <a:ext uri="{FF2B5EF4-FFF2-40B4-BE49-F238E27FC236}">
                  <a16:creationId xmlns:a16="http://schemas.microsoft.com/office/drawing/2014/main" id="{00000000-0008-0000-0100-00009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57150</xdr:colOff>
          <xdr:row>60</xdr:row>
          <xdr:rowOff>9525</xdr:rowOff>
        </xdr:to>
        <xdr:sp macro="" textlink="">
          <xdr:nvSpPr>
            <xdr:cNvPr id="58518" name="Check Box 150" hidden="1">
              <a:extLst>
                <a:ext uri="{63B3BB69-23CF-44E3-9099-C40C66FF867C}">
                  <a14:compatExt spid="_x0000_s58518"/>
                </a:ext>
                <a:ext uri="{FF2B5EF4-FFF2-40B4-BE49-F238E27FC236}">
                  <a16:creationId xmlns:a16="http://schemas.microsoft.com/office/drawing/2014/main" id="{00000000-0008-0000-0100-00009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60</xdr:row>
          <xdr:rowOff>0</xdr:rowOff>
        </xdr:from>
        <xdr:to>
          <xdr:col>2</xdr:col>
          <xdr:colOff>57150</xdr:colOff>
          <xdr:row>61</xdr:row>
          <xdr:rowOff>9525</xdr:rowOff>
        </xdr:to>
        <xdr:sp macro="" textlink="">
          <xdr:nvSpPr>
            <xdr:cNvPr id="58519" name="Check Box 151" hidden="1">
              <a:extLst>
                <a:ext uri="{63B3BB69-23CF-44E3-9099-C40C66FF867C}">
                  <a14:compatExt spid="_x0000_s58519"/>
                </a:ext>
                <a:ext uri="{FF2B5EF4-FFF2-40B4-BE49-F238E27FC236}">
                  <a16:creationId xmlns:a16="http://schemas.microsoft.com/office/drawing/2014/main" id="{00000000-0008-0000-0100-00009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61</xdr:row>
          <xdr:rowOff>0</xdr:rowOff>
        </xdr:from>
        <xdr:to>
          <xdr:col>2</xdr:col>
          <xdr:colOff>57150</xdr:colOff>
          <xdr:row>62</xdr:row>
          <xdr:rowOff>9525</xdr:rowOff>
        </xdr:to>
        <xdr:sp macro="" textlink="">
          <xdr:nvSpPr>
            <xdr:cNvPr id="58520" name="Check Box 152" hidden="1">
              <a:extLst>
                <a:ext uri="{63B3BB69-23CF-44E3-9099-C40C66FF867C}">
                  <a14:compatExt spid="_x0000_s58520"/>
                </a:ext>
                <a:ext uri="{FF2B5EF4-FFF2-40B4-BE49-F238E27FC236}">
                  <a16:creationId xmlns:a16="http://schemas.microsoft.com/office/drawing/2014/main" id="{00000000-0008-0000-0100-00009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57150</xdr:colOff>
          <xdr:row>63</xdr:row>
          <xdr:rowOff>9525</xdr:rowOff>
        </xdr:to>
        <xdr:sp macro="" textlink="">
          <xdr:nvSpPr>
            <xdr:cNvPr id="58521" name="Check Box 153" hidden="1">
              <a:extLst>
                <a:ext uri="{63B3BB69-23CF-44E3-9099-C40C66FF867C}">
                  <a14:compatExt spid="_x0000_s58521"/>
                </a:ext>
                <a:ext uri="{FF2B5EF4-FFF2-40B4-BE49-F238E27FC236}">
                  <a16:creationId xmlns:a16="http://schemas.microsoft.com/office/drawing/2014/main" id="{00000000-0008-0000-0100-00009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2</xdr:col>
          <xdr:colOff>57150</xdr:colOff>
          <xdr:row>64</xdr:row>
          <xdr:rowOff>9525</xdr:rowOff>
        </xdr:to>
        <xdr:sp macro="" textlink="">
          <xdr:nvSpPr>
            <xdr:cNvPr id="58522" name="Check Box 154" hidden="1">
              <a:extLst>
                <a:ext uri="{63B3BB69-23CF-44E3-9099-C40C66FF867C}">
                  <a14:compatExt spid="_x0000_s58522"/>
                </a:ext>
                <a:ext uri="{FF2B5EF4-FFF2-40B4-BE49-F238E27FC236}">
                  <a16:creationId xmlns:a16="http://schemas.microsoft.com/office/drawing/2014/main" id="{00000000-0008-0000-0100-00009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57150</xdr:colOff>
          <xdr:row>65</xdr:row>
          <xdr:rowOff>9525</xdr:rowOff>
        </xdr:to>
        <xdr:sp macro="" textlink="">
          <xdr:nvSpPr>
            <xdr:cNvPr id="58523" name="Check Box 155" hidden="1">
              <a:extLst>
                <a:ext uri="{63B3BB69-23CF-44E3-9099-C40C66FF867C}">
                  <a14:compatExt spid="_x0000_s58523"/>
                </a:ext>
                <a:ext uri="{FF2B5EF4-FFF2-40B4-BE49-F238E27FC236}">
                  <a16:creationId xmlns:a16="http://schemas.microsoft.com/office/drawing/2014/main" id="{00000000-0008-0000-0100-00009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66</xdr:row>
          <xdr:rowOff>0</xdr:rowOff>
        </xdr:from>
        <xdr:to>
          <xdr:col>2</xdr:col>
          <xdr:colOff>57150</xdr:colOff>
          <xdr:row>67</xdr:row>
          <xdr:rowOff>9525</xdr:rowOff>
        </xdr:to>
        <xdr:sp macro="" textlink="">
          <xdr:nvSpPr>
            <xdr:cNvPr id="58524" name="Check Box 156" hidden="1">
              <a:extLst>
                <a:ext uri="{63B3BB69-23CF-44E3-9099-C40C66FF867C}">
                  <a14:compatExt spid="_x0000_s58524"/>
                </a:ext>
                <a:ext uri="{FF2B5EF4-FFF2-40B4-BE49-F238E27FC236}">
                  <a16:creationId xmlns:a16="http://schemas.microsoft.com/office/drawing/2014/main" id="{00000000-0008-0000-0100-00009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57150</xdr:colOff>
          <xdr:row>68</xdr:row>
          <xdr:rowOff>9525</xdr:rowOff>
        </xdr:to>
        <xdr:sp macro="" textlink="">
          <xdr:nvSpPr>
            <xdr:cNvPr id="58525" name="Check Box 157" hidden="1">
              <a:extLst>
                <a:ext uri="{63B3BB69-23CF-44E3-9099-C40C66FF867C}">
                  <a14:compatExt spid="_x0000_s58525"/>
                </a:ext>
                <a:ext uri="{FF2B5EF4-FFF2-40B4-BE49-F238E27FC236}">
                  <a16:creationId xmlns:a16="http://schemas.microsoft.com/office/drawing/2014/main" id="{00000000-0008-0000-0100-00009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68</xdr:row>
          <xdr:rowOff>0</xdr:rowOff>
        </xdr:from>
        <xdr:to>
          <xdr:col>2</xdr:col>
          <xdr:colOff>57150</xdr:colOff>
          <xdr:row>69</xdr:row>
          <xdr:rowOff>9525</xdr:rowOff>
        </xdr:to>
        <xdr:sp macro="" textlink="">
          <xdr:nvSpPr>
            <xdr:cNvPr id="58526" name="Check Box 158" hidden="1">
              <a:extLst>
                <a:ext uri="{63B3BB69-23CF-44E3-9099-C40C66FF867C}">
                  <a14:compatExt spid="_x0000_s58526"/>
                </a:ext>
                <a:ext uri="{FF2B5EF4-FFF2-40B4-BE49-F238E27FC236}">
                  <a16:creationId xmlns:a16="http://schemas.microsoft.com/office/drawing/2014/main" id="{00000000-0008-0000-0100-00009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69</xdr:row>
          <xdr:rowOff>0</xdr:rowOff>
        </xdr:from>
        <xdr:to>
          <xdr:col>2</xdr:col>
          <xdr:colOff>57150</xdr:colOff>
          <xdr:row>70</xdr:row>
          <xdr:rowOff>9525</xdr:rowOff>
        </xdr:to>
        <xdr:sp macro="" textlink="">
          <xdr:nvSpPr>
            <xdr:cNvPr id="58527" name="Check Box 159" hidden="1">
              <a:extLst>
                <a:ext uri="{63B3BB69-23CF-44E3-9099-C40C66FF867C}">
                  <a14:compatExt spid="_x0000_s58527"/>
                </a:ext>
                <a:ext uri="{FF2B5EF4-FFF2-40B4-BE49-F238E27FC236}">
                  <a16:creationId xmlns:a16="http://schemas.microsoft.com/office/drawing/2014/main" id="{00000000-0008-0000-0100-00009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70</xdr:row>
          <xdr:rowOff>0</xdr:rowOff>
        </xdr:from>
        <xdr:to>
          <xdr:col>2</xdr:col>
          <xdr:colOff>57150</xdr:colOff>
          <xdr:row>71</xdr:row>
          <xdr:rowOff>9525</xdr:rowOff>
        </xdr:to>
        <xdr:sp macro="" textlink="">
          <xdr:nvSpPr>
            <xdr:cNvPr id="58528" name="Check Box 160" hidden="1">
              <a:extLst>
                <a:ext uri="{63B3BB69-23CF-44E3-9099-C40C66FF867C}">
                  <a14:compatExt spid="_x0000_s58528"/>
                </a:ext>
                <a:ext uri="{FF2B5EF4-FFF2-40B4-BE49-F238E27FC236}">
                  <a16:creationId xmlns:a16="http://schemas.microsoft.com/office/drawing/2014/main" id="{00000000-0008-0000-0100-0000A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57150</xdr:colOff>
          <xdr:row>72</xdr:row>
          <xdr:rowOff>9525</xdr:rowOff>
        </xdr:to>
        <xdr:sp macro="" textlink="">
          <xdr:nvSpPr>
            <xdr:cNvPr id="58529" name="Check Box 161" hidden="1">
              <a:extLst>
                <a:ext uri="{63B3BB69-23CF-44E3-9099-C40C66FF867C}">
                  <a14:compatExt spid="_x0000_s58529"/>
                </a:ext>
                <a:ext uri="{FF2B5EF4-FFF2-40B4-BE49-F238E27FC236}">
                  <a16:creationId xmlns:a16="http://schemas.microsoft.com/office/drawing/2014/main" id="{00000000-0008-0000-0100-0000A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57150</xdr:colOff>
          <xdr:row>73</xdr:row>
          <xdr:rowOff>9525</xdr:rowOff>
        </xdr:to>
        <xdr:sp macro="" textlink="">
          <xdr:nvSpPr>
            <xdr:cNvPr id="58530" name="Check Box 162" hidden="1">
              <a:extLst>
                <a:ext uri="{63B3BB69-23CF-44E3-9099-C40C66FF867C}">
                  <a14:compatExt spid="_x0000_s58530"/>
                </a:ext>
                <a:ext uri="{FF2B5EF4-FFF2-40B4-BE49-F238E27FC236}">
                  <a16:creationId xmlns:a16="http://schemas.microsoft.com/office/drawing/2014/main" id="{00000000-0008-0000-0100-0000A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74</xdr:row>
          <xdr:rowOff>0</xdr:rowOff>
        </xdr:from>
        <xdr:to>
          <xdr:col>2</xdr:col>
          <xdr:colOff>57150</xdr:colOff>
          <xdr:row>75</xdr:row>
          <xdr:rowOff>9525</xdr:rowOff>
        </xdr:to>
        <xdr:sp macro="" textlink="">
          <xdr:nvSpPr>
            <xdr:cNvPr id="58531" name="Check Box 163" hidden="1">
              <a:extLst>
                <a:ext uri="{63B3BB69-23CF-44E3-9099-C40C66FF867C}">
                  <a14:compatExt spid="_x0000_s58531"/>
                </a:ext>
                <a:ext uri="{FF2B5EF4-FFF2-40B4-BE49-F238E27FC236}">
                  <a16:creationId xmlns:a16="http://schemas.microsoft.com/office/drawing/2014/main" id="{00000000-0008-0000-0100-0000A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75</xdr:row>
          <xdr:rowOff>0</xdr:rowOff>
        </xdr:from>
        <xdr:to>
          <xdr:col>2</xdr:col>
          <xdr:colOff>57150</xdr:colOff>
          <xdr:row>76</xdr:row>
          <xdr:rowOff>9525</xdr:rowOff>
        </xdr:to>
        <xdr:sp macro="" textlink="">
          <xdr:nvSpPr>
            <xdr:cNvPr id="58532" name="Check Box 164" hidden="1">
              <a:extLst>
                <a:ext uri="{63B3BB69-23CF-44E3-9099-C40C66FF867C}">
                  <a14:compatExt spid="_x0000_s58532"/>
                </a:ext>
                <a:ext uri="{FF2B5EF4-FFF2-40B4-BE49-F238E27FC236}">
                  <a16:creationId xmlns:a16="http://schemas.microsoft.com/office/drawing/2014/main" id="{00000000-0008-0000-0100-0000A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76</xdr:row>
          <xdr:rowOff>0</xdr:rowOff>
        </xdr:from>
        <xdr:to>
          <xdr:col>2</xdr:col>
          <xdr:colOff>57150</xdr:colOff>
          <xdr:row>77</xdr:row>
          <xdr:rowOff>9525</xdr:rowOff>
        </xdr:to>
        <xdr:sp macro="" textlink="">
          <xdr:nvSpPr>
            <xdr:cNvPr id="58533" name="Check Box 165" hidden="1">
              <a:extLst>
                <a:ext uri="{63B3BB69-23CF-44E3-9099-C40C66FF867C}">
                  <a14:compatExt spid="_x0000_s58533"/>
                </a:ext>
                <a:ext uri="{FF2B5EF4-FFF2-40B4-BE49-F238E27FC236}">
                  <a16:creationId xmlns:a16="http://schemas.microsoft.com/office/drawing/2014/main" id="{00000000-0008-0000-0100-0000A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57150</xdr:colOff>
          <xdr:row>78</xdr:row>
          <xdr:rowOff>9525</xdr:rowOff>
        </xdr:to>
        <xdr:sp macro="" textlink="">
          <xdr:nvSpPr>
            <xdr:cNvPr id="58534" name="Check Box 166" hidden="1">
              <a:extLst>
                <a:ext uri="{63B3BB69-23CF-44E3-9099-C40C66FF867C}">
                  <a14:compatExt spid="_x0000_s58534"/>
                </a:ext>
                <a:ext uri="{FF2B5EF4-FFF2-40B4-BE49-F238E27FC236}">
                  <a16:creationId xmlns:a16="http://schemas.microsoft.com/office/drawing/2014/main" id="{00000000-0008-0000-0100-0000A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78</xdr:row>
          <xdr:rowOff>0</xdr:rowOff>
        </xdr:from>
        <xdr:to>
          <xdr:col>2</xdr:col>
          <xdr:colOff>57150</xdr:colOff>
          <xdr:row>79</xdr:row>
          <xdr:rowOff>9525</xdr:rowOff>
        </xdr:to>
        <xdr:sp macro="" textlink="">
          <xdr:nvSpPr>
            <xdr:cNvPr id="58535" name="Check Box 167" hidden="1">
              <a:extLst>
                <a:ext uri="{63B3BB69-23CF-44E3-9099-C40C66FF867C}">
                  <a14:compatExt spid="_x0000_s58535"/>
                </a:ext>
                <a:ext uri="{FF2B5EF4-FFF2-40B4-BE49-F238E27FC236}">
                  <a16:creationId xmlns:a16="http://schemas.microsoft.com/office/drawing/2014/main" id="{00000000-0008-0000-0100-0000A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79</xdr:row>
          <xdr:rowOff>0</xdr:rowOff>
        </xdr:from>
        <xdr:to>
          <xdr:col>2</xdr:col>
          <xdr:colOff>57150</xdr:colOff>
          <xdr:row>80</xdr:row>
          <xdr:rowOff>9525</xdr:rowOff>
        </xdr:to>
        <xdr:sp macro="" textlink="">
          <xdr:nvSpPr>
            <xdr:cNvPr id="58536" name="Check Box 168" hidden="1">
              <a:extLst>
                <a:ext uri="{63B3BB69-23CF-44E3-9099-C40C66FF867C}">
                  <a14:compatExt spid="_x0000_s58536"/>
                </a:ext>
                <a:ext uri="{FF2B5EF4-FFF2-40B4-BE49-F238E27FC236}">
                  <a16:creationId xmlns:a16="http://schemas.microsoft.com/office/drawing/2014/main" id="{00000000-0008-0000-0100-0000A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80</xdr:row>
          <xdr:rowOff>0</xdr:rowOff>
        </xdr:from>
        <xdr:to>
          <xdr:col>2</xdr:col>
          <xdr:colOff>57150</xdr:colOff>
          <xdr:row>81</xdr:row>
          <xdr:rowOff>9525</xdr:rowOff>
        </xdr:to>
        <xdr:sp macro="" textlink="">
          <xdr:nvSpPr>
            <xdr:cNvPr id="58537" name="Check Box 169" hidden="1">
              <a:extLst>
                <a:ext uri="{63B3BB69-23CF-44E3-9099-C40C66FF867C}">
                  <a14:compatExt spid="_x0000_s58537"/>
                </a:ext>
                <a:ext uri="{FF2B5EF4-FFF2-40B4-BE49-F238E27FC236}">
                  <a16:creationId xmlns:a16="http://schemas.microsoft.com/office/drawing/2014/main" id="{00000000-0008-0000-0100-0000A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57150</xdr:colOff>
          <xdr:row>82</xdr:row>
          <xdr:rowOff>9525</xdr:rowOff>
        </xdr:to>
        <xdr:sp macro="" textlink="">
          <xdr:nvSpPr>
            <xdr:cNvPr id="58538" name="Check Box 170" hidden="1">
              <a:extLst>
                <a:ext uri="{63B3BB69-23CF-44E3-9099-C40C66FF867C}">
                  <a14:compatExt spid="_x0000_s58538"/>
                </a:ext>
                <a:ext uri="{FF2B5EF4-FFF2-40B4-BE49-F238E27FC236}">
                  <a16:creationId xmlns:a16="http://schemas.microsoft.com/office/drawing/2014/main" id="{00000000-0008-0000-0100-0000A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57150</xdr:colOff>
          <xdr:row>83</xdr:row>
          <xdr:rowOff>9525</xdr:rowOff>
        </xdr:to>
        <xdr:sp macro="" textlink="">
          <xdr:nvSpPr>
            <xdr:cNvPr id="58539" name="Check Box 171" hidden="1">
              <a:extLst>
                <a:ext uri="{63B3BB69-23CF-44E3-9099-C40C66FF867C}">
                  <a14:compatExt spid="_x0000_s58539"/>
                </a:ext>
                <a:ext uri="{FF2B5EF4-FFF2-40B4-BE49-F238E27FC236}">
                  <a16:creationId xmlns:a16="http://schemas.microsoft.com/office/drawing/2014/main" id="{00000000-0008-0000-0100-0000A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84</xdr:row>
          <xdr:rowOff>0</xdr:rowOff>
        </xdr:from>
        <xdr:to>
          <xdr:col>2</xdr:col>
          <xdr:colOff>57150</xdr:colOff>
          <xdr:row>85</xdr:row>
          <xdr:rowOff>9525</xdr:rowOff>
        </xdr:to>
        <xdr:sp macro="" textlink="">
          <xdr:nvSpPr>
            <xdr:cNvPr id="58540" name="Check Box 172" hidden="1">
              <a:extLst>
                <a:ext uri="{63B3BB69-23CF-44E3-9099-C40C66FF867C}">
                  <a14:compatExt spid="_x0000_s58540"/>
                </a:ext>
                <a:ext uri="{FF2B5EF4-FFF2-40B4-BE49-F238E27FC236}">
                  <a16:creationId xmlns:a16="http://schemas.microsoft.com/office/drawing/2014/main" id="{00000000-0008-0000-0100-0000A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57150</xdr:colOff>
          <xdr:row>86</xdr:row>
          <xdr:rowOff>9525</xdr:rowOff>
        </xdr:to>
        <xdr:sp macro="" textlink="">
          <xdr:nvSpPr>
            <xdr:cNvPr id="58541" name="Check Box 173" hidden="1">
              <a:extLst>
                <a:ext uri="{63B3BB69-23CF-44E3-9099-C40C66FF867C}">
                  <a14:compatExt spid="_x0000_s58541"/>
                </a:ext>
                <a:ext uri="{FF2B5EF4-FFF2-40B4-BE49-F238E27FC236}">
                  <a16:creationId xmlns:a16="http://schemas.microsoft.com/office/drawing/2014/main" id="{00000000-0008-0000-0100-0000A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57150</xdr:colOff>
          <xdr:row>87</xdr:row>
          <xdr:rowOff>9525</xdr:rowOff>
        </xdr:to>
        <xdr:sp macro="" textlink="">
          <xdr:nvSpPr>
            <xdr:cNvPr id="58542" name="Check Box 174" hidden="1">
              <a:extLst>
                <a:ext uri="{63B3BB69-23CF-44E3-9099-C40C66FF867C}">
                  <a14:compatExt spid="_x0000_s58542"/>
                </a:ext>
                <a:ext uri="{FF2B5EF4-FFF2-40B4-BE49-F238E27FC236}">
                  <a16:creationId xmlns:a16="http://schemas.microsoft.com/office/drawing/2014/main" id="{00000000-0008-0000-0100-0000A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57150</xdr:colOff>
          <xdr:row>88</xdr:row>
          <xdr:rowOff>9525</xdr:rowOff>
        </xdr:to>
        <xdr:sp macro="" textlink="">
          <xdr:nvSpPr>
            <xdr:cNvPr id="58543" name="Check Box 175" hidden="1">
              <a:extLst>
                <a:ext uri="{63B3BB69-23CF-44E3-9099-C40C66FF867C}">
                  <a14:compatExt spid="_x0000_s58543"/>
                </a:ext>
                <a:ext uri="{FF2B5EF4-FFF2-40B4-BE49-F238E27FC236}">
                  <a16:creationId xmlns:a16="http://schemas.microsoft.com/office/drawing/2014/main" id="{00000000-0008-0000-0100-0000A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57150</xdr:colOff>
          <xdr:row>91</xdr:row>
          <xdr:rowOff>9525</xdr:rowOff>
        </xdr:to>
        <xdr:sp macro="" textlink="">
          <xdr:nvSpPr>
            <xdr:cNvPr id="58544" name="Check Box 176" hidden="1">
              <a:extLst>
                <a:ext uri="{63B3BB69-23CF-44E3-9099-C40C66FF867C}">
                  <a14:compatExt spid="_x0000_s58544"/>
                </a:ext>
                <a:ext uri="{FF2B5EF4-FFF2-40B4-BE49-F238E27FC236}">
                  <a16:creationId xmlns:a16="http://schemas.microsoft.com/office/drawing/2014/main" id="{00000000-0008-0000-0100-0000B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91</xdr:row>
          <xdr:rowOff>0</xdr:rowOff>
        </xdr:from>
        <xdr:to>
          <xdr:col>2</xdr:col>
          <xdr:colOff>57150</xdr:colOff>
          <xdr:row>92</xdr:row>
          <xdr:rowOff>9525</xdr:rowOff>
        </xdr:to>
        <xdr:sp macro="" textlink="">
          <xdr:nvSpPr>
            <xdr:cNvPr id="58545" name="Check Box 177" hidden="1">
              <a:extLst>
                <a:ext uri="{63B3BB69-23CF-44E3-9099-C40C66FF867C}">
                  <a14:compatExt spid="_x0000_s58545"/>
                </a:ext>
                <a:ext uri="{FF2B5EF4-FFF2-40B4-BE49-F238E27FC236}">
                  <a16:creationId xmlns:a16="http://schemas.microsoft.com/office/drawing/2014/main" id="{00000000-0008-0000-0100-0000B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57150</xdr:colOff>
          <xdr:row>93</xdr:row>
          <xdr:rowOff>9525</xdr:rowOff>
        </xdr:to>
        <xdr:sp macro="" textlink="">
          <xdr:nvSpPr>
            <xdr:cNvPr id="58546" name="Check Box 178" hidden="1">
              <a:extLst>
                <a:ext uri="{63B3BB69-23CF-44E3-9099-C40C66FF867C}">
                  <a14:compatExt spid="_x0000_s58546"/>
                </a:ext>
                <a:ext uri="{FF2B5EF4-FFF2-40B4-BE49-F238E27FC236}">
                  <a16:creationId xmlns:a16="http://schemas.microsoft.com/office/drawing/2014/main" id="{00000000-0008-0000-0100-0000B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93</xdr:row>
          <xdr:rowOff>0</xdr:rowOff>
        </xdr:from>
        <xdr:to>
          <xdr:col>2</xdr:col>
          <xdr:colOff>57150</xdr:colOff>
          <xdr:row>94</xdr:row>
          <xdr:rowOff>9525</xdr:rowOff>
        </xdr:to>
        <xdr:sp macro="" textlink="">
          <xdr:nvSpPr>
            <xdr:cNvPr id="58547" name="Check Box 179" hidden="1">
              <a:extLst>
                <a:ext uri="{63B3BB69-23CF-44E3-9099-C40C66FF867C}">
                  <a14:compatExt spid="_x0000_s58547"/>
                </a:ext>
                <a:ext uri="{FF2B5EF4-FFF2-40B4-BE49-F238E27FC236}">
                  <a16:creationId xmlns:a16="http://schemas.microsoft.com/office/drawing/2014/main" id="{00000000-0008-0000-0100-0000B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57150</xdr:colOff>
          <xdr:row>95</xdr:row>
          <xdr:rowOff>9525</xdr:rowOff>
        </xdr:to>
        <xdr:sp macro="" textlink="">
          <xdr:nvSpPr>
            <xdr:cNvPr id="58548" name="Check Box 180" hidden="1">
              <a:extLst>
                <a:ext uri="{63B3BB69-23CF-44E3-9099-C40C66FF867C}">
                  <a14:compatExt spid="_x0000_s58548"/>
                </a:ext>
                <a:ext uri="{FF2B5EF4-FFF2-40B4-BE49-F238E27FC236}">
                  <a16:creationId xmlns:a16="http://schemas.microsoft.com/office/drawing/2014/main" id="{00000000-0008-0000-0100-0000B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95</xdr:row>
          <xdr:rowOff>0</xdr:rowOff>
        </xdr:from>
        <xdr:to>
          <xdr:col>2</xdr:col>
          <xdr:colOff>57150</xdr:colOff>
          <xdr:row>96</xdr:row>
          <xdr:rowOff>9525</xdr:rowOff>
        </xdr:to>
        <xdr:sp macro="" textlink="">
          <xdr:nvSpPr>
            <xdr:cNvPr id="58549" name="Check Box 181" hidden="1">
              <a:extLst>
                <a:ext uri="{63B3BB69-23CF-44E3-9099-C40C66FF867C}">
                  <a14:compatExt spid="_x0000_s58549"/>
                </a:ext>
                <a:ext uri="{FF2B5EF4-FFF2-40B4-BE49-F238E27FC236}">
                  <a16:creationId xmlns:a16="http://schemas.microsoft.com/office/drawing/2014/main" id="{00000000-0008-0000-0100-0000B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57150</xdr:colOff>
          <xdr:row>97</xdr:row>
          <xdr:rowOff>9525</xdr:rowOff>
        </xdr:to>
        <xdr:sp macro="" textlink="">
          <xdr:nvSpPr>
            <xdr:cNvPr id="58550" name="Check Box 182" hidden="1">
              <a:extLst>
                <a:ext uri="{63B3BB69-23CF-44E3-9099-C40C66FF867C}">
                  <a14:compatExt spid="_x0000_s58550"/>
                </a:ext>
                <a:ext uri="{FF2B5EF4-FFF2-40B4-BE49-F238E27FC236}">
                  <a16:creationId xmlns:a16="http://schemas.microsoft.com/office/drawing/2014/main" id="{00000000-0008-0000-0100-0000B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57150</xdr:colOff>
          <xdr:row>99</xdr:row>
          <xdr:rowOff>0</xdr:rowOff>
        </xdr:to>
        <xdr:sp macro="" textlink="">
          <xdr:nvSpPr>
            <xdr:cNvPr id="58551" name="Check Box 183" hidden="1">
              <a:extLst>
                <a:ext uri="{63B3BB69-23CF-44E3-9099-C40C66FF867C}">
                  <a14:compatExt spid="_x0000_s58551"/>
                </a:ext>
                <a:ext uri="{FF2B5EF4-FFF2-40B4-BE49-F238E27FC236}">
                  <a16:creationId xmlns:a16="http://schemas.microsoft.com/office/drawing/2014/main" id="{00000000-0008-0000-0100-0000B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83</xdr:row>
          <xdr:rowOff>0</xdr:rowOff>
        </xdr:from>
        <xdr:to>
          <xdr:col>2</xdr:col>
          <xdr:colOff>57150</xdr:colOff>
          <xdr:row>84</xdr:row>
          <xdr:rowOff>9525</xdr:rowOff>
        </xdr:to>
        <xdr:sp macro="" textlink="">
          <xdr:nvSpPr>
            <xdr:cNvPr id="58553" name="Check Box 185" hidden="1">
              <a:extLst>
                <a:ext uri="{63B3BB69-23CF-44E3-9099-C40C66FF867C}">
                  <a14:compatExt spid="_x0000_s58553"/>
                </a:ext>
                <a:ext uri="{FF2B5EF4-FFF2-40B4-BE49-F238E27FC236}">
                  <a16:creationId xmlns:a16="http://schemas.microsoft.com/office/drawing/2014/main" id="{00000000-0008-0000-0100-0000B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57150</xdr:colOff>
          <xdr:row>12</xdr:row>
          <xdr:rowOff>9525</xdr:rowOff>
        </xdr:to>
        <xdr:sp macro="" textlink="">
          <xdr:nvSpPr>
            <xdr:cNvPr id="58568" name="Check Box 200" hidden="1">
              <a:extLst>
                <a:ext uri="{63B3BB69-23CF-44E3-9099-C40C66FF867C}">
                  <a14:compatExt spid="_x0000_s58568"/>
                </a:ext>
                <a:ext uri="{FF2B5EF4-FFF2-40B4-BE49-F238E27FC236}">
                  <a16:creationId xmlns:a16="http://schemas.microsoft.com/office/drawing/2014/main" id="{00000000-0008-0000-0100-0000C8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57150</xdr:colOff>
          <xdr:row>13</xdr:row>
          <xdr:rowOff>9525</xdr:rowOff>
        </xdr:to>
        <xdr:sp macro="" textlink="">
          <xdr:nvSpPr>
            <xdr:cNvPr id="58569" name="Check Box 201" hidden="1">
              <a:extLst>
                <a:ext uri="{63B3BB69-23CF-44E3-9099-C40C66FF867C}">
                  <a14:compatExt spid="_x0000_s58569"/>
                </a:ext>
                <a:ext uri="{FF2B5EF4-FFF2-40B4-BE49-F238E27FC236}">
                  <a16:creationId xmlns:a16="http://schemas.microsoft.com/office/drawing/2014/main" id="{00000000-0008-0000-0100-0000C9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58570" name="Check Box 202" hidden="1">
              <a:extLst>
                <a:ext uri="{63B3BB69-23CF-44E3-9099-C40C66FF867C}">
                  <a14:compatExt spid="_x0000_s58570"/>
                </a:ext>
                <a:ext uri="{FF2B5EF4-FFF2-40B4-BE49-F238E27FC236}">
                  <a16:creationId xmlns:a16="http://schemas.microsoft.com/office/drawing/2014/main" id="{00000000-0008-0000-0100-0000CA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58571" name="Check Box 203" hidden="1">
              <a:extLst>
                <a:ext uri="{63B3BB69-23CF-44E3-9099-C40C66FF867C}">
                  <a14:compatExt spid="_x0000_s58571"/>
                </a:ext>
                <a:ext uri="{FF2B5EF4-FFF2-40B4-BE49-F238E27FC236}">
                  <a16:creationId xmlns:a16="http://schemas.microsoft.com/office/drawing/2014/main" id="{00000000-0008-0000-0100-0000C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58572" name="Check Box 204" hidden="1">
              <a:extLst>
                <a:ext uri="{63B3BB69-23CF-44E3-9099-C40C66FF867C}">
                  <a14:compatExt spid="_x0000_s58572"/>
                </a:ext>
                <a:ext uri="{FF2B5EF4-FFF2-40B4-BE49-F238E27FC236}">
                  <a16:creationId xmlns:a16="http://schemas.microsoft.com/office/drawing/2014/main" id="{00000000-0008-0000-0100-0000CC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19</xdr:row>
          <xdr:rowOff>9525</xdr:rowOff>
        </xdr:to>
        <xdr:sp macro="" textlink="">
          <xdr:nvSpPr>
            <xdr:cNvPr id="58573" name="Check Box 205" hidden="1">
              <a:extLst>
                <a:ext uri="{63B3BB69-23CF-44E3-9099-C40C66FF867C}">
                  <a14:compatExt spid="_x0000_s58573"/>
                </a:ext>
                <a:ext uri="{FF2B5EF4-FFF2-40B4-BE49-F238E27FC236}">
                  <a16:creationId xmlns:a16="http://schemas.microsoft.com/office/drawing/2014/main" id="{00000000-0008-0000-0100-0000CD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20</xdr:row>
          <xdr:rowOff>9525</xdr:rowOff>
        </xdr:to>
        <xdr:sp macro="" textlink="">
          <xdr:nvSpPr>
            <xdr:cNvPr id="58574" name="Check Box 206" hidden="1">
              <a:extLst>
                <a:ext uri="{63B3BB69-23CF-44E3-9099-C40C66FF867C}">
                  <a14:compatExt spid="_x0000_s58574"/>
                </a:ext>
                <a:ext uri="{FF2B5EF4-FFF2-40B4-BE49-F238E27FC236}">
                  <a16:creationId xmlns:a16="http://schemas.microsoft.com/office/drawing/2014/main" id="{00000000-0008-0000-0100-0000CE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58575" name="Check Box 207" hidden="1">
              <a:extLst>
                <a:ext uri="{63B3BB69-23CF-44E3-9099-C40C66FF867C}">
                  <a14:compatExt spid="_x0000_s58575"/>
                </a:ext>
                <a:ext uri="{FF2B5EF4-FFF2-40B4-BE49-F238E27FC236}">
                  <a16:creationId xmlns:a16="http://schemas.microsoft.com/office/drawing/2014/main" id="{00000000-0008-0000-0100-0000CF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58576" name="Check Box 208" hidden="1">
              <a:extLst>
                <a:ext uri="{63B3BB69-23CF-44E3-9099-C40C66FF867C}">
                  <a14:compatExt spid="_x0000_s58576"/>
                </a:ext>
                <a:ext uri="{FF2B5EF4-FFF2-40B4-BE49-F238E27FC236}">
                  <a16:creationId xmlns:a16="http://schemas.microsoft.com/office/drawing/2014/main" id="{00000000-0008-0000-0100-0000D0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58577" name="Check Box 209" hidden="1">
              <a:extLst>
                <a:ext uri="{63B3BB69-23CF-44E3-9099-C40C66FF867C}">
                  <a14:compatExt spid="_x0000_s58577"/>
                </a:ext>
                <a:ext uri="{FF2B5EF4-FFF2-40B4-BE49-F238E27FC236}">
                  <a16:creationId xmlns:a16="http://schemas.microsoft.com/office/drawing/2014/main" id="{00000000-0008-0000-0100-0000D1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58578" name="Check Box 210" hidden="1">
              <a:extLst>
                <a:ext uri="{63B3BB69-23CF-44E3-9099-C40C66FF867C}">
                  <a14:compatExt spid="_x0000_s58578"/>
                </a:ext>
                <a:ext uri="{FF2B5EF4-FFF2-40B4-BE49-F238E27FC236}">
                  <a16:creationId xmlns:a16="http://schemas.microsoft.com/office/drawing/2014/main" id="{00000000-0008-0000-0100-0000D2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58579" name="Check Box 211" hidden="1">
              <a:extLst>
                <a:ext uri="{63B3BB69-23CF-44E3-9099-C40C66FF867C}">
                  <a14:compatExt spid="_x0000_s58579"/>
                </a:ext>
                <a:ext uri="{FF2B5EF4-FFF2-40B4-BE49-F238E27FC236}">
                  <a16:creationId xmlns:a16="http://schemas.microsoft.com/office/drawing/2014/main" id="{00000000-0008-0000-0100-0000D3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29</xdr:row>
          <xdr:rowOff>9525</xdr:rowOff>
        </xdr:to>
        <xdr:sp macro="" textlink="">
          <xdr:nvSpPr>
            <xdr:cNvPr id="58580" name="Check Box 212" hidden="1">
              <a:extLst>
                <a:ext uri="{63B3BB69-23CF-44E3-9099-C40C66FF867C}">
                  <a14:compatExt spid="_x0000_s58580"/>
                </a:ext>
                <a:ext uri="{FF2B5EF4-FFF2-40B4-BE49-F238E27FC236}">
                  <a16:creationId xmlns:a16="http://schemas.microsoft.com/office/drawing/2014/main" id="{00000000-0008-0000-0100-0000D4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30</xdr:row>
          <xdr:rowOff>9525</xdr:rowOff>
        </xdr:to>
        <xdr:sp macro="" textlink="">
          <xdr:nvSpPr>
            <xdr:cNvPr id="58581" name="Check Box 213" hidden="1">
              <a:extLst>
                <a:ext uri="{63B3BB69-23CF-44E3-9099-C40C66FF867C}">
                  <a14:compatExt spid="_x0000_s58581"/>
                </a:ext>
                <a:ext uri="{FF2B5EF4-FFF2-40B4-BE49-F238E27FC236}">
                  <a16:creationId xmlns:a16="http://schemas.microsoft.com/office/drawing/2014/main" id="{00000000-0008-0000-0100-0000D5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30</xdr:row>
          <xdr:rowOff>9525</xdr:rowOff>
        </xdr:to>
        <xdr:sp macro="" textlink="">
          <xdr:nvSpPr>
            <xdr:cNvPr id="58582" name="Check Box 214" hidden="1">
              <a:extLst>
                <a:ext uri="{63B3BB69-23CF-44E3-9099-C40C66FF867C}">
                  <a14:compatExt spid="_x0000_s58582"/>
                </a:ext>
                <a:ext uri="{FF2B5EF4-FFF2-40B4-BE49-F238E27FC236}">
                  <a16:creationId xmlns:a16="http://schemas.microsoft.com/office/drawing/2014/main" id="{00000000-0008-0000-0100-0000D6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58583" name="Check Box 215" hidden="1">
              <a:extLst>
                <a:ext uri="{63B3BB69-23CF-44E3-9099-C40C66FF867C}">
                  <a14:compatExt spid="_x0000_s58583"/>
                </a:ext>
                <a:ext uri="{FF2B5EF4-FFF2-40B4-BE49-F238E27FC236}">
                  <a16:creationId xmlns:a16="http://schemas.microsoft.com/office/drawing/2014/main" id="{00000000-0008-0000-0100-0000D7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57150</xdr:colOff>
          <xdr:row>89</xdr:row>
          <xdr:rowOff>9525</xdr:rowOff>
        </xdr:to>
        <xdr:sp macro="" textlink="">
          <xdr:nvSpPr>
            <xdr:cNvPr id="58587" name="Check Box 219" hidden="1">
              <a:extLst>
                <a:ext uri="{63B3BB69-23CF-44E3-9099-C40C66FF867C}">
                  <a14:compatExt spid="_x0000_s58587"/>
                </a:ext>
                <a:ext uri="{FF2B5EF4-FFF2-40B4-BE49-F238E27FC236}">
                  <a16:creationId xmlns:a16="http://schemas.microsoft.com/office/drawing/2014/main" id="{00000000-0008-0000-0100-0000DBE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57150</xdr:colOff>
          <xdr:row>5</xdr:row>
          <xdr:rowOff>9525</xdr:rowOff>
        </xdr:to>
        <xdr:sp macro="" textlink="">
          <xdr:nvSpPr>
            <xdr:cNvPr id="59506" name="Check Box 114" hidden="1">
              <a:extLst>
                <a:ext uri="{63B3BB69-23CF-44E3-9099-C40C66FF867C}">
                  <a14:compatExt spid="_x0000_s59506"/>
                </a:ext>
                <a:ext uri="{FF2B5EF4-FFF2-40B4-BE49-F238E27FC236}">
                  <a16:creationId xmlns:a16="http://schemas.microsoft.com/office/drawing/2014/main" id="{00000000-0008-0000-0200-00007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57150</xdr:colOff>
          <xdr:row>6</xdr:row>
          <xdr:rowOff>9525</xdr:rowOff>
        </xdr:to>
        <xdr:sp macro="" textlink="">
          <xdr:nvSpPr>
            <xdr:cNvPr id="59507" name="Check Box 115" hidden="1">
              <a:extLst>
                <a:ext uri="{63B3BB69-23CF-44E3-9099-C40C66FF867C}">
                  <a14:compatExt spid="_x0000_s59507"/>
                </a:ext>
                <a:ext uri="{FF2B5EF4-FFF2-40B4-BE49-F238E27FC236}">
                  <a16:creationId xmlns:a16="http://schemas.microsoft.com/office/drawing/2014/main" id="{00000000-0008-0000-0200-00007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57150</xdr:colOff>
          <xdr:row>7</xdr:row>
          <xdr:rowOff>9525</xdr:rowOff>
        </xdr:to>
        <xdr:sp macro="" textlink="">
          <xdr:nvSpPr>
            <xdr:cNvPr id="59508" name="Check Box 116" hidden="1">
              <a:extLst>
                <a:ext uri="{63B3BB69-23CF-44E3-9099-C40C66FF867C}">
                  <a14:compatExt spid="_x0000_s59508"/>
                </a:ext>
                <a:ext uri="{FF2B5EF4-FFF2-40B4-BE49-F238E27FC236}">
                  <a16:creationId xmlns:a16="http://schemas.microsoft.com/office/drawing/2014/main" id="{00000000-0008-0000-0200-00007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57150</xdr:colOff>
          <xdr:row>8</xdr:row>
          <xdr:rowOff>9525</xdr:rowOff>
        </xdr:to>
        <xdr:sp macro="" textlink="">
          <xdr:nvSpPr>
            <xdr:cNvPr id="59509" name="Check Box 117" hidden="1">
              <a:extLst>
                <a:ext uri="{63B3BB69-23CF-44E3-9099-C40C66FF867C}">
                  <a14:compatExt spid="_x0000_s59509"/>
                </a:ext>
                <a:ext uri="{FF2B5EF4-FFF2-40B4-BE49-F238E27FC236}">
                  <a16:creationId xmlns:a16="http://schemas.microsoft.com/office/drawing/2014/main" id="{00000000-0008-0000-0200-00007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xdr:row>
          <xdr:rowOff>0</xdr:rowOff>
        </xdr:from>
        <xdr:to>
          <xdr:col>2</xdr:col>
          <xdr:colOff>57150</xdr:colOff>
          <xdr:row>11</xdr:row>
          <xdr:rowOff>9525</xdr:rowOff>
        </xdr:to>
        <xdr:sp macro="" textlink="">
          <xdr:nvSpPr>
            <xdr:cNvPr id="59510" name="Check Box 118" hidden="1">
              <a:extLst>
                <a:ext uri="{63B3BB69-23CF-44E3-9099-C40C66FF867C}">
                  <a14:compatExt spid="_x0000_s59510"/>
                </a:ext>
                <a:ext uri="{FF2B5EF4-FFF2-40B4-BE49-F238E27FC236}">
                  <a16:creationId xmlns:a16="http://schemas.microsoft.com/office/drawing/2014/main" id="{00000000-0008-0000-0200-00007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57150</xdr:colOff>
          <xdr:row>12</xdr:row>
          <xdr:rowOff>9525</xdr:rowOff>
        </xdr:to>
        <xdr:sp macro="" textlink="">
          <xdr:nvSpPr>
            <xdr:cNvPr id="59511" name="Check Box 119" hidden="1">
              <a:extLst>
                <a:ext uri="{63B3BB69-23CF-44E3-9099-C40C66FF867C}">
                  <a14:compatExt spid="_x0000_s59511"/>
                </a:ext>
                <a:ext uri="{FF2B5EF4-FFF2-40B4-BE49-F238E27FC236}">
                  <a16:creationId xmlns:a16="http://schemas.microsoft.com/office/drawing/2014/main" id="{00000000-0008-0000-0200-00007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59512" name="Check Box 120" hidden="1">
              <a:extLst>
                <a:ext uri="{63B3BB69-23CF-44E3-9099-C40C66FF867C}">
                  <a14:compatExt spid="_x0000_s59512"/>
                </a:ext>
                <a:ext uri="{FF2B5EF4-FFF2-40B4-BE49-F238E27FC236}">
                  <a16:creationId xmlns:a16="http://schemas.microsoft.com/office/drawing/2014/main" id="{00000000-0008-0000-0200-00007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59513" name="Check Box 121" hidden="1">
              <a:extLst>
                <a:ext uri="{63B3BB69-23CF-44E3-9099-C40C66FF867C}">
                  <a14:compatExt spid="_x0000_s59513"/>
                </a:ext>
                <a:ext uri="{FF2B5EF4-FFF2-40B4-BE49-F238E27FC236}">
                  <a16:creationId xmlns:a16="http://schemas.microsoft.com/office/drawing/2014/main" id="{00000000-0008-0000-0200-00007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59514" name="Check Box 122" hidden="1">
              <a:extLst>
                <a:ext uri="{63B3BB69-23CF-44E3-9099-C40C66FF867C}">
                  <a14:compatExt spid="_x0000_s59514"/>
                </a:ext>
                <a:ext uri="{FF2B5EF4-FFF2-40B4-BE49-F238E27FC236}">
                  <a16:creationId xmlns:a16="http://schemas.microsoft.com/office/drawing/2014/main" id="{00000000-0008-0000-0200-00007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59515" name="Check Box 123" hidden="1">
              <a:extLst>
                <a:ext uri="{63B3BB69-23CF-44E3-9099-C40C66FF867C}">
                  <a14:compatExt spid="_x0000_s59515"/>
                </a:ext>
                <a:ext uri="{FF2B5EF4-FFF2-40B4-BE49-F238E27FC236}">
                  <a16:creationId xmlns:a16="http://schemas.microsoft.com/office/drawing/2014/main" id="{00000000-0008-0000-0200-00007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59516" name="Check Box 124" hidden="1">
              <a:extLst>
                <a:ext uri="{63B3BB69-23CF-44E3-9099-C40C66FF867C}">
                  <a14:compatExt spid="_x0000_s59516"/>
                </a:ext>
                <a:ext uri="{FF2B5EF4-FFF2-40B4-BE49-F238E27FC236}">
                  <a16:creationId xmlns:a16="http://schemas.microsoft.com/office/drawing/2014/main" id="{00000000-0008-0000-0200-00007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59517" name="Check Box 125" hidden="1">
              <a:extLst>
                <a:ext uri="{63B3BB69-23CF-44E3-9099-C40C66FF867C}">
                  <a14:compatExt spid="_x0000_s59517"/>
                </a:ext>
                <a:ext uri="{FF2B5EF4-FFF2-40B4-BE49-F238E27FC236}">
                  <a16:creationId xmlns:a16="http://schemas.microsoft.com/office/drawing/2014/main" id="{00000000-0008-0000-0200-00007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59518" name="Check Box 126" hidden="1">
              <a:extLst>
                <a:ext uri="{63B3BB69-23CF-44E3-9099-C40C66FF867C}">
                  <a14:compatExt spid="_x0000_s59518"/>
                </a:ext>
                <a:ext uri="{FF2B5EF4-FFF2-40B4-BE49-F238E27FC236}">
                  <a16:creationId xmlns:a16="http://schemas.microsoft.com/office/drawing/2014/main" id="{00000000-0008-0000-0200-00007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59519" name="Check Box 127" hidden="1">
              <a:extLst>
                <a:ext uri="{63B3BB69-23CF-44E3-9099-C40C66FF867C}">
                  <a14:compatExt spid="_x0000_s59519"/>
                </a:ext>
                <a:ext uri="{FF2B5EF4-FFF2-40B4-BE49-F238E27FC236}">
                  <a16:creationId xmlns:a16="http://schemas.microsoft.com/office/drawing/2014/main" id="{00000000-0008-0000-0200-00007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59520" name="Check Box 128" hidden="1">
              <a:extLst>
                <a:ext uri="{63B3BB69-23CF-44E3-9099-C40C66FF867C}">
                  <a14:compatExt spid="_x0000_s59520"/>
                </a:ext>
                <a:ext uri="{FF2B5EF4-FFF2-40B4-BE49-F238E27FC236}">
                  <a16:creationId xmlns:a16="http://schemas.microsoft.com/office/drawing/2014/main" id="{00000000-0008-0000-0200-00008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59521" name="Check Box 129" hidden="1">
              <a:extLst>
                <a:ext uri="{63B3BB69-23CF-44E3-9099-C40C66FF867C}">
                  <a14:compatExt spid="_x0000_s59521"/>
                </a:ext>
                <a:ext uri="{FF2B5EF4-FFF2-40B4-BE49-F238E27FC236}">
                  <a16:creationId xmlns:a16="http://schemas.microsoft.com/office/drawing/2014/main" id="{00000000-0008-0000-0200-00008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59522" name="Check Box 130" hidden="1">
              <a:extLst>
                <a:ext uri="{63B3BB69-23CF-44E3-9099-C40C66FF867C}">
                  <a14:compatExt spid="_x0000_s59522"/>
                </a:ext>
                <a:ext uri="{FF2B5EF4-FFF2-40B4-BE49-F238E27FC236}">
                  <a16:creationId xmlns:a16="http://schemas.microsoft.com/office/drawing/2014/main" id="{00000000-0008-0000-0200-00008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59523" name="Check Box 131" hidden="1">
              <a:extLst>
                <a:ext uri="{63B3BB69-23CF-44E3-9099-C40C66FF867C}">
                  <a14:compatExt spid="_x0000_s59523"/>
                </a:ext>
                <a:ext uri="{FF2B5EF4-FFF2-40B4-BE49-F238E27FC236}">
                  <a16:creationId xmlns:a16="http://schemas.microsoft.com/office/drawing/2014/main" id="{00000000-0008-0000-0200-00008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59524" name="Check Box 132" hidden="1">
              <a:extLst>
                <a:ext uri="{63B3BB69-23CF-44E3-9099-C40C66FF867C}">
                  <a14:compatExt spid="_x0000_s59524"/>
                </a:ext>
                <a:ext uri="{FF2B5EF4-FFF2-40B4-BE49-F238E27FC236}">
                  <a16:creationId xmlns:a16="http://schemas.microsoft.com/office/drawing/2014/main" id="{00000000-0008-0000-0200-00008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59525" name="Check Box 133" hidden="1">
              <a:extLst>
                <a:ext uri="{63B3BB69-23CF-44E3-9099-C40C66FF867C}">
                  <a14:compatExt spid="_x0000_s59525"/>
                </a:ext>
                <a:ext uri="{FF2B5EF4-FFF2-40B4-BE49-F238E27FC236}">
                  <a16:creationId xmlns:a16="http://schemas.microsoft.com/office/drawing/2014/main" id="{00000000-0008-0000-0200-00008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59526" name="Check Box 134" hidden="1">
              <a:extLst>
                <a:ext uri="{63B3BB69-23CF-44E3-9099-C40C66FF867C}">
                  <a14:compatExt spid="_x0000_s59526"/>
                </a:ext>
                <a:ext uri="{FF2B5EF4-FFF2-40B4-BE49-F238E27FC236}">
                  <a16:creationId xmlns:a16="http://schemas.microsoft.com/office/drawing/2014/main" id="{00000000-0008-0000-0200-00008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59527" name="Check Box 135" hidden="1">
              <a:extLst>
                <a:ext uri="{63B3BB69-23CF-44E3-9099-C40C66FF867C}">
                  <a14:compatExt spid="_x0000_s59527"/>
                </a:ext>
                <a:ext uri="{FF2B5EF4-FFF2-40B4-BE49-F238E27FC236}">
                  <a16:creationId xmlns:a16="http://schemas.microsoft.com/office/drawing/2014/main" id="{00000000-0008-0000-0200-00008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59528" name="Check Box 136" hidden="1">
              <a:extLst>
                <a:ext uri="{63B3BB69-23CF-44E3-9099-C40C66FF867C}">
                  <a14:compatExt spid="_x0000_s59528"/>
                </a:ext>
                <a:ext uri="{FF2B5EF4-FFF2-40B4-BE49-F238E27FC236}">
                  <a16:creationId xmlns:a16="http://schemas.microsoft.com/office/drawing/2014/main" id="{00000000-0008-0000-0200-00008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59529" name="Check Box 137" hidden="1">
              <a:extLst>
                <a:ext uri="{63B3BB69-23CF-44E3-9099-C40C66FF867C}">
                  <a14:compatExt spid="_x0000_s59529"/>
                </a:ext>
                <a:ext uri="{FF2B5EF4-FFF2-40B4-BE49-F238E27FC236}">
                  <a16:creationId xmlns:a16="http://schemas.microsoft.com/office/drawing/2014/main" id="{00000000-0008-0000-0200-00008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59530" name="Check Box 138" hidden="1">
              <a:extLst>
                <a:ext uri="{63B3BB69-23CF-44E3-9099-C40C66FF867C}">
                  <a14:compatExt spid="_x0000_s59530"/>
                </a:ext>
                <a:ext uri="{FF2B5EF4-FFF2-40B4-BE49-F238E27FC236}">
                  <a16:creationId xmlns:a16="http://schemas.microsoft.com/office/drawing/2014/main" id="{00000000-0008-0000-0200-00008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59531" name="Check Box 139" hidden="1">
              <a:extLst>
                <a:ext uri="{63B3BB69-23CF-44E3-9099-C40C66FF867C}">
                  <a14:compatExt spid="_x0000_s59531"/>
                </a:ext>
                <a:ext uri="{FF2B5EF4-FFF2-40B4-BE49-F238E27FC236}">
                  <a16:creationId xmlns:a16="http://schemas.microsoft.com/office/drawing/2014/main" id="{00000000-0008-0000-0200-00008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59532" name="Check Box 140" hidden="1">
              <a:extLst>
                <a:ext uri="{63B3BB69-23CF-44E3-9099-C40C66FF867C}">
                  <a14:compatExt spid="_x0000_s59532"/>
                </a:ext>
                <a:ext uri="{FF2B5EF4-FFF2-40B4-BE49-F238E27FC236}">
                  <a16:creationId xmlns:a16="http://schemas.microsoft.com/office/drawing/2014/main" id="{00000000-0008-0000-0200-00008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59533" name="Check Box 141" hidden="1">
              <a:extLst>
                <a:ext uri="{63B3BB69-23CF-44E3-9099-C40C66FF867C}">
                  <a14:compatExt spid="_x0000_s59533"/>
                </a:ext>
                <a:ext uri="{FF2B5EF4-FFF2-40B4-BE49-F238E27FC236}">
                  <a16:creationId xmlns:a16="http://schemas.microsoft.com/office/drawing/2014/main" id="{00000000-0008-0000-0200-00008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59534" name="Check Box 142" hidden="1">
              <a:extLst>
                <a:ext uri="{63B3BB69-23CF-44E3-9099-C40C66FF867C}">
                  <a14:compatExt spid="_x0000_s59534"/>
                </a:ext>
                <a:ext uri="{FF2B5EF4-FFF2-40B4-BE49-F238E27FC236}">
                  <a16:creationId xmlns:a16="http://schemas.microsoft.com/office/drawing/2014/main" id="{00000000-0008-0000-0200-00008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59535" name="Check Box 143" hidden="1">
              <a:extLst>
                <a:ext uri="{63B3BB69-23CF-44E3-9099-C40C66FF867C}">
                  <a14:compatExt spid="_x0000_s59535"/>
                </a:ext>
                <a:ext uri="{FF2B5EF4-FFF2-40B4-BE49-F238E27FC236}">
                  <a16:creationId xmlns:a16="http://schemas.microsoft.com/office/drawing/2014/main" id="{00000000-0008-0000-0200-00008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59536" name="Check Box 144" hidden="1">
              <a:extLst>
                <a:ext uri="{63B3BB69-23CF-44E3-9099-C40C66FF867C}">
                  <a14:compatExt spid="_x0000_s59536"/>
                </a:ext>
                <a:ext uri="{FF2B5EF4-FFF2-40B4-BE49-F238E27FC236}">
                  <a16:creationId xmlns:a16="http://schemas.microsoft.com/office/drawing/2014/main" id="{00000000-0008-0000-0200-00009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59537" name="Check Box 145" hidden="1">
              <a:extLst>
                <a:ext uri="{63B3BB69-23CF-44E3-9099-C40C66FF867C}">
                  <a14:compatExt spid="_x0000_s59537"/>
                </a:ext>
                <a:ext uri="{FF2B5EF4-FFF2-40B4-BE49-F238E27FC236}">
                  <a16:creationId xmlns:a16="http://schemas.microsoft.com/office/drawing/2014/main" id="{00000000-0008-0000-0200-00009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9525</xdr:rowOff>
        </xdr:to>
        <xdr:sp macro="" textlink="">
          <xdr:nvSpPr>
            <xdr:cNvPr id="59538" name="Check Box 146" hidden="1">
              <a:extLst>
                <a:ext uri="{63B3BB69-23CF-44E3-9099-C40C66FF867C}">
                  <a14:compatExt spid="_x0000_s59538"/>
                </a:ext>
                <a:ext uri="{FF2B5EF4-FFF2-40B4-BE49-F238E27FC236}">
                  <a16:creationId xmlns:a16="http://schemas.microsoft.com/office/drawing/2014/main" id="{00000000-0008-0000-0200-00009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9525</xdr:rowOff>
        </xdr:to>
        <xdr:sp macro="" textlink="">
          <xdr:nvSpPr>
            <xdr:cNvPr id="59539" name="Check Box 147" hidden="1">
              <a:extLst>
                <a:ext uri="{63B3BB69-23CF-44E3-9099-C40C66FF867C}">
                  <a14:compatExt spid="_x0000_s59539"/>
                </a:ext>
                <a:ext uri="{FF2B5EF4-FFF2-40B4-BE49-F238E27FC236}">
                  <a16:creationId xmlns:a16="http://schemas.microsoft.com/office/drawing/2014/main" id="{00000000-0008-0000-0200-00009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9525</xdr:rowOff>
        </xdr:to>
        <xdr:sp macro="" textlink="">
          <xdr:nvSpPr>
            <xdr:cNvPr id="59540" name="Check Box 148" hidden="1">
              <a:extLst>
                <a:ext uri="{63B3BB69-23CF-44E3-9099-C40C66FF867C}">
                  <a14:compatExt spid="_x0000_s59540"/>
                </a:ext>
                <a:ext uri="{FF2B5EF4-FFF2-40B4-BE49-F238E27FC236}">
                  <a16:creationId xmlns:a16="http://schemas.microsoft.com/office/drawing/2014/main" id="{00000000-0008-0000-0200-00009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57150</xdr:colOff>
          <xdr:row>50</xdr:row>
          <xdr:rowOff>9525</xdr:rowOff>
        </xdr:to>
        <xdr:sp macro="" textlink="">
          <xdr:nvSpPr>
            <xdr:cNvPr id="59541" name="Check Box 149" hidden="1">
              <a:extLst>
                <a:ext uri="{63B3BB69-23CF-44E3-9099-C40C66FF867C}">
                  <a14:compatExt spid="_x0000_s59541"/>
                </a:ext>
                <a:ext uri="{FF2B5EF4-FFF2-40B4-BE49-F238E27FC236}">
                  <a16:creationId xmlns:a16="http://schemas.microsoft.com/office/drawing/2014/main" id="{00000000-0008-0000-0200-00009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9525</xdr:rowOff>
        </xdr:to>
        <xdr:sp macro="" textlink="">
          <xdr:nvSpPr>
            <xdr:cNvPr id="59542" name="Check Box 150" hidden="1">
              <a:extLst>
                <a:ext uri="{63B3BB69-23CF-44E3-9099-C40C66FF867C}">
                  <a14:compatExt spid="_x0000_s59542"/>
                </a:ext>
                <a:ext uri="{FF2B5EF4-FFF2-40B4-BE49-F238E27FC236}">
                  <a16:creationId xmlns:a16="http://schemas.microsoft.com/office/drawing/2014/main" id="{00000000-0008-0000-0200-00009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9525</xdr:rowOff>
        </xdr:to>
        <xdr:sp macro="" textlink="">
          <xdr:nvSpPr>
            <xdr:cNvPr id="59543" name="Check Box 151" hidden="1">
              <a:extLst>
                <a:ext uri="{63B3BB69-23CF-44E3-9099-C40C66FF867C}">
                  <a14:compatExt spid="_x0000_s59543"/>
                </a:ext>
                <a:ext uri="{FF2B5EF4-FFF2-40B4-BE49-F238E27FC236}">
                  <a16:creationId xmlns:a16="http://schemas.microsoft.com/office/drawing/2014/main" id="{00000000-0008-0000-0200-00009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53</xdr:row>
          <xdr:rowOff>0</xdr:rowOff>
        </xdr:from>
        <xdr:to>
          <xdr:col>3</xdr:col>
          <xdr:colOff>57150</xdr:colOff>
          <xdr:row>54</xdr:row>
          <xdr:rowOff>9525</xdr:rowOff>
        </xdr:to>
        <xdr:sp macro="" textlink="">
          <xdr:nvSpPr>
            <xdr:cNvPr id="59544" name="Check Box 152" hidden="1">
              <a:extLst>
                <a:ext uri="{63B3BB69-23CF-44E3-9099-C40C66FF867C}">
                  <a14:compatExt spid="_x0000_s59544"/>
                </a:ext>
                <a:ext uri="{FF2B5EF4-FFF2-40B4-BE49-F238E27FC236}">
                  <a16:creationId xmlns:a16="http://schemas.microsoft.com/office/drawing/2014/main" id="{00000000-0008-0000-0200-00009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53</xdr:row>
          <xdr:rowOff>0</xdr:rowOff>
        </xdr:from>
        <xdr:to>
          <xdr:col>9</xdr:col>
          <xdr:colOff>57150</xdr:colOff>
          <xdr:row>54</xdr:row>
          <xdr:rowOff>9525</xdr:rowOff>
        </xdr:to>
        <xdr:sp macro="" textlink="">
          <xdr:nvSpPr>
            <xdr:cNvPr id="59545" name="Check Box 153" hidden="1">
              <a:extLst>
                <a:ext uri="{63B3BB69-23CF-44E3-9099-C40C66FF867C}">
                  <a14:compatExt spid="_x0000_s59545"/>
                </a:ext>
                <a:ext uri="{FF2B5EF4-FFF2-40B4-BE49-F238E27FC236}">
                  <a16:creationId xmlns:a16="http://schemas.microsoft.com/office/drawing/2014/main" id="{00000000-0008-0000-0200-00009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56</xdr:row>
          <xdr:rowOff>0</xdr:rowOff>
        </xdr:from>
        <xdr:to>
          <xdr:col>2</xdr:col>
          <xdr:colOff>57150</xdr:colOff>
          <xdr:row>57</xdr:row>
          <xdr:rowOff>9525</xdr:rowOff>
        </xdr:to>
        <xdr:sp macro="" textlink="">
          <xdr:nvSpPr>
            <xdr:cNvPr id="59546" name="Check Box 154" hidden="1">
              <a:extLst>
                <a:ext uri="{63B3BB69-23CF-44E3-9099-C40C66FF867C}">
                  <a14:compatExt spid="_x0000_s59546"/>
                </a:ext>
                <a:ext uri="{FF2B5EF4-FFF2-40B4-BE49-F238E27FC236}">
                  <a16:creationId xmlns:a16="http://schemas.microsoft.com/office/drawing/2014/main" id="{00000000-0008-0000-0200-00009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57150</xdr:colOff>
          <xdr:row>58</xdr:row>
          <xdr:rowOff>9525</xdr:rowOff>
        </xdr:to>
        <xdr:sp macro="" textlink="">
          <xdr:nvSpPr>
            <xdr:cNvPr id="59547" name="Check Box 155" hidden="1">
              <a:extLst>
                <a:ext uri="{63B3BB69-23CF-44E3-9099-C40C66FF867C}">
                  <a14:compatExt spid="_x0000_s59547"/>
                </a:ext>
                <a:ext uri="{FF2B5EF4-FFF2-40B4-BE49-F238E27FC236}">
                  <a16:creationId xmlns:a16="http://schemas.microsoft.com/office/drawing/2014/main" id="{00000000-0008-0000-0200-00009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58</xdr:row>
          <xdr:rowOff>0</xdr:rowOff>
        </xdr:from>
        <xdr:to>
          <xdr:col>2</xdr:col>
          <xdr:colOff>57150</xdr:colOff>
          <xdr:row>59</xdr:row>
          <xdr:rowOff>9525</xdr:rowOff>
        </xdr:to>
        <xdr:sp macro="" textlink="">
          <xdr:nvSpPr>
            <xdr:cNvPr id="59548" name="Check Box 156" hidden="1">
              <a:extLst>
                <a:ext uri="{63B3BB69-23CF-44E3-9099-C40C66FF867C}">
                  <a14:compatExt spid="_x0000_s59548"/>
                </a:ext>
                <a:ext uri="{FF2B5EF4-FFF2-40B4-BE49-F238E27FC236}">
                  <a16:creationId xmlns:a16="http://schemas.microsoft.com/office/drawing/2014/main" id="{00000000-0008-0000-0200-00009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59</xdr:row>
          <xdr:rowOff>0</xdr:rowOff>
        </xdr:from>
        <xdr:to>
          <xdr:col>2</xdr:col>
          <xdr:colOff>57150</xdr:colOff>
          <xdr:row>60</xdr:row>
          <xdr:rowOff>9525</xdr:rowOff>
        </xdr:to>
        <xdr:sp macro="" textlink="">
          <xdr:nvSpPr>
            <xdr:cNvPr id="59549" name="Check Box 157" hidden="1">
              <a:extLst>
                <a:ext uri="{63B3BB69-23CF-44E3-9099-C40C66FF867C}">
                  <a14:compatExt spid="_x0000_s59549"/>
                </a:ext>
                <a:ext uri="{FF2B5EF4-FFF2-40B4-BE49-F238E27FC236}">
                  <a16:creationId xmlns:a16="http://schemas.microsoft.com/office/drawing/2014/main" id="{00000000-0008-0000-0200-00009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62</xdr:row>
          <xdr:rowOff>0</xdr:rowOff>
        </xdr:from>
        <xdr:to>
          <xdr:col>2</xdr:col>
          <xdr:colOff>57150</xdr:colOff>
          <xdr:row>63</xdr:row>
          <xdr:rowOff>9525</xdr:rowOff>
        </xdr:to>
        <xdr:sp macro="" textlink="">
          <xdr:nvSpPr>
            <xdr:cNvPr id="59550" name="Check Box 158" hidden="1">
              <a:extLst>
                <a:ext uri="{63B3BB69-23CF-44E3-9099-C40C66FF867C}">
                  <a14:compatExt spid="_x0000_s59550"/>
                </a:ext>
                <a:ext uri="{FF2B5EF4-FFF2-40B4-BE49-F238E27FC236}">
                  <a16:creationId xmlns:a16="http://schemas.microsoft.com/office/drawing/2014/main" id="{00000000-0008-0000-0200-00009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63</xdr:row>
          <xdr:rowOff>0</xdr:rowOff>
        </xdr:from>
        <xdr:to>
          <xdr:col>2</xdr:col>
          <xdr:colOff>57150</xdr:colOff>
          <xdr:row>64</xdr:row>
          <xdr:rowOff>9525</xdr:rowOff>
        </xdr:to>
        <xdr:sp macro="" textlink="">
          <xdr:nvSpPr>
            <xdr:cNvPr id="59551" name="Check Box 159" hidden="1">
              <a:extLst>
                <a:ext uri="{63B3BB69-23CF-44E3-9099-C40C66FF867C}">
                  <a14:compatExt spid="_x0000_s59551"/>
                </a:ext>
                <a:ext uri="{FF2B5EF4-FFF2-40B4-BE49-F238E27FC236}">
                  <a16:creationId xmlns:a16="http://schemas.microsoft.com/office/drawing/2014/main" id="{00000000-0008-0000-0200-00009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64</xdr:row>
          <xdr:rowOff>0</xdr:rowOff>
        </xdr:from>
        <xdr:to>
          <xdr:col>2</xdr:col>
          <xdr:colOff>57150</xdr:colOff>
          <xdr:row>65</xdr:row>
          <xdr:rowOff>9525</xdr:rowOff>
        </xdr:to>
        <xdr:sp macro="" textlink="">
          <xdr:nvSpPr>
            <xdr:cNvPr id="59552" name="Check Box 160" hidden="1">
              <a:extLst>
                <a:ext uri="{63B3BB69-23CF-44E3-9099-C40C66FF867C}">
                  <a14:compatExt spid="_x0000_s59552"/>
                </a:ext>
                <a:ext uri="{FF2B5EF4-FFF2-40B4-BE49-F238E27FC236}">
                  <a16:creationId xmlns:a16="http://schemas.microsoft.com/office/drawing/2014/main" id="{00000000-0008-0000-0200-0000A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67</xdr:row>
          <xdr:rowOff>0</xdr:rowOff>
        </xdr:from>
        <xdr:to>
          <xdr:col>2</xdr:col>
          <xdr:colOff>57150</xdr:colOff>
          <xdr:row>68</xdr:row>
          <xdr:rowOff>9525</xdr:rowOff>
        </xdr:to>
        <xdr:sp macro="" textlink="">
          <xdr:nvSpPr>
            <xdr:cNvPr id="59553" name="Check Box 161" hidden="1">
              <a:extLst>
                <a:ext uri="{63B3BB69-23CF-44E3-9099-C40C66FF867C}">
                  <a14:compatExt spid="_x0000_s59553"/>
                </a:ext>
                <a:ext uri="{FF2B5EF4-FFF2-40B4-BE49-F238E27FC236}">
                  <a16:creationId xmlns:a16="http://schemas.microsoft.com/office/drawing/2014/main" id="{00000000-0008-0000-0200-0000A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70</xdr:row>
          <xdr:rowOff>0</xdr:rowOff>
        </xdr:from>
        <xdr:to>
          <xdr:col>2</xdr:col>
          <xdr:colOff>57150</xdr:colOff>
          <xdr:row>71</xdr:row>
          <xdr:rowOff>9525</xdr:rowOff>
        </xdr:to>
        <xdr:sp macro="" textlink="">
          <xdr:nvSpPr>
            <xdr:cNvPr id="59554" name="Check Box 162" hidden="1">
              <a:extLst>
                <a:ext uri="{63B3BB69-23CF-44E3-9099-C40C66FF867C}">
                  <a14:compatExt spid="_x0000_s59554"/>
                </a:ext>
                <a:ext uri="{FF2B5EF4-FFF2-40B4-BE49-F238E27FC236}">
                  <a16:creationId xmlns:a16="http://schemas.microsoft.com/office/drawing/2014/main" id="{00000000-0008-0000-0200-0000A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71</xdr:row>
          <xdr:rowOff>0</xdr:rowOff>
        </xdr:from>
        <xdr:to>
          <xdr:col>2</xdr:col>
          <xdr:colOff>57150</xdr:colOff>
          <xdr:row>72</xdr:row>
          <xdr:rowOff>9525</xdr:rowOff>
        </xdr:to>
        <xdr:sp macro="" textlink="">
          <xdr:nvSpPr>
            <xdr:cNvPr id="59555" name="Check Box 163" hidden="1">
              <a:extLst>
                <a:ext uri="{63B3BB69-23CF-44E3-9099-C40C66FF867C}">
                  <a14:compatExt spid="_x0000_s59555"/>
                </a:ext>
                <a:ext uri="{FF2B5EF4-FFF2-40B4-BE49-F238E27FC236}">
                  <a16:creationId xmlns:a16="http://schemas.microsoft.com/office/drawing/2014/main" id="{00000000-0008-0000-0200-0000A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72</xdr:row>
          <xdr:rowOff>0</xdr:rowOff>
        </xdr:from>
        <xdr:to>
          <xdr:col>2</xdr:col>
          <xdr:colOff>57150</xdr:colOff>
          <xdr:row>73</xdr:row>
          <xdr:rowOff>9525</xdr:rowOff>
        </xdr:to>
        <xdr:sp macro="" textlink="">
          <xdr:nvSpPr>
            <xdr:cNvPr id="59556" name="Check Box 164" hidden="1">
              <a:extLst>
                <a:ext uri="{63B3BB69-23CF-44E3-9099-C40C66FF867C}">
                  <a14:compatExt spid="_x0000_s59556"/>
                </a:ext>
                <a:ext uri="{FF2B5EF4-FFF2-40B4-BE49-F238E27FC236}">
                  <a16:creationId xmlns:a16="http://schemas.microsoft.com/office/drawing/2014/main" id="{00000000-0008-0000-0200-0000A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73</xdr:row>
          <xdr:rowOff>0</xdr:rowOff>
        </xdr:from>
        <xdr:to>
          <xdr:col>2</xdr:col>
          <xdr:colOff>57150</xdr:colOff>
          <xdr:row>74</xdr:row>
          <xdr:rowOff>9525</xdr:rowOff>
        </xdr:to>
        <xdr:sp macro="" textlink="">
          <xdr:nvSpPr>
            <xdr:cNvPr id="59557" name="Check Box 165" hidden="1">
              <a:extLst>
                <a:ext uri="{63B3BB69-23CF-44E3-9099-C40C66FF867C}">
                  <a14:compatExt spid="_x0000_s59557"/>
                </a:ext>
                <a:ext uri="{FF2B5EF4-FFF2-40B4-BE49-F238E27FC236}">
                  <a16:creationId xmlns:a16="http://schemas.microsoft.com/office/drawing/2014/main" id="{00000000-0008-0000-0200-0000A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77</xdr:row>
          <xdr:rowOff>0</xdr:rowOff>
        </xdr:from>
        <xdr:to>
          <xdr:col>2</xdr:col>
          <xdr:colOff>57150</xdr:colOff>
          <xdr:row>78</xdr:row>
          <xdr:rowOff>9525</xdr:rowOff>
        </xdr:to>
        <xdr:sp macro="" textlink="">
          <xdr:nvSpPr>
            <xdr:cNvPr id="59558" name="Check Box 166" hidden="1">
              <a:extLst>
                <a:ext uri="{63B3BB69-23CF-44E3-9099-C40C66FF867C}">
                  <a14:compatExt spid="_x0000_s59558"/>
                </a:ext>
                <a:ext uri="{FF2B5EF4-FFF2-40B4-BE49-F238E27FC236}">
                  <a16:creationId xmlns:a16="http://schemas.microsoft.com/office/drawing/2014/main" id="{00000000-0008-0000-0200-0000A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81</xdr:row>
          <xdr:rowOff>0</xdr:rowOff>
        </xdr:from>
        <xdr:to>
          <xdr:col>2</xdr:col>
          <xdr:colOff>57150</xdr:colOff>
          <xdr:row>82</xdr:row>
          <xdr:rowOff>9525</xdr:rowOff>
        </xdr:to>
        <xdr:sp macro="" textlink="">
          <xdr:nvSpPr>
            <xdr:cNvPr id="59559" name="Check Box 167" hidden="1">
              <a:extLst>
                <a:ext uri="{63B3BB69-23CF-44E3-9099-C40C66FF867C}">
                  <a14:compatExt spid="_x0000_s59559"/>
                </a:ext>
                <a:ext uri="{FF2B5EF4-FFF2-40B4-BE49-F238E27FC236}">
                  <a16:creationId xmlns:a16="http://schemas.microsoft.com/office/drawing/2014/main" id="{00000000-0008-0000-0200-0000A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82</xdr:row>
          <xdr:rowOff>0</xdr:rowOff>
        </xdr:from>
        <xdr:to>
          <xdr:col>2</xdr:col>
          <xdr:colOff>57150</xdr:colOff>
          <xdr:row>83</xdr:row>
          <xdr:rowOff>9525</xdr:rowOff>
        </xdr:to>
        <xdr:sp macro="" textlink="">
          <xdr:nvSpPr>
            <xdr:cNvPr id="59560" name="Check Box 168" hidden="1">
              <a:extLst>
                <a:ext uri="{63B3BB69-23CF-44E3-9099-C40C66FF867C}">
                  <a14:compatExt spid="_x0000_s59560"/>
                </a:ext>
                <a:ext uri="{FF2B5EF4-FFF2-40B4-BE49-F238E27FC236}">
                  <a16:creationId xmlns:a16="http://schemas.microsoft.com/office/drawing/2014/main" id="{00000000-0008-0000-0200-0000A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83</xdr:row>
          <xdr:rowOff>0</xdr:rowOff>
        </xdr:from>
        <xdr:to>
          <xdr:col>2</xdr:col>
          <xdr:colOff>57150</xdr:colOff>
          <xdr:row>84</xdr:row>
          <xdr:rowOff>9525</xdr:rowOff>
        </xdr:to>
        <xdr:sp macro="" textlink="">
          <xdr:nvSpPr>
            <xdr:cNvPr id="59561" name="Check Box 169" hidden="1">
              <a:extLst>
                <a:ext uri="{63B3BB69-23CF-44E3-9099-C40C66FF867C}">
                  <a14:compatExt spid="_x0000_s59561"/>
                </a:ext>
                <a:ext uri="{FF2B5EF4-FFF2-40B4-BE49-F238E27FC236}">
                  <a16:creationId xmlns:a16="http://schemas.microsoft.com/office/drawing/2014/main" id="{00000000-0008-0000-0200-0000A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84</xdr:row>
          <xdr:rowOff>0</xdr:rowOff>
        </xdr:from>
        <xdr:to>
          <xdr:col>2</xdr:col>
          <xdr:colOff>57150</xdr:colOff>
          <xdr:row>85</xdr:row>
          <xdr:rowOff>9525</xdr:rowOff>
        </xdr:to>
        <xdr:sp macro="" textlink="">
          <xdr:nvSpPr>
            <xdr:cNvPr id="59562" name="Check Box 170" hidden="1">
              <a:extLst>
                <a:ext uri="{63B3BB69-23CF-44E3-9099-C40C66FF867C}">
                  <a14:compatExt spid="_x0000_s59562"/>
                </a:ext>
                <a:ext uri="{FF2B5EF4-FFF2-40B4-BE49-F238E27FC236}">
                  <a16:creationId xmlns:a16="http://schemas.microsoft.com/office/drawing/2014/main" id="{00000000-0008-0000-0200-0000A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85</xdr:row>
          <xdr:rowOff>0</xdr:rowOff>
        </xdr:from>
        <xdr:to>
          <xdr:col>2</xdr:col>
          <xdr:colOff>57150</xdr:colOff>
          <xdr:row>86</xdr:row>
          <xdr:rowOff>9525</xdr:rowOff>
        </xdr:to>
        <xdr:sp macro="" textlink="">
          <xdr:nvSpPr>
            <xdr:cNvPr id="59563" name="Check Box 171" hidden="1">
              <a:extLst>
                <a:ext uri="{63B3BB69-23CF-44E3-9099-C40C66FF867C}">
                  <a14:compatExt spid="_x0000_s59563"/>
                </a:ext>
                <a:ext uri="{FF2B5EF4-FFF2-40B4-BE49-F238E27FC236}">
                  <a16:creationId xmlns:a16="http://schemas.microsoft.com/office/drawing/2014/main" id="{00000000-0008-0000-0200-0000A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86</xdr:row>
          <xdr:rowOff>0</xdr:rowOff>
        </xdr:from>
        <xdr:to>
          <xdr:col>2</xdr:col>
          <xdr:colOff>57150</xdr:colOff>
          <xdr:row>87</xdr:row>
          <xdr:rowOff>9525</xdr:rowOff>
        </xdr:to>
        <xdr:sp macro="" textlink="">
          <xdr:nvSpPr>
            <xdr:cNvPr id="59564" name="Check Box 172" hidden="1">
              <a:extLst>
                <a:ext uri="{63B3BB69-23CF-44E3-9099-C40C66FF867C}">
                  <a14:compatExt spid="_x0000_s59564"/>
                </a:ext>
                <a:ext uri="{FF2B5EF4-FFF2-40B4-BE49-F238E27FC236}">
                  <a16:creationId xmlns:a16="http://schemas.microsoft.com/office/drawing/2014/main" id="{00000000-0008-0000-0200-0000A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87</xdr:row>
          <xdr:rowOff>0</xdr:rowOff>
        </xdr:from>
        <xdr:to>
          <xdr:col>2</xdr:col>
          <xdr:colOff>57150</xdr:colOff>
          <xdr:row>88</xdr:row>
          <xdr:rowOff>9525</xdr:rowOff>
        </xdr:to>
        <xdr:sp macro="" textlink="">
          <xdr:nvSpPr>
            <xdr:cNvPr id="59565" name="Check Box 173" hidden="1">
              <a:extLst>
                <a:ext uri="{63B3BB69-23CF-44E3-9099-C40C66FF867C}">
                  <a14:compatExt spid="_x0000_s59565"/>
                </a:ext>
                <a:ext uri="{FF2B5EF4-FFF2-40B4-BE49-F238E27FC236}">
                  <a16:creationId xmlns:a16="http://schemas.microsoft.com/office/drawing/2014/main" id="{00000000-0008-0000-0200-0000A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88</xdr:row>
          <xdr:rowOff>0</xdr:rowOff>
        </xdr:from>
        <xdr:to>
          <xdr:col>2</xdr:col>
          <xdr:colOff>57150</xdr:colOff>
          <xdr:row>89</xdr:row>
          <xdr:rowOff>9525</xdr:rowOff>
        </xdr:to>
        <xdr:sp macro="" textlink="">
          <xdr:nvSpPr>
            <xdr:cNvPr id="59566" name="Check Box 174" hidden="1">
              <a:extLst>
                <a:ext uri="{63B3BB69-23CF-44E3-9099-C40C66FF867C}">
                  <a14:compatExt spid="_x0000_s59566"/>
                </a:ext>
                <a:ext uri="{FF2B5EF4-FFF2-40B4-BE49-F238E27FC236}">
                  <a16:creationId xmlns:a16="http://schemas.microsoft.com/office/drawing/2014/main" id="{00000000-0008-0000-0200-0000A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89</xdr:row>
          <xdr:rowOff>0</xdr:rowOff>
        </xdr:from>
        <xdr:to>
          <xdr:col>2</xdr:col>
          <xdr:colOff>57150</xdr:colOff>
          <xdr:row>90</xdr:row>
          <xdr:rowOff>9525</xdr:rowOff>
        </xdr:to>
        <xdr:sp macro="" textlink="">
          <xdr:nvSpPr>
            <xdr:cNvPr id="59567" name="Check Box 175" hidden="1">
              <a:extLst>
                <a:ext uri="{63B3BB69-23CF-44E3-9099-C40C66FF867C}">
                  <a14:compatExt spid="_x0000_s59567"/>
                </a:ext>
                <a:ext uri="{FF2B5EF4-FFF2-40B4-BE49-F238E27FC236}">
                  <a16:creationId xmlns:a16="http://schemas.microsoft.com/office/drawing/2014/main" id="{00000000-0008-0000-0200-0000A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90</xdr:row>
          <xdr:rowOff>0</xdr:rowOff>
        </xdr:from>
        <xdr:to>
          <xdr:col>2</xdr:col>
          <xdr:colOff>57150</xdr:colOff>
          <xdr:row>91</xdr:row>
          <xdr:rowOff>9525</xdr:rowOff>
        </xdr:to>
        <xdr:sp macro="" textlink="">
          <xdr:nvSpPr>
            <xdr:cNvPr id="59568" name="Check Box 176" hidden="1">
              <a:extLst>
                <a:ext uri="{63B3BB69-23CF-44E3-9099-C40C66FF867C}">
                  <a14:compatExt spid="_x0000_s59568"/>
                </a:ext>
                <a:ext uri="{FF2B5EF4-FFF2-40B4-BE49-F238E27FC236}">
                  <a16:creationId xmlns:a16="http://schemas.microsoft.com/office/drawing/2014/main" id="{00000000-0008-0000-0200-0000B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91</xdr:row>
          <xdr:rowOff>0</xdr:rowOff>
        </xdr:from>
        <xdr:to>
          <xdr:col>2</xdr:col>
          <xdr:colOff>57150</xdr:colOff>
          <xdr:row>92</xdr:row>
          <xdr:rowOff>9525</xdr:rowOff>
        </xdr:to>
        <xdr:sp macro="" textlink="">
          <xdr:nvSpPr>
            <xdr:cNvPr id="59569" name="Check Box 177" hidden="1">
              <a:extLst>
                <a:ext uri="{63B3BB69-23CF-44E3-9099-C40C66FF867C}">
                  <a14:compatExt spid="_x0000_s59569"/>
                </a:ext>
                <a:ext uri="{FF2B5EF4-FFF2-40B4-BE49-F238E27FC236}">
                  <a16:creationId xmlns:a16="http://schemas.microsoft.com/office/drawing/2014/main" id="{00000000-0008-0000-0200-0000B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92</xdr:row>
          <xdr:rowOff>0</xdr:rowOff>
        </xdr:from>
        <xdr:to>
          <xdr:col>2</xdr:col>
          <xdr:colOff>57150</xdr:colOff>
          <xdr:row>93</xdr:row>
          <xdr:rowOff>9525</xdr:rowOff>
        </xdr:to>
        <xdr:sp macro="" textlink="">
          <xdr:nvSpPr>
            <xdr:cNvPr id="59570" name="Check Box 178" hidden="1">
              <a:extLst>
                <a:ext uri="{63B3BB69-23CF-44E3-9099-C40C66FF867C}">
                  <a14:compatExt spid="_x0000_s59570"/>
                </a:ext>
                <a:ext uri="{FF2B5EF4-FFF2-40B4-BE49-F238E27FC236}">
                  <a16:creationId xmlns:a16="http://schemas.microsoft.com/office/drawing/2014/main" id="{00000000-0008-0000-0200-0000B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93</xdr:row>
          <xdr:rowOff>0</xdr:rowOff>
        </xdr:from>
        <xdr:to>
          <xdr:col>2</xdr:col>
          <xdr:colOff>57150</xdr:colOff>
          <xdr:row>94</xdr:row>
          <xdr:rowOff>9525</xdr:rowOff>
        </xdr:to>
        <xdr:sp macro="" textlink="">
          <xdr:nvSpPr>
            <xdr:cNvPr id="59571" name="Check Box 179" hidden="1">
              <a:extLst>
                <a:ext uri="{63B3BB69-23CF-44E3-9099-C40C66FF867C}">
                  <a14:compatExt spid="_x0000_s59571"/>
                </a:ext>
                <a:ext uri="{FF2B5EF4-FFF2-40B4-BE49-F238E27FC236}">
                  <a16:creationId xmlns:a16="http://schemas.microsoft.com/office/drawing/2014/main" id="{00000000-0008-0000-0200-0000B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94</xdr:row>
          <xdr:rowOff>0</xdr:rowOff>
        </xdr:from>
        <xdr:to>
          <xdr:col>2</xdr:col>
          <xdr:colOff>57150</xdr:colOff>
          <xdr:row>95</xdr:row>
          <xdr:rowOff>9525</xdr:rowOff>
        </xdr:to>
        <xdr:sp macro="" textlink="">
          <xdr:nvSpPr>
            <xdr:cNvPr id="59572" name="Check Box 180" hidden="1">
              <a:extLst>
                <a:ext uri="{63B3BB69-23CF-44E3-9099-C40C66FF867C}">
                  <a14:compatExt spid="_x0000_s59572"/>
                </a:ext>
                <a:ext uri="{FF2B5EF4-FFF2-40B4-BE49-F238E27FC236}">
                  <a16:creationId xmlns:a16="http://schemas.microsoft.com/office/drawing/2014/main" id="{00000000-0008-0000-0200-0000B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95</xdr:row>
          <xdr:rowOff>0</xdr:rowOff>
        </xdr:from>
        <xdr:to>
          <xdr:col>2</xdr:col>
          <xdr:colOff>57150</xdr:colOff>
          <xdr:row>96</xdr:row>
          <xdr:rowOff>9525</xdr:rowOff>
        </xdr:to>
        <xdr:sp macro="" textlink="">
          <xdr:nvSpPr>
            <xdr:cNvPr id="59573" name="Check Box 181" hidden="1">
              <a:extLst>
                <a:ext uri="{63B3BB69-23CF-44E3-9099-C40C66FF867C}">
                  <a14:compatExt spid="_x0000_s59573"/>
                </a:ext>
                <a:ext uri="{FF2B5EF4-FFF2-40B4-BE49-F238E27FC236}">
                  <a16:creationId xmlns:a16="http://schemas.microsoft.com/office/drawing/2014/main" id="{00000000-0008-0000-0200-0000B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96</xdr:row>
          <xdr:rowOff>0</xdr:rowOff>
        </xdr:from>
        <xdr:to>
          <xdr:col>2</xdr:col>
          <xdr:colOff>57150</xdr:colOff>
          <xdr:row>97</xdr:row>
          <xdr:rowOff>9525</xdr:rowOff>
        </xdr:to>
        <xdr:sp macro="" textlink="">
          <xdr:nvSpPr>
            <xdr:cNvPr id="59574" name="Check Box 182" hidden="1">
              <a:extLst>
                <a:ext uri="{63B3BB69-23CF-44E3-9099-C40C66FF867C}">
                  <a14:compatExt spid="_x0000_s59574"/>
                </a:ext>
                <a:ext uri="{FF2B5EF4-FFF2-40B4-BE49-F238E27FC236}">
                  <a16:creationId xmlns:a16="http://schemas.microsoft.com/office/drawing/2014/main" id="{00000000-0008-0000-0200-0000B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97</xdr:row>
          <xdr:rowOff>0</xdr:rowOff>
        </xdr:from>
        <xdr:to>
          <xdr:col>2</xdr:col>
          <xdr:colOff>57150</xdr:colOff>
          <xdr:row>98</xdr:row>
          <xdr:rowOff>9525</xdr:rowOff>
        </xdr:to>
        <xdr:sp macro="" textlink="">
          <xdr:nvSpPr>
            <xdr:cNvPr id="59575" name="Check Box 183" hidden="1">
              <a:extLst>
                <a:ext uri="{63B3BB69-23CF-44E3-9099-C40C66FF867C}">
                  <a14:compatExt spid="_x0000_s59575"/>
                </a:ext>
                <a:ext uri="{FF2B5EF4-FFF2-40B4-BE49-F238E27FC236}">
                  <a16:creationId xmlns:a16="http://schemas.microsoft.com/office/drawing/2014/main" id="{00000000-0008-0000-0200-0000B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98</xdr:row>
          <xdr:rowOff>0</xdr:rowOff>
        </xdr:from>
        <xdr:to>
          <xdr:col>2</xdr:col>
          <xdr:colOff>57150</xdr:colOff>
          <xdr:row>99</xdr:row>
          <xdr:rowOff>9525</xdr:rowOff>
        </xdr:to>
        <xdr:sp macro="" textlink="">
          <xdr:nvSpPr>
            <xdr:cNvPr id="59576" name="Check Box 184" hidden="1">
              <a:extLst>
                <a:ext uri="{63B3BB69-23CF-44E3-9099-C40C66FF867C}">
                  <a14:compatExt spid="_x0000_s59576"/>
                </a:ext>
                <a:ext uri="{FF2B5EF4-FFF2-40B4-BE49-F238E27FC236}">
                  <a16:creationId xmlns:a16="http://schemas.microsoft.com/office/drawing/2014/main" id="{00000000-0008-0000-0200-0000B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99</xdr:row>
          <xdr:rowOff>0</xdr:rowOff>
        </xdr:from>
        <xdr:to>
          <xdr:col>2</xdr:col>
          <xdr:colOff>57150</xdr:colOff>
          <xdr:row>100</xdr:row>
          <xdr:rowOff>9525</xdr:rowOff>
        </xdr:to>
        <xdr:sp macro="" textlink="">
          <xdr:nvSpPr>
            <xdr:cNvPr id="59577" name="Check Box 185" hidden="1">
              <a:extLst>
                <a:ext uri="{63B3BB69-23CF-44E3-9099-C40C66FF867C}">
                  <a14:compatExt spid="_x0000_s59577"/>
                </a:ext>
                <a:ext uri="{FF2B5EF4-FFF2-40B4-BE49-F238E27FC236}">
                  <a16:creationId xmlns:a16="http://schemas.microsoft.com/office/drawing/2014/main" id="{00000000-0008-0000-0200-0000B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100</xdr:row>
          <xdr:rowOff>0</xdr:rowOff>
        </xdr:from>
        <xdr:to>
          <xdr:col>2</xdr:col>
          <xdr:colOff>57150</xdr:colOff>
          <xdr:row>101</xdr:row>
          <xdr:rowOff>9525</xdr:rowOff>
        </xdr:to>
        <xdr:sp macro="" textlink="">
          <xdr:nvSpPr>
            <xdr:cNvPr id="59578" name="Check Box 186" hidden="1">
              <a:extLst>
                <a:ext uri="{63B3BB69-23CF-44E3-9099-C40C66FF867C}">
                  <a14:compatExt spid="_x0000_s59578"/>
                </a:ext>
                <a:ext uri="{FF2B5EF4-FFF2-40B4-BE49-F238E27FC236}">
                  <a16:creationId xmlns:a16="http://schemas.microsoft.com/office/drawing/2014/main" id="{00000000-0008-0000-0200-0000B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101</xdr:row>
          <xdr:rowOff>0</xdr:rowOff>
        </xdr:from>
        <xdr:to>
          <xdr:col>2</xdr:col>
          <xdr:colOff>57150</xdr:colOff>
          <xdr:row>102</xdr:row>
          <xdr:rowOff>9525</xdr:rowOff>
        </xdr:to>
        <xdr:sp macro="" textlink="">
          <xdr:nvSpPr>
            <xdr:cNvPr id="59579" name="Check Box 187" hidden="1">
              <a:extLst>
                <a:ext uri="{63B3BB69-23CF-44E3-9099-C40C66FF867C}">
                  <a14:compatExt spid="_x0000_s59579"/>
                </a:ext>
                <a:ext uri="{FF2B5EF4-FFF2-40B4-BE49-F238E27FC236}">
                  <a16:creationId xmlns:a16="http://schemas.microsoft.com/office/drawing/2014/main" id="{00000000-0008-0000-0200-0000B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102</xdr:row>
          <xdr:rowOff>0</xdr:rowOff>
        </xdr:from>
        <xdr:to>
          <xdr:col>2</xdr:col>
          <xdr:colOff>57150</xdr:colOff>
          <xdr:row>103</xdr:row>
          <xdr:rowOff>9525</xdr:rowOff>
        </xdr:to>
        <xdr:sp macro="" textlink="">
          <xdr:nvSpPr>
            <xdr:cNvPr id="59580" name="Check Box 188" hidden="1">
              <a:extLst>
                <a:ext uri="{63B3BB69-23CF-44E3-9099-C40C66FF867C}">
                  <a14:compatExt spid="_x0000_s59580"/>
                </a:ext>
                <a:ext uri="{FF2B5EF4-FFF2-40B4-BE49-F238E27FC236}">
                  <a16:creationId xmlns:a16="http://schemas.microsoft.com/office/drawing/2014/main" id="{00000000-0008-0000-0200-0000B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103</xdr:row>
          <xdr:rowOff>0</xdr:rowOff>
        </xdr:from>
        <xdr:to>
          <xdr:col>2</xdr:col>
          <xdr:colOff>57150</xdr:colOff>
          <xdr:row>104</xdr:row>
          <xdr:rowOff>9525</xdr:rowOff>
        </xdr:to>
        <xdr:sp macro="" textlink="">
          <xdr:nvSpPr>
            <xdr:cNvPr id="59581" name="Check Box 189" hidden="1">
              <a:extLst>
                <a:ext uri="{63B3BB69-23CF-44E3-9099-C40C66FF867C}">
                  <a14:compatExt spid="_x0000_s59581"/>
                </a:ext>
                <a:ext uri="{FF2B5EF4-FFF2-40B4-BE49-F238E27FC236}">
                  <a16:creationId xmlns:a16="http://schemas.microsoft.com/office/drawing/2014/main" id="{00000000-0008-0000-0200-0000B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104</xdr:row>
          <xdr:rowOff>0</xdr:rowOff>
        </xdr:from>
        <xdr:to>
          <xdr:col>2</xdr:col>
          <xdr:colOff>57150</xdr:colOff>
          <xdr:row>105</xdr:row>
          <xdr:rowOff>9525</xdr:rowOff>
        </xdr:to>
        <xdr:sp macro="" textlink="">
          <xdr:nvSpPr>
            <xdr:cNvPr id="59582" name="Check Box 190" hidden="1">
              <a:extLst>
                <a:ext uri="{63B3BB69-23CF-44E3-9099-C40C66FF867C}">
                  <a14:compatExt spid="_x0000_s59582"/>
                </a:ext>
                <a:ext uri="{FF2B5EF4-FFF2-40B4-BE49-F238E27FC236}">
                  <a16:creationId xmlns:a16="http://schemas.microsoft.com/office/drawing/2014/main" id="{00000000-0008-0000-0200-0000B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105</xdr:row>
          <xdr:rowOff>0</xdr:rowOff>
        </xdr:from>
        <xdr:to>
          <xdr:col>2</xdr:col>
          <xdr:colOff>57150</xdr:colOff>
          <xdr:row>106</xdr:row>
          <xdr:rowOff>9525</xdr:rowOff>
        </xdr:to>
        <xdr:sp macro="" textlink="">
          <xdr:nvSpPr>
            <xdr:cNvPr id="59583" name="Check Box 191" hidden="1">
              <a:extLst>
                <a:ext uri="{63B3BB69-23CF-44E3-9099-C40C66FF867C}">
                  <a14:compatExt spid="_x0000_s59583"/>
                </a:ext>
                <a:ext uri="{FF2B5EF4-FFF2-40B4-BE49-F238E27FC236}">
                  <a16:creationId xmlns:a16="http://schemas.microsoft.com/office/drawing/2014/main" id="{00000000-0008-0000-0200-0000B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106</xdr:row>
          <xdr:rowOff>0</xdr:rowOff>
        </xdr:from>
        <xdr:to>
          <xdr:col>2</xdr:col>
          <xdr:colOff>57150</xdr:colOff>
          <xdr:row>107</xdr:row>
          <xdr:rowOff>9525</xdr:rowOff>
        </xdr:to>
        <xdr:sp macro="" textlink="">
          <xdr:nvSpPr>
            <xdr:cNvPr id="59584" name="Check Box 192" hidden="1">
              <a:extLst>
                <a:ext uri="{63B3BB69-23CF-44E3-9099-C40C66FF867C}">
                  <a14:compatExt spid="_x0000_s59584"/>
                </a:ext>
                <a:ext uri="{FF2B5EF4-FFF2-40B4-BE49-F238E27FC236}">
                  <a16:creationId xmlns:a16="http://schemas.microsoft.com/office/drawing/2014/main" id="{00000000-0008-0000-0200-0000C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107</xdr:row>
          <xdr:rowOff>0</xdr:rowOff>
        </xdr:from>
        <xdr:to>
          <xdr:col>2</xdr:col>
          <xdr:colOff>57150</xdr:colOff>
          <xdr:row>108</xdr:row>
          <xdr:rowOff>9525</xdr:rowOff>
        </xdr:to>
        <xdr:sp macro="" textlink="">
          <xdr:nvSpPr>
            <xdr:cNvPr id="59585" name="Check Box 193" hidden="1">
              <a:extLst>
                <a:ext uri="{63B3BB69-23CF-44E3-9099-C40C66FF867C}">
                  <a14:compatExt spid="_x0000_s59585"/>
                </a:ext>
                <a:ext uri="{FF2B5EF4-FFF2-40B4-BE49-F238E27FC236}">
                  <a16:creationId xmlns:a16="http://schemas.microsoft.com/office/drawing/2014/main" id="{00000000-0008-0000-0200-0000C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108</xdr:row>
          <xdr:rowOff>0</xdr:rowOff>
        </xdr:from>
        <xdr:to>
          <xdr:col>2</xdr:col>
          <xdr:colOff>57150</xdr:colOff>
          <xdr:row>109</xdr:row>
          <xdr:rowOff>9525</xdr:rowOff>
        </xdr:to>
        <xdr:sp macro="" textlink="">
          <xdr:nvSpPr>
            <xdr:cNvPr id="59586" name="Check Box 194" hidden="1">
              <a:extLst>
                <a:ext uri="{63B3BB69-23CF-44E3-9099-C40C66FF867C}">
                  <a14:compatExt spid="_x0000_s59586"/>
                </a:ext>
                <a:ext uri="{FF2B5EF4-FFF2-40B4-BE49-F238E27FC236}">
                  <a16:creationId xmlns:a16="http://schemas.microsoft.com/office/drawing/2014/main" id="{00000000-0008-0000-0200-0000C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109</xdr:row>
          <xdr:rowOff>0</xdr:rowOff>
        </xdr:from>
        <xdr:to>
          <xdr:col>2</xdr:col>
          <xdr:colOff>57150</xdr:colOff>
          <xdr:row>110</xdr:row>
          <xdr:rowOff>9525</xdr:rowOff>
        </xdr:to>
        <xdr:sp macro="" textlink="">
          <xdr:nvSpPr>
            <xdr:cNvPr id="59587" name="Check Box 195" hidden="1">
              <a:extLst>
                <a:ext uri="{63B3BB69-23CF-44E3-9099-C40C66FF867C}">
                  <a14:compatExt spid="_x0000_s59587"/>
                </a:ext>
                <a:ext uri="{FF2B5EF4-FFF2-40B4-BE49-F238E27FC236}">
                  <a16:creationId xmlns:a16="http://schemas.microsoft.com/office/drawing/2014/main" id="{00000000-0008-0000-0200-0000C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110</xdr:row>
          <xdr:rowOff>0</xdr:rowOff>
        </xdr:from>
        <xdr:to>
          <xdr:col>2</xdr:col>
          <xdr:colOff>57150</xdr:colOff>
          <xdr:row>111</xdr:row>
          <xdr:rowOff>9525</xdr:rowOff>
        </xdr:to>
        <xdr:sp macro="" textlink="">
          <xdr:nvSpPr>
            <xdr:cNvPr id="59588" name="Check Box 196" hidden="1">
              <a:extLst>
                <a:ext uri="{63B3BB69-23CF-44E3-9099-C40C66FF867C}">
                  <a14:compatExt spid="_x0000_s59588"/>
                </a:ext>
                <a:ext uri="{FF2B5EF4-FFF2-40B4-BE49-F238E27FC236}">
                  <a16:creationId xmlns:a16="http://schemas.microsoft.com/office/drawing/2014/main" id="{00000000-0008-0000-0200-0000C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111</xdr:row>
          <xdr:rowOff>0</xdr:rowOff>
        </xdr:from>
        <xdr:to>
          <xdr:col>2</xdr:col>
          <xdr:colOff>57150</xdr:colOff>
          <xdr:row>112</xdr:row>
          <xdr:rowOff>9525</xdr:rowOff>
        </xdr:to>
        <xdr:sp macro="" textlink="">
          <xdr:nvSpPr>
            <xdr:cNvPr id="59589" name="Check Box 197" hidden="1">
              <a:extLst>
                <a:ext uri="{63B3BB69-23CF-44E3-9099-C40C66FF867C}">
                  <a14:compatExt spid="_x0000_s59589"/>
                </a:ext>
                <a:ext uri="{FF2B5EF4-FFF2-40B4-BE49-F238E27FC236}">
                  <a16:creationId xmlns:a16="http://schemas.microsoft.com/office/drawing/2014/main" id="{00000000-0008-0000-0200-0000C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112</xdr:row>
          <xdr:rowOff>0</xdr:rowOff>
        </xdr:from>
        <xdr:to>
          <xdr:col>2</xdr:col>
          <xdr:colOff>57150</xdr:colOff>
          <xdr:row>113</xdr:row>
          <xdr:rowOff>9525</xdr:rowOff>
        </xdr:to>
        <xdr:sp macro="" textlink="">
          <xdr:nvSpPr>
            <xdr:cNvPr id="59590" name="Check Box 198" hidden="1">
              <a:extLst>
                <a:ext uri="{63B3BB69-23CF-44E3-9099-C40C66FF867C}">
                  <a14:compatExt spid="_x0000_s59590"/>
                </a:ext>
                <a:ext uri="{FF2B5EF4-FFF2-40B4-BE49-F238E27FC236}">
                  <a16:creationId xmlns:a16="http://schemas.microsoft.com/office/drawing/2014/main" id="{00000000-0008-0000-0200-0000C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113</xdr:row>
          <xdr:rowOff>0</xdr:rowOff>
        </xdr:from>
        <xdr:to>
          <xdr:col>2</xdr:col>
          <xdr:colOff>57150</xdr:colOff>
          <xdr:row>114</xdr:row>
          <xdr:rowOff>9525</xdr:rowOff>
        </xdr:to>
        <xdr:sp macro="" textlink="">
          <xdr:nvSpPr>
            <xdr:cNvPr id="59591" name="Check Box 199" hidden="1">
              <a:extLst>
                <a:ext uri="{63B3BB69-23CF-44E3-9099-C40C66FF867C}">
                  <a14:compatExt spid="_x0000_s59591"/>
                </a:ext>
                <a:ext uri="{FF2B5EF4-FFF2-40B4-BE49-F238E27FC236}">
                  <a16:creationId xmlns:a16="http://schemas.microsoft.com/office/drawing/2014/main" id="{00000000-0008-0000-0200-0000C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114</xdr:row>
          <xdr:rowOff>0</xdr:rowOff>
        </xdr:from>
        <xdr:to>
          <xdr:col>2</xdr:col>
          <xdr:colOff>57150</xdr:colOff>
          <xdr:row>115</xdr:row>
          <xdr:rowOff>9525</xdr:rowOff>
        </xdr:to>
        <xdr:sp macro="" textlink="">
          <xdr:nvSpPr>
            <xdr:cNvPr id="59592" name="Check Box 200" hidden="1">
              <a:extLst>
                <a:ext uri="{63B3BB69-23CF-44E3-9099-C40C66FF867C}">
                  <a14:compatExt spid="_x0000_s59592"/>
                </a:ext>
                <a:ext uri="{FF2B5EF4-FFF2-40B4-BE49-F238E27FC236}">
                  <a16:creationId xmlns:a16="http://schemas.microsoft.com/office/drawing/2014/main" id="{00000000-0008-0000-0200-0000C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115</xdr:row>
          <xdr:rowOff>0</xdr:rowOff>
        </xdr:from>
        <xdr:to>
          <xdr:col>2</xdr:col>
          <xdr:colOff>57150</xdr:colOff>
          <xdr:row>116</xdr:row>
          <xdr:rowOff>9525</xdr:rowOff>
        </xdr:to>
        <xdr:sp macro="" textlink="">
          <xdr:nvSpPr>
            <xdr:cNvPr id="59593" name="Check Box 201" hidden="1">
              <a:extLst>
                <a:ext uri="{63B3BB69-23CF-44E3-9099-C40C66FF867C}">
                  <a14:compatExt spid="_x0000_s59593"/>
                </a:ext>
                <a:ext uri="{FF2B5EF4-FFF2-40B4-BE49-F238E27FC236}">
                  <a16:creationId xmlns:a16="http://schemas.microsoft.com/office/drawing/2014/main" id="{00000000-0008-0000-0200-0000C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116</xdr:row>
          <xdr:rowOff>0</xdr:rowOff>
        </xdr:from>
        <xdr:to>
          <xdr:col>2</xdr:col>
          <xdr:colOff>57150</xdr:colOff>
          <xdr:row>117</xdr:row>
          <xdr:rowOff>9525</xdr:rowOff>
        </xdr:to>
        <xdr:sp macro="" textlink="">
          <xdr:nvSpPr>
            <xdr:cNvPr id="59594" name="Check Box 202" hidden="1">
              <a:extLst>
                <a:ext uri="{63B3BB69-23CF-44E3-9099-C40C66FF867C}">
                  <a14:compatExt spid="_x0000_s59594"/>
                </a:ext>
                <a:ext uri="{FF2B5EF4-FFF2-40B4-BE49-F238E27FC236}">
                  <a16:creationId xmlns:a16="http://schemas.microsoft.com/office/drawing/2014/main" id="{00000000-0008-0000-0200-0000C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117</xdr:row>
          <xdr:rowOff>0</xdr:rowOff>
        </xdr:from>
        <xdr:to>
          <xdr:col>2</xdr:col>
          <xdr:colOff>57150</xdr:colOff>
          <xdr:row>118</xdr:row>
          <xdr:rowOff>9525</xdr:rowOff>
        </xdr:to>
        <xdr:sp macro="" textlink="">
          <xdr:nvSpPr>
            <xdr:cNvPr id="59595" name="Check Box 203" hidden="1">
              <a:extLst>
                <a:ext uri="{63B3BB69-23CF-44E3-9099-C40C66FF867C}">
                  <a14:compatExt spid="_x0000_s59595"/>
                </a:ext>
                <a:ext uri="{FF2B5EF4-FFF2-40B4-BE49-F238E27FC236}">
                  <a16:creationId xmlns:a16="http://schemas.microsoft.com/office/drawing/2014/main" id="{00000000-0008-0000-0200-0000CB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118</xdr:row>
          <xdr:rowOff>0</xdr:rowOff>
        </xdr:from>
        <xdr:to>
          <xdr:col>2</xdr:col>
          <xdr:colOff>57150</xdr:colOff>
          <xdr:row>119</xdr:row>
          <xdr:rowOff>9525</xdr:rowOff>
        </xdr:to>
        <xdr:sp macro="" textlink="">
          <xdr:nvSpPr>
            <xdr:cNvPr id="59596" name="Check Box 204" hidden="1">
              <a:extLst>
                <a:ext uri="{63B3BB69-23CF-44E3-9099-C40C66FF867C}">
                  <a14:compatExt spid="_x0000_s59596"/>
                </a:ext>
                <a:ext uri="{FF2B5EF4-FFF2-40B4-BE49-F238E27FC236}">
                  <a16:creationId xmlns:a16="http://schemas.microsoft.com/office/drawing/2014/main" id="{00000000-0008-0000-0200-0000CC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119</xdr:row>
          <xdr:rowOff>0</xdr:rowOff>
        </xdr:from>
        <xdr:to>
          <xdr:col>2</xdr:col>
          <xdr:colOff>57150</xdr:colOff>
          <xdr:row>120</xdr:row>
          <xdr:rowOff>9525</xdr:rowOff>
        </xdr:to>
        <xdr:sp macro="" textlink="">
          <xdr:nvSpPr>
            <xdr:cNvPr id="59597" name="Check Box 205" hidden="1">
              <a:extLst>
                <a:ext uri="{63B3BB69-23CF-44E3-9099-C40C66FF867C}">
                  <a14:compatExt spid="_x0000_s59597"/>
                </a:ext>
                <a:ext uri="{FF2B5EF4-FFF2-40B4-BE49-F238E27FC236}">
                  <a16:creationId xmlns:a16="http://schemas.microsoft.com/office/drawing/2014/main" id="{00000000-0008-0000-0200-0000CD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120</xdr:row>
          <xdr:rowOff>0</xdr:rowOff>
        </xdr:from>
        <xdr:to>
          <xdr:col>2</xdr:col>
          <xdr:colOff>57150</xdr:colOff>
          <xdr:row>121</xdr:row>
          <xdr:rowOff>9525</xdr:rowOff>
        </xdr:to>
        <xdr:sp macro="" textlink="">
          <xdr:nvSpPr>
            <xdr:cNvPr id="59598" name="Check Box 206" hidden="1">
              <a:extLst>
                <a:ext uri="{63B3BB69-23CF-44E3-9099-C40C66FF867C}">
                  <a14:compatExt spid="_x0000_s59598"/>
                </a:ext>
                <a:ext uri="{FF2B5EF4-FFF2-40B4-BE49-F238E27FC236}">
                  <a16:creationId xmlns:a16="http://schemas.microsoft.com/office/drawing/2014/main" id="{00000000-0008-0000-0200-0000CE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121</xdr:row>
          <xdr:rowOff>0</xdr:rowOff>
        </xdr:from>
        <xdr:to>
          <xdr:col>2</xdr:col>
          <xdr:colOff>57150</xdr:colOff>
          <xdr:row>122</xdr:row>
          <xdr:rowOff>9525</xdr:rowOff>
        </xdr:to>
        <xdr:sp macro="" textlink="">
          <xdr:nvSpPr>
            <xdr:cNvPr id="59599" name="Check Box 207" hidden="1">
              <a:extLst>
                <a:ext uri="{63B3BB69-23CF-44E3-9099-C40C66FF867C}">
                  <a14:compatExt spid="_x0000_s59599"/>
                </a:ext>
                <a:ext uri="{FF2B5EF4-FFF2-40B4-BE49-F238E27FC236}">
                  <a16:creationId xmlns:a16="http://schemas.microsoft.com/office/drawing/2014/main" id="{00000000-0008-0000-0200-0000CF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122</xdr:row>
          <xdr:rowOff>0</xdr:rowOff>
        </xdr:from>
        <xdr:to>
          <xdr:col>2</xdr:col>
          <xdr:colOff>57150</xdr:colOff>
          <xdr:row>123</xdr:row>
          <xdr:rowOff>9525</xdr:rowOff>
        </xdr:to>
        <xdr:sp macro="" textlink="">
          <xdr:nvSpPr>
            <xdr:cNvPr id="59600" name="Check Box 208" hidden="1">
              <a:extLst>
                <a:ext uri="{63B3BB69-23CF-44E3-9099-C40C66FF867C}">
                  <a14:compatExt spid="_x0000_s59600"/>
                </a:ext>
                <a:ext uri="{FF2B5EF4-FFF2-40B4-BE49-F238E27FC236}">
                  <a16:creationId xmlns:a16="http://schemas.microsoft.com/office/drawing/2014/main" id="{00000000-0008-0000-0200-0000D0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123</xdr:row>
          <xdr:rowOff>0</xdr:rowOff>
        </xdr:from>
        <xdr:to>
          <xdr:col>2</xdr:col>
          <xdr:colOff>57150</xdr:colOff>
          <xdr:row>124</xdr:row>
          <xdr:rowOff>9525</xdr:rowOff>
        </xdr:to>
        <xdr:sp macro="" textlink="">
          <xdr:nvSpPr>
            <xdr:cNvPr id="59601" name="Check Box 209" hidden="1">
              <a:extLst>
                <a:ext uri="{63B3BB69-23CF-44E3-9099-C40C66FF867C}">
                  <a14:compatExt spid="_x0000_s59601"/>
                </a:ext>
                <a:ext uri="{FF2B5EF4-FFF2-40B4-BE49-F238E27FC236}">
                  <a16:creationId xmlns:a16="http://schemas.microsoft.com/office/drawing/2014/main" id="{00000000-0008-0000-0200-0000D1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124</xdr:row>
          <xdr:rowOff>0</xdr:rowOff>
        </xdr:from>
        <xdr:to>
          <xdr:col>2</xdr:col>
          <xdr:colOff>57150</xdr:colOff>
          <xdr:row>125</xdr:row>
          <xdr:rowOff>9525</xdr:rowOff>
        </xdr:to>
        <xdr:sp macro="" textlink="">
          <xdr:nvSpPr>
            <xdr:cNvPr id="59602" name="Check Box 210" hidden="1">
              <a:extLst>
                <a:ext uri="{63B3BB69-23CF-44E3-9099-C40C66FF867C}">
                  <a14:compatExt spid="_x0000_s59602"/>
                </a:ext>
                <a:ext uri="{FF2B5EF4-FFF2-40B4-BE49-F238E27FC236}">
                  <a16:creationId xmlns:a16="http://schemas.microsoft.com/office/drawing/2014/main" id="{00000000-0008-0000-0200-0000D2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125</xdr:row>
          <xdr:rowOff>0</xdr:rowOff>
        </xdr:from>
        <xdr:to>
          <xdr:col>2</xdr:col>
          <xdr:colOff>57150</xdr:colOff>
          <xdr:row>126</xdr:row>
          <xdr:rowOff>9525</xdr:rowOff>
        </xdr:to>
        <xdr:sp macro="" textlink="">
          <xdr:nvSpPr>
            <xdr:cNvPr id="59603" name="Check Box 211" hidden="1">
              <a:extLst>
                <a:ext uri="{63B3BB69-23CF-44E3-9099-C40C66FF867C}">
                  <a14:compatExt spid="_x0000_s59603"/>
                </a:ext>
                <a:ext uri="{FF2B5EF4-FFF2-40B4-BE49-F238E27FC236}">
                  <a16:creationId xmlns:a16="http://schemas.microsoft.com/office/drawing/2014/main" id="{00000000-0008-0000-0200-0000D3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126</xdr:row>
          <xdr:rowOff>0</xdr:rowOff>
        </xdr:from>
        <xdr:to>
          <xdr:col>2</xdr:col>
          <xdr:colOff>57150</xdr:colOff>
          <xdr:row>127</xdr:row>
          <xdr:rowOff>9525</xdr:rowOff>
        </xdr:to>
        <xdr:sp macro="" textlink="">
          <xdr:nvSpPr>
            <xdr:cNvPr id="59604" name="Check Box 212" hidden="1">
              <a:extLst>
                <a:ext uri="{63B3BB69-23CF-44E3-9099-C40C66FF867C}">
                  <a14:compatExt spid="_x0000_s59604"/>
                </a:ext>
                <a:ext uri="{FF2B5EF4-FFF2-40B4-BE49-F238E27FC236}">
                  <a16:creationId xmlns:a16="http://schemas.microsoft.com/office/drawing/2014/main" id="{00000000-0008-0000-0200-0000D4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127</xdr:row>
          <xdr:rowOff>0</xdr:rowOff>
        </xdr:from>
        <xdr:to>
          <xdr:col>2</xdr:col>
          <xdr:colOff>57150</xdr:colOff>
          <xdr:row>128</xdr:row>
          <xdr:rowOff>9525</xdr:rowOff>
        </xdr:to>
        <xdr:sp macro="" textlink="">
          <xdr:nvSpPr>
            <xdr:cNvPr id="59605" name="Check Box 213" hidden="1">
              <a:extLst>
                <a:ext uri="{63B3BB69-23CF-44E3-9099-C40C66FF867C}">
                  <a14:compatExt spid="_x0000_s59605"/>
                </a:ext>
                <a:ext uri="{FF2B5EF4-FFF2-40B4-BE49-F238E27FC236}">
                  <a16:creationId xmlns:a16="http://schemas.microsoft.com/office/drawing/2014/main" id="{00000000-0008-0000-0200-0000D5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128</xdr:row>
          <xdr:rowOff>0</xdr:rowOff>
        </xdr:from>
        <xdr:to>
          <xdr:col>2</xdr:col>
          <xdr:colOff>57150</xdr:colOff>
          <xdr:row>129</xdr:row>
          <xdr:rowOff>9525</xdr:rowOff>
        </xdr:to>
        <xdr:sp macro="" textlink="">
          <xdr:nvSpPr>
            <xdr:cNvPr id="59606" name="Check Box 214" hidden="1">
              <a:extLst>
                <a:ext uri="{63B3BB69-23CF-44E3-9099-C40C66FF867C}">
                  <a14:compatExt spid="_x0000_s59606"/>
                </a:ext>
                <a:ext uri="{FF2B5EF4-FFF2-40B4-BE49-F238E27FC236}">
                  <a16:creationId xmlns:a16="http://schemas.microsoft.com/office/drawing/2014/main" id="{00000000-0008-0000-0200-0000D6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129</xdr:row>
          <xdr:rowOff>0</xdr:rowOff>
        </xdr:from>
        <xdr:to>
          <xdr:col>2</xdr:col>
          <xdr:colOff>57150</xdr:colOff>
          <xdr:row>130</xdr:row>
          <xdr:rowOff>9525</xdr:rowOff>
        </xdr:to>
        <xdr:sp macro="" textlink="">
          <xdr:nvSpPr>
            <xdr:cNvPr id="59607" name="Check Box 215" hidden="1">
              <a:extLst>
                <a:ext uri="{63B3BB69-23CF-44E3-9099-C40C66FF867C}">
                  <a14:compatExt spid="_x0000_s59607"/>
                </a:ext>
                <a:ext uri="{FF2B5EF4-FFF2-40B4-BE49-F238E27FC236}">
                  <a16:creationId xmlns:a16="http://schemas.microsoft.com/office/drawing/2014/main" id="{00000000-0008-0000-0200-0000D7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130</xdr:row>
          <xdr:rowOff>0</xdr:rowOff>
        </xdr:from>
        <xdr:to>
          <xdr:col>2</xdr:col>
          <xdr:colOff>57150</xdr:colOff>
          <xdr:row>131</xdr:row>
          <xdr:rowOff>9525</xdr:rowOff>
        </xdr:to>
        <xdr:sp macro="" textlink="">
          <xdr:nvSpPr>
            <xdr:cNvPr id="59608" name="Check Box 216" hidden="1">
              <a:extLst>
                <a:ext uri="{63B3BB69-23CF-44E3-9099-C40C66FF867C}">
                  <a14:compatExt spid="_x0000_s59608"/>
                </a:ext>
                <a:ext uri="{FF2B5EF4-FFF2-40B4-BE49-F238E27FC236}">
                  <a16:creationId xmlns:a16="http://schemas.microsoft.com/office/drawing/2014/main" id="{00000000-0008-0000-0200-0000D8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131</xdr:row>
          <xdr:rowOff>0</xdr:rowOff>
        </xdr:from>
        <xdr:to>
          <xdr:col>2</xdr:col>
          <xdr:colOff>57150</xdr:colOff>
          <xdr:row>132</xdr:row>
          <xdr:rowOff>9525</xdr:rowOff>
        </xdr:to>
        <xdr:sp macro="" textlink="">
          <xdr:nvSpPr>
            <xdr:cNvPr id="59609" name="Check Box 217" hidden="1">
              <a:extLst>
                <a:ext uri="{63B3BB69-23CF-44E3-9099-C40C66FF867C}">
                  <a14:compatExt spid="_x0000_s59609"/>
                </a:ext>
                <a:ext uri="{FF2B5EF4-FFF2-40B4-BE49-F238E27FC236}">
                  <a16:creationId xmlns:a16="http://schemas.microsoft.com/office/drawing/2014/main" id="{00000000-0008-0000-0200-0000D9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134</xdr:row>
          <xdr:rowOff>0</xdr:rowOff>
        </xdr:from>
        <xdr:to>
          <xdr:col>2</xdr:col>
          <xdr:colOff>57150</xdr:colOff>
          <xdr:row>135</xdr:row>
          <xdr:rowOff>0</xdr:rowOff>
        </xdr:to>
        <xdr:sp macro="" textlink="">
          <xdr:nvSpPr>
            <xdr:cNvPr id="59610" name="Check Box 218" hidden="1">
              <a:extLst>
                <a:ext uri="{63B3BB69-23CF-44E3-9099-C40C66FF867C}">
                  <a14:compatExt spid="_x0000_s59610"/>
                </a:ext>
                <a:ext uri="{FF2B5EF4-FFF2-40B4-BE49-F238E27FC236}">
                  <a16:creationId xmlns:a16="http://schemas.microsoft.com/office/drawing/2014/main" id="{00000000-0008-0000-0200-0000DAE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CA51DD12-19B9-4434-904A-F7C13441A04B}"/>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170DDA42-D66C-46C5-9688-C970057DFA31}"/>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A2D67E4F-D71B-49A0-89EA-EF58287ACF73}"/>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F5BCCC43-8264-4ACB-AC79-F58B8313030A}"/>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098BA97A-5947-4E22-A96C-9FCD3E5E6D9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8243C5A6-92D9-4197-8A65-3DFDBB7C3AFE}"/>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800100</xdr:colOff>
          <xdr:row>8</xdr:row>
          <xdr:rowOff>114300</xdr:rowOff>
        </xdr:from>
        <xdr:to>
          <xdr:col>3</xdr:col>
          <xdr:colOff>1704975</xdr:colOff>
          <xdr:row>10</xdr:row>
          <xdr:rowOff>95250</xdr:rowOff>
        </xdr:to>
        <xdr:sp macro="" textlink="">
          <xdr:nvSpPr>
            <xdr:cNvPr id="39937" name="Button 1" hidden="1">
              <a:extLst>
                <a:ext uri="{63B3BB69-23CF-44E3-9099-C40C66FF867C}">
                  <a14:compatExt spid="_x0000_s39937"/>
                </a:ext>
                <a:ext uri="{FF2B5EF4-FFF2-40B4-BE49-F238E27FC236}">
                  <a16:creationId xmlns:a16="http://schemas.microsoft.com/office/drawing/2014/main" id="{00000000-0008-0000-0700-0000019C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62.xml"/><Relationship Id="rId21" Type="http://schemas.openxmlformats.org/officeDocument/2006/relationships/ctrlProp" Target="../ctrlProps/ctrlProp57.xml"/><Relationship Id="rId42" Type="http://schemas.openxmlformats.org/officeDocument/2006/relationships/ctrlProp" Target="../ctrlProps/ctrlProp78.xml"/><Relationship Id="rId47" Type="http://schemas.openxmlformats.org/officeDocument/2006/relationships/ctrlProp" Target="../ctrlProps/ctrlProp83.xml"/><Relationship Id="rId63" Type="http://schemas.openxmlformats.org/officeDocument/2006/relationships/ctrlProp" Target="../ctrlProps/ctrlProp99.xml"/><Relationship Id="rId68" Type="http://schemas.openxmlformats.org/officeDocument/2006/relationships/ctrlProp" Target="../ctrlProps/ctrlProp104.xml"/><Relationship Id="rId84" Type="http://schemas.openxmlformats.org/officeDocument/2006/relationships/ctrlProp" Target="../ctrlProps/ctrlProp120.xml"/><Relationship Id="rId16" Type="http://schemas.openxmlformats.org/officeDocument/2006/relationships/ctrlProp" Target="../ctrlProps/ctrlProp52.xml"/><Relationship Id="rId11" Type="http://schemas.openxmlformats.org/officeDocument/2006/relationships/ctrlProp" Target="../ctrlProps/ctrlProp47.xml"/><Relationship Id="rId32" Type="http://schemas.openxmlformats.org/officeDocument/2006/relationships/ctrlProp" Target="../ctrlProps/ctrlProp68.xml"/><Relationship Id="rId37" Type="http://schemas.openxmlformats.org/officeDocument/2006/relationships/ctrlProp" Target="../ctrlProps/ctrlProp73.xml"/><Relationship Id="rId53" Type="http://schemas.openxmlformats.org/officeDocument/2006/relationships/ctrlProp" Target="../ctrlProps/ctrlProp89.xml"/><Relationship Id="rId58" Type="http://schemas.openxmlformats.org/officeDocument/2006/relationships/ctrlProp" Target="../ctrlProps/ctrlProp94.xml"/><Relationship Id="rId74" Type="http://schemas.openxmlformats.org/officeDocument/2006/relationships/ctrlProp" Target="../ctrlProps/ctrlProp110.xml"/><Relationship Id="rId79" Type="http://schemas.openxmlformats.org/officeDocument/2006/relationships/ctrlProp" Target="../ctrlProps/ctrlProp115.xml"/><Relationship Id="rId5" Type="http://schemas.openxmlformats.org/officeDocument/2006/relationships/ctrlProp" Target="../ctrlProps/ctrlProp41.xml"/><Relationship Id="rId61" Type="http://schemas.openxmlformats.org/officeDocument/2006/relationships/ctrlProp" Target="../ctrlProps/ctrlProp97.xml"/><Relationship Id="rId82" Type="http://schemas.openxmlformats.org/officeDocument/2006/relationships/ctrlProp" Target="../ctrlProps/ctrlProp118.xml"/><Relationship Id="rId19" Type="http://schemas.openxmlformats.org/officeDocument/2006/relationships/ctrlProp" Target="../ctrlProps/ctrlProp5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43" Type="http://schemas.openxmlformats.org/officeDocument/2006/relationships/ctrlProp" Target="../ctrlProps/ctrlProp79.xml"/><Relationship Id="rId48" Type="http://schemas.openxmlformats.org/officeDocument/2006/relationships/ctrlProp" Target="../ctrlProps/ctrlProp84.xml"/><Relationship Id="rId56" Type="http://schemas.openxmlformats.org/officeDocument/2006/relationships/ctrlProp" Target="../ctrlProps/ctrlProp92.xml"/><Relationship Id="rId64" Type="http://schemas.openxmlformats.org/officeDocument/2006/relationships/ctrlProp" Target="../ctrlProps/ctrlProp100.xml"/><Relationship Id="rId69" Type="http://schemas.openxmlformats.org/officeDocument/2006/relationships/ctrlProp" Target="../ctrlProps/ctrlProp105.xml"/><Relationship Id="rId77" Type="http://schemas.openxmlformats.org/officeDocument/2006/relationships/ctrlProp" Target="../ctrlProps/ctrlProp113.xml"/><Relationship Id="rId8" Type="http://schemas.openxmlformats.org/officeDocument/2006/relationships/ctrlProp" Target="../ctrlProps/ctrlProp44.xml"/><Relationship Id="rId51" Type="http://schemas.openxmlformats.org/officeDocument/2006/relationships/ctrlProp" Target="../ctrlProps/ctrlProp87.xml"/><Relationship Id="rId72" Type="http://schemas.openxmlformats.org/officeDocument/2006/relationships/ctrlProp" Target="../ctrlProps/ctrlProp108.xml"/><Relationship Id="rId80" Type="http://schemas.openxmlformats.org/officeDocument/2006/relationships/ctrlProp" Target="../ctrlProps/ctrlProp116.xml"/><Relationship Id="rId3" Type="http://schemas.openxmlformats.org/officeDocument/2006/relationships/vmlDrawing" Target="../drawings/vmlDrawing3.v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46" Type="http://schemas.openxmlformats.org/officeDocument/2006/relationships/ctrlProp" Target="../ctrlProps/ctrlProp82.xml"/><Relationship Id="rId59" Type="http://schemas.openxmlformats.org/officeDocument/2006/relationships/ctrlProp" Target="../ctrlProps/ctrlProp95.xml"/><Relationship Id="rId67" Type="http://schemas.openxmlformats.org/officeDocument/2006/relationships/ctrlProp" Target="../ctrlProps/ctrlProp103.xml"/><Relationship Id="rId20" Type="http://schemas.openxmlformats.org/officeDocument/2006/relationships/ctrlProp" Target="../ctrlProps/ctrlProp56.xml"/><Relationship Id="rId41" Type="http://schemas.openxmlformats.org/officeDocument/2006/relationships/ctrlProp" Target="../ctrlProps/ctrlProp77.xml"/><Relationship Id="rId54" Type="http://schemas.openxmlformats.org/officeDocument/2006/relationships/ctrlProp" Target="../ctrlProps/ctrlProp90.xml"/><Relationship Id="rId62" Type="http://schemas.openxmlformats.org/officeDocument/2006/relationships/ctrlProp" Target="../ctrlProps/ctrlProp98.xml"/><Relationship Id="rId70" Type="http://schemas.openxmlformats.org/officeDocument/2006/relationships/ctrlProp" Target="../ctrlProps/ctrlProp106.xml"/><Relationship Id="rId75" Type="http://schemas.openxmlformats.org/officeDocument/2006/relationships/ctrlProp" Target="../ctrlProps/ctrlProp111.xml"/><Relationship Id="rId83" Type="http://schemas.openxmlformats.org/officeDocument/2006/relationships/ctrlProp" Target="../ctrlProps/ctrlProp119.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49" Type="http://schemas.openxmlformats.org/officeDocument/2006/relationships/ctrlProp" Target="../ctrlProps/ctrlProp85.xml"/><Relationship Id="rId57" Type="http://schemas.openxmlformats.org/officeDocument/2006/relationships/ctrlProp" Target="../ctrlProps/ctrlProp93.xml"/><Relationship Id="rId10" Type="http://schemas.openxmlformats.org/officeDocument/2006/relationships/ctrlProp" Target="../ctrlProps/ctrlProp46.xml"/><Relationship Id="rId31" Type="http://schemas.openxmlformats.org/officeDocument/2006/relationships/ctrlProp" Target="../ctrlProps/ctrlProp67.xml"/><Relationship Id="rId44" Type="http://schemas.openxmlformats.org/officeDocument/2006/relationships/ctrlProp" Target="../ctrlProps/ctrlProp80.xml"/><Relationship Id="rId52" Type="http://schemas.openxmlformats.org/officeDocument/2006/relationships/ctrlProp" Target="../ctrlProps/ctrlProp88.xml"/><Relationship Id="rId60" Type="http://schemas.openxmlformats.org/officeDocument/2006/relationships/ctrlProp" Target="../ctrlProps/ctrlProp96.xml"/><Relationship Id="rId65" Type="http://schemas.openxmlformats.org/officeDocument/2006/relationships/ctrlProp" Target="../ctrlProps/ctrlProp101.xml"/><Relationship Id="rId73" Type="http://schemas.openxmlformats.org/officeDocument/2006/relationships/ctrlProp" Target="../ctrlProps/ctrlProp109.xml"/><Relationship Id="rId78" Type="http://schemas.openxmlformats.org/officeDocument/2006/relationships/ctrlProp" Target="../ctrlProps/ctrlProp114.xml"/><Relationship Id="rId81" Type="http://schemas.openxmlformats.org/officeDocument/2006/relationships/ctrlProp" Target="../ctrlProps/ctrlProp117.xml"/><Relationship Id="rId4" Type="http://schemas.openxmlformats.org/officeDocument/2006/relationships/vmlDrawing" Target="../drawings/vmlDrawing4.vml"/><Relationship Id="rId9" Type="http://schemas.openxmlformats.org/officeDocument/2006/relationships/ctrlProp" Target="../ctrlProps/ctrlProp45.xml"/><Relationship Id="rId13" Type="http://schemas.openxmlformats.org/officeDocument/2006/relationships/ctrlProp" Target="../ctrlProps/ctrlProp49.xml"/><Relationship Id="rId18" Type="http://schemas.openxmlformats.org/officeDocument/2006/relationships/ctrlProp" Target="../ctrlProps/ctrlProp54.xml"/><Relationship Id="rId39" Type="http://schemas.openxmlformats.org/officeDocument/2006/relationships/ctrlProp" Target="../ctrlProps/ctrlProp75.xml"/><Relationship Id="rId34" Type="http://schemas.openxmlformats.org/officeDocument/2006/relationships/ctrlProp" Target="../ctrlProps/ctrlProp70.xml"/><Relationship Id="rId50" Type="http://schemas.openxmlformats.org/officeDocument/2006/relationships/ctrlProp" Target="../ctrlProps/ctrlProp86.xml"/><Relationship Id="rId55" Type="http://schemas.openxmlformats.org/officeDocument/2006/relationships/ctrlProp" Target="../ctrlProps/ctrlProp91.xml"/><Relationship Id="rId76" Type="http://schemas.openxmlformats.org/officeDocument/2006/relationships/ctrlProp" Target="../ctrlProps/ctrlProp112.xml"/><Relationship Id="rId7" Type="http://schemas.openxmlformats.org/officeDocument/2006/relationships/ctrlProp" Target="../ctrlProps/ctrlProp43.xml"/><Relationship Id="rId71" Type="http://schemas.openxmlformats.org/officeDocument/2006/relationships/ctrlProp" Target="../ctrlProps/ctrlProp107.xml"/><Relationship Id="rId2" Type="http://schemas.openxmlformats.org/officeDocument/2006/relationships/drawing" Target="../drawings/drawing2.xml"/><Relationship Id="rId29" Type="http://schemas.openxmlformats.org/officeDocument/2006/relationships/ctrlProp" Target="../ctrlProps/ctrlProp65.xml"/><Relationship Id="rId24" Type="http://schemas.openxmlformats.org/officeDocument/2006/relationships/ctrlProp" Target="../ctrlProps/ctrlProp60.xml"/><Relationship Id="rId40" Type="http://schemas.openxmlformats.org/officeDocument/2006/relationships/ctrlProp" Target="../ctrlProps/ctrlProp76.xml"/><Relationship Id="rId45" Type="http://schemas.openxmlformats.org/officeDocument/2006/relationships/ctrlProp" Target="../ctrlProps/ctrlProp81.xml"/><Relationship Id="rId66" Type="http://schemas.openxmlformats.org/officeDocument/2006/relationships/ctrlProp" Target="../ctrlProps/ctrlProp102.xml"/></Relationships>
</file>

<file path=xl/worksheets/_rels/sheet3.xml.rels><?xml version="1.0" encoding="UTF-8" standalone="yes"?>
<Relationships xmlns="http://schemas.openxmlformats.org/package/2006/relationships"><Relationship Id="rId26" Type="http://schemas.openxmlformats.org/officeDocument/2006/relationships/ctrlProp" Target="../ctrlProps/ctrlProp142.xml"/><Relationship Id="rId21" Type="http://schemas.openxmlformats.org/officeDocument/2006/relationships/ctrlProp" Target="../ctrlProps/ctrlProp137.xml"/><Relationship Id="rId42" Type="http://schemas.openxmlformats.org/officeDocument/2006/relationships/ctrlProp" Target="../ctrlProps/ctrlProp158.xml"/><Relationship Id="rId47" Type="http://schemas.openxmlformats.org/officeDocument/2006/relationships/ctrlProp" Target="../ctrlProps/ctrlProp163.xml"/><Relationship Id="rId63" Type="http://schemas.openxmlformats.org/officeDocument/2006/relationships/ctrlProp" Target="../ctrlProps/ctrlProp179.xml"/><Relationship Id="rId68" Type="http://schemas.openxmlformats.org/officeDocument/2006/relationships/ctrlProp" Target="../ctrlProps/ctrlProp184.xml"/><Relationship Id="rId84" Type="http://schemas.openxmlformats.org/officeDocument/2006/relationships/ctrlProp" Target="../ctrlProps/ctrlProp200.xml"/><Relationship Id="rId89" Type="http://schemas.openxmlformats.org/officeDocument/2006/relationships/ctrlProp" Target="../ctrlProps/ctrlProp205.xml"/><Relationship Id="rId16" Type="http://schemas.openxmlformats.org/officeDocument/2006/relationships/ctrlProp" Target="../ctrlProps/ctrlProp132.xml"/><Relationship Id="rId107" Type="http://schemas.openxmlformats.org/officeDocument/2006/relationships/ctrlProp" Target="../ctrlProps/ctrlProp223.xml"/><Relationship Id="rId11" Type="http://schemas.openxmlformats.org/officeDocument/2006/relationships/ctrlProp" Target="../ctrlProps/ctrlProp127.xml"/><Relationship Id="rId32" Type="http://schemas.openxmlformats.org/officeDocument/2006/relationships/ctrlProp" Target="../ctrlProps/ctrlProp148.xml"/><Relationship Id="rId37" Type="http://schemas.openxmlformats.org/officeDocument/2006/relationships/ctrlProp" Target="../ctrlProps/ctrlProp153.xml"/><Relationship Id="rId53" Type="http://schemas.openxmlformats.org/officeDocument/2006/relationships/ctrlProp" Target="../ctrlProps/ctrlProp169.xml"/><Relationship Id="rId58" Type="http://schemas.openxmlformats.org/officeDocument/2006/relationships/ctrlProp" Target="../ctrlProps/ctrlProp174.xml"/><Relationship Id="rId74" Type="http://schemas.openxmlformats.org/officeDocument/2006/relationships/ctrlProp" Target="../ctrlProps/ctrlProp190.xml"/><Relationship Id="rId79" Type="http://schemas.openxmlformats.org/officeDocument/2006/relationships/ctrlProp" Target="../ctrlProps/ctrlProp195.xml"/><Relationship Id="rId102" Type="http://schemas.openxmlformats.org/officeDocument/2006/relationships/ctrlProp" Target="../ctrlProps/ctrlProp218.xml"/><Relationship Id="rId5" Type="http://schemas.openxmlformats.org/officeDocument/2006/relationships/ctrlProp" Target="../ctrlProps/ctrlProp121.xml"/><Relationship Id="rId90" Type="http://schemas.openxmlformats.org/officeDocument/2006/relationships/ctrlProp" Target="../ctrlProps/ctrlProp206.xml"/><Relationship Id="rId95" Type="http://schemas.openxmlformats.org/officeDocument/2006/relationships/ctrlProp" Target="../ctrlProps/ctrlProp211.xml"/><Relationship Id="rId22" Type="http://schemas.openxmlformats.org/officeDocument/2006/relationships/ctrlProp" Target="../ctrlProps/ctrlProp138.xml"/><Relationship Id="rId27" Type="http://schemas.openxmlformats.org/officeDocument/2006/relationships/ctrlProp" Target="../ctrlProps/ctrlProp143.xml"/><Relationship Id="rId43" Type="http://schemas.openxmlformats.org/officeDocument/2006/relationships/ctrlProp" Target="../ctrlProps/ctrlProp159.xml"/><Relationship Id="rId48" Type="http://schemas.openxmlformats.org/officeDocument/2006/relationships/ctrlProp" Target="../ctrlProps/ctrlProp164.xml"/><Relationship Id="rId64" Type="http://schemas.openxmlformats.org/officeDocument/2006/relationships/ctrlProp" Target="../ctrlProps/ctrlProp180.xml"/><Relationship Id="rId69" Type="http://schemas.openxmlformats.org/officeDocument/2006/relationships/ctrlProp" Target="../ctrlProps/ctrlProp185.xml"/><Relationship Id="rId80" Type="http://schemas.openxmlformats.org/officeDocument/2006/relationships/ctrlProp" Target="../ctrlProps/ctrlProp196.xml"/><Relationship Id="rId85" Type="http://schemas.openxmlformats.org/officeDocument/2006/relationships/ctrlProp" Target="../ctrlProps/ctrlProp201.xml"/><Relationship Id="rId12" Type="http://schemas.openxmlformats.org/officeDocument/2006/relationships/ctrlProp" Target="../ctrlProps/ctrlProp128.xml"/><Relationship Id="rId17" Type="http://schemas.openxmlformats.org/officeDocument/2006/relationships/ctrlProp" Target="../ctrlProps/ctrlProp133.xml"/><Relationship Id="rId33" Type="http://schemas.openxmlformats.org/officeDocument/2006/relationships/ctrlProp" Target="../ctrlProps/ctrlProp149.xml"/><Relationship Id="rId38" Type="http://schemas.openxmlformats.org/officeDocument/2006/relationships/ctrlProp" Target="../ctrlProps/ctrlProp154.xml"/><Relationship Id="rId59" Type="http://schemas.openxmlformats.org/officeDocument/2006/relationships/ctrlProp" Target="../ctrlProps/ctrlProp175.xml"/><Relationship Id="rId103" Type="http://schemas.openxmlformats.org/officeDocument/2006/relationships/ctrlProp" Target="../ctrlProps/ctrlProp219.xml"/><Relationship Id="rId108" Type="http://schemas.openxmlformats.org/officeDocument/2006/relationships/ctrlProp" Target="../ctrlProps/ctrlProp224.xml"/><Relationship Id="rId54" Type="http://schemas.openxmlformats.org/officeDocument/2006/relationships/ctrlProp" Target="../ctrlProps/ctrlProp170.xml"/><Relationship Id="rId70" Type="http://schemas.openxmlformats.org/officeDocument/2006/relationships/ctrlProp" Target="../ctrlProps/ctrlProp186.xml"/><Relationship Id="rId75" Type="http://schemas.openxmlformats.org/officeDocument/2006/relationships/ctrlProp" Target="../ctrlProps/ctrlProp191.xml"/><Relationship Id="rId91" Type="http://schemas.openxmlformats.org/officeDocument/2006/relationships/ctrlProp" Target="../ctrlProps/ctrlProp207.xml"/><Relationship Id="rId96" Type="http://schemas.openxmlformats.org/officeDocument/2006/relationships/ctrlProp" Target="../ctrlProps/ctrlProp212.xml"/><Relationship Id="rId1" Type="http://schemas.openxmlformats.org/officeDocument/2006/relationships/printerSettings" Target="../printerSettings/printerSettings3.bin"/><Relationship Id="rId6" Type="http://schemas.openxmlformats.org/officeDocument/2006/relationships/ctrlProp" Target="../ctrlProps/ctrlProp122.xml"/><Relationship Id="rId15" Type="http://schemas.openxmlformats.org/officeDocument/2006/relationships/ctrlProp" Target="../ctrlProps/ctrlProp131.xml"/><Relationship Id="rId23" Type="http://schemas.openxmlformats.org/officeDocument/2006/relationships/ctrlProp" Target="../ctrlProps/ctrlProp139.xml"/><Relationship Id="rId28" Type="http://schemas.openxmlformats.org/officeDocument/2006/relationships/ctrlProp" Target="../ctrlProps/ctrlProp144.xml"/><Relationship Id="rId36" Type="http://schemas.openxmlformats.org/officeDocument/2006/relationships/ctrlProp" Target="../ctrlProps/ctrlProp152.xml"/><Relationship Id="rId49" Type="http://schemas.openxmlformats.org/officeDocument/2006/relationships/ctrlProp" Target="../ctrlProps/ctrlProp165.xml"/><Relationship Id="rId57" Type="http://schemas.openxmlformats.org/officeDocument/2006/relationships/ctrlProp" Target="../ctrlProps/ctrlProp173.xml"/><Relationship Id="rId106" Type="http://schemas.openxmlformats.org/officeDocument/2006/relationships/ctrlProp" Target="../ctrlProps/ctrlProp222.xml"/><Relationship Id="rId10" Type="http://schemas.openxmlformats.org/officeDocument/2006/relationships/ctrlProp" Target="../ctrlProps/ctrlProp126.xml"/><Relationship Id="rId31" Type="http://schemas.openxmlformats.org/officeDocument/2006/relationships/ctrlProp" Target="../ctrlProps/ctrlProp147.xml"/><Relationship Id="rId44" Type="http://schemas.openxmlformats.org/officeDocument/2006/relationships/ctrlProp" Target="../ctrlProps/ctrlProp160.xml"/><Relationship Id="rId52" Type="http://schemas.openxmlformats.org/officeDocument/2006/relationships/ctrlProp" Target="../ctrlProps/ctrlProp168.xml"/><Relationship Id="rId60" Type="http://schemas.openxmlformats.org/officeDocument/2006/relationships/ctrlProp" Target="../ctrlProps/ctrlProp176.xml"/><Relationship Id="rId65" Type="http://schemas.openxmlformats.org/officeDocument/2006/relationships/ctrlProp" Target="../ctrlProps/ctrlProp181.xml"/><Relationship Id="rId73" Type="http://schemas.openxmlformats.org/officeDocument/2006/relationships/ctrlProp" Target="../ctrlProps/ctrlProp189.xml"/><Relationship Id="rId78" Type="http://schemas.openxmlformats.org/officeDocument/2006/relationships/ctrlProp" Target="../ctrlProps/ctrlProp194.xml"/><Relationship Id="rId81" Type="http://schemas.openxmlformats.org/officeDocument/2006/relationships/ctrlProp" Target="../ctrlProps/ctrlProp197.xml"/><Relationship Id="rId86" Type="http://schemas.openxmlformats.org/officeDocument/2006/relationships/ctrlProp" Target="../ctrlProps/ctrlProp202.xml"/><Relationship Id="rId94" Type="http://schemas.openxmlformats.org/officeDocument/2006/relationships/ctrlProp" Target="../ctrlProps/ctrlProp210.xml"/><Relationship Id="rId99" Type="http://schemas.openxmlformats.org/officeDocument/2006/relationships/ctrlProp" Target="../ctrlProps/ctrlProp215.xml"/><Relationship Id="rId101" Type="http://schemas.openxmlformats.org/officeDocument/2006/relationships/ctrlProp" Target="../ctrlProps/ctrlProp217.xml"/><Relationship Id="rId4" Type="http://schemas.openxmlformats.org/officeDocument/2006/relationships/vmlDrawing" Target="../drawings/vmlDrawing6.vml"/><Relationship Id="rId9" Type="http://schemas.openxmlformats.org/officeDocument/2006/relationships/ctrlProp" Target="../ctrlProps/ctrlProp125.xml"/><Relationship Id="rId13" Type="http://schemas.openxmlformats.org/officeDocument/2006/relationships/ctrlProp" Target="../ctrlProps/ctrlProp129.xml"/><Relationship Id="rId18" Type="http://schemas.openxmlformats.org/officeDocument/2006/relationships/ctrlProp" Target="../ctrlProps/ctrlProp134.xml"/><Relationship Id="rId39" Type="http://schemas.openxmlformats.org/officeDocument/2006/relationships/ctrlProp" Target="../ctrlProps/ctrlProp155.xml"/><Relationship Id="rId109" Type="http://schemas.openxmlformats.org/officeDocument/2006/relationships/ctrlProp" Target="../ctrlProps/ctrlProp225.xml"/><Relationship Id="rId34" Type="http://schemas.openxmlformats.org/officeDocument/2006/relationships/ctrlProp" Target="../ctrlProps/ctrlProp150.xml"/><Relationship Id="rId50" Type="http://schemas.openxmlformats.org/officeDocument/2006/relationships/ctrlProp" Target="../ctrlProps/ctrlProp166.xml"/><Relationship Id="rId55" Type="http://schemas.openxmlformats.org/officeDocument/2006/relationships/ctrlProp" Target="../ctrlProps/ctrlProp171.xml"/><Relationship Id="rId76" Type="http://schemas.openxmlformats.org/officeDocument/2006/relationships/ctrlProp" Target="../ctrlProps/ctrlProp192.xml"/><Relationship Id="rId97" Type="http://schemas.openxmlformats.org/officeDocument/2006/relationships/ctrlProp" Target="../ctrlProps/ctrlProp213.xml"/><Relationship Id="rId104" Type="http://schemas.openxmlformats.org/officeDocument/2006/relationships/ctrlProp" Target="../ctrlProps/ctrlProp220.xml"/><Relationship Id="rId7" Type="http://schemas.openxmlformats.org/officeDocument/2006/relationships/ctrlProp" Target="../ctrlProps/ctrlProp123.xml"/><Relationship Id="rId71" Type="http://schemas.openxmlformats.org/officeDocument/2006/relationships/ctrlProp" Target="../ctrlProps/ctrlProp187.xml"/><Relationship Id="rId92" Type="http://schemas.openxmlformats.org/officeDocument/2006/relationships/ctrlProp" Target="../ctrlProps/ctrlProp208.xml"/><Relationship Id="rId2" Type="http://schemas.openxmlformats.org/officeDocument/2006/relationships/drawing" Target="../drawings/drawing3.xml"/><Relationship Id="rId29" Type="http://schemas.openxmlformats.org/officeDocument/2006/relationships/ctrlProp" Target="../ctrlProps/ctrlProp145.xml"/><Relationship Id="rId24" Type="http://schemas.openxmlformats.org/officeDocument/2006/relationships/ctrlProp" Target="../ctrlProps/ctrlProp140.xml"/><Relationship Id="rId40" Type="http://schemas.openxmlformats.org/officeDocument/2006/relationships/ctrlProp" Target="../ctrlProps/ctrlProp156.xml"/><Relationship Id="rId45" Type="http://schemas.openxmlformats.org/officeDocument/2006/relationships/ctrlProp" Target="../ctrlProps/ctrlProp161.xml"/><Relationship Id="rId66" Type="http://schemas.openxmlformats.org/officeDocument/2006/relationships/ctrlProp" Target="../ctrlProps/ctrlProp182.xml"/><Relationship Id="rId87" Type="http://schemas.openxmlformats.org/officeDocument/2006/relationships/ctrlProp" Target="../ctrlProps/ctrlProp203.xml"/><Relationship Id="rId61" Type="http://schemas.openxmlformats.org/officeDocument/2006/relationships/ctrlProp" Target="../ctrlProps/ctrlProp177.xml"/><Relationship Id="rId82" Type="http://schemas.openxmlformats.org/officeDocument/2006/relationships/ctrlProp" Target="../ctrlProps/ctrlProp198.xml"/><Relationship Id="rId19" Type="http://schemas.openxmlformats.org/officeDocument/2006/relationships/ctrlProp" Target="../ctrlProps/ctrlProp135.xml"/><Relationship Id="rId14" Type="http://schemas.openxmlformats.org/officeDocument/2006/relationships/ctrlProp" Target="../ctrlProps/ctrlProp130.xml"/><Relationship Id="rId30" Type="http://schemas.openxmlformats.org/officeDocument/2006/relationships/ctrlProp" Target="../ctrlProps/ctrlProp146.xml"/><Relationship Id="rId35" Type="http://schemas.openxmlformats.org/officeDocument/2006/relationships/ctrlProp" Target="../ctrlProps/ctrlProp151.xml"/><Relationship Id="rId56" Type="http://schemas.openxmlformats.org/officeDocument/2006/relationships/ctrlProp" Target="../ctrlProps/ctrlProp172.xml"/><Relationship Id="rId77" Type="http://schemas.openxmlformats.org/officeDocument/2006/relationships/ctrlProp" Target="../ctrlProps/ctrlProp193.xml"/><Relationship Id="rId100" Type="http://schemas.openxmlformats.org/officeDocument/2006/relationships/ctrlProp" Target="../ctrlProps/ctrlProp216.xml"/><Relationship Id="rId105" Type="http://schemas.openxmlformats.org/officeDocument/2006/relationships/ctrlProp" Target="../ctrlProps/ctrlProp221.xml"/><Relationship Id="rId8" Type="http://schemas.openxmlformats.org/officeDocument/2006/relationships/ctrlProp" Target="../ctrlProps/ctrlProp124.xml"/><Relationship Id="rId51" Type="http://schemas.openxmlformats.org/officeDocument/2006/relationships/ctrlProp" Target="../ctrlProps/ctrlProp167.xml"/><Relationship Id="rId72" Type="http://schemas.openxmlformats.org/officeDocument/2006/relationships/ctrlProp" Target="../ctrlProps/ctrlProp188.xml"/><Relationship Id="rId93" Type="http://schemas.openxmlformats.org/officeDocument/2006/relationships/ctrlProp" Target="../ctrlProps/ctrlProp209.xml"/><Relationship Id="rId98" Type="http://schemas.openxmlformats.org/officeDocument/2006/relationships/ctrlProp" Target="../ctrlProps/ctrlProp214.xml"/><Relationship Id="rId3" Type="http://schemas.openxmlformats.org/officeDocument/2006/relationships/vmlDrawing" Target="../drawings/vmlDrawing5.vml"/><Relationship Id="rId25" Type="http://schemas.openxmlformats.org/officeDocument/2006/relationships/ctrlProp" Target="../ctrlProps/ctrlProp141.xml"/><Relationship Id="rId46" Type="http://schemas.openxmlformats.org/officeDocument/2006/relationships/ctrlProp" Target="../ctrlProps/ctrlProp162.xml"/><Relationship Id="rId67" Type="http://schemas.openxmlformats.org/officeDocument/2006/relationships/ctrlProp" Target="../ctrlProps/ctrlProp183.xml"/><Relationship Id="rId20" Type="http://schemas.openxmlformats.org/officeDocument/2006/relationships/ctrlProp" Target="../ctrlProps/ctrlProp136.xml"/><Relationship Id="rId41" Type="http://schemas.openxmlformats.org/officeDocument/2006/relationships/ctrlProp" Target="../ctrlProps/ctrlProp157.xml"/><Relationship Id="rId62" Type="http://schemas.openxmlformats.org/officeDocument/2006/relationships/ctrlProp" Target="../ctrlProps/ctrlProp178.xml"/><Relationship Id="rId83" Type="http://schemas.openxmlformats.org/officeDocument/2006/relationships/ctrlProp" Target="../ctrlProps/ctrlProp199.xml"/><Relationship Id="rId88" Type="http://schemas.openxmlformats.org/officeDocument/2006/relationships/ctrlProp" Target="../ctrlProps/ctrlProp204.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2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DBCEAE-9239-4439-AED9-27AB164D9A8D}">
  <sheetPr codeName="Sheet14"/>
  <dimension ref="A1:CJ88"/>
  <sheetViews>
    <sheetView tabSelected="1" view="pageBreakPreview" topLeftCell="A16" zoomScale="140" zoomScaleNormal="100" zoomScaleSheetLayoutView="140" workbookViewId="0">
      <selection activeCell="BB16" sqref="BB1:CJ1048576"/>
    </sheetView>
  </sheetViews>
  <sheetFormatPr defaultRowHeight="15.75"/>
  <cols>
    <col min="1" max="1" width="6.7109375" style="21" customWidth="1"/>
    <col min="2" max="3" width="3.7109375" style="25" customWidth="1"/>
    <col min="4" max="4" width="2.7109375" style="25" customWidth="1"/>
    <col min="5" max="8" width="4.28515625" style="25" customWidth="1"/>
    <col min="9" max="9" width="2.7109375" style="25" customWidth="1"/>
    <col min="10" max="13" width="4.28515625" style="25" customWidth="1"/>
    <col min="14" max="14" width="2.7109375" style="25" customWidth="1"/>
    <col min="15" max="20" width="4.28515625" style="25" customWidth="1"/>
    <col min="21" max="21" width="2.7109375" style="25" customWidth="1"/>
    <col min="22" max="23" width="4.28515625" style="25" customWidth="1"/>
    <col min="24" max="25" width="4.28515625" style="25" hidden="1" customWidth="1"/>
    <col min="26" max="27" width="4.28515625" style="25" customWidth="1"/>
    <col min="28" max="28" width="4.28515625" style="25" hidden="1" customWidth="1"/>
    <col min="29" max="29" width="2.7109375" style="25" customWidth="1"/>
    <col min="30" max="34" width="4.28515625" style="25" customWidth="1"/>
    <col min="35" max="35" width="4.28515625" style="25" hidden="1" customWidth="1"/>
    <col min="36" max="36" width="1.42578125" style="25" customWidth="1"/>
    <col min="37" max="37" width="12" style="26" customWidth="1"/>
    <col min="38" max="38" width="15.7109375" hidden="1" customWidth="1"/>
    <col min="39" max="39" width="10.85546875" hidden="1" customWidth="1"/>
    <col min="40" max="41" width="9.140625" hidden="1" customWidth="1"/>
    <col min="42" max="42" width="9.140625" style="21" hidden="1" customWidth="1"/>
    <col min="43" max="43" width="10.85546875" style="22" hidden="1" customWidth="1"/>
    <col min="44" max="44" width="99.28515625" style="21" hidden="1" customWidth="1"/>
    <col min="45" max="45" width="9.42578125" customWidth="1"/>
    <col min="54" max="55" width="3.7109375" style="255" hidden="1" customWidth="1"/>
    <col min="56" max="56" width="2.7109375" style="255" hidden="1" customWidth="1"/>
    <col min="57" max="60" width="4.28515625" style="255" hidden="1" customWidth="1"/>
    <col min="61" max="61" width="2.7109375" style="255" hidden="1" customWidth="1"/>
    <col min="62" max="65" width="4.28515625" style="255" hidden="1" customWidth="1"/>
    <col min="66" max="66" width="2.7109375" style="255" hidden="1" customWidth="1"/>
    <col min="67" max="72" width="4.28515625" style="255" hidden="1" customWidth="1"/>
    <col min="73" max="73" width="2.7109375" style="255" hidden="1" customWidth="1"/>
    <col min="74" max="80" width="4.28515625" style="255" hidden="1" customWidth="1"/>
    <col min="81" max="81" width="2.7109375" style="255" hidden="1" customWidth="1"/>
    <col min="82" max="88" width="4.28515625" style="255" hidden="1" customWidth="1"/>
  </cols>
  <sheetData>
    <row r="1" spans="1:88" ht="15.95" customHeight="1" thickTop="1" thickBot="1">
      <c r="B1" s="630" t="s">
        <v>788</v>
      </c>
      <c r="C1" s="631"/>
      <c r="D1" s="631"/>
      <c r="E1" s="631"/>
      <c r="F1" s="631"/>
      <c r="G1" s="631"/>
      <c r="H1" s="631"/>
      <c r="I1" s="631"/>
      <c r="J1" s="631"/>
      <c r="K1" s="631"/>
      <c r="L1" s="631"/>
      <c r="M1" s="631" t="s">
        <v>789</v>
      </c>
      <c r="N1" s="631"/>
      <c r="O1" s="631"/>
      <c r="P1" s="631"/>
      <c r="Q1" s="631"/>
      <c r="R1" s="631"/>
      <c r="S1" s="631"/>
      <c r="T1" s="631"/>
      <c r="U1" s="631"/>
      <c r="V1" s="631"/>
      <c r="W1" s="631"/>
      <c r="X1" s="306"/>
      <c r="Y1" s="306"/>
      <c r="Z1" s="631" t="s">
        <v>790</v>
      </c>
      <c r="AA1" s="631"/>
      <c r="AB1" s="631"/>
      <c r="AC1" s="631"/>
      <c r="AD1" s="631"/>
      <c r="AE1" s="631"/>
      <c r="AF1" s="631"/>
      <c r="AG1" s="631"/>
      <c r="AH1" s="631"/>
      <c r="AI1" s="631"/>
      <c r="AJ1" s="632"/>
      <c r="AL1" s="307"/>
      <c r="BB1" s="98" t="s">
        <v>162</v>
      </c>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100"/>
    </row>
    <row r="2" spans="1:88" ht="18" hidden="1" customHeight="1" thickTop="1" thickBot="1">
      <c r="B2" s="101"/>
      <c r="C2" s="102"/>
      <c r="D2" s="308" t="s">
        <v>149</v>
      </c>
      <c r="E2" s="309"/>
      <c r="F2" s="309"/>
      <c r="G2" s="309"/>
      <c r="H2" s="309"/>
      <c r="I2" s="310"/>
      <c r="J2" s="310"/>
      <c r="K2" s="310"/>
      <c r="L2" s="310"/>
      <c r="M2" s="310"/>
      <c r="N2" s="310"/>
      <c r="O2" s="310"/>
      <c r="P2" s="310"/>
      <c r="Q2" s="310"/>
      <c r="R2" s="310"/>
      <c r="S2" s="310"/>
      <c r="T2" s="310"/>
      <c r="U2" s="311"/>
      <c r="V2" s="309"/>
      <c r="W2" s="309"/>
      <c r="X2" s="309"/>
      <c r="Y2" s="309"/>
      <c r="Z2" s="309"/>
      <c r="AA2" s="310"/>
      <c r="AB2" s="310"/>
      <c r="AC2" s="310"/>
      <c r="AD2" s="310"/>
      <c r="AE2" s="310"/>
      <c r="AF2" s="310"/>
      <c r="AG2" s="310"/>
      <c r="AH2" s="310"/>
      <c r="AI2" s="310"/>
      <c r="AJ2" s="312"/>
      <c r="AL2" s="97"/>
      <c r="AN2" s="14"/>
      <c r="AO2" s="14"/>
      <c r="BB2" s="41"/>
      <c r="BC2" s="43"/>
      <c r="BD2" s="103" t="s">
        <v>148</v>
      </c>
      <c r="BE2" s="104"/>
      <c r="BF2" s="104"/>
      <c r="BG2" s="104"/>
      <c r="BH2" s="104"/>
      <c r="BI2" s="104"/>
      <c r="BJ2" s="104"/>
      <c r="BK2" s="104"/>
      <c r="BL2" s="105"/>
      <c r="BM2" s="106"/>
      <c r="BN2" s="107"/>
      <c r="BO2" s="107"/>
      <c r="BP2" s="107"/>
      <c r="BQ2" s="107"/>
      <c r="BR2" s="107"/>
      <c r="BS2" s="107"/>
      <c r="BT2" s="108"/>
      <c r="BU2" s="109"/>
      <c r="BV2" s="110"/>
      <c r="BW2" s="110"/>
      <c r="BX2" s="110"/>
      <c r="BY2" s="110"/>
      <c r="BZ2" s="110"/>
      <c r="CA2" s="106"/>
      <c r="CB2" s="107"/>
      <c r="CC2" s="107"/>
      <c r="CD2" s="107"/>
      <c r="CE2" s="107"/>
      <c r="CF2" s="107"/>
      <c r="CG2" s="107"/>
      <c r="CH2" s="107"/>
      <c r="CI2" s="107"/>
      <c r="CJ2" s="111"/>
    </row>
    <row r="3" spans="1:88" ht="20.100000000000001" customHeight="1" thickTop="1">
      <c r="B3" s="633" t="s">
        <v>87</v>
      </c>
      <c r="C3" s="503" t="s">
        <v>5</v>
      </c>
      <c r="D3" s="636" t="s">
        <v>813</v>
      </c>
      <c r="E3" s="637"/>
      <c r="F3" s="637"/>
      <c r="G3" s="637"/>
      <c r="H3" s="637"/>
      <c r="I3" s="637"/>
      <c r="J3" s="637"/>
      <c r="K3" s="638"/>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40"/>
      <c r="AK3" s="326" t="str" cm="1">
        <f t="array" aca="1" ref="AK3" ca="1">IF($BU$26,IF(SUMPRODUCT(LEN(L3)-LEN(SUBSTITUTE(LOWER(L3), MID("abcdefghijklmnopqrstuvwxyz", ROW(INDIRECT("1:26")), 1), ""))) &lt;= 2, "←請填寫英文Please fill in English.",""),"")</f>
        <v/>
      </c>
      <c r="AL3" s="326"/>
      <c r="AO3" t="str">
        <f>彙整資料!B2</f>
        <v/>
      </c>
      <c r="BB3" s="39" t="s">
        <v>163</v>
      </c>
      <c r="BC3" s="40" t="s">
        <v>164</v>
      </c>
      <c r="BD3" s="112" t="s">
        <v>165</v>
      </c>
      <c r="BE3" s="113"/>
      <c r="BF3" s="113"/>
      <c r="BG3" s="113"/>
      <c r="BH3" s="113"/>
      <c r="BI3" s="113"/>
      <c r="BJ3" s="113"/>
      <c r="BK3" s="113"/>
      <c r="BL3" s="114"/>
      <c r="BM3" s="115"/>
      <c r="BN3" s="116"/>
      <c r="BO3" s="116"/>
      <c r="BP3" s="116"/>
      <c r="BQ3" s="116"/>
      <c r="BR3" s="116"/>
      <c r="BS3" s="116"/>
      <c r="BT3" s="116"/>
      <c r="BU3" s="116"/>
      <c r="BV3" s="116"/>
      <c r="BW3" s="116"/>
      <c r="BX3" s="116"/>
      <c r="BY3" s="116"/>
      <c r="BZ3" s="116"/>
      <c r="CA3" s="116"/>
      <c r="CB3" s="116"/>
      <c r="CC3" s="116"/>
      <c r="CD3" s="116"/>
      <c r="CE3" s="116"/>
      <c r="CF3" s="116"/>
      <c r="CG3" s="116"/>
      <c r="CH3" s="116"/>
      <c r="CI3" s="116"/>
      <c r="CJ3" s="117"/>
    </row>
    <row r="4" spans="1:88" ht="20.100000000000001" customHeight="1">
      <c r="B4" s="634"/>
      <c r="C4" s="504"/>
      <c r="D4" s="625" t="s">
        <v>150</v>
      </c>
      <c r="E4" s="626"/>
      <c r="F4" s="626"/>
      <c r="G4" s="626"/>
      <c r="H4" s="626"/>
      <c r="I4" s="626"/>
      <c r="J4" s="626"/>
      <c r="K4" s="641"/>
      <c r="L4" s="544"/>
      <c r="M4" s="544"/>
      <c r="N4" s="544"/>
      <c r="O4" s="544"/>
      <c r="P4" s="544"/>
      <c r="Q4" s="544"/>
      <c r="R4" s="544"/>
      <c r="S4" s="544"/>
      <c r="T4" s="544"/>
      <c r="U4" s="544"/>
      <c r="V4" s="544"/>
      <c r="W4" s="544"/>
      <c r="X4" s="544"/>
      <c r="Y4" s="544"/>
      <c r="Z4" s="544"/>
      <c r="AA4" s="544"/>
      <c r="AB4" s="544"/>
      <c r="AC4" s="544"/>
      <c r="AD4" s="544"/>
      <c r="AE4" s="544"/>
      <c r="AF4" s="544"/>
      <c r="AG4" s="544"/>
      <c r="AH4" s="544"/>
      <c r="AI4" s="544"/>
      <c r="AJ4" s="605"/>
      <c r="AK4" s="326" t="str" cm="1">
        <f t="array" aca="1" ref="AK4" ca="1">IF($BU$26,IF(SUMPRODUCT(LEN(L4)-LEN(SUBSTITUTE(LOWER(L4), MID("abcdefghijklmnopqrstuvwxyz", ROW(INDIRECT("1:26")), 1), ""))) &lt;= 2, "←請填寫英文Please fill in English.",""),"")</f>
        <v/>
      </c>
      <c r="AL4" s="326"/>
      <c r="BB4" s="41"/>
      <c r="BC4" s="42"/>
      <c r="BD4" s="118" t="s">
        <v>166</v>
      </c>
      <c r="BE4" s="119"/>
      <c r="BF4" s="119"/>
      <c r="BG4" s="119"/>
      <c r="BH4" s="119"/>
      <c r="BI4" s="119"/>
      <c r="BJ4" s="119"/>
      <c r="BK4" s="119"/>
      <c r="BL4" s="120"/>
      <c r="BM4" s="106"/>
      <c r="BN4" s="107"/>
      <c r="BO4" s="107"/>
      <c r="BP4" s="107"/>
      <c r="BQ4" s="107"/>
      <c r="BR4" s="107"/>
      <c r="BS4" s="107"/>
      <c r="BT4" s="107"/>
      <c r="BU4" s="107"/>
      <c r="BV4" s="107"/>
      <c r="BW4" s="107"/>
      <c r="BX4" s="107"/>
      <c r="BY4" s="107"/>
      <c r="BZ4" s="107"/>
      <c r="CA4" s="107"/>
      <c r="CB4" s="107"/>
      <c r="CC4" s="107"/>
      <c r="CD4" s="107"/>
      <c r="CE4" s="107"/>
      <c r="CF4" s="107"/>
      <c r="CG4" s="107"/>
      <c r="CH4" s="107"/>
      <c r="CI4" s="107"/>
      <c r="CJ4" s="121"/>
    </row>
    <row r="5" spans="1:88" ht="20.100000000000001" customHeight="1">
      <c r="B5" s="634"/>
      <c r="C5" s="504"/>
      <c r="D5" s="625" t="s">
        <v>151</v>
      </c>
      <c r="E5" s="626"/>
      <c r="F5" s="626"/>
      <c r="G5" s="626"/>
      <c r="H5" s="626"/>
      <c r="I5" s="626"/>
      <c r="J5" s="626"/>
      <c r="K5" s="641"/>
      <c r="L5" s="544"/>
      <c r="M5" s="544"/>
      <c r="N5" s="544"/>
      <c r="O5" s="544"/>
      <c r="P5" s="544"/>
      <c r="Q5" s="544"/>
      <c r="R5" s="544"/>
      <c r="S5" s="544"/>
      <c r="T5" s="621"/>
      <c r="U5" s="622" t="s">
        <v>152</v>
      </c>
      <c r="V5" s="623"/>
      <c r="W5" s="624"/>
      <c r="X5" s="344"/>
      <c r="Y5" s="344"/>
      <c r="Z5" s="544"/>
      <c r="AA5" s="544"/>
      <c r="AB5" s="544"/>
      <c r="AC5" s="544"/>
      <c r="AD5" s="544"/>
      <c r="AE5" s="544"/>
      <c r="AF5" s="544"/>
      <c r="AG5" s="544"/>
      <c r="AH5" s="544"/>
      <c r="AI5" s="544"/>
      <c r="AJ5" s="605"/>
      <c r="AK5" s="326"/>
      <c r="AL5" s="326"/>
      <c r="BB5" s="41"/>
      <c r="BC5" s="42"/>
      <c r="BD5" s="122" t="s">
        <v>167</v>
      </c>
      <c r="BE5" s="123"/>
      <c r="BF5" s="123"/>
      <c r="BG5" s="123"/>
      <c r="BH5" s="123"/>
      <c r="BI5" s="123"/>
      <c r="BJ5" s="123"/>
      <c r="BK5" s="123"/>
      <c r="BL5" s="124"/>
      <c r="BM5" s="106"/>
      <c r="BN5" s="107"/>
      <c r="BO5" s="107"/>
      <c r="BP5" s="107"/>
      <c r="BQ5" s="107"/>
      <c r="BR5" s="107"/>
      <c r="BS5" s="107"/>
      <c r="BT5" s="108"/>
      <c r="BU5" s="125" t="s">
        <v>168</v>
      </c>
      <c r="BV5" s="126"/>
      <c r="BW5" s="127"/>
      <c r="BX5" s="126"/>
      <c r="BY5" s="126"/>
      <c r="BZ5" s="107"/>
      <c r="CA5" s="107"/>
      <c r="CB5" s="107"/>
      <c r="CC5" s="107"/>
      <c r="CD5" s="107"/>
      <c r="CE5" s="107"/>
      <c r="CF5" s="107"/>
      <c r="CG5" s="107"/>
      <c r="CH5" s="107"/>
      <c r="CI5" s="107"/>
      <c r="CJ5" s="121"/>
    </row>
    <row r="6" spans="1:88" ht="20.100000000000001" customHeight="1">
      <c r="A6" s="313"/>
      <c r="B6" s="634"/>
      <c r="C6" s="504"/>
      <c r="D6" s="625" t="s">
        <v>777</v>
      </c>
      <c r="E6" s="626"/>
      <c r="F6" s="626"/>
      <c r="G6" s="626"/>
      <c r="H6" s="626"/>
      <c r="I6" s="626"/>
      <c r="J6" s="626"/>
      <c r="K6" s="626"/>
      <c r="L6" s="543"/>
      <c r="M6" s="544"/>
      <c r="N6" s="544"/>
      <c r="O6" s="544"/>
      <c r="P6" s="544"/>
      <c r="Q6" s="544"/>
      <c r="R6" s="544"/>
      <c r="S6" s="544"/>
      <c r="T6" s="544"/>
      <c r="U6" s="544"/>
      <c r="V6" s="544"/>
      <c r="W6" s="544"/>
      <c r="X6" s="544"/>
      <c r="Y6" s="544"/>
      <c r="Z6" s="544"/>
      <c r="AA6" s="544"/>
      <c r="AB6" s="544"/>
      <c r="AC6" s="544"/>
      <c r="AD6" s="544"/>
      <c r="AE6" s="544"/>
      <c r="AF6" s="544"/>
      <c r="AG6" s="544"/>
      <c r="AH6" s="544"/>
      <c r="AI6" s="544"/>
      <c r="AJ6" s="605"/>
      <c r="AK6" s="326" t="str" cm="1">
        <f t="array" aca="1" ref="AK6" ca="1">IF($BU$26,IF(SUMPRODUCT(LEN(L6)-LEN(SUBSTITUTE(LOWER(L6), MID("abcdefghijklmnopqrstuvwxyz", ROW(INDIRECT("1:26")), 1), ""))) &lt;= 2, "←請填寫英文Please fill in English.",""),"")</f>
        <v/>
      </c>
      <c r="AL6" s="326"/>
      <c r="BB6" s="41"/>
      <c r="BC6" s="42"/>
      <c r="BD6" s="118" t="s">
        <v>169</v>
      </c>
      <c r="BE6" s="119"/>
      <c r="BF6" s="119"/>
      <c r="BG6" s="119"/>
      <c r="BH6" s="119"/>
      <c r="BI6" s="119"/>
      <c r="BJ6" s="119"/>
      <c r="BK6" s="119"/>
      <c r="BL6" s="120"/>
      <c r="BM6" s="106"/>
      <c r="BN6" s="107"/>
      <c r="BO6" s="107"/>
      <c r="BP6" s="107"/>
      <c r="BQ6" s="107"/>
      <c r="BR6" s="107"/>
      <c r="BS6" s="107"/>
      <c r="BT6" s="107"/>
      <c r="BU6" s="107"/>
      <c r="BV6" s="107"/>
      <c r="BW6" s="107"/>
      <c r="BX6" s="107"/>
      <c r="BY6" s="107"/>
      <c r="BZ6" s="107"/>
      <c r="CA6" s="107"/>
      <c r="CB6" s="107"/>
      <c r="CC6" s="107"/>
      <c r="CD6" s="107"/>
      <c r="CE6" s="107"/>
      <c r="CF6" s="107"/>
      <c r="CG6" s="107"/>
      <c r="CH6" s="107"/>
      <c r="CI6" s="107"/>
      <c r="CJ6" s="121"/>
    </row>
    <row r="7" spans="1:88" ht="16.5" customHeight="1">
      <c r="A7" s="314"/>
      <c r="B7" s="634"/>
      <c r="C7" s="504"/>
      <c r="D7" s="627" t="s">
        <v>97</v>
      </c>
      <c r="E7" s="628"/>
      <c r="F7" s="628"/>
      <c r="G7" s="628"/>
      <c r="H7" s="628"/>
      <c r="I7" s="628"/>
      <c r="J7" s="628"/>
      <c r="K7" s="628"/>
      <c r="L7" s="628"/>
      <c r="M7" s="628"/>
      <c r="N7" s="628"/>
      <c r="O7" s="628"/>
      <c r="P7" s="628"/>
      <c r="Q7" s="628"/>
      <c r="R7" s="628"/>
      <c r="S7" s="628"/>
      <c r="T7" s="628"/>
      <c r="U7" s="628"/>
      <c r="V7" s="628"/>
      <c r="W7" s="628"/>
      <c r="X7" s="628"/>
      <c r="Y7" s="628"/>
      <c r="Z7" s="628"/>
      <c r="AA7" s="628"/>
      <c r="AB7" s="628"/>
      <c r="AC7" s="628"/>
      <c r="AD7" s="628"/>
      <c r="AE7" s="628"/>
      <c r="AF7" s="628"/>
      <c r="AG7" s="628"/>
      <c r="AH7" s="628"/>
      <c r="AI7" s="628"/>
      <c r="AJ7" s="629"/>
      <c r="AK7" s="326"/>
      <c r="AL7" s="327"/>
      <c r="BB7" s="41"/>
      <c r="BC7" s="42"/>
      <c r="BD7" s="128" t="s">
        <v>170</v>
      </c>
      <c r="BE7" s="129"/>
      <c r="BF7" s="129"/>
      <c r="BG7" s="129"/>
      <c r="BH7" s="129"/>
      <c r="BI7" s="129"/>
      <c r="BJ7" s="129"/>
      <c r="BK7" s="129"/>
      <c r="BL7" s="129"/>
      <c r="BM7" s="129"/>
      <c r="BN7" s="129"/>
      <c r="BO7" s="129"/>
      <c r="BP7" s="129"/>
      <c r="BQ7" s="129"/>
      <c r="BR7" s="129"/>
      <c r="BS7" s="129"/>
      <c r="BT7" s="129"/>
      <c r="BU7" s="129"/>
      <c r="BV7" s="129"/>
      <c r="BW7" s="129"/>
      <c r="BX7" s="129"/>
      <c r="BY7" s="129"/>
      <c r="BZ7" s="129"/>
      <c r="CA7" s="129"/>
      <c r="CB7" s="129"/>
      <c r="CC7" s="129"/>
      <c r="CD7" s="129"/>
      <c r="CE7" s="129"/>
      <c r="CF7" s="129"/>
      <c r="CG7" s="129"/>
      <c r="CH7" s="129"/>
      <c r="CI7" s="129"/>
      <c r="CJ7" s="130"/>
    </row>
    <row r="8" spans="1:88" ht="16.5" customHeight="1">
      <c r="B8" s="634"/>
      <c r="C8" s="504"/>
      <c r="D8" s="131"/>
      <c r="E8" s="642" t="s">
        <v>105</v>
      </c>
      <c r="F8" s="643"/>
      <c r="G8" s="643"/>
      <c r="H8" s="643"/>
      <c r="I8" s="643"/>
      <c r="J8" s="643"/>
      <c r="K8" s="643"/>
      <c r="L8" s="643"/>
      <c r="M8" s="644"/>
      <c r="N8" s="132"/>
      <c r="O8" s="645" t="s">
        <v>106</v>
      </c>
      <c r="P8" s="646"/>
      <c r="Q8" s="646"/>
      <c r="R8" s="646"/>
      <c r="S8" s="646"/>
      <c r="T8" s="646"/>
      <c r="U8" s="646"/>
      <c r="V8" s="646"/>
      <c r="W8" s="646"/>
      <c r="X8" s="646"/>
      <c r="Y8" s="646"/>
      <c r="Z8" s="646"/>
      <c r="AA8" s="646"/>
      <c r="AB8" s="646"/>
      <c r="AC8" s="646"/>
      <c r="AD8" s="646"/>
      <c r="AE8" s="646"/>
      <c r="AF8" s="646"/>
      <c r="AG8" s="646"/>
      <c r="AH8" s="646"/>
      <c r="AI8" s="646"/>
      <c r="AJ8" s="647"/>
      <c r="AK8" s="326"/>
      <c r="AL8" s="326"/>
      <c r="BB8" s="41"/>
      <c r="BC8" s="42"/>
      <c r="BD8" s="133" t="b">
        <v>0</v>
      </c>
      <c r="BE8" s="134" t="s">
        <v>171</v>
      </c>
      <c r="BF8" s="135"/>
      <c r="BG8" s="135"/>
      <c r="BH8" s="135"/>
      <c r="BI8" s="135"/>
      <c r="BJ8" s="135"/>
      <c r="BK8" s="135"/>
      <c r="BL8" s="135"/>
      <c r="BM8" s="136"/>
      <c r="BN8" s="137" t="b">
        <v>0</v>
      </c>
      <c r="BO8" s="134" t="s">
        <v>172</v>
      </c>
      <c r="BP8" s="138"/>
      <c r="BQ8" s="138"/>
      <c r="BR8" s="138"/>
      <c r="BS8" s="138"/>
      <c r="BT8" s="138"/>
      <c r="BU8" s="138"/>
      <c r="BV8" s="138"/>
      <c r="BW8" s="138"/>
      <c r="BX8" s="138"/>
      <c r="BY8" s="138"/>
      <c r="BZ8" s="138"/>
      <c r="CA8" s="138"/>
      <c r="CB8" s="138"/>
      <c r="CC8" s="138"/>
      <c r="CD8" s="138"/>
      <c r="CE8" s="138"/>
      <c r="CF8" s="138"/>
      <c r="CG8" s="138"/>
      <c r="CH8" s="138"/>
      <c r="CI8" s="138"/>
      <c r="CJ8" s="139"/>
    </row>
    <row r="9" spans="1:88" ht="20.100000000000001" customHeight="1">
      <c r="A9" s="600" t="str">
        <f>IF(AND(BD16&lt;&gt;TRUE,L17&lt;&gt;L3),"Payment Statement","")</f>
        <v/>
      </c>
      <c r="B9" s="634"/>
      <c r="C9" s="504"/>
      <c r="D9" s="601" t="s">
        <v>885</v>
      </c>
      <c r="E9" s="602"/>
      <c r="F9" s="602"/>
      <c r="G9" s="602"/>
      <c r="H9" s="602"/>
      <c r="I9" s="602"/>
      <c r="J9" s="602"/>
      <c r="K9" s="603"/>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604"/>
      <c r="AK9" s="326" t="str" cm="1">
        <f t="array" aca="1" ref="AK9" ca="1">IF(AND($BU$26,OR($BD$8,$BN$8)&lt;&gt;TRUE),IF(SUMPRODUCT(LEN(L9)-LEN(SUBSTITUTE(LOWER(L9), MID("abcdefghijklmnopqrstuvwxyz", ROW(INDIRECT("1:26")), 1), ""))) &lt;= 2, "←請填寫英文Please fill in English.",""),"")</f>
        <v/>
      </c>
      <c r="AL9" s="326"/>
      <c r="BB9" s="41"/>
      <c r="BC9" s="42"/>
      <c r="BD9" s="140" t="s">
        <v>173</v>
      </c>
      <c r="BE9" s="141"/>
      <c r="BF9" s="141"/>
      <c r="BG9" s="141"/>
      <c r="BH9" s="141"/>
      <c r="BI9" s="141"/>
      <c r="BJ9" s="141"/>
      <c r="BK9" s="142"/>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4"/>
    </row>
    <row r="10" spans="1:88" ht="20.100000000000001" customHeight="1">
      <c r="A10" s="600"/>
      <c r="B10" s="634"/>
      <c r="C10" s="504"/>
      <c r="D10" s="601" t="s">
        <v>886</v>
      </c>
      <c r="E10" s="602"/>
      <c r="F10" s="602"/>
      <c r="G10" s="602"/>
      <c r="H10" s="602"/>
      <c r="I10" s="602"/>
      <c r="J10" s="602"/>
      <c r="K10" s="603"/>
      <c r="L10" s="543"/>
      <c r="M10" s="544"/>
      <c r="N10" s="544"/>
      <c r="O10" s="544"/>
      <c r="P10" s="544"/>
      <c r="Q10" s="544"/>
      <c r="R10" s="544"/>
      <c r="S10" s="544"/>
      <c r="T10" s="544"/>
      <c r="U10" s="544"/>
      <c r="V10" s="544"/>
      <c r="W10" s="544"/>
      <c r="X10" s="544"/>
      <c r="Y10" s="544"/>
      <c r="Z10" s="544"/>
      <c r="AA10" s="544"/>
      <c r="AB10" s="544"/>
      <c r="AC10" s="544"/>
      <c r="AD10" s="544"/>
      <c r="AE10" s="544"/>
      <c r="AF10" s="544"/>
      <c r="AG10" s="544"/>
      <c r="AH10" s="544"/>
      <c r="AI10" s="544"/>
      <c r="AJ10" s="605"/>
      <c r="AK10" s="326" t="str" cm="1">
        <f t="array" aca="1" ref="AK10" ca="1">IF(AND($BU$26,OR($BD$8,$BN$8)&lt;&gt;TRUE),IF(SUMPRODUCT(LEN(L10)-LEN(SUBSTITUTE(LOWER(L10), MID("abcdefghijklmnopqrstuvwxyz", ROW(INDIRECT("1:26")), 1), ""))) &lt;= 2, "←請填寫英文Please fill in English.",""),"")</f>
        <v/>
      </c>
      <c r="AL10" s="326"/>
      <c r="BB10" s="41"/>
      <c r="BC10" s="42"/>
      <c r="BD10" s="140" t="s">
        <v>174</v>
      </c>
      <c r="BE10" s="141"/>
      <c r="BF10" s="141"/>
      <c r="BG10" s="141"/>
      <c r="BH10" s="141"/>
      <c r="BI10" s="141"/>
      <c r="BJ10" s="141"/>
      <c r="BK10" s="142"/>
      <c r="BL10" s="106"/>
      <c r="BM10" s="107"/>
      <c r="BN10" s="107"/>
      <c r="BO10" s="107"/>
      <c r="BP10" s="107"/>
      <c r="BQ10" s="107"/>
      <c r="BR10" s="107"/>
      <c r="BS10" s="107"/>
      <c r="BT10" s="107"/>
      <c r="BU10" s="107"/>
      <c r="BV10" s="107"/>
      <c r="BW10" s="107"/>
      <c r="BX10" s="107"/>
      <c r="BY10" s="107"/>
      <c r="BZ10" s="107"/>
      <c r="CA10" s="107"/>
      <c r="CB10" s="107"/>
      <c r="CC10" s="107"/>
      <c r="CD10" s="107"/>
      <c r="CE10" s="107"/>
      <c r="CF10" s="107"/>
      <c r="CG10" s="107"/>
      <c r="CH10" s="107"/>
      <c r="CI10" s="107"/>
      <c r="CJ10" s="121"/>
    </row>
    <row r="11" spans="1:88" ht="12" customHeight="1">
      <c r="A11" s="600"/>
      <c r="B11" s="634"/>
      <c r="C11" s="504"/>
      <c r="D11" s="606" t="s">
        <v>887</v>
      </c>
      <c r="E11" s="607"/>
      <c r="F11" s="607"/>
      <c r="G11" s="607"/>
      <c r="H11" s="607"/>
      <c r="I11" s="607"/>
      <c r="J11" s="607"/>
      <c r="K11" s="607"/>
      <c r="L11" s="607"/>
      <c r="M11" s="607"/>
      <c r="N11" s="607"/>
      <c r="O11" s="607"/>
      <c r="P11" s="607"/>
      <c r="Q11" s="607"/>
      <c r="R11" s="607"/>
      <c r="S11" s="607"/>
      <c r="T11" s="607"/>
      <c r="U11" s="607"/>
      <c r="V11" s="607"/>
      <c r="W11" s="607"/>
      <c r="X11" s="607"/>
      <c r="Y11" s="607"/>
      <c r="Z11" s="607"/>
      <c r="AA11" s="607"/>
      <c r="AB11" s="607"/>
      <c r="AC11" s="607"/>
      <c r="AD11" s="607"/>
      <c r="AE11" s="607"/>
      <c r="AF11" s="607"/>
      <c r="AG11" s="607"/>
      <c r="AH11" s="607"/>
      <c r="AI11" s="607"/>
      <c r="AJ11" s="608"/>
      <c r="BB11" s="41"/>
      <c r="BC11" s="42"/>
      <c r="BD11" s="145" t="s">
        <v>175</v>
      </c>
      <c r="BE11" s="146"/>
      <c r="BF11" s="146"/>
      <c r="BG11" s="146"/>
      <c r="BH11" s="146"/>
      <c r="BI11" s="146"/>
      <c r="BJ11" s="146"/>
      <c r="BK11" s="146"/>
      <c r="BL11" s="146"/>
      <c r="BM11" s="146"/>
      <c r="BN11" s="146"/>
      <c r="BO11" s="146"/>
      <c r="BP11" s="146"/>
      <c r="BQ11" s="146"/>
      <c r="BR11" s="146"/>
      <c r="BS11" s="146"/>
      <c r="BT11" s="146"/>
      <c r="BU11" s="146"/>
      <c r="BV11" s="146"/>
      <c r="BW11" s="146"/>
      <c r="BX11" s="146"/>
      <c r="BY11" s="146"/>
      <c r="BZ11" s="146"/>
      <c r="CA11" s="146"/>
      <c r="CB11" s="146"/>
      <c r="CC11" s="146"/>
      <c r="CD11" s="146"/>
      <c r="CE11" s="146"/>
      <c r="CF11" s="146"/>
      <c r="CG11" s="146"/>
      <c r="CH11" s="146"/>
      <c r="CI11" s="146"/>
      <c r="CJ11" s="147"/>
    </row>
    <row r="12" spans="1:88" ht="12" customHeight="1" thickBot="1">
      <c r="A12" s="600"/>
      <c r="B12" s="634"/>
      <c r="C12" s="504"/>
      <c r="D12" s="609" t="s">
        <v>888</v>
      </c>
      <c r="E12" s="610"/>
      <c r="F12" s="610"/>
      <c r="G12" s="610"/>
      <c r="H12" s="610"/>
      <c r="I12" s="610"/>
      <c r="J12" s="610"/>
      <c r="K12" s="610"/>
      <c r="L12" s="610"/>
      <c r="M12" s="610"/>
      <c r="N12" s="610"/>
      <c r="O12" s="610"/>
      <c r="P12" s="610"/>
      <c r="Q12" s="610"/>
      <c r="R12" s="610"/>
      <c r="S12" s="610"/>
      <c r="T12" s="610"/>
      <c r="U12" s="610"/>
      <c r="V12" s="610"/>
      <c r="W12" s="610"/>
      <c r="X12" s="610"/>
      <c r="Y12" s="610"/>
      <c r="Z12" s="610"/>
      <c r="AA12" s="610"/>
      <c r="AB12" s="610"/>
      <c r="AC12" s="610"/>
      <c r="AD12" s="610"/>
      <c r="AE12" s="610"/>
      <c r="AF12" s="610"/>
      <c r="AG12" s="610"/>
      <c r="AH12" s="610"/>
      <c r="AI12" s="610"/>
      <c r="AJ12" s="611"/>
      <c r="BB12" s="41"/>
      <c r="BC12" s="42"/>
      <c r="BD12" s="148" t="s">
        <v>176</v>
      </c>
      <c r="BE12" s="149"/>
      <c r="BF12" s="149"/>
      <c r="BG12" s="149"/>
      <c r="BH12" s="149"/>
      <c r="BI12" s="149"/>
      <c r="BJ12" s="149"/>
      <c r="BK12" s="149"/>
      <c r="BL12" s="149"/>
      <c r="BM12" s="149"/>
      <c r="BN12" s="149"/>
      <c r="BO12" s="149"/>
      <c r="BP12" s="149"/>
      <c r="BQ12" s="149"/>
      <c r="BR12" s="149"/>
      <c r="BS12" s="149"/>
      <c r="BT12" s="149"/>
      <c r="BU12" s="149"/>
      <c r="BV12" s="149"/>
      <c r="BW12" s="149"/>
      <c r="BX12" s="149"/>
      <c r="BY12" s="149"/>
      <c r="BZ12" s="149"/>
      <c r="CA12" s="149"/>
      <c r="CB12" s="149"/>
      <c r="CC12" s="149"/>
      <c r="CD12" s="149"/>
      <c r="CE12" s="149"/>
      <c r="CF12" s="149"/>
      <c r="CG12" s="149"/>
      <c r="CH12" s="149"/>
      <c r="CI12" s="149"/>
      <c r="CJ12" s="150"/>
    </row>
    <row r="13" spans="1:88" ht="20.100000000000001" customHeight="1">
      <c r="A13" s="600"/>
      <c r="B13" s="634"/>
      <c r="C13" s="425"/>
      <c r="D13" s="580" t="s">
        <v>871</v>
      </c>
      <c r="E13" s="581"/>
      <c r="F13" s="581"/>
      <c r="G13" s="581"/>
      <c r="H13" s="581"/>
      <c r="I13" s="581"/>
      <c r="J13" s="581"/>
      <c r="K13" s="581"/>
      <c r="L13" s="543"/>
      <c r="M13" s="544"/>
      <c r="N13" s="544"/>
      <c r="O13" s="544"/>
      <c r="P13" s="544"/>
      <c r="Q13" s="544"/>
      <c r="R13" s="544"/>
      <c r="S13" s="544"/>
      <c r="T13" s="544"/>
      <c r="U13" s="544"/>
      <c r="V13" s="544"/>
      <c r="W13" s="544"/>
      <c r="X13" s="544"/>
      <c r="Y13" s="544"/>
      <c r="Z13" s="544"/>
      <c r="AA13" s="544"/>
      <c r="AB13" s="544"/>
      <c r="AC13" s="544"/>
      <c r="AD13" s="544"/>
      <c r="AE13" s="544"/>
      <c r="AF13" s="544"/>
      <c r="AG13" s="544"/>
      <c r="AH13" s="544"/>
      <c r="AI13" s="544"/>
      <c r="AJ13" s="545"/>
      <c r="BB13" s="41"/>
      <c r="BC13" s="43"/>
      <c r="BD13" s="151" t="s">
        <v>177</v>
      </c>
      <c r="BE13" s="152"/>
      <c r="BF13" s="152"/>
      <c r="BG13" s="152"/>
      <c r="BH13" s="152"/>
      <c r="BI13" s="115"/>
      <c r="BJ13" s="116"/>
      <c r="BK13" s="116"/>
      <c r="BL13" s="116"/>
      <c r="BM13" s="116"/>
      <c r="BN13" s="116"/>
      <c r="BO13" s="116" t="s">
        <v>168</v>
      </c>
      <c r="BP13" s="116"/>
      <c r="BQ13" s="116"/>
      <c r="BR13" s="116"/>
      <c r="BS13" s="116" t="s">
        <v>178</v>
      </c>
      <c r="BT13" s="153"/>
      <c r="BU13" s="154"/>
      <c r="BV13" s="152"/>
      <c r="BW13" s="155"/>
      <c r="BX13" s="152"/>
      <c r="BY13" s="152"/>
      <c r="BZ13" s="116"/>
      <c r="CA13" s="116"/>
      <c r="CB13" s="116"/>
      <c r="CC13" s="116"/>
      <c r="CD13" s="116" t="s">
        <v>179</v>
      </c>
      <c r="CE13" s="116"/>
      <c r="CF13" s="116"/>
      <c r="CG13" s="116"/>
      <c r="CH13" s="116"/>
      <c r="CI13" s="116"/>
      <c r="CJ13" s="156"/>
    </row>
    <row r="14" spans="1:88" ht="20.100000000000001" customHeight="1">
      <c r="A14" s="600"/>
      <c r="B14" s="634"/>
      <c r="C14" s="425"/>
      <c r="D14" s="582" t="s">
        <v>872</v>
      </c>
      <c r="E14" s="583"/>
      <c r="F14" s="583"/>
      <c r="G14" s="583"/>
      <c r="H14" s="583"/>
      <c r="I14" s="584"/>
      <c r="J14" s="585"/>
      <c r="K14" s="585"/>
      <c r="L14" s="585"/>
      <c r="M14" s="585"/>
      <c r="N14" s="585"/>
      <c r="O14" s="586" t="s">
        <v>873</v>
      </c>
      <c r="P14" s="587"/>
      <c r="Q14" s="584"/>
      <c r="R14" s="588"/>
      <c r="S14" s="589" t="s">
        <v>874</v>
      </c>
      <c r="T14" s="590"/>
      <c r="U14" s="587"/>
      <c r="V14" s="584"/>
      <c r="W14" s="585"/>
      <c r="X14" s="585"/>
      <c r="Y14" s="585"/>
      <c r="Z14" s="585"/>
      <c r="AA14" s="585"/>
      <c r="AB14" s="585"/>
      <c r="AC14" s="588"/>
      <c r="AD14" s="590" t="s">
        <v>875</v>
      </c>
      <c r="AE14" s="590"/>
      <c r="AF14" s="584"/>
      <c r="AG14" s="585"/>
      <c r="AH14" s="585"/>
      <c r="AI14" s="585"/>
      <c r="AJ14" s="591"/>
      <c r="BB14" s="41"/>
      <c r="BC14" s="43"/>
      <c r="BD14" s="157" t="s">
        <v>148</v>
      </c>
      <c r="BE14" s="110"/>
      <c r="BF14" s="110"/>
      <c r="BG14" s="110"/>
      <c r="BH14" s="110"/>
      <c r="BI14" s="106"/>
      <c r="BJ14" s="107"/>
      <c r="BK14" s="107"/>
      <c r="BL14" s="107"/>
      <c r="BM14" s="107"/>
      <c r="BN14" s="107"/>
      <c r="BO14" s="107"/>
      <c r="BP14" s="107"/>
      <c r="BQ14" s="107"/>
      <c r="BR14" s="107"/>
      <c r="BS14" s="107"/>
      <c r="BT14" s="108"/>
      <c r="BU14" s="109"/>
      <c r="BV14" s="110"/>
      <c r="BW14" s="110"/>
      <c r="BX14" s="110"/>
      <c r="BY14" s="110"/>
      <c r="BZ14" s="158"/>
      <c r="CA14" s="107"/>
      <c r="CB14" s="107"/>
      <c r="CC14" s="107"/>
      <c r="CD14" s="107"/>
      <c r="CE14" s="107"/>
      <c r="CF14" s="107"/>
      <c r="CG14" s="107"/>
      <c r="CH14" s="107"/>
      <c r="CI14" s="107"/>
      <c r="CJ14" s="111"/>
    </row>
    <row r="15" spans="1:88" ht="20.100000000000001" customHeight="1" thickBot="1">
      <c r="A15" s="600"/>
      <c r="B15" s="635"/>
      <c r="C15" s="426"/>
      <c r="D15" s="566" t="s">
        <v>876</v>
      </c>
      <c r="E15" s="567"/>
      <c r="F15" s="567"/>
      <c r="G15" s="567"/>
      <c r="H15" s="567"/>
      <c r="I15" s="568"/>
      <c r="J15" s="569"/>
      <c r="K15" s="569"/>
      <c r="L15" s="569"/>
      <c r="M15" s="569"/>
      <c r="N15" s="569"/>
      <c r="O15" s="569"/>
      <c r="P15" s="569"/>
      <c r="Q15" s="569"/>
      <c r="R15" s="570"/>
      <c r="S15" s="599" t="s">
        <v>877</v>
      </c>
      <c r="T15" s="572"/>
      <c r="U15" s="572"/>
      <c r="V15" s="572"/>
      <c r="W15" s="572"/>
      <c r="X15" s="572"/>
      <c r="Y15" s="572"/>
      <c r="Z15" s="572"/>
      <c r="AA15" s="573"/>
      <c r="AB15" s="574"/>
      <c r="AC15" s="574"/>
      <c r="AD15" s="574"/>
      <c r="AE15" s="574"/>
      <c r="AF15" s="574"/>
      <c r="AG15" s="574"/>
      <c r="AH15" s="574"/>
      <c r="AI15" s="574"/>
      <c r="AJ15" s="575"/>
      <c r="AM15" s="14"/>
      <c r="AP15" s="38"/>
      <c r="BB15" s="44"/>
      <c r="BC15" s="45"/>
      <c r="BD15" s="159" t="s">
        <v>180</v>
      </c>
      <c r="BE15" s="160"/>
      <c r="BF15" s="160"/>
      <c r="BG15" s="160"/>
      <c r="BH15" s="160"/>
      <c r="BI15" s="161"/>
      <c r="BJ15" s="162"/>
      <c r="BK15" s="162"/>
      <c r="BL15" s="162"/>
      <c r="BM15" s="162"/>
      <c r="BN15" s="162"/>
      <c r="BO15" s="162"/>
      <c r="BP15" s="162"/>
      <c r="BQ15" s="162"/>
      <c r="BR15" s="162"/>
      <c r="BS15" s="162" t="s">
        <v>181</v>
      </c>
      <c r="BT15" s="163"/>
      <c r="BU15" s="164"/>
      <c r="BV15" s="165"/>
      <c r="BW15" s="165"/>
      <c r="BX15" s="165"/>
      <c r="BY15" s="165"/>
      <c r="BZ15" s="165"/>
      <c r="CA15" s="165"/>
      <c r="CB15" s="165"/>
      <c r="CC15" s="165"/>
      <c r="CD15" s="165"/>
      <c r="CE15" s="161"/>
      <c r="CF15" s="162"/>
      <c r="CG15" s="162"/>
      <c r="CH15" s="162"/>
      <c r="CI15" s="162"/>
      <c r="CJ15" s="166"/>
    </row>
    <row r="16" spans="1:88" ht="16.5" customHeight="1" thickTop="1">
      <c r="A16" s="612" t="str">
        <f>IF(AND(BD16&lt;&gt;TRUE,L17&lt;&gt;L3),"付款切結書連結","")</f>
        <v/>
      </c>
      <c r="B16" s="464" t="s">
        <v>88</v>
      </c>
      <c r="C16" s="424" t="s">
        <v>0</v>
      </c>
      <c r="D16" s="316" t="b">
        <f>$BD$16</f>
        <v>0</v>
      </c>
      <c r="E16" s="615" t="s">
        <v>105</v>
      </c>
      <c r="F16" s="616"/>
      <c r="G16" s="616"/>
      <c r="H16" s="616"/>
      <c r="I16" s="616"/>
      <c r="J16" s="616"/>
      <c r="K16" s="616"/>
      <c r="L16" s="616"/>
      <c r="M16" s="617"/>
      <c r="N16" s="618" t="s">
        <v>889</v>
      </c>
      <c r="O16" s="619"/>
      <c r="P16" s="619"/>
      <c r="Q16" s="619"/>
      <c r="R16" s="619"/>
      <c r="S16" s="619"/>
      <c r="T16" s="619"/>
      <c r="U16" s="619"/>
      <c r="V16" s="619"/>
      <c r="W16" s="619"/>
      <c r="X16" s="619"/>
      <c r="Y16" s="619"/>
      <c r="Z16" s="619"/>
      <c r="AA16" s="619"/>
      <c r="AB16" s="619"/>
      <c r="AC16" s="619"/>
      <c r="AD16" s="619"/>
      <c r="AE16" s="619"/>
      <c r="AF16" s="619"/>
      <c r="AG16" s="619"/>
      <c r="AH16" s="619"/>
      <c r="AI16" s="619"/>
      <c r="AJ16" s="620"/>
      <c r="AL16" s="328"/>
      <c r="BB16" s="39" t="s">
        <v>182</v>
      </c>
      <c r="BC16" s="46" t="s">
        <v>183</v>
      </c>
      <c r="BD16" s="167" t="b">
        <v>0</v>
      </c>
      <c r="BE16" s="168" t="s">
        <v>171</v>
      </c>
      <c r="BF16" s="169"/>
      <c r="BG16" s="169"/>
      <c r="BH16" s="169"/>
      <c r="BI16" s="169"/>
      <c r="BJ16" s="169"/>
      <c r="BK16" s="169"/>
      <c r="BL16" s="169"/>
      <c r="BM16" s="170"/>
      <c r="BN16" s="171" t="s">
        <v>184</v>
      </c>
      <c r="BO16" s="172"/>
      <c r="BP16" s="172"/>
      <c r="BQ16" s="172"/>
      <c r="BR16" s="172"/>
      <c r="BS16" s="172"/>
      <c r="BT16" s="172"/>
      <c r="BU16" s="172"/>
      <c r="BV16" s="172"/>
      <c r="BW16" s="172"/>
      <c r="BX16" s="172"/>
      <c r="BY16" s="172"/>
      <c r="BZ16" s="172"/>
      <c r="CA16" s="172"/>
      <c r="CB16" s="172"/>
      <c r="CC16" s="172"/>
      <c r="CD16" s="172"/>
      <c r="CE16" s="172"/>
      <c r="CF16" s="172"/>
      <c r="CG16" s="172"/>
      <c r="CH16" s="172"/>
      <c r="CI16" s="173"/>
      <c r="CJ16" s="174"/>
    </row>
    <row r="17" spans="1:88" ht="20.100000000000001" customHeight="1">
      <c r="A17" s="612"/>
      <c r="B17" s="422"/>
      <c r="C17" s="425"/>
      <c r="D17" s="580" t="s">
        <v>878</v>
      </c>
      <c r="E17" s="581"/>
      <c r="F17" s="581"/>
      <c r="G17" s="581"/>
      <c r="H17" s="581"/>
      <c r="I17" s="581"/>
      <c r="J17" s="581"/>
      <c r="K17" s="581"/>
      <c r="L17" s="543"/>
      <c r="M17" s="544"/>
      <c r="N17" s="544"/>
      <c r="O17" s="544"/>
      <c r="P17" s="544"/>
      <c r="Q17" s="544"/>
      <c r="R17" s="544"/>
      <c r="S17" s="544"/>
      <c r="T17" s="544"/>
      <c r="U17" s="544"/>
      <c r="V17" s="544"/>
      <c r="W17" s="544"/>
      <c r="X17" s="544"/>
      <c r="Y17" s="544"/>
      <c r="Z17" s="544"/>
      <c r="AA17" s="544"/>
      <c r="AB17" s="544"/>
      <c r="AC17" s="544"/>
      <c r="AD17" s="544"/>
      <c r="AE17" s="544"/>
      <c r="AF17" s="544"/>
      <c r="AG17" s="544"/>
      <c r="AH17" s="544"/>
      <c r="AI17" s="544"/>
      <c r="AJ17" s="545"/>
      <c r="AK17" s="326" t="str" cm="1">
        <f t="array" aca="1" ref="AK17" ca="1">IF(AND($BU$26,$BN$8),IF(SUMPRODUCT(LEN(L17)-LEN(SUBSTITUTE(LOWER(L17), MID("abcdefghijklmnopqrstuvwxyz", ROW(INDIRECT("1:26")), 1), ""))) &lt;= 2, "←請填寫英文Please fill in English.",""),"")</f>
        <v/>
      </c>
      <c r="BB17" s="47"/>
      <c r="BC17" s="43"/>
      <c r="BD17" s="103" t="s">
        <v>185</v>
      </c>
      <c r="BE17" s="104"/>
      <c r="BF17" s="104"/>
      <c r="BG17" s="104"/>
      <c r="BH17" s="104"/>
      <c r="BI17" s="104"/>
      <c r="BJ17" s="104"/>
      <c r="BK17" s="104"/>
      <c r="BL17" s="105"/>
      <c r="BM17" s="107"/>
      <c r="BN17" s="107"/>
      <c r="BO17" s="107"/>
      <c r="BP17" s="107"/>
      <c r="BQ17" s="107"/>
      <c r="BR17" s="107"/>
      <c r="BS17" s="107"/>
      <c r="BT17" s="107"/>
      <c r="BU17" s="107"/>
      <c r="BV17" s="107"/>
      <c r="BW17" s="107"/>
      <c r="BX17" s="107"/>
      <c r="BY17" s="107"/>
      <c r="BZ17" s="107"/>
      <c r="CA17" s="107"/>
      <c r="CB17" s="107"/>
      <c r="CC17" s="107"/>
      <c r="CD17" s="107"/>
      <c r="CE17" s="107"/>
      <c r="CF17" s="107"/>
      <c r="CG17" s="107"/>
      <c r="CH17" s="107"/>
      <c r="CI17" s="107"/>
      <c r="CJ17" s="111"/>
    </row>
    <row r="18" spans="1:88" ht="20.100000000000001" customHeight="1">
      <c r="A18" s="612"/>
      <c r="B18" s="422"/>
      <c r="C18" s="425"/>
      <c r="D18" s="580" t="s">
        <v>879</v>
      </c>
      <c r="E18" s="581"/>
      <c r="F18" s="581"/>
      <c r="G18" s="581"/>
      <c r="H18" s="581"/>
      <c r="I18" s="581"/>
      <c r="J18" s="581"/>
      <c r="K18" s="581"/>
      <c r="L18" s="543"/>
      <c r="M18" s="544"/>
      <c r="N18" s="544"/>
      <c r="O18" s="544"/>
      <c r="P18" s="544"/>
      <c r="Q18" s="544"/>
      <c r="R18" s="544"/>
      <c r="S18" s="544"/>
      <c r="T18" s="544"/>
      <c r="U18" s="544"/>
      <c r="V18" s="544"/>
      <c r="W18" s="544"/>
      <c r="X18" s="544"/>
      <c r="Y18" s="544"/>
      <c r="Z18" s="544"/>
      <c r="AA18" s="544"/>
      <c r="AB18" s="544"/>
      <c r="AC18" s="544"/>
      <c r="AD18" s="544"/>
      <c r="AE18" s="544"/>
      <c r="AF18" s="544"/>
      <c r="AG18" s="544"/>
      <c r="AH18" s="544"/>
      <c r="AI18" s="544"/>
      <c r="AJ18" s="545"/>
      <c r="AL18" s="14"/>
      <c r="AO18" s="14"/>
      <c r="BB18" s="47"/>
      <c r="BC18" s="43"/>
      <c r="BD18" s="175" t="s">
        <v>186</v>
      </c>
      <c r="BE18" s="135"/>
      <c r="BF18" s="135"/>
      <c r="BG18" s="135"/>
      <c r="BH18" s="135"/>
      <c r="BI18" s="135"/>
      <c r="BJ18" s="135"/>
      <c r="BK18" s="135"/>
      <c r="BL18" s="136"/>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76"/>
    </row>
    <row r="19" spans="1:88" ht="20.100000000000001" customHeight="1">
      <c r="A19" s="612"/>
      <c r="B19" s="422"/>
      <c r="C19" s="425"/>
      <c r="D19" s="580" t="s">
        <v>920</v>
      </c>
      <c r="E19" s="581"/>
      <c r="F19" s="581"/>
      <c r="G19" s="581"/>
      <c r="H19" s="581"/>
      <c r="I19" s="581"/>
      <c r="J19" s="581"/>
      <c r="K19" s="581"/>
      <c r="L19" s="380"/>
      <c r="M19" s="592" t="s">
        <v>921</v>
      </c>
      <c r="N19" s="593"/>
      <c r="O19" s="593"/>
      <c r="P19" s="593"/>
      <c r="Q19" s="593"/>
      <c r="R19" s="594"/>
      <c r="S19" s="381"/>
      <c r="T19" s="592" t="s">
        <v>922</v>
      </c>
      <c r="U19" s="595"/>
      <c r="V19" s="595"/>
      <c r="W19" s="595"/>
      <c r="X19" s="595"/>
      <c r="Y19" s="595"/>
      <c r="Z19" s="595"/>
      <c r="AA19" s="595"/>
      <c r="AB19" s="382"/>
      <c r="AC19" s="596" t="str">
        <f>IF(OR(BL19,BS19),IF(AND(BL19,BS19),"(擇一Choose one)",IF(BS19,IF(BD16,"","填寫地址 Fill in address."),IF(BD16,IF(I15="","填寫電子郵件 Fill in E-mail.",""),"填寫電子郵件 Fill in E-mail."))),"PleaseNote")</f>
        <v>PleaseNote</v>
      </c>
      <c r="AD19" s="597"/>
      <c r="AE19" s="597"/>
      <c r="AF19" s="597"/>
      <c r="AG19" s="597"/>
      <c r="AH19" s="597"/>
      <c r="AI19" s="597"/>
      <c r="AJ19" s="598"/>
      <c r="AL19" s="14"/>
      <c r="AO19" s="14"/>
      <c r="BB19" s="47"/>
      <c r="BC19" s="43"/>
      <c r="BD19" s="175" t="b">
        <v>0</v>
      </c>
      <c r="BE19" s="135"/>
      <c r="BF19" s="135"/>
      <c r="BG19" s="135"/>
      <c r="BH19" s="135"/>
      <c r="BI19" s="135"/>
      <c r="BJ19" s="135"/>
      <c r="BK19" s="135"/>
      <c r="BL19" s="136" t="b">
        <v>0</v>
      </c>
      <c r="BM19" s="143"/>
      <c r="BN19" s="143"/>
      <c r="BO19" s="143"/>
      <c r="BP19" s="143"/>
      <c r="BQ19" s="143"/>
      <c r="BR19" s="143"/>
      <c r="BS19" s="143" t="b">
        <v>0</v>
      </c>
      <c r="BT19" s="143"/>
      <c r="BU19" s="143"/>
      <c r="BV19" s="143"/>
      <c r="BW19" s="143"/>
      <c r="BX19" s="143"/>
      <c r="BY19" s="143"/>
      <c r="BZ19" s="143"/>
      <c r="CA19" s="143"/>
      <c r="CB19" s="143"/>
      <c r="CC19" s="143"/>
      <c r="CD19" s="143"/>
      <c r="CE19" s="143"/>
      <c r="CF19" s="143"/>
      <c r="CG19" s="143"/>
      <c r="CH19" s="143"/>
      <c r="CI19" s="143"/>
      <c r="CJ19" s="176"/>
    </row>
    <row r="20" spans="1:88" ht="20.100000000000001" customHeight="1">
      <c r="A20" s="612"/>
      <c r="B20" s="613"/>
      <c r="C20" s="425"/>
      <c r="D20" s="580" t="s">
        <v>880</v>
      </c>
      <c r="E20" s="581"/>
      <c r="F20" s="581"/>
      <c r="G20" s="581"/>
      <c r="H20" s="581"/>
      <c r="I20" s="581"/>
      <c r="J20" s="581"/>
      <c r="K20" s="581"/>
      <c r="L20" s="543"/>
      <c r="M20" s="544"/>
      <c r="N20" s="544"/>
      <c r="O20" s="544"/>
      <c r="P20" s="544"/>
      <c r="Q20" s="544"/>
      <c r="R20" s="544"/>
      <c r="S20" s="544"/>
      <c r="T20" s="544"/>
      <c r="U20" s="544"/>
      <c r="V20" s="544"/>
      <c r="W20" s="544"/>
      <c r="X20" s="544"/>
      <c r="Y20" s="544"/>
      <c r="Z20" s="544"/>
      <c r="AA20" s="544"/>
      <c r="AB20" s="544"/>
      <c r="AC20" s="544"/>
      <c r="AD20" s="544"/>
      <c r="AE20" s="544"/>
      <c r="AF20" s="544"/>
      <c r="AG20" s="544"/>
      <c r="AH20" s="544"/>
      <c r="AI20" s="544"/>
      <c r="AJ20" s="545"/>
      <c r="AK20" s="326" t="str" cm="1">
        <f t="array" aca="1" ref="AK20" ca="1">IF(AND($BU$26,$BN$8),IF(SUMPRODUCT(LEN(L20)-LEN(SUBSTITUTE(LOWER(L20), MID("abcdefghijklmnopqrstuvwxyz", ROW(INDIRECT("1:26")), 1), ""))) &lt;= 2, "←請填寫英文Please fill in English.",""),"")</f>
        <v/>
      </c>
      <c r="AL20" s="14"/>
      <c r="BB20" s="41"/>
      <c r="BC20" s="43"/>
      <c r="BD20" s="103" t="s">
        <v>187</v>
      </c>
      <c r="BE20" s="104"/>
      <c r="BF20" s="104"/>
      <c r="BG20" s="104"/>
      <c r="BH20" s="104"/>
      <c r="BI20" s="104"/>
      <c r="BJ20" s="104"/>
      <c r="BK20" s="104"/>
      <c r="BL20" s="105"/>
      <c r="BM20" s="107"/>
      <c r="BN20" s="107"/>
      <c r="BO20" s="107"/>
      <c r="BP20" s="107"/>
      <c r="BQ20" s="107"/>
      <c r="BR20" s="107"/>
      <c r="BS20" s="107"/>
      <c r="BT20" s="107"/>
      <c r="BU20" s="107"/>
      <c r="BV20" s="107"/>
      <c r="BW20" s="107"/>
      <c r="BX20" s="107"/>
      <c r="BY20" s="107"/>
      <c r="BZ20" s="107"/>
      <c r="CA20" s="107"/>
      <c r="CB20" s="107"/>
      <c r="CC20" s="107"/>
      <c r="CD20" s="107"/>
      <c r="CE20" s="107"/>
      <c r="CF20" s="107"/>
      <c r="CG20" s="107"/>
      <c r="CH20" s="107"/>
      <c r="CI20" s="107"/>
      <c r="CJ20" s="111"/>
    </row>
    <row r="21" spans="1:88" ht="20.100000000000001" customHeight="1">
      <c r="A21" s="612"/>
      <c r="B21" s="613"/>
      <c r="C21" s="425"/>
      <c r="D21" s="582" t="s">
        <v>881</v>
      </c>
      <c r="E21" s="583"/>
      <c r="F21" s="583"/>
      <c r="G21" s="583"/>
      <c r="H21" s="583"/>
      <c r="I21" s="584"/>
      <c r="J21" s="585"/>
      <c r="K21" s="585"/>
      <c r="L21" s="585"/>
      <c r="M21" s="585"/>
      <c r="N21" s="585"/>
      <c r="O21" s="586" t="s">
        <v>873</v>
      </c>
      <c r="P21" s="587"/>
      <c r="Q21" s="584"/>
      <c r="R21" s="588"/>
      <c r="S21" s="589" t="s">
        <v>874</v>
      </c>
      <c r="T21" s="590"/>
      <c r="U21" s="587"/>
      <c r="V21" s="584"/>
      <c r="W21" s="585"/>
      <c r="X21" s="585"/>
      <c r="Y21" s="585"/>
      <c r="Z21" s="585"/>
      <c r="AA21" s="585"/>
      <c r="AB21" s="585"/>
      <c r="AC21" s="588"/>
      <c r="AD21" s="590" t="s">
        <v>875</v>
      </c>
      <c r="AE21" s="590"/>
      <c r="AF21" s="584"/>
      <c r="AG21" s="585"/>
      <c r="AH21" s="585"/>
      <c r="AI21" s="585"/>
      <c r="AJ21" s="591"/>
      <c r="AN21" s="14"/>
      <c r="AO21" s="14"/>
      <c r="BB21" s="41"/>
      <c r="BC21" s="43"/>
      <c r="BD21" s="103" t="s">
        <v>177</v>
      </c>
      <c r="BE21" s="104"/>
      <c r="BF21" s="104"/>
      <c r="BG21" s="104"/>
      <c r="BH21" s="104"/>
      <c r="BI21" s="104"/>
      <c r="BJ21" s="104"/>
      <c r="BK21" s="104"/>
      <c r="BL21" s="104"/>
      <c r="BM21" s="106"/>
      <c r="BN21" s="107"/>
      <c r="BO21" s="107" t="s">
        <v>168</v>
      </c>
      <c r="BP21" s="107"/>
      <c r="BQ21" s="107"/>
      <c r="BR21" s="107"/>
      <c r="BS21" s="107" t="s">
        <v>178</v>
      </c>
      <c r="BT21" s="107"/>
      <c r="BU21" s="109"/>
      <c r="BV21" s="110"/>
      <c r="BW21" s="158"/>
      <c r="BX21" s="177"/>
      <c r="BY21" s="177"/>
      <c r="BZ21" s="107"/>
      <c r="CA21" s="107"/>
      <c r="CB21" s="107"/>
      <c r="CC21" s="107"/>
      <c r="CD21" s="107" t="s">
        <v>179</v>
      </c>
      <c r="CE21" s="107"/>
      <c r="CF21" s="107"/>
      <c r="CG21" s="107"/>
      <c r="CH21" s="107"/>
      <c r="CI21" s="107"/>
      <c r="CJ21" s="111"/>
    </row>
    <row r="22" spans="1:88" ht="20.100000000000001" customHeight="1" thickBot="1">
      <c r="A22" s="612"/>
      <c r="B22" s="614"/>
      <c r="C22" s="426"/>
      <c r="D22" s="566" t="s">
        <v>876</v>
      </c>
      <c r="E22" s="567"/>
      <c r="F22" s="567"/>
      <c r="G22" s="567"/>
      <c r="H22" s="567"/>
      <c r="I22" s="568"/>
      <c r="J22" s="569"/>
      <c r="K22" s="569"/>
      <c r="L22" s="569"/>
      <c r="M22" s="569"/>
      <c r="N22" s="569"/>
      <c r="O22" s="569"/>
      <c r="P22" s="569"/>
      <c r="Q22" s="569"/>
      <c r="R22" s="570"/>
      <c r="S22" s="571" t="s">
        <v>882</v>
      </c>
      <c r="T22" s="572"/>
      <c r="U22" s="572"/>
      <c r="V22" s="572"/>
      <c r="W22" s="572"/>
      <c r="X22" s="572"/>
      <c r="Y22" s="572"/>
      <c r="Z22" s="572"/>
      <c r="AA22" s="573"/>
      <c r="AB22" s="574"/>
      <c r="AC22" s="574"/>
      <c r="AD22" s="574"/>
      <c r="AE22" s="574"/>
      <c r="AF22" s="574"/>
      <c r="AG22" s="574"/>
      <c r="AH22" s="574"/>
      <c r="AI22" s="574"/>
      <c r="AJ22" s="575"/>
      <c r="BB22" s="41"/>
      <c r="BC22" s="43"/>
      <c r="BD22" s="178" t="s">
        <v>180</v>
      </c>
      <c r="BE22" s="179"/>
      <c r="BF22" s="179"/>
      <c r="BG22" s="179"/>
      <c r="BH22" s="179"/>
      <c r="BI22" s="179"/>
      <c r="BJ22" s="179"/>
      <c r="BK22" s="179"/>
      <c r="BL22" s="180"/>
      <c r="BM22" s="161"/>
      <c r="BN22" s="162"/>
      <c r="BO22" s="162"/>
      <c r="BP22" s="162"/>
      <c r="BQ22" s="162"/>
      <c r="BR22" s="162"/>
      <c r="BS22" s="162" t="s">
        <v>188</v>
      </c>
      <c r="BT22" s="163"/>
      <c r="BU22" s="164"/>
      <c r="BV22" s="165"/>
      <c r="BW22" s="165"/>
      <c r="BX22" s="165"/>
      <c r="BY22" s="165"/>
      <c r="BZ22" s="165"/>
      <c r="CA22" s="165"/>
      <c r="CB22" s="165"/>
      <c r="CC22" s="165"/>
      <c r="CD22" s="181"/>
      <c r="CE22" s="162"/>
      <c r="CF22" s="162"/>
      <c r="CG22" s="162"/>
      <c r="CH22" s="162"/>
      <c r="CI22" s="162"/>
      <c r="CJ22" s="166"/>
    </row>
    <row r="23" spans="1:88" ht="29.1" customHeight="1" thickTop="1">
      <c r="A23" s="514" t="s">
        <v>791</v>
      </c>
      <c r="B23" s="464" t="s">
        <v>89</v>
      </c>
      <c r="C23" s="424" t="s">
        <v>1</v>
      </c>
      <c r="D23" s="576" t="s">
        <v>153</v>
      </c>
      <c r="E23" s="577"/>
      <c r="F23" s="577"/>
      <c r="G23" s="577"/>
      <c r="H23" s="577"/>
      <c r="I23" s="317"/>
      <c r="J23" s="578" t="s">
        <v>890</v>
      </c>
      <c r="K23" s="578"/>
      <c r="L23" s="578"/>
      <c r="M23" s="578"/>
      <c r="N23" s="317"/>
      <c r="O23" s="579" t="s">
        <v>891</v>
      </c>
      <c r="P23" s="579"/>
      <c r="Q23" s="579"/>
      <c r="R23" s="579"/>
      <c r="S23" s="579"/>
      <c r="T23" s="579"/>
      <c r="U23" s="317"/>
      <c r="V23" s="556" t="s">
        <v>892</v>
      </c>
      <c r="W23" s="557"/>
      <c r="X23" s="557"/>
      <c r="Y23" s="557"/>
      <c r="Z23" s="557"/>
      <c r="AA23" s="557"/>
      <c r="AB23" s="557"/>
      <c r="AC23" s="558"/>
      <c r="AD23" s="559" t="s">
        <v>144</v>
      </c>
      <c r="AE23" s="559"/>
      <c r="AF23" s="559"/>
      <c r="AG23" s="559"/>
      <c r="AH23" s="559"/>
      <c r="AI23" s="559"/>
      <c r="AJ23" s="560"/>
      <c r="BB23" s="39" t="s">
        <v>189</v>
      </c>
      <c r="BC23" s="40" t="s">
        <v>190</v>
      </c>
      <c r="BD23" s="182" t="s">
        <v>191</v>
      </c>
      <c r="BE23" s="183"/>
      <c r="BF23" s="183"/>
      <c r="BG23" s="183"/>
      <c r="BH23" s="183"/>
      <c r="BI23" s="184" t="b">
        <v>0</v>
      </c>
      <c r="BJ23" s="183" t="s">
        <v>192</v>
      </c>
      <c r="BK23" s="183"/>
      <c r="BL23" s="183"/>
      <c r="BM23" s="183"/>
      <c r="BN23" s="184" t="b">
        <v>0</v>
      </c>
      <c r="BO23" s="183" t="s">
        <v>193</v>
      </c>
      <c r="BP23" s="183"/>
      <c r="BQ23" s="183"/>
      <c r="BR23" s="183"/>
      <c r="BS23" s="183"/>
      <c r="BT23" s="183"/>
      <c r="BU23" s="184" t="b">
        <v>0</v>
      </c>
      <c r="BV23" s="185" t="s">
        <v>194</v>
      </c>
      <c r="BW23" s="186"/>
      <c r="BX23" s="186"/>
      <c r="BY23" s="186"/>
      <c r="BZ23" s="186"/>
      <c r="CA23" s="186"/>
      <c r="CB23" s="186"/>
      <c r="CC23" s="187"/>
      <c r="CD23" s="188" t="s">
        <v>195</v>
      </c>
      <c r="CE23" s="188"/>
      <c r="CF23" s="188"/>
      <c r="CG23" s="188"/>
      <c r="CH23" s="188"/>
      <c r="CI23" s="188"/>
      <c r="CJ23" s="189"/>
    </row>
    <row r="24" spans="1:88" ht="10.5" customHeight="1">
      <c r="A24" s="514"/>
      <c r="B24" s="422"/>
      <c r="C24" s="425"/>
      <c r="D24" s="561" t="s">
        <v>893</v>
      </c>
      <c r="E24" s="562"/>
      <c r="F24" s="562"/>
      <c r="G24" s="562"/>
      <c r="H24" s="562"/>
      <c r="I24" s="562"/>
      <c r="J24" s="562"/>
      <c r="K24" s="562"/>
      <c r="L24" s="562"/>
      <c r="M24" s="562"/>
      <c r="N24" s="562"/>
      <c r="O24" s="562"/>
      <c r="P24" s="562"/>
      <c r="Q24" s="562"/>
      <c r="R24" s="562"/>
      <c r="S24" s="562"/>
      <c r="T24" s="562"/>
      <c r="U24" s="562"/>
      <c r="V24" s="562"/>
      <c r="W24" s="562"/>
      <c r="X24" s="562"/>
      <c r="Y24" s="562"/>
      <c r="Z24" s="562"/>
      <c r="AA24" s="562"/>
      <c r="AB24" s="562"/>
      <c r="AC24" s="562"/>
      <c r="AD24" s="562"/>
      <c r="AE24" s="562"/>
      <c r="AF24" s="562"/>
      <c r="AG24" s="562"/>
      <c r="AH24" s="562"/>
      <c r="AI24" s="562"/>
      <c r="AJ24" s="563"/>
      <c r="BB24" s="47"/>
      <c r="BC24" s="42"/>
      <c r="BD24" s="190" t="s">
        <v>196</v>
      </c>
      <c r="BE24" s="191"/>
      <c r="BF24" s="191"/>
      <c r="BG24" s="191"/>
      <c r="BH24" s="191"/>
      <c r="BI24" s="191"/>
      <c r="BJ24" s="191"/>
      <c r="BK24" s="191"/>
      <c r="BL24" s="191"/>
      <c r="BM24" s="191"/>
      <c r="BN24" s="191"/>
      <c r="BO24" s="191"/>
      <c r="BP24" s="191"/>
      <c r="BQ24" s="191"/>
      <c r="BR24" s="191"/>
      <c r="BS24" s="191"/>
      <c r="BT24" s="191"/>
      <c r="BU24" s="191"/>
      <c r="BV24" s="191"/>
      <c r="BW24" s="191"/>
      <c r="BX24" s="191"/>
      <c r="BY24" s="191"/>
      <c r="BZ24" s="191"/>
      <c r="CA24" s="191"/>
      <c r="CB24" s="191"/>
      <c r="CC24" s="191"/>
      <c r="CD24" s="191"/>
      <c r="CE24" s="191"/>
      <c r="CF24" s="191"/>
      <c r="CG24" s="191"/>
      <c r="CH24" s="191"/>
      <c r="CI24" s="191"/>
      <c r="CJ24" s="192"/>
    </row>
    <row r="25" spans="1:88" ht="17.100000000000001" customHeight="1">
      <c r="A25" s="514"/>
      <c r="B25" s="422"/>
      <c r="C25" s="425"/>
      <c r="D25" s="527" t="s">
        <v>894</v>
      </c>
      <c r="E25" s="528"/>
      <c r="F25" s="528"/>
      <c r="G25" s="528"/>
      <c r="H25" s="528"/>
      <c r="I25" s="528"/>
      <c r="J25" s="528"/>
      <c r="K25" s="528"/>
      <c r="L25" s="528"/>
      <c r="M25" s="528"/>
      <c r="N25" s="132"/>
      <c r="O25" s="564" t="s">
        <v>90</v>
      </c>
      <c r="P25" s="564"/>
      <c r="Q25" s="564"/>
      <c r="R25" s="564"/>
      <c r="S25" s="564"/>
      <c r="T25" s="564"/>
      <c r="U25" s="132"/>
      <c r="V25" s="564" t="s">
        <v>91</v>
      </c>
      <c r="W25" s="564"/>
      <c r="X25" s="564"/>
      <c r="Y25" s="564"/>
      <c r="Z25" s="564"/>
      <c r="AA25" s="564"/>
      <c r="AB25" s="385"/>
      <c r="AC25" s="132"/>
      <c r="AD25" s="564" t="s">
        <v>92</v>
      </c>
      <c r="AE25" s="564"/>
      <c r="AF25" s="564"/>
      <c r="AG25" s="564"/>
      <c r="AH25" s="564"/>
      <c r="AI25" s="564"/>
      <c r="AJ25" s="565"/>
      <c r="AL25" s="329"/>
      <c r="BB25" s="47"/>
      <c r="BC25" s="42"/>
      <c r="BD25" s="193" t="s">
        <v>197</v>
      </c>
      <c r="BE25" s="194"/>
      <c r="BF25" s="194"/>
      <c r="BG25" s="194"/>
      <c r="BH25" s="194"/>
      <c r="BI25" s="194"/>
      <c r="BJ25" s="194"/>
      <c r="BK25" s="194"/>
      <c r="BL25" s="194"/>
      <c r="BM25" s="194"/>
      <c r="BN25" s="137" t="b">
        <v>0</v>
      </c>
      <c r="BO25" s="195" t="s">
        <v>198</v>
      </c>
      <c r="BP25" s="195"/>
      <c r="BQ25" s="195"/>
      <c r="BR25" s="195"/>
      <c r="BS25" s="195"/>
      <c r="BT25" s="195"/>
      <c r="BU25" s="137" t="b">
        <v>0</v>
      </c>
      <c r="BV25" s="195" t="s">
        <v>199</v>
      </c>
      <c r="BW25" s="195"/>
      <c r="BX25" s="195"/>
      <c r="BY25" s="195"/>
      <c r="BZ25" s="195"/>
      <c r="CA25" s="195"/>
      <c r="CB25" s="194"/>
      <c r="CC25" s="137" t="b">
        <v>0</v>
      </c>
      <c r="CD25" s="195" t="s">
        <v>200</v>
      </c>
      <c r="CE25" s="195"/>
      <c r="CF25" s="195"/>
      <c r="CG25" s="195"/>
      <c r="CH25" s="195"/>
      <c r="CI25" s="195"/>
      <c r="CJ25" s="196"/>
    </row>
    <row r="26" spans="1:88" ht="17.100000000000001" customHeight="1">
      <c r="A26" s="514"/>
      <c r="B26" s="422"/>
      <c r="C26" s="425"/>
      <c r="D26" s="527" t="s">
        <v>923</v>
      </c>
      <c r="E26" s="528"/>
      <c r="F26" s="528"/>
      <c r="G26" s="528"/>
      <c r="H26" s="528"/>
      <c r="I26" s="528"/>
      <c r="J26" s="528"/>
      <c r="K26" s="528"/>
      <c r="L26" s="528"/>
      <c r="M26" s="528"/>
      <c r="N26" s="132"/>
      <c r="O26" s="546" t="s">
        <v>2</v>
      </c>
      <c r="P26" s="546"/>
      <c r="Q26" s="546"/>
      <c r="R26" s="546"/>
      <c r="S26" s="546"/>
      <c r="T26" s="546"/>
      <c r="U26" s="132"/>
      <c r="V26" s="529" t="s">
        <v>3</v>
      </c>
      <c r="W26" s="530"/>
      <c r="X26" s="530"/>
      <c r="Y26" s="530"/>
      <c r="Z26" s="531"/>
      <c r="AA26" s="547" t="s">
        <v>145</v>
      </c>
      <c r="AB26" s="548"/>
      <c r="AC26" s="548"/>
      <c r="AD26" s="548"/>
      <c r="AE26" s="548"/>
      <c r="AF26" s="548"/>
      <c r="AG26" s="548"/>
      <c r="AH26" s="548"/>
      <c r="AI26" s="548"/>
      <c r="AJ26" s="549"/>
      <c r="AK26" s="326" t="str">
        <f ca="1">IF(OR(COUNTIF(AK3:AK25,"*English*")&gt;0,COUNTIF(AK29:AK43,"*English*")&gt;0),"申請資訊請填寫英文","")</f>
        <v/>
      </c>
      <c r="AL26" s="332"/>
      <c r="BB26" s="47"/>
      <c r="BC26" s="42"/>
      <c r="BD26" s="197" t="s">
        <v>201</v>
      </c>
      <c r="BE26" s="194"/>
      <c r="BF26" s="194"/>
      <c r="BG26" s="194"/>
      <c r="BH26" s="194"/>
      <c r="BI26" s="194"/>
      <c r="BJ26" s="194"/>
      <c r="BK26" s="194"/>
      <c r="BL26" s="194"/>
      <c r="BM26" s="194"/>
      <c r="BN26" s="137" t="b">
        <v>0</v>
      </c>
      <c r="BO26" s="194" t="s">
        <v>202</v>
      </c>
      <c r="BP26" s="194"/>
      <c r="BQ26" s="194"/>
      <c r="BR26" s="194"/>
      <c r="BS26" s="194"/>
      <c r="BT26" s="194"/>
      <c r="BU26" s="137" t="b">
        <v>0</v>
      </c>
      <c r="BV26" s="198" t="s">
        <v>203</v>
      </c>
      <c r="BW26" s="104"/>
      <c r="BX26" s="104"/>
      <c r="BY26" s="104"/>
      <c r="BZ26" s="105"/>
      <c r="CA26" s="199" t="s">
        <v>204</v>
      </c>
      <c r="CB26" s="200"/>
      <c r="CC26" s="200"/>
      <c r="CD26" s="200"/>
      <c r="CE26" s="200"/>
      <c r="CF26" s="200"/>
      <c r="CG26" s="200"/>
      <c r="CH26" s="200"/>
      <c r="CI26" s="200"/>
      <c r="CJ26" s="201"/>
    </row>
    <row r="27" spans="1:88" ht="15.75" hidden="1" customHeight="1">
      <c r="A27" s="514"/>
      <c r="B27" s="422"/>
      <c r="C27" s="425"/>
      <c r="D27" s="550" t="s">
        <v>146</v>
      </c>
      <c r="E27" s="550"/>
      <c r="F27" s="550"/>
      <c r="G27" s="550"/>
      <c r="H27" s="550"/>
      <c r="I27" s="550"/>
      <c r="J27" s="550"/>
      <c r="K27" s="550"/>
      <c r="L27" s="550"/>
      <c r="M27" s="550"/>
      <c r="N27" s="550"/>
      <c r="O27" s="550"/>
      <c r="P27" s="550"/>
      <c r="Q27" s="550"/>
      <c r="R27" s="550"/>
      <c r="S27" s="550"/>
      <c r="T27" s="550"/>
      <c r="U27" s="550"/>
      <c r="V27" s="550"/>
      <c r="W27" s="550"/>
      <c r="X27" s="550"/>
      <c r="Y27" s="550"/>
      <c r="Z27" s="550"/>
      <c r="AA27" s="550"/>
      <c r="AB27" s="550"/>
      <c r="AC27" s="550"/>
      <c r="AD27" s="550"/>
      <c r="AE27" s="550"/>
      <c r="AF27" s="550"/>
      <c r="AG27" s="550"/>
      <c r="AH27" s="550"/>
      <c r="AI27" s="550"/>
      <c r="AJ27" s="551"/>
      <c r="BB27" s="47"/>
      <c r="BC27" s="42"/>
      <c r="BD27" s="202" t="s">
        <v>205</v>
      </c>
      <c r="BE27" s="203"/>
      <c r="BF27" s="203"/>
      <c r="BG27" s="203"/>
      <c r="BH27" s="203"/>
      <c r="BI27" s="203"/>
      <c r="BJ27" s="203"/>
      <c r="BK27" s="203"/>
      <c r="BL27" s="203"/>
      <c r="BM27" s="203"/>
      <c r="BN27" s="203"/>
      <c r="BO27" s="203"/>
      <c r="BP27" s="203"/>
      <c r="BQ27" s="203"/>
      <c r="BR27" s="203"/>
      <c r="BS27" s="203"/>
      <c r="BT27" s="203"/>
      <c r="BU27" s="203"/>
      <c r="BV27" s="203"/>
      <c r="BW27" s="203"/>
      <c r="BX27" s="203"/>
      <c r="BY27" s="203"/>
      <c r="BZ27" s="203"/>
      <c r="CA27" s="203"/>
      <c r="CB27" s="203"/>
      <c r="CC27" s="203"/>
      <c r="CD27" s="203"/>
      <c r="CE27" s="203"/>
      <c r="CF27" s="203"/>
      <c r="CG27" s="203"/>
      <c r="CH27" s="203"/>
      <c r="CI27" s="203"/>
      <c r="CJ27" s="204"/>
    </row>
    <row r="28" spans="1:88" ht="17.100000000000001" customHeight="1">
      <c r="A28" s="514"/>
      <c r="B28" s="422"/>
      <c r="C28" s="425"/>
      <c r="D28" s="527" t="s">
        <v>895</v>
      </c>
      <c r="E28" s="528"/>
      <c r="F28" s="528"/>
      <c r="G28" s="528"/>
      <c r="H28" s="528"/>
      <c r="I28" s="528"/>
      <c r="J28" s="528"/>
      <c r="K28" s="528"/>
      <c r="L28" s="528"/>
      <c r="M28" s="528"/>
      <c r="N28" s="132"/>
      <c r="O28" s="552" t="s">
        <v>840</v>
      </c>
      <c r="P28" s="546"/>
      <c r="Q28" s="546"/>
      <c r="R28" s="546"/>
      <c r="S28" s="546"/>
      <c r="T28" s="546"/>
      <c r="U28" s="553" t="str">
        <f>IF(OR(AND(BU26,BN26),BN28),"需額外加收取費用 It will be charged.","")</f>
        <v/>
      </c>
      <c r="V28" s="554"/>
      <c r="W28" s="554"/>
      <c r="X28" s="554"/>
      <c r="Y28" s="554"/>
      <c r="Z28" s="554"/>
      <c r="AA28" s="554"/>
      <c r="AB28" s="554"/>
      <c r="AC28" s="554"/>
      <c r="AD28" s="554"/>
      <c r="AE28" s="554"/>
      <c r="AF28" s="554"/>
      <c r="AG28" s="554"/>
      <c r="AH28" s="554"/>
      <c r="AI28" s="554"/>
      <c r="AJ28" s="555"/>
      <c r="AK28" s="326" t="str">
        <f ca="1">IF(OR(COUNTIF(AK3:AK25,"*English*")&gt;0,COUNTIF(AK29:AK43,"*English*")&gt;0),"Please fill in the information in English.","")</f>
        <v/>
      </c>
      <c r="BB28" s="47"/>
      <c r="BC28" s="42"/>
      <c r="BD28" s="197" t="s">
        <v>206</v>
      </c>
      <c r="BE28" s="194"/>
      <c r="BF28" s="194"/>
      <c r="BG28" s="194"/>
      <c r="BH28" s="194"/>
      <c r="BI28" s="194"/>
      <c r="BJ28" s="194"/>
      <c r="BK28" s="194"/>
      <c r="BL28" s="194"/>
      <c r="BM28" s="194"/>
      <c r="BN28" s="137" t="b">
        <v>0</v>
      </c>
      <c r="BO28" s="194" t="s">
        <v>202</v>
      </c>
      <c r="BP28" s="194"/>
      <c r="BQ28" s="194"/>
      <c r="BR28" s="194"/>
      <c r="BS28" s="194"/>
      <c r="BT28" s="194"/>
      <c r="BU28" s="137"/>
      <c r="BV28" s="198"/>
      <c r="BW28" s="104"/>
      <c r="BX28" s="104"/>
      <c r="BY28" s="104"/>
      <c r="BZ28" s="105"/>
      <c r="CA28" s="199"/>
      <c r="CB28" s="200"/>
      <c r="CC28" s="200"/>
      <c r="CD28" s="200"/>
      <c r="CE28" s="200"/>
      <c r="CF28" s="200"/>
      <c r="CG28" s="200"/>
      <c r="CH28" s="200"/>
      <c r="CI28" s="200"/>
      <c r="CJ28" s="201"/>
    </row>
    <row r="29" spans="1:88" ht="17.100000000000001" customHeight="1">
      <c r="A29" s="514"/>
      <c r="B29" s="422"/>
      <c r="C29" s="425"/>
      <c r="D29" s="527" t="s">
        <v>896</v>
      </c>
      <c r="E29" s="528"/>
      <c r="F29" s="528"/>
      <c r="G29" s="528"/>
      <c r="H29" s="528"/>
      <c r="I29" s="528"/>
      <c r="J29" s="528"/>
      <c r="K29" s="528"/>
      <c r="L29" s="528"/>
      <c r="M29" s="528"/>
      <c r="N29" s="132"/>
      <c r="O29" s="529" t="s">
        <v>4</v>
      </c>
      <c r="P29" s="530"/>
      <c r="Q29" s="530"/>
      <c r="R29" s="530"/>
      <c r="S29" s="530"/>
      <c r="T29" s="531"/>
      <c r="U29" s="132"/>
      <c r="V29" s="532" t="s">
        <v>147</v>
      </c>
      <c r="W29" s="530"/>
      <c r="X29" s="530"/>
      <c r="Y29" s="530"/>
      <c r="Z29" s="530"/>
      <c r="AA29" s="530"/>
      <c r="AB29" s="530"/>
      <c r="AC29" s="530"/>
      <c r="AD29" s="530"/>
      <c r="AE29" s="530"/>
      <c r="AF29" s="530"/>
      <c r="AG29" s="530"/>
      <c r="AH29" s="530"/>
      <c r="AI29" s="530"/>
      <c r="AJ29" s="533"/>
      <c r="BB29" s="47"/>
      <c r="BC29" s="42"/>
      <c r="BD29" s="193" t="s">
        <v>207</v>
      </c>
      <c r="BE29" s="194"/>
      <c r="BF29" s="194"/>
      <c r="BG29" s="194"/>
      <c r="BH29" s="194"/>
      <c r="BI29" s="194"/>
      <c r="BJ29" s="194"/>
      <c r="BK29" s="194"/>
      <c r="BL29" s="194"/>
      <c r="BM29" s="194"/>
      <c r="BN29" s="137" t="b">
        <v>0</v>
      </c>
      <c r="BO29" s="194" t="s">
        <v>208</v>
      </c>
      <c r="BP29" s="194"/>
      <c r="BQ29" s="194"/>
      <c r="BR29" s="194"/>
      <c r="BS29" s="194"/>
      <c r="BT29" s="194"/>
      <c r="BU29" s="194" t="b">
        <v>0</v>
      </c>
      <c r="BV29" s="194" t="s">
        <v>209</v>
      </c>
      <c r="BW29" s="194"/>
      <c r="BX29" s="194"/>
      <c r="BY29" s="194"/>
      <c r="BZ29" s="194"/>
      <c r="CA29" s="194"/>
      <c r="CB29" s="194"/>
      <c r="CC29" s="194"/>
      <c r="CD29" s="194"/>
      <c r="CE29" s="194"/>
      <c r="CF29" s="194"/>
      <c r="CG29" s="194"/>
      <c r="CH29" s="194"/>
      <c r="CI29" s="194"/>
      <c r="CJ29" s="205"/>
    </row>
    <row r="30" spans="1:88" ht="17.100000000000001" customHeight="1">
      <c r="A30" s="514"/>
      <c r="B30" s="422"/>
      <c r="C30" s="425"/>
      <c r="D30" s="534" t="s">
        <v>897</v>
      </c>
      <c r="E30" s="534"/>
      <c r="F30" s="534"/>
      <c r="G30" s="534"/>
      <c r="H30" s="534"/>
      <c r="I30" s="534"/>
      <c r="J30" s="534"/>
      <c r="K30" s="534"/>
      <c r="L30" s="534"/>
      <c r="M30" s="535"/>
      <c r="N30" s="206"/>
      <c r="O30" s="538" t="s">
        <v>50</v>
      </c>
      <c r="P30" s="539"/>
      <c r="Q30" s="539"/>
      <c r="R30" s="539"/>
      <c r="S30" s="539"/>
      <c r="T30" s="539"/>
      <c r="U30" s="539"/>
      <c r="V30" s="539"/>
      <c r="W30" s="539"/>
      <c r="X30" s="539"/>
      <c r="Y30" s="539"/>
      <c r="Z30" s="540"/>
      <c r="AA30" s="132"/>
      <c r="AB30" s="385"/>
      <c r="AC30" s="532" t="s">
        <v>763</v>
      </c>
      <c r="AD30" s="541"/>
      <c r="AE30" s="541"/>
      <c r="AF30" s="541"/>
      <c r="AG30" s="541"/>
      <c r="AH30" s="541"/>
      <c r="AI30" s="541"/>
      <c r="AJ30" s="542"/>
      <c r="BB30" s="47"/>
      <c r="BC30" s="42"/>
      <c r="BD30" s="193" t="s">
        <v>210</v>
      </c>
      <c r="BE30" s="194"/>
      <c r="BF30" s="194"/>
      <c r="BG30" s="194"/>
      <c r="BH30" s="194"/>
      <c r="BI30" s="194"/>
      <c r="BJ30" s="194"/>
      <c r="BK30" s="194"/>
      <c r="BL30" s="194"/>
      <c r="BM30" s="194"/>
      <c r="BN30" s="137" t="b">
        <v>0</v>
      </c>
      <c r="BO30" s="207" t="s">
        <v>211</v>
      </c>
      <c r="BP30" s="207"/>
      <c r="BQ30" s="207"/>
      <c r="BR30" s="207"/>
      <c r="BS30" s="207"/>
      <c r="BT30" s="207"/>
      <c r="BU30" s="207"/>
      <c r="BV30" s="207"/>
      <c r="BW30" s="207"/>
      <c r="BX30" s="207"/>
      <c r="BY30" s="207"/>
      <c r="BZ30" s="137" t="b">
        <v>0</v>
      </c>
      <c r="CA30" s="194" t="b">
        <v>0</v>
      </c>
      <c r="CB30" s="194"/>
      <c r="CC30" s="194"/>
      <c r="CD30" s="194"/>
      <c r="CE30" s="194"/>
      <c r="CF30" s="194"/>
      <c r="CG30" s="194"/>
      <c r="CH30" s="194"/>
      <c r="CI30" s="194"/>
      <c r="CJ30" s="205"/>
    </row>
    <row r="31" spans="1:88" ht="17.100000000000001" customHeight="1">
      <c r="A31" s="514"/>
      <c r="B31" s="422"/>
      <c r="C31" s="425"/>
      <c r="D31" s="536"/>
      <c r="E31" s="536"/>
      <c r="F31" s="536"/>
      <c r="G31" s="536"/>
      <c r="H31" s="536"/>
      <c r="I31" s="536"/>
      <c r="J31" s="536"/>
      <c r="K31" s="536"/>
      <c r="L31" s="536"/>
      <c r="M31" s="537"/>
      <c r="N31" s="543"/>
      <c r="O31" s="544"/>
      <c r="P31" s="544"/>
      <c r="Q31" s="544"/>
      <c r="R31" s="544"/>
      <c r="S31" s="544"/>
      <c r="T31" s="544"/>
      <c r="U31" s="544"/>
      <c r="V31" s="544"/>
      <c r="W31" s="544"/>
      <c r="X31" s="544"/>
      <c r="Y31" s="544"/>
      <c r="Z31" s="544"/>
      <c r="AA31" s="544"/>
      <c r="AB31" s="544"/>
      <c r="AC31" s="544"/>
      <c r="AD31" s="544"/>
      <c r="AE31" s="544"/>
      <c r="AF31" s="544"/>
      <c r="AG31" s="544"/>
      <c r="AH31" s="544"/>
      <c r="AI31" s="544"/>
      <c r="AJ31" s="545"/>
      <c r="BB31" s="47"/>
      <c r="BC31" s="42"/>
      <c r="BD31" s="193"/>
      <c r="BE31" s="194"/>
      <c r="BF31" s="194"/>
      <c r="BG31" s="208"/>
      <c r="BH31" s="208"/>
      <c r="BI31" s="209"/>
      <c r="BJ31" s="209"/>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10"/>
    </row>
    <row r="32" spans="1:88" ht="37.5" customHeight="1" thickBot="1">
      <c r="A32" s="514"/>
      <c r="B32" s="423"/>
      <c r="C32" s="426"/>
      <c r="D32" s="498" t="s">
        <v>898</v>
      </c>
      <c r="E32" s="499"/>
      <c r="F32" s="499"/>
      <c r="G32" s="499"/>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500"/>
      <c r="BB32" s="48"/>
      <c r="BC32" s="49"/>
      <c r="BD32" s="211" t="s">
        <v>212</v>
      </c>
      <c r="BE32" s="212"/>
      <c r="BF32" s="212"/>
      <c r="BG32" s="212"/>
      <c r="BH32" s="212"/>
      <c r="BI32" s="212"/>
      <c r="BJ32" s="212"/>
      <c r="BK32" s="212"/>
      <c r="BL32" s="212"/>
      <c r="BM32" s="212"/>
      <c r="BN32" s="212"/>
      <c r="BO32" s="212"/>
      <c r="BP32" s="212"/>
      <c r="BQ32" s="212"/>
      <c r="BR32" s="212"/>
      <c r="BS32" s="212"/>
      <c r="BT32" s="212"/>
      <c r="BU32" s="212"/>
      <c r="BV32" s="212"/>
      <c r="BW32" s="212"/>
      <c r="BX32" s="212"/>
      <c r="BY32" s="212"/>
      <c r="BZ32" s="212"/>
      <c r="CA32" s="212"/>
      <c r="CB32" s="212"/>
      <c r="CC32" s="212"/>
      <c r="CD32" s="212"/>
      <c r="CE32" s="212"/>
      <c r="CF32" s="212"/>
      <c r="CG32" s="212"/>
      <c r="CH32" s="212"/>
      <c r="CI32" s="212"/>
      <c r="CJ32" s="213"/>
    </row>
    <row r="33" spans="1:88" ht="15.75" customHeight="1" thickTop="1">
      <c r="A33" s="501" t="str">
        <f>IF(J35&lt;&gt;L3,"Statemen of Authorization","")</f>
        <v/>
      </c>
      <c r="B33" s="502" t="s">
        <v>136</v>
      </c>
      <c r="C33" s="503" t="s">
        <v>137</v>
      </c>
      <c r="D33" s="505">
        <v>1</v>
      </c>
      <c r="E33" s="506" t="s">
        <v>6</v>
      </c>
      <c r="F33" s="507"/>
      <c r="G33" s="507"/>
      <c r="H33" s="507"/>
      <c r="I33" s="507"/>
      <c r="J33" s="508"/>
      <c r="K33" s="508"/>
      <c r="L33" s="508"/>
      <c r="M33" s="508"/>
      <c r="N33" s="508"/>
      <c r="O33" s="508"/>
      <c r="P33" s="508"/>
      <c r="Q33" s="508"/>
      <c r="R33" s="508"/>
      <c r="S33" s="508"/>
      <c r="T33" s="509"/>
      <c r="U33" s="510" t="s">
        <v>154</v>
      </c>
      <c r="V33" s="507"/>
      <c r="W33" s="507"/>
      <c r="X33" s="507"/>
      <c r="Y33" s="507"/>
      <c r="Z33" s="507"/>
      <c r="AA33" s="507"/>
      <c r="AB33" s="214"/>
      <c r="AC33" s="215"/>
      <c r="AD33" s="511" t="s">
        <v>48</v>
      </c>
      <c r="AE33" s="512"/>
      <c r="AF33" s="512"/>
      <c r="AG33" s="512"/>
      <c r="AH33" s="512"/>
      <c r="AI33" s="512"/>
      <c r="AJ33" s="513"/>
      <c r="AK33" s="333" t="str" cm="1">
        <f t="array" aca="1" ref="AK33" ca="1">IF($BU$26,IF(SUMPRODUCT(LEN(J33)-LEN(SUBSTITUTE(LOWER(J33), MID("abcdefghijklmnopqrstuvwxyz", ROW(INDIRECT("1:26")), 1), ""))) &lt;= 2, "←產品名稱填寫英文", ""),"")</f>
        <v/>
      </c>
      <c r="BB33" s="50" t="s">
        <v>213</v>
      </c>
      <c r="BC33" s="42" t="s">
        <v>214</v>
      </c>
      <c r="BD33" s="216">
        <v>1</v>
      </c>
      <c r="BE33" s="217" t="s">
        <v>215</v>
      </c>
      <c r="BF33" s="218"/>
      <c r="BG33" s="218"/>
      <c r="BH33" s="218"/>
      <c r="BI33" s="218"/>
      <c r="BJ33" s="219"/>
      <c r="BK33" s="219"/>
      <c r="BL33" s="219"/>
      <c r="BM33" s="219"/>
      <c r="BN33" s="219"/>
      <c r="BO33" s="219"/>
      <c r="BP33" s="219"/>
      <c r="BQ33" s="219"/>
      <c r="BR33" s="219"/>
      <c r="BS33" s="219"/>
      <c r="BT33" s="115"/>
      <c r="BU33" s="220" t="s">
        <v>216</v>
      </c>
      <c r="BV33" s="218"/>
      <c r="BW33" s="218"/>
      <c r="BX33" s="218"/>
      <c r="BY33" s="218"/>
      <c r="BZ33" s="218"/>
      <c r="CA33" s="218"/>
      <c r="CB33" s="218"/>
      <c r="CC33" s="221" t="b">
        <v>0</v>
      </c>
      <c r="CD33" s="222" t="s">
        <v>217</v>
      </c>
      <c r="CE33" s="223"/>
      <c r="CF33" s="223"/>
      <c r="CG33" s="223"/>
      <c r="CH33" s="223"/>
      <c r="CI33" s="223"/>
      <c r="CJ33" s="224"/>
    </row>
    <row r="34" spans="1:88" ht="15.75" customHeight="1">
      <c r="A34" s="501"/>
      <c r="B34" s="422"/>
      <c r="C34" s="504"/>
      <c r="D34" s="489"/>
      <c r="E34" s="472"/>
      <c r="F34" s="472"/>
      <c r="G34" s="472"/>
      <c r="H34" s="472"/>
      <c r="I34" s="472"/>
      <c r="J34" s="491"/>
      <c r="K34" s="491"/>
      <c r="L34" s="491"/>
      <c r="M34" s="491"/>
      <c r="N34" s="491"/>
      <c r="O34" s="491"/>
      <c r="P34" s="491"/>
      <c r="Q34" s="491"/>
      <c r="R34" s="491"/>
      <c r="S34" s="491"/>
      <c r="T34" s="492"/>
      <c r="U34" s="494"/>
      <c r="V34" s="472"/>
      <c r="W34" s="472"/>
      <c r="X34" s="472"/>
      <c r="Y34" s="472"/>
      <c r="Z34" s="472"/>
      <c r="AA34" s="472"/>
      <c r="AB34" s="352"/>
      <c r="AC34" s="225"/>
      <c r="AD34" s="496" t="s">
        <v>49</v>
      </c>
      <c r="AE34" s="496"/>
      <c r="AF34" s="496"/>
      <c r="AG34" s="496"/>
      <c r="AH34" s="496"/>
      <c r="AI34" s="496"/>
      <c r="AJ34" s="497"/>
      <c r="AK34" s="333" t="str" cm="1">
        <f t="array" aca="1" ref="AK34" ca="1">IF($BU$26,IF(SUMPRODUCT(LEN(J33)-LEN(SUBSTITUTE(LOWER(J33), MID("abcdefghijklmnopqrstuvwxyz", ROW(INDIRECT("1:26")), 1), ""))) &lt;= 2, "← Name should be filled in English.", ""),"")</f>
        <v/>
      </c>
      <c r="BB34" s="47"/>
      <c r="BC34" s="42"/>
      <c r="BD34" s="226"/>
      <c r="BE34" s="227"/>
      <c r="BF34" s="227"/>
      <c r="BG34" s="227"/>
      <c r="BH34" s="227"/>
      <c r="BI34" s="227"/>
      <c r="BJ34" s="208"/>
      <c r="BK34" s="208"/>
      <c r="BL34" s="208"/>
      <c r="BM34" s="208"/>
      <c r="BN34" s="208"/>
      <c r="BO34" s="208"/>
      <c r="BP34" s="208"/>
      <c r="BQ34" s="208"/>
      <c r="BR34" s="208"/>
      <c r="BS34" s="208"/>
      <c r="BT34" s="106"/>
      <c r="BU34" s="228"/>
      <c r="BV34" s="227"/>
      <c r="BW34" s="227"/>
      <c r="BX34" s="227"/>
      <c r="BY34" s="227"/>
      <c r="BZ34" s="227"/>
      <c r="CA34" s="227"/>
      <c r="CB34" s="227"/>
      <c r="CC34" s="229" t="b">
        <v>0</v>
      </c>
      <c r="CD34" s="194" t="s">
        <v>218</v>
      </c>
      <c r="CE34" s="194"/>
      <c r="CF34" s="194"/>
      <c r="CG34" s="194"/>
      <c r="CH34" s="194"/>
      <c r="CI34" s="194"/>
      <c r="CJ34" s="230"/>
    </row>
    <row r="35" spans="1:88" ht="15.75" customHeight="1">
      <c r="A35" s="501"/>
      <c r="B35" s="422"/>
      <c r="C35" s="504"/>
      <c r="D35" s="489">
        <v>2</v>
      </c>
      <c r="E35" s="490" t="s">
        <v>924</v>
      </c>
      <c r="F35" s="472"/>
      <c r="G35" s="472"/>
      <c r="H35" s="472"/>
      <c r="I35" s="472"/>
      <c r="J35" s="491"/>
      <c r="K35" s="491"/>
      <c r="L35" s="491"/>
      <c r="M35" s="491"/>
      <c r="N35" s="491"/>
      <c r="O35" s="491"/>
      <c r="P35" s="491"/>
      <c r="Q35" s="491"/>
      <c r="R35" s="491"/>
      <c r="S35" s="491"/>
      <c r="T35" s="492"/>
      <c r="U35" s="493" t="s">
        <v>155</v>
      </c>
      <c r="V35" s="472"/>
      <c r="W35" s="472"/>
      <c r="X35" s="472"/>
      <c r="Y35" s="472"/>
      <c r="Z35" s="472"/>
      <c r="AA35" s="472"/>
      <c r="AB35" s="352"/>
      <c r="AC35" s="225"/>
      <c r="AD35" s="495" t="s">
        <v>913</v>
      </c>
      <c r="AE35" s="496"/>
      <c r="AF35" s="496"/>
      <c r="AG35" s="496"/>
      <c r="AH35" s="496"/>
      <c r="AI35" s="496"/>
      <c r="AJ35" s="497"/>
      <c r="AK35" s="326" t="str" cm="1">
        <f t="array" aca="1" ref="AK35" ca="1">IF($BU$26,IF(SUMPRODUCT(LEN(J35)-LEN(SUBSTITUTE(LOWER(J35), MID("abcdefghijklmnopqrstuvwxyz", ROW(INDIRECT("1:26")), 1), ""))) &lt;= 2, "←廠商資訊填寫英文 ", ""),"")</f>
        <v/>
      </c>
      <c r="BB35" s="47"/>
      <c r="BC35" s="42"/>
      <c r="BD35" s="226">
        <v>2</v>
      </c>
      <c r="BE35" s="231" t="s">
        <v>219</v>
      </c>
      <c r="BF35" s="227"/>
      <c r="BG35" s="227"/>
      <c r="BH35" s="227"/>
      <c r="BI35" s="227"/>
      <c r="BJ35" s="208"/>
      <c r="BK35" s="208"/>
      <c r="BL35" s="208"/>
      <c r="BM35" s="208"/>
      <c r="BN35" s="208"/>
      <c r="BO35" s="208"/>
      <c r="BP35" s="208"/>
      <c r="BQ35" s="208"/>
      <c r="BR35" s="208"/>
      <c r="BS35" s="208"/>
      <c r="BT35" s="106"/>
      <c r="BU35" s="228" t="s">
        <v>220</v>
      </c>
      <c r="BV35" s="227"/>
      <c r="BW35" s="227"/>
      <c r="BX35" s="227"/>
      <c r="BY35" s="227"/>
      <c r="BZ35" s="227"/>
      <c r="CA35" s="227"/>
      <c r="CB35" s="227"/>
      <c r="CC35" s="229" t="b">
        <v>0</v>
      </c>
      <c r="CD35" s="194" t="s">
        <v>221</v>
      </c>
      <c r="CE35" s="194"/>
      <c r="CF35" s="194"/>
      <c r="CG35" s="194"/>
      <c r="CH35" s="194"/>
      <c r="CI35" s="194"/>
      <c r="CJ35" s="230"/>
    </row>
    <row r="36" spans="1:88" ht="15.75" customHeight="1">
      <c r="A36" s="501"/>
      <c r="B36" s="422"/>
      <c r="C36" s="504"/>
      <c r="D36" s="489"/>
      <c r="E36" s="472"/>
      <c r="F36" s="472"/>
      <c r="G36" s="472"/>
      <c r="H36" s="472"/>
      <c r="I36" s="472"/>
      <c r="J36" s="491"/>
      <c r="K36" s="491"/>
      <c r="L36" s="491"/>
      <c r="M36" s="491"/>
      <c r="N36" s="491"/>
      <c r="O36" s="491"/>
      <c r="P36" s="491"/>
      <c r="Q36" s="491"/>
      <c r="R36" s="491"/>
      <c r="S36" s="491"/>
      <c r="T36" s="492"/>
      <c r="U36" s="494"/>
      <c r="V36" s="472"/>
      <c r="W36" s="472"/>
      <c r="X36" s="472"/>
      <c r="Y36" s="472"/>
      <c r="Z36" s="472"/>
      <c r="AA36" s="472"/>
      <c r="AB36" s="352"/>
      <c r="AC36" s="225"/>
      <c r="AD36" s="496" t="s">
        <v>93</v>
      </c>
      <c r="AE36" s="496"/>
      <c r="AF36" s="496"/>
      <c r="AG36" s="496"/>
      <c r="AH36" s="496"/>
      <c r="AI36" s="496"/>
      <c r="AJ36" s="497"/>
      <c r="AK36" s="326" t="str" cm="1">
        <f t="array" aca="1" ref="AK36" ca="1">IF($BU$26,IF(SUMPRODUCT(LEN(J35)-LEN(SUBSTITUTE(LOWER(J35), MID("abcdefghijklmnopqrstuvwxyz", ROW(INDIRECT("1:26")), 1), ""))) &lt;= 2, "←Supplier/Manufacturer should be filled in English.", ""),"")</f>
        <v/>
      </c>
      <c r="BB36" s="47"/>
      <c r="BC36" s="42"/>
      <c r="BD36" s="226"/>
      <c r="BE36" s="227"/>
      <c r="BF36" s="227"/>
      <c r="BG36" s="227"/>
      <c r="BH36" s="227"/>
      <c r="BI36" s="227"/>
      <c r="BJ36" s="208"/>
      <c r="BK36" s="208"/>
      <c r="BL36" s="208"/>
      <c r="BM36" s="208"/>
      <c r="BN36" s="208"/>
      <c r="BO36" s="208"/>
      <c r="BP36" s="208"/>
      <c r="BQ36" s="208"/>
      <c r="BR36" s="208"/>
      <c r="BS36" s="208"/>
      <c r="BT36" s="106"/>
      <c r="BU36" s="228"/>
      <c r="BV36" s="227"/>
      <c r="BW36" s="227"/>
      <c r="BX36" s="227"/>
      <c r="BY36" s="227"/>
      <c r="BZ36" s="227"/>
      <c r="CA36" s="227"/>
      <c r="CB36" s="227"/>
      <c r="CC36" s="229" t="b">
        <v>0</v>
      </c>
      <c r="CD36" s="194" t="s">
        <v>222</v>
      </c>
      <c r="CE36" s="194"/>
      <c r="CF36" s="194"/>
      <c r="CG36" s="194"/>
      <c r="CH36" s="194"/>
      <c r="CI36" s="194"/>
      <c r="CJ36" s="230"/>
    </row>
    <row r="37" spans="1:88" ht="15.75" customHeight="1">
      <c r="A37" s="524" t="str">
        <f>IF(J35&lt;&gt;L3,"委託檢測聲明書連結","")</f>
        <v/>
      </c>
      <c r="B37" s="422"/>
      <c r="C37" s="504"/>
      <c r="D37" s="489"/>
      <c r="E37" s="472"/>
      <c r="F37" s="472"/>
      <c r="G37" s="472"/>
      <c r="H37" s="472"/>
      <c r="I37" s="472"/>
      <c r="J37" s="491"/>
      <c r="K37" s="491"/>
      <c r="L37" s="491"/>
      <c r="M37" s="491"/>
      <c r="N37" s="491"/>
      <c r="O37" s="491"/>
      <c r="P37" s="491"/>
      <c r="Q37" s="491"/>
      <c r="R37" s="491"/>
      <c r="S37" s="491"/>
      <c r="T37" s="492"/>
      <c r="U37" s="494"/>
      <c r="V37" s="472"/>
      <c r="W37" s="472"/>
      <c r="X37" s="472"/>
      <c r="Y37" s="472"/>
      <c r="Z37" s="472"/>
      <c r="AA37" s="472"/>
      <c r="AB37" s="352"/>
      <c r="AC37" s="225"/>
      <c r="AD37" s="496" t="s">
        <v>94</v>
      </c>
      <c r="AE37" s="496"/>
      <c r="AF37" s="496"/>
      <c r="AG37" s="496"/>
      <c r="AH37" s="496"/>
      <c r="AI37" s="496"/>
      <c r="AJ37" s="497"/>
      <c r="BB37" s="47"/>
      <c r="BC37" s="42"/>
      <c r="BD37" s="226"/>
      <c r="BE37" s="227"/>
      <c r="BF37" s="227"/>
      <c r="BG37" s="227"/>
      <c r="BH37" s="227"/>
      <c r="BI37" s="227"/>
      <c r="BJ37" s="208"/>
      <c r="BK37" s="208"/>
      <c r="BL37" s="208"/>
      <c r="BM37" s="208"/>
      <c r="BN37" s="208"/>
      <c r="BO37" s="208"/>
      <c r="BP37" s="208"/>
      <c r="BQ37" s="208"/>
      <c r="BR37" s="208"/>
      <c r="BS37" s="208"/>
      <c r="BT37" s="106"/>
      <c r="BU37" s="228"/>
      <c r="BV37" s="227"/>
      <c r="BW37" s="227"/>
      <c r="BX37" s="227"/>
      <c r="BY37" s="227"/>
      <c r="BZ37" s="227"/>
      <c r="CA37" s="227"/>
      <c r="CB37" s="227"/>
      <c r="CC37" s="229" t="b">
        <v>0</v>
      </c>
      <c r="CD37" s="194" t="s">
        <v>223</v>
      </c>
      <c r="CE37" s="194"/>
      <c r="CF37" s="194"/>
      <c r="CG37" s="194"/>
      <c r="CH37" s="194"/>
      <c r="CI37" s="194"/>
      <c r="CJ37" s="230"/>
    </row>
    <row r="38" spans="1:88" ht="15.75" customHeight="1">
      <c r="A38" s="524"/>
      <c r="B38" s="422"/>
      <c r="C38" s="504"/>
      <c r="D38" s="386">
        <v>3</v>
      </c>
      <c r="E38" s="482" t="s">
        <v>157</v>
      </c>
      <c r="F38" s="483"/>
      <c r="G38" s="483"/>
      <c r="H38" s="483"/>
      <c r="I38" s="483"/>
      <c r="J38" s="484"/>
      <c r="K38" s="484"/>
      <c r="L38" s="484"/>
      <c r="M38" s="484"/>
      <c r="N38" s="484"/>
      <c r="O38" s="484"/>
      <c r="P38" s="484"/>
      <c r="Q38" s="484"/>
      <c r="R38" s="484"/>
      <c r="S38" s="484"/>
      <c r="T38" s="488"/>
      <c r="U38" s="493" t="s">
        <v>156</v>
      </c>
      <c r="V38" s="472"/>
      <c r="W38" s="472"/>
      <c r="X38" s="472"/>
      <c r="Y38" s="472"/>
      <c r="Z38" s="472"/>
      <c r="AA38" s="472"/>
      <c r="AB38" s="352"/>
      <c r="AC38" s="484"/>
      <c r="AD38" s="484"/>
      <c r="AE38" s="486" t="s">
        <v>86</v>
      </c>
      <c r="AF38" s="486"/>
      <c r="AG38" s="486"/>
      <c r="AH38" s="486"/>
      <c r="AI38" s="486"/>
      <c r="AJ38" s="487"/>
      <c r="AM38" s="2"/>
      <c r="BB38" s="47"/>
      <c r="BC38" s="42"/>
      <c r="BD38" s="37">
        <v>3</v>
      </c>
      <c r="BE38" s="227" t="s">
        <v>224</v>
      </c>
      <c r="BF38" s="227"/>
      <c r="BG38" s="227"/>
      <c r="BH38" s="227"/>
      <c r="BI38" s="227"/>
      <c r="BJ38" s="208"/>
      <c r="BK38" s="208"/>
      <c r="BL38" s="208"/>
      <c r="BM38" s="208"/>
      <c r="BN38" s="208"/>
      <c r="BO38" s="208"/>
      <c r="BP38" s="208"/>
      <c r="BQ38" s="208"/>
      <c r="BR38" s="208"/>
      <c r="BS38" s="208"/>
      <c r="BT38" s="106"/>
      <c r="BU38" s="228" t="s">
        <v>225</v>
      </c>
      <c r="BV38" s="227"/>
      <c r="BW38" s="227"/>
      <c r="BX38" s="227"/>
      <c r="BY38" s="227"/>
      <c r="BZ38" s="227"/>
      <c r="CA38" s="227"/>
      <c r="CB38" s="227"/>
      <c r="CC38" s="208"/>
      <c r="CD38" s="208"/>
      <c r="CE38" s="195" t="s">
        <v>226</v>
      </c>
      <c r="CF38" s="195"/>
      <c r="CG38" s="195"/>
      <c r="CH38" s="195"/>
      <c r="CI38" s="195"/>
      <c r="CJ38" s="232"/>
    </row>
    <row r="39" spans="1:88" ht="15.75" customHeight="1">
      <c r="A39" s="524"/>
      <c r="B39" s="422"/>
      <c r="C39" s="504"/>
      <c r="D39" s="386">
        <v>4</v>
      </c>
      <c r="E39" s="482" t="s">
        <v>158</v>
      </c>
      <c r="F39" s="483"/>
      <c r="G39" s="483"/>
      <c r="H39" s="483"/>
      <c r="I39" s="483"/>
      <c r="J39" s="484"/>
      <c r="K39" s="484"/>
      <c r="L39" s="484"/>
      <c r="M39" s="484"/>
      <c r="N39" s="484"/>
      <c r="O39" s="484"/>
      <c r="P39" s="484"/>
      <c r="Q39" s="484"/>
      <c r="R39" s="484"/>
      <c r="S39" s="484"/>
      <c r="T39" s="488"/>
      <c r="U39" s="494"/>
      <c r="V39" s="472"/>
      <c r="W39" s="472"/>
      <c r="X39" s="472"/>
      <c r="Y39" s="472"/>
      <c r="Z39" s="472"/>
      <c r="AA39" s="472"/>
      <c r="AB39" s="352"/>
      <c r="AC39" s="484"/>
      <c r="AD39" s="484"/>
      <c r="AE39" s="486" t="s">
        <v>95</v>
      </c>
      <c r="AF39" s="486" t="s">
        <v>85</v>
      </c>
      <c r="AG39" s="486"/>
      <c r="AH39" s="486"/>
      <c r="AI39" s="486"/>
      <c r="AJ39" s="487"/>
      <c r="BB39" s="47"/>
      <c r="BC39" s="42"/>
      <c r="BD39" s="37">
        <v>4</v>
      </c>
      <c r="BE39" s="227" t="s">
        <v>227</v>
      </c>
      <c r="BF39" s="227"/>
      <c r="BG39" s="227"/>
      <c r="BH39" s="227"/>
      <c r="BI39" s="227"/>
      <c r="BJ39" s="208"/>
      <c r="BK39" s="208"/>
      <c r="BL39" s="208"/>
      <c r="BM39" s="208"/>
      <c r="BN39" s="208"/>
      <c r="BO39" s="208"/>
      <c r="BP39" s="208"/>
      <c r="BQ39" s="208"/>
      <c r="BR39" s="208"/>
      <c r="BS39" s="208"/>
      <c r="BT39" s="106"/>
      <c r="BU39" s="228"/>
      <c r="BV39" s="227"/>
      <c r="BW39" s="227"/>
      <c r="BX39" s="227"/>
      <c r="BY39" s="227"/>
      <c r="BZ39" s="227"/>
      <c r="CA39" s="227"/>
      <c r="CB39" s="227"/>
      <c r="CC39" s="208"/>
      <c r="CD39" s="208"/>
      <c r="CE39" s="195" t="s">
        <v>228</v>
      </c>
      <c r="CF39" s="195" t="s">
        <v>229</v>
      </c>
      <c r="CG39" s="195"/>
      <c r="CH39" s="195"/>
      <c r="CI39" s="195"/>
      <c r="CJ39" s="232"/>
    </row>
    <row r="40" spans="1:88" ht="15.75" customHeight="1">
      <c r="A40" s="524"/>
      <c r="B40" s="422"/>
      <c r="C40" s="504"/>
      <c r="D40" s="386">
        <v>5</v>
      </c>
      <c r="E40" s="482" t="s">
        <v>159</v>
      </c>
      <c r="F40" s="483"/>
      <c r="G40" s="483"/>
      <c r="H40" s="483"/>
      <c r="I40" s="483"/>
      <c r="J40" s="484"/>
      <c r="K40" s="484"/>
      <c r="L40" s="484"/>
      <c r="M40" s="484"/>
      <c r="N40" s="484"/>
      <c r="O40" s="484"/>
      <c r="P40" s="484"/>
      <c r="Q40" s="484"/>
      <c r="R40" s="484"/>
      <c r="S40" s="484"/>
      <c r="T40" s="488"/>
      <c r="U40" s="494"/>
      <c r="V40" s="472"/>
      <c r="W40" s="472"/>
      <c r="X40" s="472"/>
      <c r="Y40" s="472"/>
      <c r="Z40" s="472"/>
      <c r="AA40" s="472"/>
      <c r="AB40" s="352"/>
      <c r="AC40" s="515" t="s">
        <v>919</v>
      </c>
      <c r="AD40" s="515"/>
      <c r="AE40" s="515"/>
      <c r="AF40" s="515"/>
      <c r="AG40" s="515"/>
      <c r="AH40" s="515"/>
      <c r="AI40" s="515"/>
      <c r="AJ40" s="516"/>
      <c r="BB40" s="47"/>
      <c r="BC40" s="42"/>
      <c r="BD40" s="37">
        <v>5</v>
      </c>
      <c r="BE40" s="227" t="s">
        <v>230</v>
      </c>
      <c r="BF40" s="227"/>
      <c r="BG40" s="227"/>
      <c r="BH40" s="227"/>
      <c r="BI40" s="227"/>
      <c r="BJ40" s="208"/>
      <c r="BK40" s="208"/>
      <c r="BL40" s="208"/>
      <c r="BM40" s="208"/>
      <c r="BN40" s="208"/>
      <c r="BO40" s="208"/>
      <c r="BP40" s="208"/>
      <c r="BQ40" s="208"/>
      <c r="BR40" s="208"/>
      <c r="BS40" s="208"/>
      <c r="BT40" s="106"/>
      <c r="BU40" s="228"/>
      <c r="BV40" s="227"/>
      <c r="BW40" s="227"/>
      <c r="BX40" s="227"/>
      <c r="BY40" s="227"/>
      <c r="BZ40" s="227"/>
      <c r="CA40" s="227"/>
      <c r="CB40" s="227"/>
      <c r="CC40" s="233" t="s">
        <v>231</v>
      </c>
      <c r="CD40" s="233"/>
      <c r="CE40" s="233"/>
      <c r="CF40" s="233"/>
      <c r="CG40" s="233"/>
      <c r="CH40" s="233"/>
      <c r="CI40" s="233"/>
      <c r="CJ40" s="234"/>
    </row>
    <row r="41" spans="1:88" ht="15.75" customHeight="1" thickBot="1">
      <c r="A41" s="524"/>
      <c r="B41" s="422"/>
      <c r="C41" s="504"/>
      <c r="D41" s="383">
        <v>6</v>
      </c>
      <c r="E41" s="519" t="s">
        <v>160</v>
      </c>
      <c r="F41" s="520"/>
      <c r="G41" s="520"/>
      <c r="H41" s="520"/>
      <c r="I41" s="520"/>
      <c r="J41" s="521"/>
      <c r="K41" s="522"/>
      <c r="L41" s="522"/>
      <c r="M41" s="522"/>
      <c r="N41" s="522"/>
      <c r="O41" s="522"/>
      <c r="P41" s="522"/>
      <c r="Q41" s="522"/>
      <c r="R41" s="522"/>
      <c r="S41" s="522"/>
      <c r="T41" s="523"/>
      <c r="U41" s="525"/>
      <c r="V41" s="526"/>
      <c r="W41" s="526"/>
      <c r="X41" s="526"/>
      <c r="Y41" s="526"/>
      <c r="Z41" s="526"/>
      <c r="AA41" s="526"/>
      <c r="AB41" s="235"/>
      <c r="AC41" s="517"/>
      <c r="AD41" s="517"/>
      <c r="AE41" s="517"/>
      <c r="AF41" s="517"/>
      <c r="AG41" s="517"/>
      <c r="AH41" s="517"/>
      <c r="AI41" s="517"/>
      <c r="AJ41" s="518"/>
      <c r="BB41" s="47"/>
      <c r="BC41" s="42"/>
      <c r="BD41" s="37">
        <v>6</v>
      </c>
      <c r="BE41" s="227" t="s">
        <v>232</v>
      </c>
      <c r="BF41" s="227"/>
      <c r="BG41" s="227"/>
      <c r="BH41" s="227"/>
      <c r="BI41" s="227"/>
      <c r="BJ41" s="208"/>
      <c r="BK41" s="208"/>
      <c r="BL41" s="208"/>
      <c r="BM41" s="208"/>
      <c r="BN41" s="208"/>
      <c r="BO41" s="208"/>
      <c r="BP41" s="208"/>
      <c r="BQ41" s="208"/>
      <c r="BR41" s="208"/>
      <c r="BS41" s="208"/>
      <c r="BT41" s="106"/>
      <c r="BU41" s="236"/>
      <c r="BV41" s="237"/>
      <c r="BW41" s="237"/>
      <c r="BX41" s="237"/>
      <c r="BY41" s="237"/>
      <c r="BZ41" s="237"/>
      <c r="CA41" s="237"/>
      <c r="CB41" s="237"/>
      <c r="CC41" s="238"/>
      <c r="CD41" s="238"/>
      <c r="CE41" s="238"/>
      <c r="CF41" s="238"/>
      <c r="CG41" s="238"/>
      <c r="CH41" s="238"/>
      <c r="CI41" s="238"/>
      <c r="CJ41" s="239"/>
    </row>
    <row r="42" spans="1:88" ht="24.75" customHeight="1">
      <c r="B42" s="422"/>
      <c r="C42" s="425"/>
      <c r="D42" s="468">
        <v>7</v>
      </c>
      <c r="E42" s="470" t="s">
        <v>901</v>
      </c>
      <c r="F42" s="471"/>
      <c r="G42" s="471"/>
      <c r="H42" s="471"/>
      <c r="I42" s="471"/>
      <c r="J42" s="384"/>
      <c r="K42" s="473" t="s">
        <v>910</v>
      </c>
      <c r="L42" s="474"/>
      <c r="M42" s="474"/>
      <c r="N42" s="474"/>
      <c r="O42" s="474"/>
      <c r="P42" s="474"/>
      <c r="Q42" s="474"/>
      <c r="R42" s="474"/>
      <c r="S42" s="474"/>
      <c r="T42" s="474"/>
      <c r="U42" s="475" t="s">
        <v>868</v>
      </c>
      <c r="V42" s="476"/>
      <c r="W42" s="476"/>
      <c r="X42" s="476"/>
      <c r="Y42" s="476"/>
      <c r="Z42" s="476"/>
      <c r="AA42" s="476"/>
      <c r="AB42" s="476"/>
      <c r="AC42" s="476"/>
      <c r="AD42" s="476"/>
      <c r="AE42" s="476"/>
      <c r="AF42" s="476"/>
      <c r="AG42" s="476"/>
      <c r="AH42" s="476"/>
      <c r="AI42" s="476"/>
      <c r="AJ42" s="477"/>
      <c r="BB42" s="47"/>
      <c r="BC42" s="42"/>
      <c r="BD42" s="226">
        <v>7</v>
      </c>
      <c r="BE42" s="227" t="s">
        <v>233</v>
      </c>
      <c r="BF42" s="227"/>
      <c r="BG42" s="227"/>
      <c r="BH42" s="227"/>
      <c r="BI42" s="227"/>
      <c r="BJ42" s="240" t="b">
        <v>0</v>
      </c>
      <c r="BK42" s="227" t="s">
        <v>234</v>
      </c>
      <c r="BL42" s="194"/>
      <c r="BM42" s="194"/>
      <c r="BN42" s="194"/>
      <c r="BO42" s="194"/>
      <c r="BP42" s="194"/>
      <c r="BQ42" s="194"/>
      <c r="BR42" s="194"/>
      <c r="BS42" s="194"/>
      <c r="BT42" s="194"/>
      <c r="BU42" s="241" t="s">
        <v>235</v>
      </c>
      <c r="BV42" s="242"/>
      <c r="BW42" s="242"/>
      <c r="BX42" s="242"/>
      <c r="BY42" s="242"/>
      <c r="BZ42" s="242"/>
      <c r="CA42" s="242"/>
      <c r="CB42" s="242"/>
      <c r="CC42" s="242"/>
      <c r="CD42" s="242"/>
      <c r="CE42" s="242"/>
      <c r="CF42" s="242"/>
      <c r="CG42" s="242"/>
      <c r="CH42" s="242"/>
      <c r="CI42" s="242"/>
      <c r="CJ42" s="243"/>
    </row>
    <row r="43" spans="1:88" ht="24.75" customHeight="1">
      <c r="B43" s="422"/>
      <c r="C43" s="425"/>
      <c r="D43" s="469"/>
      <c r="E43" s="472"/>
      <c r="F43" s="472"/>
      <c r="G43" s="472"/>
      <c r="H43" s="472"/>
      <c r="I43" s="472"/>
      <c r="J43" s="244"/>
      <c r="K43" s="480" t="s">
        <v>911</v>
      </c>
      <c r="L43" s="481"/>
      <c r="M43" s="481"/>
      <c r="N43" s="481"/>
      <c r="O43" s="481"/>
      <c r="P43" s="481"/>
      <c r="Q43" s="481"/>
      <c r="R43" s="481"/>
      <c r="S43" s="481"/>
      <c r="T43" s="481"/>
      <c r="U43" s="478"/>
      <c r="V43" s="478"/>
      <c r="W43" s="478"/>
      <c r="X43" s="478"/>
      <c r="Y43" s="478"/>
      <c r="Z43" s="478"/>
      <c r="AA43" s="478"/>
      <c r="AB43" s="478"/>
      <c r="AC43" s="478"/>
      <c r="AD43" s="478"/>
      <c r="AE43" s="478"/>
      <c r="AF43" s="478"/>
      <c r="AG43" s="478"/>
      <c r="AH43" s="478"/>
      <c r="AI43" s="478"/>
      <c r="AJ43" s="479"/>
      <c r="BB43" s="47"/>
      <c r="BC43" s="42"/>
      <c r="BD43" s="226"/>
      <c r="BE43" s="227"/>
      <c r="BF43" s="227"/>
      <c r="BG43" s="227"/>
      <c r="BH43" s="227"/>
      <c r="BI43" s="227"/>
      <c r="BJ43" s="245" t="b">
        <v>0</v>
      </c>
      <c r="BK43" s="227" t="s">
        <v>236</v>
      </c>
      <c r="BL43" s="194"/>
      <c r="BM43" s="194"/>
      <c r="BN43" s="194"/>
      <c r="BO43" s="194"/>
      <c r="BP43" s="194"/>
      <c r="BQ43" s="194"/>
      <c r="BR43" s="194"/>
      <c r="BS43" s="194"/>
      <c r="BT43" s="194"/>
      <c r="BU43" s="227"/>
      <c r="BV43" s="227"/>
      <c r="BW43" s="227"/>
      <c r="BX43" s="227"/>
      <c r="BY43" s="227"/>
      <c r="BZ43" s="227"/>
      <c r="CA43" s="227"/>
      <c r="CB43" s="227"/>
      <c r="CC43" s="227"/>
      <c r="CD43" s="227"/>
      <c r="CE43" s="227"/>
      <c r="CF43" s="227"/>
      <c r="CG43" s="227"/>
      <c r="CH43" s="227"/>
      <c r="CI43" s="227"/>
      <c r="CJ43" s="246"/>
    </row>
    <row r="44" spans="1:88">
      <c r="A44" s="334"/>
      <c r="B44" s="422"/>
      <c r="C44" s="425"/>
      <c r="D44" s="387">
        <v>8</v>
      </c>
      <c r="E44" s="482" t="s">
        <v>161</v>
      </c>
      <c r="F44" s="483"/>
      <c r="G44" s="483"/>
      <c r="H44" s="483"/>
      <c r="I44" s="483"/>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5"/>
      <c r="BB44" s="47"/>
      <c r="BC44" s="42"/>
      <c r="BD44" s="37">
        <v>8</v>
      </c>
      <c r="BE44" s="227" t="s">
        <v>237</v>
      </c>
      <c r="BF44" s="227"/>
      <c r="BG44" s="227"/>
      <c r="BH44" s="227"/>
      <c r="BI44" s="227"/>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47"/>
    </row>
    <row r="45" spans="1:88" ht="20.25" customHeight="1">
      <c r="A45" s="315"/>
      <c r="B45" s="422"/>
      <c r="C45" s="425"/>
      <c r="D45" s="458" t="s">
        <v>899</v>
      </c>
      <c r="E45" s="459"/>
      <c r="F45" s="459"/>
      <c r="G45" s="459"/>
      <c r="H45" s="459"/>
      <c r="I45" s="459"/>
      <c r="J45" s="459"/>
      <c r="K45" s="459"/>
      <c r="L45" s="459"/>
      <c r="M45" s="459"/>
      <c r="N45" s="459"/>
      <c r="O45" s="459"/>
      <c r="P45" s="459"/>
      <c r="Q45" s="459"/>
      <c r="R45" s="459"/>
      <c r="S45" s="459"/>
      <c r="T45" s="459"/>
      <c r="U45" s="459"/>
      <c r="V45" s="459"/>
      <c r="W45" s="459"/>
      <c r="X45" s="459"/>
      <c r="Y45" s="459"/>
      <c r="Z45" s="459"/>
      <c r="AA45" s="459"/>
      <c r="AB45" s="459"/>
      <c r="AC45" s="459"/>
      <c r="AD45" s="459"/>
      <c r="AE45" s="459"/>
      <c r="AF45" s="459"/>
      <c r="AG45" s="459"/>
      <c r="AH45" s="459"/>
      <c r="AI45" s="459"/>
      <c r="AJ45" s="460"/>
      <c r="AL45" s="328"/>
      <c r="BB45" s="47"/>
      <c r="BC45" s="42"/>
      <c r="BD45" s="248" t="s">
        <v>238</v>
      </c>
      <c r="BE45" s="249"/>
      <c r="BF45" s="249"/>
      <c r="BG45" s="249"/>
      <c r="BH45" s="249"/>
      <c r="BI45" s="249"/>
      <c r="BJ45" s="249"/>
      <c r="BK45" s="249"/>
      <c r="BL45" s="249"/>
      <c r="BM45" s="249"/>
      <c r="BN45" s="249"/>
      <c r="BO45" s="249"/>
      <c r="BP45" s="249"/>
      <c r="BQ45" s="249"/>
      <c r="BR45" s="249"/>
      <c r="BS45" s="249"/>
      <c r="BT45" s="249"/>
      <c r="BU45" s="249"/>
      <c r="BV45" s="249"/>
      <c r="BW45" s="249"/>
      <c r="BX45" s="249"/>
      <c r="BY45" s="249"/>
      <c r="BZ45" s="249"/>
      <c r="CA45" s="249"/>
      <c r="CB45" s="249"/>
      <c r="CC45" s="249"/>
      <c r="CD45" s="249"/>
      <c r="CE45" s="249"/>
      <c r="CF45" s="249"/>
      <c r="CG45" s="51"/>
      <c r="CH45" s="51"/>
      <c r="CI45" s="51"/>
      <c r="CJ45" s="52"/>
    </row>
    <row r="46" spans="1:88" ht="31.5" customHeight="1" thickBot="1">
      <c r="B46" s="423"/>
      <c r="C46" s="426"/>
      <c r="D46" s="461" t="s">
        <v>900</v>
      </c>
      <c r="E46" s="462"/>
      <c r="F46" s="462"/>
      <c r="G46" s="462"/>
      <c r="H46" s="462"/>
      <c r="I46" s="462"/>
      <c r="J46" s="462"/>
      <c r="K46" s="462"/>
      <c r="L46" s="462"/>
      <c r="M46" s="462"/>
      <c r="N46" s="462"/>
      <c r="O46" s="462"/>
      <c r="P46" s="462"/>
      <c r="Q46" s="462"/>
      <c r="R46" s="462"/>
      <c r="S46" s="462"/>
      <c r="T46" s="462"/>
      <c r="U46" s="462"/>
      <c r="V46" s="462"/>
      <c r="W46" s="462"/>
      <c r="X46" s="462"/>
      <c r="Y46" s="462"/>
      <c r="Z46" s="462"/>
      <c r="AA46" s="462"/>
      <c r="AB46" s="462"/>
      <c r="AC46" s="462"/>
      <c r="AD46" s="462"/>
      <c r="AE46" s="462"/>
      <c r="AF46" s="462"/>
      <c r="AG46" s="462"/>
      <c r="AH46" s="462"/>
      <c r="AI46" s="462"/>
      <c r="AJ46" s="463"/>
      <c r="BB46" s="48"/>
      <c r="BC46" s="49"/>
      <c r="BD46" s="250" t="s">
        <v>239</v>
      </c>
      <c r="BE46" s="251"/>
      <c r="BF46" s="251"/>
      <c r="BG46" s="251"/>
      <c r="BH46" s="251"/>
      <c r="BI46" s="251"/>
      <c r="BJ46" s="251"/>
      <c r="BK46" s="251"/>
      <c r="BL46" s="251"/>
      <c r="BM46" s="251"/>
      <c r="BN46" s="251"/>
      <c r="BO46" s="251"/>
      <c r="BP46" s="251"/>
      <c r="BQ46" s="251"/>
      <c r="BR46" s="251"/>
      <c r="BS46" s="251"/>
      <c r="BT46" s="251"/>
      <c r="BU46" s="251"/>
      <c r="BV46" s="251"/>
      <c r="BW46" s="251"/>
      <c r="BX46" s="251"/>
      <c r="BY46" s="251"/>
      <c r="BZ46" s="251"/>
      <c r="CA46" s="251"/>
      <c r="CB46" s="251"/>
      <c r="CC46" s="251"/>
      <c r="CD46" s="251"/>
      <c r="CE46" s="251"/>
      <c r="CF46" s="251"/>
      <c r="CG46" s="251"/>
      <c r="CH46" s="251"/>
      <c r="CI46" s="251"/>
      <c r="CJ46" s="252"/>
    </row>
    <row r="47" spans="1:88" ht="14.25" customHeight="1" thickTop="1">
      <c r="A47" s="318"/>
      <c r="B47" s="464" t="s">
        <v>96</v>
      </c>
      <c r="C47" s="424" t="s">
        <v>764</v>
      </c>
      <c r="D47" s="465" t="s">
        <v>765</v>
      </c>
      <c r="E47" s="465"/>
      <c r="F47" s="465"/>
      <c r="G47" s="465"/>
      <c r="H47" s="465"/>
      <c r="I47" s="465"/>
      <c r="J47" s="465"/>
      <c r="K47" s="465"/>
      <c r="L47" s="465"/>
      <c r="M47" s="465"/>
      <c r="N47" s="465"/>
      <c r="O47" s="465"/>
      <c r="P47" s="465"/>
      <c r="Q47" s="465"/>
      <c r="R47" s="465"/>
      <c r="S47" s="465"/>
      <c r="T47" s="465"/>
      <c r="U47" s="465"/>
      <c r="V47" s="465"/>
      <c r="W47" s="465"/>
      <c r="X47" s="465"/>
      <c r="Y47" s="465"/>
      <c r="Z47" s="465"/>
      <c r="AA47" s="465"/>
      <c r="AB47" s="465"/>
      <c r="AC47" s="465"/>
      <c r="AD47" s="465"/>
      <c r="AE47" s="465"/>
      <c r="AF47" s="465"/>
      <c r="AG47" s="465"/>
      <c r="AH47" s="465"/>
      <c r="AI47" s="465"/>
      <c r="AJ47" s="466"/>
      <c r="AL47" s="467"/>
      <c r="BB47" s="53" t="s">
        <v>240</v>
      </c>
      <c r="BC47" s="43" t="s">
        <v>241</v>
      </c>
      <c r="BD47" s="253" t="s">
        <v>242</v>
      </c>
      <c r="BE47" s="253"/>
      <c r="BF47" s="253"/>
      <c r="BG47" s="253"/>
      <c r="BH47" s="253"/>
      <c r="BI47" s="253"/>
      <c r="BJ47" s="253"/>
      <c r="BK47" s="253"/>
      <c r="BL47" s="253"/>
      <c r="BM47" s="253"/>
      <c r="BN47" s="253"/>
      <c r="BO47" s="253"/>
      <c r="BP47" s="253"/>
      <c r="BQ47" s="253"/>
      <c r="BR47" s="253"/>
      <c r="BS47" s="253"/>
      <c r="BT47" s="253"/>
      <c r="BU47" s="253"/>
      <c r="BV47" s="253"/>
      <c r="BW47" s="253"/>
      <c r="BX47" s="253"/>
      <c r="BY47" s="253"/>
      <c r="BZ47" s="253"/>
      <c r="CA47" s="253"/>
      <c r="CB47" s="253"/>
      <c r="CC47" s="253"/>
      <c r="CD47" s="253"/>
      <c r="CE47" s="253"/>
      <c r="CF47" s="253"/>
      <c r="CG47" s="253"/>
      <c r="CH47" s="253"/>
      <c r="CI47" s="253"/>
      <c r="CJ47" s="253"/>
    </row>
    <row r="48" spans="1:88" ht="54" customHeight="1">
      <c r="A48" s="448"/>
      <c r="B48" s="422"/>
      <c r="C48" s="425"/>
      <c r="D48" s="449" t="s">
        <v>839</v>
      </c>
      <c r="E48" s="449"/>
      <c r="F48" s="449"/>
      <c r="G48" s="449"/>
      <c r="H48" s="449"/>
      <c r="I48" s="449"/>
      <c r="J48" s="449"/>
      <c r="K48" s="449"/>
      <c r="L48" s="449"/>
      <c r="M48" s="449"/>
      <c r="N48" s="449"/>
      <c r="O48" s="449"/>
      <c r="P48" s="449"/>
      <c r="Q48" s="449"/>
      <c r="R48" s="449"/>
      <c r="S48" s="449"/>
      <c r="T48" s="449"/>
      <c r="U48" s="449"/>
      <c r="V48" s="449"/>
      <c r="W48" s="449"/>
      <c r="X48" s="449"/>
      <c r="Y48" s="449"/>
      <c r="Z48" s="449"/>
      <c r="AA48" s="449"/>
      <c r="AB48" s="449"/>
      <c r="AC48" s="449"/>
      <c r="AD48" s="449"/>
      <c r="AE48" s="449"/>
      <c r="AF48" s="449"/>
      <c r="AG48" s="449"/>
      <c r="AH48" s="449"/>
      <c r="AI48" s="449"/>
      <c r="AJ48" s="450"/>
      <c r="AK48" s="330"/>
      <c r="AL48" s="467"/>
      <c r="AQ48" s="23"/>
      <c r="BB48" s="53"/>
      <c r="BC48" s="43"/>
      <c r="BD48" s="54" t="s">
        <v>243</v>
      </c>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6"/>
    </row>
    <row r="49" spans="1:88" ht="54" customHeight="1">
      <c r="A49" s="448"/>
      <c r="B49" s="422"/>
      <c r="C49" s="425"/>
      <c r="D49" s="449"/>
      <c r="E49" s="449"/>
      <c r="F49" s="449"/>
      <c r="G49" s="449"/>
      <c r="H49" s="449"/>
      <c r="I49" s="449"/>
      <c r="J49" s="449"/>
      <c r="K49" s="449"/>
      <c r="L49" s="449"/>
      <c r="M49" s="449"/>
      <c r="N49" s="449"/>
      <c r="O49" s="449"/>
      <c r="P49" s="449"/>
      <c r="Q49" s="449"/>
      <c r="R49" s="449"/>
      <c r="S49" s="449"/>
      <c r="T49" s="449"/>
      <c r="U49" s="449"/>
      <c r="V49" s="449"/>
      <c r="W49" s="449"/>
      <c r="X49" s="449"/>
      <c r="Y49" s="449"/>
      <c r="Z49" s="449"/>
      <c r="AA49" s="449"/>
      <c r="AB49" s="449"/>
      <c r="AC49" s="449"/>
      <c r="AD49" s="449"/>
      <c r="AE49" s="449"/>
      <c r="AF49" s="449"/>
      <c r="AG49" s="449"/>
      <c r="AH49" s="449"/>
      <c r="AI49" s="449"/>
      <c r="AJ49" s="450"/>
      <c r="AL49" s="467"/>
      <c r="BB49" s="53"/>
      <c r="BC49" s="43"/>
      <c r="BD49" s="54"/>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6"/>
    </row>
    <row r="50" spans="1:88" ht="54" customHeight="1">
      <c r="A50" s="448"/>
      <c r="B50" s="422"/>
      <c r="C50" s="425"/>
      <c r="D50" s="449"/>
      <c r="E50" s="449"/>
      <c r="F50" s="449"/>
      <c r="G50" s="449"/>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50"/>
      <c r="AL50" s="467"/>
      <c r="BB50" s="53"/>
      <c r="BC50" s="43"/>
      <c r="BD50" s="54"/>
      <c r="BE50" s="55"/>
      <c r="BF50" s="55"/>
      <c r="BG50" s="55"/>
      <c r="BH50" s="55"/>
      <c r="BI50" s="55"/>
      <c r="BJ50" s="55"/>
      <c r="BK50" s="55"/>
      <c r="BL50" s="55"/>
      <c r="BM50" s="55"/>
      <c r="BN50" s="55"/>
      <c r="BO50" s="55"/>
      <c r="BP50" s="55"/>
      <c r="BQ50" s="55"/>
      <c r="BR50" s="55"/>
      <c r="BS50" s="55"/>
      <c r="BT50" s="55"/>
      <c r="BU50" s="55"/>
      <c r="BV50" s="55"/>
      <c r="BW50" s="55"/>
      <c r="BX50" s="55"/>
      <c r="BY50" s="55"/>
      <c r="BZ50" s="55"/>
      <c r="CA50" s="55"/>
      <c r="CB50" s="55"/>
      <c r="CC50" s="55"/>
      <c r="CD50" s="55"/>
      <c r="CE50" s="55"/>
      <c r="CF50" s="55"/>
      <c r="CG50" s="55"/>
      <c r="CH50" s="55"/>
      <c r="CI50" s="55"/>
      <c r="CJ50" s="56"/>
    </row>
    <row r="51" spans="1:88" ht="206.25" customHeight="1">
      <c r="A51" s="448"/>
      <c r="B51" s="422"/>
      <c r="C51" s="425"/>
      <c r="D51" s="451" t="str">
        <f>IF(AO3="","",AO3)</f>
        <v/>
      </c>
      <c r="E51" s="451"/>
      <c r="F51" s="451"/>
      <c r="G51" s="451"/>
      <c r="H51" s="451"/>
      <c r="I51" s="451"/>
      <c r="J51" s="451"/>
      <c r="K51" s="451"/>
      <c r="L51" s="451"/>
      <c r="M51" s="451"/>
      <c r="N51" s="451"/>
      <c r="O51" s="451"/>
      <c r="P51" s="451"/>
      <c r="Q51" s="451"/>
      <c r="R51" s="451"/>
      <c r="S51" s="451"/>
      <c r="T51" s="451"/>
      <c r="U51" s="451"/>
      <c r="V51" s="451"/>
      <c r="W51" s="451"/>
      <c r="X51" s="451"/>
      <c r="Y51" s="451"/>
      <c r="Z51" s="451"/>
      <c r="AA51" s="451"/>
      <c r="AB51" s="451"/>
      <c r="AC51" s="451"/>
      <c r="AD51" s="451"/>
      <c r="AE51" s="451"/>
      <c r="AF51" s="451"/>
      <c r="AG51" s="451"/>
      <c r="AH51" s="451"/>
      <c r="AI51" s="451"/>
      <c r="AJ51" s="452"/>
      <c r="AL51" s="467"/>
      <c r="BB51" s="53"/>
      <c r="BC51" s="43"/>
      <c r="BD51" s="57"/>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9"/>
    </row>
    <row r="52" spans="1:88" ht="206.25" customHeight="1">
      <c r="A52" s="448"/>
      <c r="B52" s="422"/>
      <c r="C52" s="425"/>
      <c r="D52" s="451"/>
      <c r="E52" s="451"/>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451"/>
      <c r="AG52" s="451"/>
      <c r="AH52" s="451"/>
      <c r="AI52" s="451"/>
      <c r="AJ52" s="452"/>
      <c r="AL52" s="467"/>
      <c r="BB52" s="53"/>
      <c r="BC52" s="43"/>
      <c r="BD52" s="57"/>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9"/>
    </row>
    <row r="53" spans="1:88" ht="206.25" customHeight="1" thickBot="1">
      <c r="A53" s="448"/>
      <c r="B53" s="423"/>
      <c r="C53" s="426"/>
      <c r="D53" s="453"/>
      <c r="E53" s="453"/>
      <c r="F53" s="453"/>
      <c r="G53" s="453"/>
      <c r="H53" s="453"/>
      <c r="I53" s="453"/>
      <c r="J53" s="453"/>
      <c r="K53" s="453"/>
      <c r="L53" s="453"/>
      <c r="M53" s="453"/>
      <c r="N53" s="453"/>
      <c r="O53" s="453"/>
      <c r="P53" s="453"/>
      <c r="Q53" s="453"/>
      <c r="R53" s="453"/>
      <c r="S53" s="453"/>
      <c r="T53" s="453"/>
      <c r="U53" s="453"/>
      <c r="V53" s="453"/>
      <c r="W53" s="453"/>
      <c r="X53" s="453"/>
      <c r="Y53" s="453"/>
      <c r="Z53" s="453"/>
      <c r="AA53" s="453"/>
      <c r="AB53" s="453"/>
      <c r="AC53" s="453"/>
      <c r="AD53" s="453"/>
      <c r="AE53" s="453"/>
      <c r="AF53" s="453"/>
      <c r="AG53" s="453"/>
      <c r="AH53" s="453"/>
      <c r="AI53" s="453"/>
      <c r="AJ53" s="454"/>
      <c r="AL53" s="467"/>
      <c r="BB53" s="60"/>
      <c r="BC53" s="61"/>
      <c r="BD53" s="62"/>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4"/>
    </row>
    <row r="54" spans="1:88" ht="12" customHeight="1">
      <c r="B54" s="455" t="s">
        <v>792</v>
      </c>
      <c r="C54" s="456"/>
      <c r="D54" s="456"/>
      <c r="E54" s="456"/>
      <c r="F54" s="456"/>
      <c r="G54" s="456"/>
      <c r="H54" s="456"/>
      <c r="I54" s="456"/>
      <c r="J54" s="456"/>
      <c r="K54" s="456"/>
      <c r="L54" s="456"/>
      <c r="M54" s="456"/>
      <c r="N54" s="456"/>
      <c r="O54" s="456"/>
      <c r="P54" s="456"/>
      <c r="Q54" s="456"/>
      <c r="R54" s="456"/>
      <c r="S54" s="456"/>
      <c r="T54" s="456"/>
      <c r="U54" s="456"/>
      <c r="V54" s="456"/>
      <c r="W54" s="456"/>
      <c r="X54" s="456"/>
      <c r="Y54" s="456"/>
      <c r="Z54" s="456"/>
      <c r="AA54" s="456"/>
      <c r="AB54" s="456"/>
      <c r="AC54" s="456"/>
      <c r="AD54" s="456"/>
      <c r="AE54" s="456"/>
      <c r="AF54" s="456"/>
      <c r="AG54" s="456"/>
      <c r="AH54" s="456"/>
      <c r="AI54" s="456"/>
      <c r="AJ54" s="457"/>
      <c r="BB54" s="254" t="s">
        <v>244</v>
      </c>
      <c r="BC54" s="254"/>
      <c r="BD54" s="254"/>
      <c r="BE54" s="254"/>
      <c r="BF54" s="254"/>
      <c r="BG54" s="254"/>
      <c r="BH54" s="254"/>
      <c r="BI54" s="254"/>
      <c r="BJ54" s="254"/>
      <c r="BK54" s="254"/>
      <c r="BL54" s="254"/>
      <c r="BM54" s="254"/>
      <c r="BN54" s="254"/>
      <c r="BO54" s="254"/>
      <c r="BP54" s="254"/>
      <c r="BQ54" s="254"/>
      <c r="BR54" s="254"/>
      <c r="BS54" s="254"/>
      <c r="BT54" s="254"/>
      <c r="BU54" s="254"/>
      <c r="BV54" s="254"/>
      <c r="BW54" s="254"/>
      <c r="BX54" s="254"/>
      <c r="BY54" s="254"/>
      <c r="BZ54" s="254"/>
      <c r="CA54" s="254"/>
      <c r="CB54" s="254"/>
      <c r="CC54" s="254"/>
      <c r="CD54" s="254"/>
      <c r="CE54" s="254"/>
      <c r="CF54" s="254"/>
      <c r="CG54" s="254"/>
      <c r="CH54" s="254"/>
      <c r="CI54" s="254"/>
      <c r="CJ54" s="254"/>
    </row>
    <row r="55" spans="1:88" ht="19.5" customHeight="1">
      <c r="B55" s="319">
        <v>1</v>
      </c>
      <c r="C55" s="418" t="s">
        <v>107</v>
      </c>
      <c r="D55" s="419"/>
      <c r="E55" s="419"/>
      <c r="F55" s="419"/>
      <c r="G55" s="419"/>
      <c r="H55" s="419"/>
      <c r="I55" s="419"/>
      <c r="J55" s="419"/>
      <c r="K55" s="419"/>
      <c r="L55" s="419"/>
      <c r="M55" s="419"/>
      <c r="N55" s="419"/>
      <c r="O55" s="419"/>
      <c r="P55" s="419"/>
      <c r="Q55" s="419"/>
      <c r="R55" s="419"/>
      <c r="S55" s="419"/>
      <c r="T55" s="419"/>
      <c r="U55" s="419"/>
      <c r="V55" s="419"/>
      <c r="W55" s="419"/>
      <c r="X55" s="419"/>
      <c r="Y55" s="419"/>
      <c r="Z55" s="419"/>
      <c r="AA55" s="419"/>
      <c r="AB55" s="419"/>
      <c r="AC55" s="419"/>
      <c r="AD55" s="419"/>
      <c r="AE55" s="419"/>
      <c r="AF55" s="419"/>
      <c r="AG55" s="419"/>
      <c r="AH55" s="419"/>
      <c r="AI55" s="419"/>
      <c r="AJ55" s="420"/>
      <c r="AQ55" s="24"/>
      <c r="AR55" s="331"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65">
        <v>1</v>
      </c>
      <c r="BC55" s="66" t="s">
        <v>245</v>
      </c>
      <c r="BD55" s="66"/>
      <c r="BE55" s="66"/>
      <c r="BF55" s="66"/>
      <c r="BG55" s="66"/>
      <c r="BH55" s="66"/>
      <c r="BI55" s="66"/>
      <c r="BJ55" s="66"/>
      <c r="BK55" s="66"/>
      <c r="BL55" s="66"/>
      <c r="BM55" s="66"/>
      <c r="BN55" s="66"/>
      <c r="BO55" s="66"/>
      <c r="BP55" s="66"/>
      <c r="BQ55" s="66"/>
      <c r="BR55" s="66"/>
      <c r="BS55" s="66"/>
      <c r="BT55" s="66"/>
      <c r="BU55" s="66"/>
      <c r="BV55" s="66"/>
      <c r="BW55" s="66"/>
      <c r="BX55" s="66"/>
      <c r="BY55" s="66"/>
      <c r="BZ55" s="66"/>
      <c r="CA55" s="66"/>
      <c r="CB55" s="66"/>
      <c r="CC55" s="66"/>
      <c r="CD55" s="66"/>
      <c r="CE55" s="66"/>
      <c r="CF55" s="66"/>
      <c r="CG55" s="66"/>
      <c r="CH55" s="66"/>
      <c r="CI55" s="66"/>
      <c r="CJ55" s="66"/>
    </row>
    <row r="56" spans="1:88" ht="11.1" customHeight="1">
      <c r="B56" s="319">
        <v>2</v>
      </c>
      <c r="C56" s="419" t="s">
        <v>108</v>
      </c>
      <c r="D56" s="419"/>
      <c r="E56" s="419"/>
      <c r="F56" s="419"/>
      <c r="G56" s="419"/>
      <c r="H56" s="419"/>
      <c r="I56" s="419"/>
      <c r="J56" s="419"/>
      <c r="K56" s="419"/>
      <c r="L56" s="419"/>
      <c r="M56" s="419"/>
      <c r="N56" s="419"/>
      <c r="O56" s="419"/>
      <c r="P56" s="419"/>
      <c r="Q56" s="419"/>
      <c r="R56" s="419"/>
      <c r="S56" s="419"/>
      <c r="T56" s="419"/>
      <c r="U56" s="419"/>
      <c r="V56" s="419"/>
      <c r="W56" s="419"/>
      <c r="X56" s="419"/>
      <c r="Y56" s="419"/>
      <c r="Z56" s="419"/>
      <c r="AA56" s="419"/>
      <c r="AB56" s="419"/>
      <c r="AC56" s="419"/>
      <c r="AD56" s="419"/>
      <c r="AE56" s="419"/>
      <c r="AF56" s="419"/>
      <c r="AG56" s="419"/>
      <c r="AH56" s="419"/>
      <c r="AI56" s="419"/>
      <c r="AJ56" s="420"/>
      <c r="AQ56" s="24"/>
      <c r="AR56" s="331" t="str">
        <f t="shared" ref="AR56:AR77" si="0">C56</f>
        <v>如未附報價單，以SGS定價為主。If no quotation is attached, the SGS pricing shall prevail.</v>
      </c>
      <c r="BB56" s="65">
        <v>2</v>
      </c>
      <c r="BC56" s="66" t="s">
        <v>246</v>
      </c>
      <c r="BD56" s="66"/>
      <c r="BE56" s="66"/>
      <c r="BF56" s="66"/>
      <c r="BG56" s="66"/>
      <c r="BH56" s="66"/>
      <c r="BI56" s="66"/>
      <c r="BJ56" s="66"/>
      <c r="BK56" s="66"/>
      <c r="BL56" s="66"/>
      <c r="BM56" s="66"/>
      <c r="BN56" s="66"/>
      <c r="BO56" s="66"/>
      <c r="BP56" s="66"/>
      <c r="BQ56" s="66"/>
      <c r="BR56" s="66"/>
      <c r="BS56" s="66"/>
      <c r="BT56" s="66"/>
      <c r="BU56" s="66"/>
      <c r="BV56" s="66"/>
      <c r="BW56" s="66"/>
      <c r="BX56" s="66"/>
      <c r="BY56" s="66"/>
      <c r="BZ56" s="66"/>
      <c r="CA56" s="66"/>
      <c r="CB56" s="66"/>
      <c r="CC56" s="66"/>
      <c r="CD56" s="66"/>
      <c r="CE56" s="66"/>
      <c r="CF56" s="66"/>
      <c r="CG56" s="66"/>
      <c r="CH56" s="66"/>
      <c r="CI56" s="66"/>
      <c r="CJ56" s="66"/>
    </row>
    <row r="57" spans="1:88" ht="19.5" customHeight="1">
      <c r="B57" s="319">
        <v>3</v>
      </c>
      <c r="C57" s="419" t="s">
        <v>109</v>
      </c>
      <c r="D57" s="419"/>
      <c r="E57" s="419"/>
      <c r="F57" s="419"/>
      <c r="G57" s="419"/>
      <c r="H57" s="419"/>
      <c r="I57" s="419"/>
      <c r="J57" s="419"/>
      <c r="K57" s="419"/>
      <c r="L57" s="419"/>
      <c r="M57" s="419"/>
      <c r="N57" s="419"/>
      <c r="O57" s="419"/>
      <c r="P57" s="419"/>
      <c r="Q57" s="419"/>
      <c r="R57" s="419"/>
      <c r="S57" s="419"/>
      <c r="T57" s="419"/>
      <c r="U57" s="419"/>
      <c r="V57" s="419"/>
      <c r="W57" s="419"/>
      <c r="X57" s="419"/>
      <c r="Y57" s="419"/>
      <c r="Z57" s="419"/>
      <c r="AA57" s="419"/>
      <c r="AB57" s="419"/>
      <c r="AC57" s="419"/>
      <c r="AD57" s="419"/>
      <c r="AE57" s="419"/>
      <c r="AF57" s="419"/>
      <c r="AG57" s="419"/>
      <c r="AH57" s="419"/>
      <c r="AI57" s="419"/>
      <c r="AJ57" s="420"/>
      <c r="AQ57" s="24"/>
      <c r="AR57" s="331"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65">
        <v>3</v>
      </c>
      <c r="BC57" s="66" t="s">
        <v>247</v>
      </c>
      <c r="BD57" s="66"/>
      <c r="BE57" s="66"/>
      <c r="BF57" s="66"/>
      <c r="BG57" s="66"/>
      <c r="BH57" s="66"/>
      <c r="BI57" s="66"/>
      <c r="BJ57" s="66"/>
      <c r="BK57" s="66"/>
      <c r="BL57" s="66"/>
      <c r="BM57" s="66"/>
      <c r="BN57" s="66"/>
      <c r="BO57" s="66"/>
      <c r="BP57" s="66"/>
      <c r="BQ57" s="66"/>
      <c r="BR57" s="66"/>
      <c r="BS57" s="66"/>
      <c r="BT57" s="66"/>
      <c r="BU57" s="66"/>
      <c r="BV57" s="66"/>
      <c r="BW57" s="66"/>
      <c r="BX57" s="66"/>
      <c r="BY57" s="66"/>
      <c r="BZ57" s="66"/>
      <c r="CA57" s="66"/>
      <c r="CB57" s="66"/>
      <c r="CC57" s="66"/>
      <c r="CD57" s="66"/>
      <c r="CE57" s="66"/>
      <c r="CF57" s="66"/>
      <c r="CG57" s="66"/>
      <c r="CH57" s="66"/>
      <c r="CI57" s="66"/>
      <c r="CJ57" s="66"/>
    </row>
    <row r="58" spans="1:88" ht="12.75" customHeight="1">
      <c r="B58" s="319">
        <v>4</v>
      </c>
      <c r="C58" s="419" t="s">
        <v>110</v>
      </c>
      <c r="D58" s="419"/>
      <c r="E58" s="419"/>
      <c r="F58" s="419"/>
      <c r="G58" s="419"/>
      <c r="H58" s="419"/>
      <c r="I58" s="419"/>
      <c r="J58" s="419"/>
      <c r="K58" s="419"/>
      <c r="L58" s="419"/>
      <c r="M58" s="419"/>
      <c r="N58" s="419"/>
      <c r="O58" s="419"/>
      <c r="P58" s="419"/>
      <c r="Q58" s="419"/>
      <c r="R58" s="419"/>
      <c r="S58" s="419"/>
      <c r="T58" s="419"/>
      <c r="U58" s="419"/>
      <c r="V58" s="419"/>
      <c r="W58" s="419"/>
      <c r="X58" s="419"/>
      <c r="Y58" s="419"/>
      <c r="Z58" s="419"/>
      <c r="AA58" s="419"/>
      <c r="AB58" s="419"/>
      <c r="AC58" s="419"/>
      <c r="AD58" s="419"/>
      <c r="AE58" s="419"/>
      <c r="AF58" s="419"/>
      <c r="AG58" s="419"/>
      <c r="AH58" s="419"/>
      <c r="AI58" s="419"/>
      <c r="AJ58" s="420"/>
      <c r="AQ58" s="24"/>
      <c r="AR58" s="331" t="str">
        <f t="shared" si="0"/>
        <v>微生物參照衛生福利部公告方法檢驗；微生物不接受急件、特急件。Microorganism testing refers to International Standard or Official methods. Express and Urgent services are not available for microorganism testing.</v>
      </c>
      <c r="BB58" s="65">
        <v>4</v>
      </c>
      <c r="BC58" s="66" t="s">
        <v>248</v>
      </c>
      <c r="BD58" s="66"/>
      <c r="BE58" s="66"/>
      <c r="BF58" s="66"/>
      <c r="BG58" s="66"/>
      <c r="BH58" s="66"/>
      <c r="BI58" s="66"/>
      <c r="BJ58" s="66"/>
      <c r="BK58" s="66"/>
      <c r="BL58" s="66"/>
      <c r="BM58" s="66"/>
      <c r="BN58" s="66"/>
      <c r="BO58" s="66"/>
      <c r="BP58" s="66"/>
      <c r="BQ58" s="66"/>
      <c r="BR58" s="66"/>
      <c r="BS58" s="66"/>
      <c r="BT58" s="66"/>
      <c r="BU58" s="66"/>
      <c r="BV58" s="66"/>
      <c r="BW58" s="66"/>
      <c r="BX58" s="66"/>
      <c r="BY58" s="66"/>
      <c r="BZ58" s="66"/>
      <c r="CA58" s="66"/>
      <c r="CB58" s="66"/>
      <c r="CC58" s="66"/>
      <c r="CD58" s="66"/>
      <c r="CE58" s="66"/>
      <c r="CF58" s="66"/>
      <c r="CG58" s="66"/>
      <c r="CH58" s="66"/>
      <c r="CI58" s="66"/>
      <c r="CJ58" s="66"/>
    </row>
    <row r="59" spans="1:88" ht="54.75" customHeight="1">
      <c r="B59" s="319">
        <v>5</v>
      </c>
      <c r="C59" s="418" t="s">
        <v>111</v>
      </c>
      <c r="D59" s="419"/>
      <c r="E59" s="419"/>
      <c r="F59" s="419"/>
      <c r="G59" s="419"/>
      <c r="H59" s="419"/>
      <c r="I59" s="419"/>
      <c r="J59" s="419"/>
      <c r="K59" s="419"/>
      <c r="L59" s="419"/>
      <c r="M59" s="419"/>
      <c r="N59" s="419"/>
      <c r="O59" s="419"/>
      <c r="P59" s="419"/>
      <c r="Q59" s="419"/>
      <c r="R59" s="419"/>
      <c r="S59" s="419"/>
      <c r="T59" s="419"/>
      <c r="U59" s="419"/>
      <c r="V59" s="419"/>
      <c r="W59" s="419"/>
      <c r="X59" s="419"/>
      <c r="Y59" s="419"/>
      <c r="Z59" s="419"/>
      <c r="AA59" s="419"/>
      <c r="AB59" s="419"/>
      <c r="AC59" s="419"/>
      <c r="AD59" s="419"/>
      <c r="AE59" s="419"/>
      <c r="AF59" s="419"/>
      <c r="AG59" s="419"/>
      <c r="AH59" s="419"/>
      <c r="AI59" s="419"/>
      <c r="AJ59" s="420"/>
      <c r="AQ59" s="24"/>
      <c r="AR59" s="331"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65">
        <v>5</v>
      </c>
      <c r="BC59" s="66" t="s">
        <v>249</v>
      </c>
      <c r="BD59" s="66"/>
      <c r="BE59" s="66"/>
      <c r="BF59" s="66"/>
      <c r="BG59" s="66"/>
      <c r="BH59" s="66"/>
      <c r="BI59" s="66"/>
      <c r="BJ59" s="66"/>
      <c r="BK59" s="66"/>
      <c r="BL59" s="66"/>
      <c r="BM59" s="66"/>
      <c r="BN59" s="66"/>
      <c r="BO59" s="66"/>
      <c r="BP59" s="66"/>
      <c r="BQ59" s="66"/>
      <c r="BR59" s="66"/>
      <c r="BS59" s="66"/>
      <c r="BT59" s="66"/>
      <c r="BU59" s="66"/>
      <c r="BV59" s="66"/>
      <c r="BW59" s="66"/>
      <c r="BX59" s="66"/>
      <c r="BY59" s="66"/>
      <c r="BZ59" s="66"/>
      <c r="CA59" s="66"/>
      <c r="CB59" s="66"/>
      <c r="CC59" s="66"/>
      <c r="CD59" s="66"/>
      <c r="CE59" s="66"/>
      <c r="CF59" s="66"/>
      <c r="CG59" s="66"/>
      <c r="CH59" s="66"/>
      <c r="CI59" s="66"/>
      <c r="CJ59" s="66"/>
    </row>
    <row r="60" spans="1:88" ht="19.5" customHeight="1">
      <c r="B60" s="319">
        <v>6</v>
      </c>
      <c r="C60" s="419" t="s">
        <v>112</v>
      </c>
      <c r="D60" s="419"/>
      <c r="E60" s="419"/>
      <c r="F60" s="419"/>
      <c r="G60" s="419"/>
      <c r="H60" s="419"/>
      <c r="I60" s="419"/>
      <c r="J60" s="419"/>
      <c r="K60" s="419"/>
      <c r="L60" s="419"/>
      <c r="M60" s="419"/>
      <c r="N60" s="419"/>
      <c r="O60" s="419"/>
      <c r="P60" s="419"/>
      <c r="Q60" s="419"/>
      <c r="R60" s="419"/>
      <c r="S60" s="419"/>
      <c r="T60" s="419"/>
      <c r="U60" s="419"/>
      <c r="V60" s="419"/>
      <c r="W60" s="419"/>
      <c r="X60" s="419"/>
      <c r="Y60" s="419"/>
      <c r="Z60" s="419"/>
      <c r="AA60" s="419"/>
      <c r="AB60" s="419"/>
      <c r="AC60" s="419"/>
      <c r="AD60" s="419"/>
      <c r="AE60" s="419"/>
      <c r="AF60" s="419"/>
      <c r="AG60" s="419"/>
      <c r="AH60" s="419"/>
      <c r="AI60" s="419"/>
      <c r="AJ60" s="420"/>
      <c r="AQ60" s="24"/>
      <c r="AR60" s="331"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65">
        <v>6</v>
      </c>
      <c r="BC60" s="66" t="s">
        <v>250</v>
      </c>
      <c r="BD60" s="66"/>
      <c r="BE60" s="66"/>
      <c r="BF60" s="66"/>
      <c r="BG60" s="66"/>
      <c r="BH60" s="66"/>
      <c r="BI60" s="66"/>
      <c r="BJ60" s="66"/>
      <c r="BK60" s="66"/>
      <c r="BL60" s="66"/>
      <c r="BM60" s="66"/>
      <c r="BN60" s="66"/>
      <c r="BO60" s="66"/>
      <c r="BP60" s="66"/>
      <c r="BQ60" s="66"/>
      <c r="BR60" s="66"/>
      <c r="BS60" s="66"/>
      <c r="BT60" s="66"/>
      <c r="BU60" s="66"/>
      <c r="BV60" s="66"/>
      <c r="BW60" s="66"/>
      <c r="BX60" s="66"/>
      <c r="BY60" s="66"/>
      <c r="BZ60" s="66"/>
      <c r="CA60" s="66"/>
      <c r="CB60" s="66"/>
      <c r="CC60" s="66"/>
      <c r="CD60" s="66"/>
      <c r="CE60" s="66"/>
      <c r="CF60" s="66"/>
      <c r="CG60" s="66"/>
      <c r="CH60" s="66"/>
      <c r="CI60" s="66"/>
      <c r="CJ60" s="66"/>
    </row>
    <row r="61" spans="1:88" ht="19.5" customHeight="1">
      <c r="B61" s="319">
        <v>7</v>
      </c>
      <c r="C61" s="418" t="s">
        <v>113</v>
      </c>
      <c r="D61" s="419"/>
      <c r="E61" s="419"/>
      <c r="F61" s="419"/>
      <c r="G61" s="419"/>
      <c r="H61" s="419"/>
      <c r="I61" s="419"/>
      <c r="J61" s="419"/>
      <c r="K61" s="419"/>
      <c r="L61" s="419"/>
      <c r="M61" s="419"/>
      <c r="N61" s="419"/>
      <c r="O61" s="419"/>
      <c r="P61" s="419"/>
      <c r="Q61" s="419"/>
      <c r="R61" s="419"/>
      <c r="S61" s="419"/>
      <c r="T61" s="419"/>
      <c r="U61" s="419"/>
      <c r="V61" s="419"/>
      <c r="W61" s="419"/>
      <c r="X61" s="419"/>
      <c r="Y61" s="419"/>
      <c r="Z61" s="419"/>
      <c r="AA61" s="419"/>
      <c r="AB61" s="419"/>
      <c r="AC61" s="419"/>
      <c r="AD61" s="419"/>
      <c r="AE61" s="419"/>
      <c r="AF61" s="419"/>
      <c r="AG61" s="419"/>
      <c r="AH61" s="419"/>
      <c r="AI61" s="419"/>
      <c r="AJ61" s="420"/>
      <c r="AQ61" s="24"/>
      <c r="AR61" s="331"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65">
        <v>7</v>
      </c>
      <c r="BC61" s="66" t="s">
        <v>251</v>
      </c>
      <c r="BD61" s="66"/>
      <c r="BE61" s="66"/>
      <c r="BF61" s="66"/>
      <c r="BG61" s="66"/>
      <c r="BH61" s="66"/>
      <c r="BI61" s="66"/>
      <c r="BJ61" s="66"/>
      <c r="BK61" s="66"/>
      <c r="BL61" s="66"/>
      <c r="BM61" s="66"/>
      <c r="BN61" s="66"/>
      <c r="BO61" s="66"/>
      <c r="BP61" s="66"/>
      <c r="BQ61" s="66"/>
      <c r="BR61" s="66"/>
      <c r="BS61" s="66"/>
      <c r="BT61" s="66"/>
      <c r="BU61" s="66"/>
      <c r="BV61" s="66"/>
      <c r="BW61" s="66"/>
      <c r="BX61" s="66"/>
      <c r="BY61" s="66"/>
      <c r="BZ61" s="66"/>
      <c r="CA61" s="66"/>
      <c r="CB61" s="66"/>
      <c r="CC61" s="66"/>
      <c r="CD61" s="66"/>
      <c r="CE61" s="66"/>
      <c r="CF61" s="66"/>
      <c r="CG61" s="66"/>
      <c r="CH61" s="66"/>
      <c r="CI61" s="66"/>
      <c r="CJ61" s="66"/>
    </row>
    <row r="62" spans="1:88" ht="29.25" customHeight="1">
      <c r="B62" s="319">
        <v>8</v>
      </c>
      <c r="C62" s="419" t="s">
        <v>114</v>
      </c>
      <c r="D62" s="419"/>
      <c r="E62" s="419"/>
      <c r="F62" s="419"/>
      <c r="G62" s="419"/>
      <c r="H62" s="419"/>
      <c r="I62" s="419"/>
      <c r="J62" s="419"/>
      <c r="K62" s="419"/>
      <c r="L62" s="419"/>
      <c r="M62" s="419"/>
      <c r="N62" s="419"/>
      <c r="O62" s="419"/>
      <c r="P62" s="419"/>
      <c r="Q62" s="419"/>
      <c r="R62" s="419"/>
      <c r="S62" s="419"/>
      <c r="T62" s="419"/>
      <c r="U62" s="419"/>
      <c r="V62" s="419"/>
      <c r="W62" s="419"/>
      <c r="X62" s="419"/>
      <c r="Y62" s="419"/>
      <c r="Z62" s="419"/>
      <c r="AA62" s="419"/>
      <c r="AB62" s="419"/>
      <c r="AC62" s="419"/>
      <c r="AD62" s="419"/>
      <c r="AE62" s="419"/>
      <c r="AF62" s="419"/>
      <c r="AG62" s="419"/>
      <c r="AH62" s="419"/>
      <c r="AI62" s="419"/>
      <c r="AJ62" s="420"/>
      <c r="AQ62" s="24"/>
      <c r="AR62" s="331"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65">
        <v>8</v>
      </c>
      <c r="BC62" s="66" t="s">
        <v>252</v>
      </c>
      <c r="BD62" s="66"/>
      <c r="BE62" s="66"/>
      <c r="BF62" s="66"/>
      <c r="BG62" s="66"/>
      <c r="BH62" s="66"/>
      <c r="BI62" s="66"/>
      <c r="BJ62" s="66"/>
      <c r="BK62" s="66"/>
      <c r="BL62" s="66"/>
      <c r="BM62" s="66"/>
      <c r="BN62" s="66"/>
      <c r="BO62" s="66"/>
      <c r="BP62" s="66"/>
      <c r="BQ62" s="66"/>
      <c r="BR62" s="66"/>
      <c r="BS62" s="66"/>
      <c r="BT62" s="66"/>
      <c r="BU62" s="66"/>
      <c r="BV62" s="66"/>
      <c r="BW62" s="66"/>
      <c r="BX62" s="66"/>
      <c r="BY62" s="66"/>
      <c r="BZ62" s="66"/>
      <c r="CA62" s="66"/>
      <c r="CB62" s="66"/>
      <c r="CC62" s="66"/>
      <c r="CD62" s="66"/>
      <c r="CE62" s="66"/>
      <c r="CF62" s="66"/>
      <c r="CG62" s="66"/>
      <c r="CH62" s="66"/>
      <c r="CI62" s="66"/>
      <c r="CJ62" s="66"/>
    </row>
    <row r="63" spans="1:88" ht="29.25" customHeight="1">
      <c r="B63" s="319">
        <v>9</v>
      </c>
      <c r="C63" s="418" t="s">
        <v>115</v>
      </c>
      <c r="D63" s="419"/>
      <c r="E63" s="419"/>
      <c r="F63" s="419"/>
      <c r="G63" s="419"/>
      <c r="H63" s="419"/>
      <c r="I63" s="419"/>
      <c r="J63" s="419"/>
      <c r="K63" s="419"/>
      <c r="L63" s="419"/>
      <c r="M63" s="419"/>
      <c r="N63" s="419"/>
      <c r="O63" s="419"/>
      <c r="P63" s="419"/>
      <c r="Q63" s="419"/>
      <c r="R63" s="419"/>
      <c r="S63" s="419"/>
      <c r="T63" s="419"/>
      <c r="U63" s="419"/>
      <c r="V63" s="419"/>
      <c r="W63" s="419"/>
      <c r="X63" s="419"/>
      <c r="Y63" s="419"/>
      <c r="Z63" s="419"/>
      <c r="AA63" s="419"/>
      <c r="AB63" s="419"/>
      <c r="AC63" s="419"/>
      <c r="AD63" s="419"/>
      <c r="AE63" s="419"/>
      <c r="AF63" s="419"/>
      <c r="AG63" s="419"/>
      <c r="AH63" s="419"/>
      <c r="AI63" s="419"/>
      <c r="AJ63" s="420"/>
      <c r="AQ63" s="24"/>
      <c r="AR63" s="331"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65">
        <v>9</v>
      </c>
      <c r="BC63" s="66" t="s">
        <v>253</v>
      </c>
      <c r="BD63" s="66"/>
      <c r="BE63" s="66"/>
      <c r="BF63" s="66"/>
      <c r="BG63" s="66"/>
      <c r="BH63" s="66"/>
      <c r="BI63" s="66"/>
      <c r="BJ63" s="66"/>
      <c r="BK63" s="66"/>
      <c r="BL63" s="66"/>
      <c r="BM63" s="66"/>
      <c r="BN63" s="66"/>
      <c r="BO63" s="66"/>
      <c r="BP63" s="66"/>
      <c r="BQ63" s="66"/>
      <c r="BR63" s="66"/>
      <c r="BS63" s="66"/>
      <c r="BT63" s="66"/>
      <c r="BU63" s="66"/>
      <c r="BV63" s="66"/>
      <c r="BW63" s="66"/>
      <c r="BX63" s="66"/>
      <c r="BY63" s="66"/>
      <c r="BZ63" s="66"/>
      <c r="CA63" s="66"/>
      <c r="CB63" s="66"/>
      <c r="CC63" s="66"/>
      <c r="CD63" s="66"/>
      <c r="CE63" s="66"/>
      <c r="CF63" s="66"/>
      <c r="CG63" s="66"/>
      <c r="CH63" s="66"/>
      <c r="CI63" s="66"/>
      <c r="CJ63" s="66"/>
    </row>
    <row r="64" spans="1:88" ht="24.75">
      <c r="B64" s="319">
        <v>10</v>
      </c>
      <c r="C64" s="419" t="s">
        <v>116</v>
      </c>
      <c r="D64" s="419"/>
      <c r="E64" s="419"/>
      <c r="F64" s="419"/>
      <c r="G64" s="419"/>
      <c r="H64" s="419"/>
      <c r="I64" s="419"/>
      <c r="J64" s="419"/>
      <c r="K64" s="419"/>
      <c r="L64" s="419"/>
      <c r="M64" s="419"/>
      <c r="N64" s="419"/>
      <c r="O64" s="419"/>
      <c r="P64" s="419"/>
      <c r="Q64" s="419"/>
      <c r="R64" s="419"/>
      <c r="S64" s="419"/>
      <c r="T64" s="419"/>
      <c r="U64" s="419"/>
      <c r="V64" s="419"/>
      <c r="W64" s="419"/>
      <c r="X64" s="419"/>
      <c r="Y64" s="419"/>
      <c r="Z64" s="419"/>
      <c r="AA64" s="419"/>
      <c r="AB64" s="419"/>
      <c r="AC64" s="419"/>
      <c r="AD64" s="419"/>
      <c r="AE64" s="419"/>
      <c r="AF64" s="419"/>
      <c r="AG64" s="419"/>
      <c r="AH64" s="419"/>
      <c r="AI64" s="419"/>
      <c r="AJ64" s="420"/>
      <c r="AQ64" s="24"/>
      <c r="AR64" s="331"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65">
        <v>10</v>
      </c>
      <c r="BC64" s="66" t="s">
        <v>254</v>
      </c>
      <c r="BD64" s="66"/>
      <c r="BE64" s="66"/>
      <c r="BF64" s="66"/>
      <c r="BG64" s="66"/>
      <c r="BH64" s="66"/>
      <c r="BI64" s="66"/>
      <c r="BJ64" s="66"/>
      <c r="BK64" s="66"/>
      <c r="BL64" s="66"/>
      <c r="BM64" s="66"/>
      <c r="BN64" s="66"/>
      <c r="BO64" s="66"/>
      <c r="BP64" s="66"/>
      <c r="BQ64" s="66"/>
      <c r="BR64" s="66"/>
      <c r="BS64" s="66"/>
      <c r="BT64" s="66"/>
      <c r="BU64" s="66"/>
      <c r="BV64" s="66"/>
      <c r="BW64" s="66"/>
      <c r="BX64" s="66"/>
      <c r="BY64" s="66"/>
      <c r="BZ64" s="66"/>
      <c r="CA64" s="66"/>
      <c r="CB64" s="66"/>
      <c r="CC64" s="66"/>
      <c r="CD64" s="66"/>
      <c r="CE64" s="66"/>
      <c r="CF64" s="66"/>
      <c r="CG64" s="66"/>
      <c r="CH64" s="66"/>
      <c r="CI64" s="66"/>
      <c r="CJ64" s="66"/>
    </row>
    <row r="65" spans="2:88" ht="27" customHeight="1">
      <c r="B65" s="319">
        <v>11</v>
      </c>
      <c r="C65" s="419" t="s">
        <v>117</v>
      </c>
      <c r="D65" s="419"/>
      <c r="E65" s="419"/>
      <c r="F65" s="419"/>
      <c r="G65" s="419"/>
      <c r="H65" s="419"/>
      <c r="I65" s="419"/>
      <c r="J65" s="419"/>
      <c r="K65" s="419"/>
      <c r="L65" s="419"/>
      <c r="M65" s="419"/>
      <c r="N65" s="419"/>
      <c r="O65" s="419"/>
      <c r="P65" s="419"/>
      <c r="Q65" s="419"/>
      <c r="R65" s="419"/>
      <c r="S65" s="419"/>
      <c r="T65" s="419"/>
      <c r="U65" s="419"/>
      <c r="V65" s="419"/>
      <c r="W65" s="419"/>
      <c r="X65" s="419"/>
      <c r="Y65" s="419"/>
      <c r="Z65" s="419"/>
      <c r="AA65" s="419"/>
      <c r="AB65" s="419"/>
      <c r="AC65" s="419"/>
      <c r="AD65" s="419"/>
      <c r="AE65" s="419"/>
      <c r="AF65" s="419"/>
      <c r="AG65" s="419"/>
      <c r="AH65" s="419"/>
      <c r="AI65" s="419"/>
      <c r="AJ65" s="420"/>
      <c r="AQ65" s="24"/>
      <c r="AR65" s="331"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65">
        <v>11</v>
      </c>
      <c r="BC65" s="66" t="s">
        <v>255</v>
      </c>
      <c r="BD65" s="66"/>
      <c r="BE65" s="66"/>
      <c r="BF65" s="66"/>
      <c r="BG65" s="66"/>
      <c r="BH65" s="66"/>
      <c r="BI65" s="66"/>
      <c r="BJ65" s="66"/>
      <c r="BK65" s="66"/>
      <c r="BL65" s="66"/>
      <c r="BM65" s="66"/>
      <c r="BN65" s="66"/>
      <c r="BO65" s="66"/>
      <c r="BP65" s="66"/>
      <c r="BQ65" s="66"/>
      <c r="BR65" s="66"/>
      <c r="BS65" s="66"/>
      <c r="BT65" s="66"/>
      <c r="BU65" s="66"/>
      <c r="BV65" s="66"/>
      <c r="BW65" s="66"/>
      <c r="BX65" s="66"/>
      <c r="BY65" s="66"/>
      <c r="BZ65" s="66"/>
      <c r="CA65" s="66"/>
      <c r="CB65" s="66"/>
      <c r="CC65" s="66"/>
      <c r="CD65" s="66"/>
      <c r="CE65" s="66"/>
      <c r="CF65" s="66"/>
      <c r="CG65" s="66"/>
      <c r="CH65" s="66"/>
      <c r="CI65" s="66"/>
      <c r="CJ65" s="66"/>
    </row>
    <row r="66" spans="2:88" ht="27" customHeight="1">
      <c r="B66" s="319">
        <v>12</v>
      </c>
      <c r="C66" s="419" t="s">
        <v>118</v>
      </c>
      <c r="D66" s="419"/>
      <c r="E66" s="419"/>
      <c r="F66" s="419"/>
      <c r="G66" s="419"/>
      <c r="H66" s="419"/>
      <c r="I66" s="419"/>
      <c r="J66" s="419"/>
      <c r="K66" s="419"/>
      <c r="L66" s="419"/>
      <c r="M66" s="419"/>
      <c r="N66" s="419"/>
      <c r="O66" s="419"/>
      <c r="P66" s="419"/>
      <c r="Q66" s="419"/>
      <c r="R66" s="419"/>
      <c r="S66" s="419"/>
      <c r="T66" s="419"/>
      <c r="U66" s="419"/>
      <c r="V66" s="419"/>
      <c r="W66" s="419"/>
      <c r="X66" s="419"/>
      <c r="Y66" s="419"/>
      <c r="Z66" s="419"/>
      <c r="AA66" s="419"/>
      <c r="AB66" s="419"/>
      <c r="AC66" s="419"/>
      <c r="AD66" s="419"/>
      <c r="AE66" s="419"/>
      <c r="AF66" s="419"/>
      <c r="AG66" s="419"/>
      <c r="AH66" s="419"/>
      <c r="AI66" s="419"/>
      <c r="AJ66" s="420"/>
      <c r="AQ66" s="24"/>
      <c r="AR66" s="331"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65">
        <v>12</v>
      </c>
      <c r="BC66" s="66" t="s">
        <v>256</v>
      </c>
      <c r="BD66" s="66"/>
      <c r="BE66" s="66"/>
      <c r="BF66" s="66"/>
      <c r="BG66" s="66"/>
      <c r="BH66" s="66"/>
      <c r="BI66" s="66"/>
      <c r="BJ66" s="66"/>
      <c r="BK66" s="66"/>
      <c r="BL66" s="66"/>
      <c r="BM66" s="66"/>
      <c r="BN66" s="66"/>
      <c r="BO66" s="66"/>
      <c r="BP66" s="66"/>
      <c r="BQ66" s="66"/>
      <c r="BR66" s="66"/>
      <c r="BS66" s="66"/>
      <c r="BT66" s="66"/>
      <c r="BU66" s="66"/>
      <c r="BV66" s="66"/>
      <c r="BW66" s="66"/>
      <c r="BX66" s="66"/>
      <c r="BY66" s="66"/>
      <c r="BZ66" s="66"/>
      <c r="CA66" s="66"/>
      <c r="CB66" s="66"/>
      <c r="CC66" s="66"/>
      <c r="CD66" s="66"/>
      <c r="CE66" s="66"/>
      <c r="CF66" s="66"/>
      <c r="CG66" s="66"/>
      <c r="CH66" s="66"/>
      <c r="CI66" s="66"/>
      <c r="CJ66" s="66"/>
    </row>
    <row r="67" spans="2:88" ht="11.25" customHeight="1">
      <c r="B67" s="319">
        <v>13</v>
      </c>
      <c r="C67" s="419" t="s">
        <v>119</v>
      </c>
      <c r="D67" s="419"/>
      <c r="E67" s="419"/>
      <c r="F67" s="419"/>
      <c r="G67" s="419"/>
      <c r="H67" s="419"/>
      <c r="I67" s="419"/>
      <c r="J67" s="419"/>
      <c r="K67" s="419"/>
      <c r="L67" s="419"/>
      <c r="M67" s="419"/>
      <c r="N67" s="419"/>
      <c r="O67" s="419"/>
      <c r="P67" s="419"/>
      <c r="Q67" s="419"/>
      <c r="R67" s="419"/>
      <c r="S67" s="419"/>
      <c r="T67" s="419"/>
      <c r="U67" s="419"/>
      <c r="V67" s="419"/>
      <c r="W67" s="419"/>
      <c r="X67" s="419"/>
      <c r="Y67" s="419"/>
      <c r="Z67" s="419"/>
      <c r="AA67" s="419"/>
      <c r="AB67" s="419"/>
      <c r="AC67" s="419"/>
      <c r="AD67" s="419"/>
      <c r="AE67" s="419"/>
      <c r="AF67" s="419"/>
      <c r="AG67" s="419"/>
      <c r="AH67" s="419"/>
      <c r="AI67" s="419"/>
      <c r="AJ67" s="420"/>
      <c r="AQ67" s="24"/>
      <c r="AR67" s="331" t="str">
        <f t="shared" si="0"/>
        <v xml:space="preserve">本實驗室不於報告中提供符合性聲明與量測不確定度。We do not provide a compliance statement and uncertainty in the report. </v>
      </c>
      <c r="BB67" s="65">
        <v>13</v>
      </c>
      <c r="BC67" s="66" t="s">
        <v>257</v>
      </c>
      <c r="BD67" s="66"/>
      <c r="BE67" s="66"/>
      <c r="BF67" s="66"/>
      <c r="BG67" s="66"/>
      <c r="BH67" s="66"/>
      <c r="BI67" s="66"/>
      <c r="BJ67" s="66"/>
      <c r="BK67" s="66"/>
      <c r="BL67" s="66"/>
      <c r="BM67" s="66"/>
      <c r="BN67" s="66"/>
      <c r="BO67" s="66"/>
      <c r="BP67" s="66"/>
      <c r="BQ67" s="66"/>
      <c r="BR67" s="66"/>
      <c r="BS67" s="66"/>
      <c r="BT67" s="66"/>
      <c r="BU67" s="66"/>
      <c r="BV67" s="66"/>
      <c r="BW67" s="66"/>
      <c r="BX67" s="66"/>
      <c r="BY67" s="66"/>
      <c r="BZ67" s="66"/>
      <c r="CA67" s="66"/>
      <c r="CB67" s="66"/>
      <c r="CC67" s="66"/>
      <c r="CD67" s="66"/>
      <c r="CE67" s="66"/>
      <c r="CF67" s="66"/>
      <c r="CG67" s="66"/>
      <c r="CH67" s="66"/>
      <c r="CI67" s="66"/>
      <c r="CJ67" s="66"/>
    </row>
    <row r="68" spans="2:88" ht="18" customHeight="1">
      <c r="B68" s="319">
        <v>14</v>
      </c>
      <c r="C68" s="418" t="s">
        <v>917</v>
      </c>
      <c r="D68" s="419"/>
      <c r="E68" s="419"/>
      <c r="F68" s="419"/>
      <c r="G68" s="419"/>
      <c r="H68" s="419"/>
      <c r="I68" s="419"/>
      <c r="J68" s="419"/>
      <c r="K68" s="419"/>
      <c r="L68" s="419"/>
      <c r="M68" s="419"/>
      <c r="N68" s="419"/>
      <c r="O68" s="419"/>
      <c r="P68" s="419"/>
      <c r="Q68" s="419"/>
      <c r="R68" s="419"/>
      <c r="S68" s="419"/>
      <c r="T68" s="419"/>
      <c r="U68" s="419"/>
      <c r="V68" s="419"/>
      <c r="W68" s="419"/>
      <c r="X68" s="419"/>
      <c r="Y68" s="419"/>
      <c r="Z68" s="419"/>
      <c r="AA68" s="419"/>
      <c r="AB68" s="419"/>
      <c r="AC68" s="419"/>
      <c r="AD68" s="419"/>
      <c r="AE68" s="419"/>
      <c r="AF68" s="419"/>
      <c r="AG68" s="419"/>
      <c r="AH68" s="419"/>
      <c r="AI68" s="419"/>
      <c r="AJ68" s="420"/>
      <c r="AQ68" s="24"/>
      <c r="AR68" s="331"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65">
        <v>14</v>
      </c>
      <c r="BC68" s="66" t="s">
        <v>258</v>
      </c>
      <c r="BD68" s="66"/>
      <c r="BE68" s="66"/>
      <c r="BF68" s="66"/>
      <c r="BG68" s="66"/>
      <c r="BH68" s="66"/>
      <c r="BI68" s="66"/>
      <c r="BJ68" s="66"/>
      <c r="BK68" s="66"/>
      <c r="BL68" s="66"/>
      <c r="BM68" s="66"/>
      <c r="BN68" s="66"/>
      <c r="BO68" s="66"/>
      <c r="BP68" s="66"/>
      <c r="BQ68" s="66"/>
      <c r="BR68" s="66"/>
      <c r="BS68" s="66"/>
      <c r="BT68" s="66"/>
      <c r="BU68" s="66"/>
      <c r="BV68" s="66"/>
      <c r="BW68" s="66"/>
      <c r="BX68" s="66"/>
      <c r="BY68" s="66"/>
      <c r="BZ68" s="66"/>
      <c r="CA68" s="66"/>
      <c r="CB68" s="66"/>
      <c r="CC68" s="66"/>
      <c r="CD68" s="66"/>
      <c r="CE68" s="66"/>
      <c r="CF68" s="66"/>
      <c r="CG68" s="66"/>
      <c r="CH68" s="66"/>
      <c r="CI68" s="66"/>
      <c r="CJ68" s="66"/>
    </row>
    <row r="69" spans="2:88" ht="18" customHeight="1">
      <c r="B69" s="319">
        <v>15</v>
      </c>
      <c r="C69" s="419" t="s">
        <v>120</v>
      </c>
      <c r="D69" s="419"/>
      <c r="E69" s="419"/>
      <c r="F69" s="419"/>
      <c r="G69" s="419"/>
      <c r="H69" s="419"/>
      <c r="I69" s="419"/>
      <c r="J69" s="419"/>
      <c r="K69" s="419"/>
      <c r="L69" s="419"/>
      <c r="M69" s="419"/>
      <c r="N69" s="419"/>
      <c r="O69" s="419"/>
      <c r="P69" s="419"/>
      <c r="Q69" s="419"/>
      <c r="R69" s="419"/>
      <c r="S69" s="419"/>
      <c r="T69" s="419"/>
      <c r="U69" s="419"/>
      <c r="V69" s="419"/>
      <c r="W69" s="419"/>
      <c r="X69" s="419"/>
      <c r="Y69" s="419"/>
      <c r="Z69" s="419"/>
      <c r="AA69" s="419"/>
      <c r="AB69" s="419"/>
      <c r="AC69" s="419"/>
      <c r="AD69" s="419"/>
      <c r="AE69" s="419"/>
      <c r="AF69" s="419"/>
      <c r="AG69" s="419"/>
      <c r="AH69" s="419"/>
      <c r="AI69" s="419"/>
      <c r="AJ69" s="420"/>
      <c r="AQ69" s="24"/>
      <c r="AR69" s="331"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65">
        <v>15</v>
      </c>
      <c r="BC69" s="66" t="s">
        <v>259</v>
      </c>
      <c r="BD69" s="66"/>
      <c r="BE69" s="66"/>
      <c r="BF69" s="66"/>
      <c r="BG69" s="66"/>
      <c r="BH69" s="66"/>
      <c r="BI69" s="66"/>
      <c r="BJ69" s="66"/>
      <c r="BK69" s="66"/>
      <c r="BL69" s="66"/>
      <c r="BM69" s="66"/>
      <c r="BN69" s="66"/>
      <c r="BO69" s="66"/>
      <c r="BP69" s="66"/>
      <c r="BQ69" s="66"/>
      <c r="BR69" s="66"/>
      <c r="BS69" s="66"/>
      <c r="BT69" s="66"/>
      <c r="BU69" s="66"/>
      <c r="BV69" s="66"/>
      <c r="BW69" s="66"/>
      <c r="BX69" s="66"/>
      <c r="BY69" s="66"/>
      <c r="BZ69" s="66"/>
      <c r="CA69" s="66"/>
      <c r="CB69" s="66"/>
      <c r="CC69" s="66"/>
      <c r="CD69" s="66"/>
      <c r="CE69" s="66"/>
      <c r="CF69" s="66"/>
      <c r="CG69" s="66"/>
      <c r="CH69" s="66"/>
      <c r="CI69" s="66"/>
      <c r="CJ69" s="66"/>
    </row>
    <row r="70" spans="2:88" ht="29.25" customHeight="1">
      <c r="B70" s="319">
        <v>16</v>
      </c>
      <c r="C70" s="419" t="s">
        <v>121</v>
      </c>
      <c r="D70" s="419"/>
      <c r="E70" s="419"/>
      <c r="F70" s="419"/>
      <c r="G70" s="419"/>
      <c r="H70" s="419"/>
      <c r="I70" s="419"/>
      <c r="J70" s="419"/>
      <c r="K70" s="419"/>
      <c r="L70" s="419"/>
      <c r="M70" s="419"/>
      <c r="N70" s="419"/>
      <c r="O70" s="419"/>
      <c r="P70" s="419"/>
      <c r="Q70" s="419"/>
      <c r="R70" s="419"/>
      <c r="S70" s="419"/>
      <c r="T70" s="419"/>
      <c r="U70" s="419"/>
      <c r="V70" s="419"/>
      <c r="W70" s="419"/>
      <c r="X70" s="419"/>
      <c r="Y70" s="419"/>
      <c r="Z70" s="419"/>
      <c r="AA70" s="419"/>
      <c r="AB70" s="419"/>
      <c r="AC70" s="419"/>
      <c r="AD70" s="419"/>
      <c r="AE70" s="419"/>
      <c r="AF70" s="419"/>
      <c r="AG70" s="419"/>
      <c r="AH70" s="419"/>
      <c r="AI70" s="419"/>
      <c r="AJ70" s="420"/>
      <c r="AQ70" s="24"/>
      <c r="AR70" s="331"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65">
        <v>16</v>
      </c>
      <c r="BC70" s="66" t="s">
        <v>260</v>
      </c>
      <c r="BD70" s="66"/>
      <c r="BE70" s="66"/>
      <c r="BF70" s="66"/>
      <c r="BG70" s="66"/>
      <c r="BH70" s="66"/>
      <c r="BI70" s="66"/>
      <c r="BJ70" s="66"/>
      <c r="BK70" s="66"/>
      <c r="BL70" s="66"/>
      <c r="BM70" s="66"/>
      <c r="BN70" s="66"/>
      <c r="BO70" s="66"/>
      <c r="BP70" s="66"/>
      <c r="BQ70" s="66"/>
      <c r="BR70" s="66"/>
      <c r="BS70" s="66"/>
      <c r="BT70" s="66"/>
      <c r="BU70" s="66"/>
      <c r="BV70" s="66"/>
      <c r="BW70" s="66"/>
      <c r="BX70" s="66"/>
      <c r="BY70" s="66"/>
      <c r="BZ70" s="66"/>
      <c r="CA70" s="66"/>
      <c r="CB70" s="66"/>
      <c r="CC70" s="66"/>
      <c r="CD70" s="66"/>
      <c r="CE70" s="66"/>
      <c r="CF70" s="66"/>
      <c r="CG70" s="66"/>
      <c r="CH70" s="66"/>
      <c r="CI70" s="66"/>
      <c r="CJ70" s="66"/>
    </row>
    <row r="71" spans="2:88" ht="36" customHeight="1">
      <c r="B71" s="319">
        <v>17</v>
      </c>
      <c r="C71" s="419" t="s">
        <v>122</v>
      </c>
      <c r="D71" s="419"/>
      <c r="E71" s="419"/>
      <c r="F71" s="419"/>
      <c r="G71" s="419"/>
      <c r="H71" s="419"/>
      <c r="I71" s="419"/>
      <c r="J71" s="419"/>
      <c r="K71" s="419"/>
      <c r="L71" s="419"/>
      <c r="M71" s="419"/>
      <c r="N71" s="419"/>
      <c r="O71" s="419"/>
      <c r="P71" s="419"/>
      <c r="Q71" s="419"/>
      <c r="R71" s="419"/>
      <c r="S71" s="419"/>
      <c r="T71" s="419"/>
      <c r="U71" s="419"/>
      <c r="V71" s="419"/>
      <c r="W71" s="419"/>
      <c r="X71" s="419"/>
      <c r="Y71" s="419"/>
      <c r="Z71" s="419"/>
      <c r="AA71" s="419"/>
      <c r="AB71" s="419"/>
      <c r="AC71" s="419"/>
      <c r="AD71" s="419"/>
      <c r="AE71" s="419"/>
      <c r="AF71" s="419"/>
      <c r="AG71" s="419"/>
      <c r="AH71" s="419"/>
      <c r="AI71" s="419"/>
      <c r="AJ71" s="420"/>
      <c r="AQ71" s="24"/>
      <c r="AR71" s="331"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65">
        <v>17</v>
      </c>
      <c r="BC71" s="66" t="s">
        <v>261</v>
      </c>
      <c r="BD71" s="66"/>
      <c r="BE71" s="66"/>
      <c r="BF71" s="66"/>
      <c r="BG71" s="66"/>
      <c r="BH71" s="66"/>
      <c r="BI71" s="66"/>
      <c r="BJ71" s="66"/>
      <c r="BK71" s="66"/>
      <c r="BL71" s="66"/>
      <c r="BM71" s="66"/>
      <c r="BN71" s="66"/>
      <c r="BO71" s="66"/>
      <c r="BP71" s="66"/>
      <c r="BQ71" s="66"/>
      <c r="BR71" s="66"/>
      <c r="BS71" s="66"/>
      <c r="BT71" s="66"/>
      <c r="BU71" s="66"/>
      <c r="BV71" s="66"/>
      <c r="BW71" s="66"/>
      <c r="BX71" s="66"/>
      <c r="BY71" s="66"/>
      <c r="BZ71" s="66"/>
      <c r="CA71" s="66"/>
      <c r="CB71" s="66"/>
      <c r="CC71" s="66"/>
      <c r="CD71" s="66"/>
      <c r="CE71" s="66"/>
      <c r="CF71" s="66"/>
      <c r="CG71" s="66"/>
      <c r="CH71" s="66"/>
      <c r="CI71" s="66"/>
      <c r="CJ71" s="66"/>
    </row>
    <row r="72" spans="2:88" ht="21" customHeight="1">
      <c r="B72" s="319">
        <v>18</v>
      </c>
      <c r="C72" s="418" t="s">
        <v>123</v>
      </c>
      <c r="D72" s="419"/>
      <c r="E72" s="419"/>
      <c r="F72" s="419"/>
      <c r="G72" s="419"/>
      <c r="H72" s="419"/>
      <c r="I72" s="419"/>
      <c r="J72" s="419"/>
      <c r="K72" s="419"/>
      <c r="L72" s="419"/>
      <c r="M72" s="419"/>
      <c r="N72" s="419"/>
      <c r="O72" s="419"/>
      <c r="P72" s="419"/>
      <c r="Q72" s="419"/>
      <c r="R72" s="419"/>
      <c r="S72" s="419"/>
      <c r="T72" s="419"/>
      <c r="U72" s="419"/>
      <c r="V72" s="419"/>
      <c r="W72" s="419"/>
      <c r="X72" s="419"/>
      <c r="Y72" s="419"/>
      <c r="Z72" s="419"/>
      <c r="AA72" s="419"/>
      <c r="AB72" s="419"/>
      <c r="AC72" s="419"/>
      <c r="AD72" s="419"/>
      <c r="AE72" s="419"/>
      <c r="AF72" s="419"/>
      <c r="AG72" s="419"/>
      <c r="AH72" s="419"/>
      <c r="AI72" s="419"/>
      <c r="AJ72" s="420"/>
      <c r="AQ72" s="24"/>
      <c r="AR72" s="331"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65">
        <v>18</v>
      </c>
      <c r="BC72" s="66" t="s">
        <v>262</v>
      </c>
      <c r="BD72" s="66"/>
      <c r="BE72" s="66"/>
      <c r="BF72" s="66"/>
      <c r="BG72" s="66"/>
      <c r="BH72" s="66"/>
      <c r="BI72" s="66"/>
      <c r="BJ72" s="66"/>
      <c r="BK72" s="66"/>
      <c r="BL72" s="66"/>
      <c r="BM72" s="66"/>
      <c r="BN72" s="66"/>
      <c r="BO72" s="66"/>
      <c r="BP72" s="66"/>
      <c r="BQ72" s="66"/>
      <c r="BR72" s="66"/>
      <c r="BS72" s="66"/>
      <c r="BT72" s="66"/>
      <c r="BU72" s="66"/>
      <c r="BV72" s="66"/>
      <c r="BW72" s="66"/>
      <c r="BX72" s="66"/>
      <c r="BY72" s="66"/>
      <c r="BZ72" s="66"/>
      <c r="CA72" s="66"/>
      <c r="CB72" s="66"/>
      <c r="CC72" s="66"/>
      <c r="CD72" s="66"/>
      <c r="CE72" s="66"/>
      <c r="CF72" s="66"/>
      <c r="CG72" s="66"/>
      <c r="CH72" s="66"/>
      <c r="CI72" s="66"/>
      <c r="CJ72" s="66"/>
    </row>
    <row r="73" spans="2:88" ht="29.25" customHeight="1">
      <c r="B73" s="319">
        <v>19</v>
      </c>
      <c r="C73" s="419" t="s">
        <v>124</v>
      </c>
      <c r="D73" s="419"/>
      <c r="E73" s="419"/>
      <c r="F73" s="419"/>
      <c r="G73" s="419"/>
      <c r="H73" s="419"/>
      <c r="I73" s="419"/>
      <c r="J73" s="419"/>
      <c r="K73" s="419"/>
      <c r="L73" s="419"/>
      <c r="M73" s="419"/>
      <c r="N73" s="419"/>
      <c r="O73" s="419"/>
      <c r="P73" s="419"/>
      <c r="Q73" s="419"/>
      <c r="R73" s="419"/>
      <c r="S73" s="419"/>
      <c r="T73" s="419"/>
      <c r="U73" s="419"/>
      <c r="V73" s="419"/>
      <c r="W73" s="419"/>
      <c r="X73" s="419"/>
      <c r="Y73" s="419"/>
      <c r="Z73" s="419"/>
      <c r="AA73" s="419"/>
      <c r="AB73" s="419"/>
      <c r="AC73" s="419"/>
      <c r="AD73" s="419"/>
      <c r="AE73" s="419"/>
      <c r="AF73" s="419"/>
      <c r="AG73" s="419"/>
      <c r="AH73" s="419"/>
      <c r="AI73" s="419"/>
      <c r="AJ73" s="420"/>
      <c r="AQ73" s="24"/>
      <c r="AR73" s="331"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65">
        <v>19</v>
      </c>
      <c r="BC73" s="66" t="s">
        <v>263</v>
      </c>
      <c r="BD73" s="66"/>
      <c r="BE73" s="66"/>
      <c r="BF73" s="66"/>
      <c r="BG73" s="66"/>
      <c r="BH73" s="66"/>
      <c r="BI73" s="66"/>
      <c r="BJ73" s="66"/>
      <c r="BK73" s="66"/>
      <c r="BL73" s="66"/>
      <c r="BM73" s="66"/>
      <c r="BN73" s="66"/>
      <c r="BO73" s="66"/>
      <c r="BP73" s="66"/>
      <c r="BQ73" s="66"/>
      <c r="BR73" s="66"/>
      <c r="BS73" s="66"/>
      <c r="BT73" s="66"/>
      <c r="BU73" s="66"/>
      <c r="BV73" s="66"/>
      <c r="BW73" s="66"/>
      <c r="BX73" s="66"/>
      <c r="BY73" s="66"/>
      <c r="BZ73" s="66"/>
      <c r="CA73" s="66"/>
      <c r="CB73" s="66"/>
      <c r="CC73" s="66"/>
      <c r="CD73" s="66"/>
      <c r="CE73" s="66"/>
      <c r="CF73" s="66"/>
      <c r="CG73" s="66"/>
      <c r="CH73" s="66"/>
      <c r="CI73" s="66"/>
      <c r="CJ73" s="66"/>
    </row>
    <row r="74" spans="2:88" ht="26.25" customHeight="1">
      <c r="B74" s="319">
        <v>20</v>
      </c>
      <c r="C74" s="445" t="s">
        <v>98</v>
      </c>
      <c r="D74" s="445"/>
      <c r="E74" s="445"/>
      <c r="F74" s="445"/>
      <c r="G74" s="445"/>
      <c r="H74" s="445"/>
      <c r="I74" s="445"/>
      <c r="J74" s="445"/>
      <c r="K74" s="445"/>
      <c r="L74" s="445"/>
      <c r="M74" s="445"/>
      <c r="N74" s="445"/>
      <c r="O74" s="445"/>
      <c r="P74" s="445"/>
      <c r="Q74" s="445"/>
      <c r="R74" s="445"/>
      <c r="S74" s="445"/>
      <c r="T74" s="445"/>
      <c r="U74" s="445"/>
      <c r="V74" s="445"/>
      <c r="W74" s="445"/>
      <c r="X74" s="445"/>
      <c r="Y74" s="445"/>
      <c r="Z74" s="445"/>
      <c r="AA74" s="445"/>
      <c r="AB74" s="445"/>
      <c r="AC74" s="445"/>
      <c r="AD74" s="445"/>
      <c r="AE74" s="445"/>
      <c r="AF74" s="445"/>
      <c r="AG74" s="446"/>
      <c r="AH74" s="446"/>
      <c r="AI74" s="446"/>
      <c r="AJ74" s="447"/>
      <c r="AQ74" s="24"/>
      <c r="AR74" s="331"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65">
        <v>20</v>
      </c>
      <c r="BC74" s="67" t="s">
        <v>264</v>
      </c>
      <c r="BD74" s="67"/>
      <c r="BE74" s="67"/>
      <c r="BF74" s="67"/>
      <c r="BG74" s="67"/>
      <c r="BH74" s="67"/>
      <c r="BI74" s="67"/>
      <c r="BJ74" s="67"/>
      <c r="BK74" s="67"/>
      <c r="BL74" s="67"/>
      <c r="BM74" s="67"/>
      <c r="BN74" s="67"/>
      <c r="BO74" s="67"/>
      <c r="BP74" s="67"/>
      <c r="BQ74" s="67"/>
      <c r="BR74" s="67"/>
      <c r="BS74" s="67"/>
      <c r="BT74" s="67"/>
      <c r="BU74" s="67"/>
      <c r="BV74" s="67"/>
      <c r="BW74" s="67"/>
      <c r="BX74" s="67"/>
      <c r="BY74" s="67"/>
      <c r="BZ74" s="67"/>
      <c r="CA74" s="67"/>
      <c r="CB74" s="67"/>
      <c r="CC74" s="67"/>
      <c r="CD74" s="67"/>
      <c r="CE74" s="67"/>
      <c r="CF74" s="67"/>
      <c r="CG74" s="66"/>
      <c r="CH74" s="66"/>
      <c r="CI74" s="66"/>
      <c r="CJ74" s="66"/>
    </row>
    <row r="75" spans="2:88" ht="17.25" customHeight="1">
      <c r="B75" s="319">
        <v>21</v>
      </c>
      <c r="C75" s="418" t="s">
        <v>883</v>
      </c>
      <c r="D75" s="419"/>
      <c r="E75" s="419"/>
      <c r="F75" s="419"/>
      <c r="G75" s="419"/>
      <c r="H75" s="419"/>
      <c r="I75" s="419"/>
      <c r="J75" s="419"/>
      <c r="K75" s="419"/>
      <c r="L75" s="419"/>
      <c r="M75" s="419"/>
      <c r="N75" s="419"/>
      <c r="O75" s="419"/>
      <c r="P75" s="419"/>
      <c r="Q75" s="419"/>
      <c r="R75" s="419"/>
      <c r="S75" s="419"/>
      <c r="T75" s="419"/>
      <c r="U75" s="419"/>
      <c r="V75" s="419"/>
      <c r="W75" s="419"/>
      <c r="X75" s="419"/>
      <c r="Y75" s="419"/>
      <c r="Z75" s="419"/>
      <c r="AA75" s="419"/>
      <c r="AB75" s="419"/>
      <c r="AC75" s="419"/>
      <c r="AD75" s="419"/>
      <c r="AE75" s="419"/>
      <c r="AF75" s="419"/>
      <c r="AG75" s="419"/>
      <c r="AH75" s="419"/>
      <c r="AI75" s="419"/>
      <c r="AJ75" s="420"/>
      <c r="AQ75" s="24"/>
      <c r="AR75" s="331"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65">
        <v>21</v>
      </c>
      <c r="BC75" s="66" t="s">
        <v>265</v>
      </c>
      <c r="BD75" s="66"/>
      <c r="BE75" s="66"/>
      <c r="BF75" s="66"/>
      <c r="BG75" s="66"/>
      <c r="BH75" s="66"/>
      <c r="BI75" s="66"/>
      <c r="BJ75" s="66"/>
      <c r="BK75" s="66"/>
      <c r="BL75" s="66"/>
      <c r="BM75" s="66"/>
      <c r="BN75" s="66"/>
      <c r="BO75" s="66"/>
      <c r="BP75" s="66"/>
      <c r="BQ75" s="66"/>
      <c r="BR75" s="66"/>
      <c r="BS75" s="66"/>
      <c r="BT75" s="66"/>
      <c r="BU75" s="66"/>
      <c r="BV75" s="66"/>
      <c r="BW75" s="66"/>
      <c r="BX75" s="66"/>
      <c r="BY75" s="66"/>
      <c r="BZ75" s="66"/>
      <c r="CA75" s="66"/>
      <c r="CB75" s="66"/>
      <c r="CC75" s="66"/>
      <c r="CD75" s="66"/>
      <c r="CE75" s="66"/>
      <c r="CF75" s="66"/>
      <c r="CG75" s="66"/>
      <c r="CH75" s="66"/>
      <c r="CI75" s="66"/>
      <c r="CJ75" s="66"/>
    </row>
    <row r="76" spans="2:88" ht="19.5" customHeight="1">
      <c r="B76" s="319">
        <v>22</v>
      </c>
      <c r="C76" s="418" t="s">
        <v>918</v>
      </c>
      <c r="D76" s="419"/>
      <c r="E76" s="419"/>
      <c r="F76" s="419"/>
      <c r="G76" s="419"/>
      <c r="H76" s="419"/>
      <c r="I76" s="419"/>
      <c r="J76" s="419"/>
      <c r="K76" s="419"/>
      <c r="L76" s="419"/>
      <c r="M76" s="419"/>
      <c r="N76" s="419"/>
      <c r="O76" s="419"/>
      <c r="P76" s="419"/>
      <c r="Q76" s="419"/>
      <c r="R76" s="419"/>
      <c r="S76" s="419"/>
      <c r="T76" s="419"/>
      <c r="U76" s="419"/>
      <c r="V76" s="419"/>
      <c r="W76" s="419"/>
      <c r="X76" s="419"/>
      <c r="Y76" s="419"/>
      <c r="Z76" s="419"/>
      <c r="AA76" s="419"/>
      <c r="AB76" s="419"/>
      <c r="AC76" s="419"/>
      <c r="AD76" s="419"/>
      <c r="AE76" s="419"/>
      <c r="AF76" s="419"/>
      <c r="AG76" s="419"/>
      <c r="AH76" s="419"/>
      <c r="AI76" s="419"/>
      <c r="AJ76" s="420"/>
      <c r="AQ76" s="24"/>
      <c r="AR76" s="331"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65">
        <v>22</v>
      </c>
      <c r="BC76" s="66" t="s">
        <v>266</v>
      </c>
      <c r="BD76" s="66"/>
      <c r="BE76" s="66"/>
      <c r="BF76" s="66"/>
      <c r="BG76" s="66"/>
      <c r="BH76" s="66"/>
      <c r="BI76" s="66"/>
      <c r="BJ76" s="66"/>
      <c r="BK76" s="66"/>
      <c r="BL76" s="66"/>
      <c r="BM76" s="66"/>
      <c r="BN76" s="66"/>
      <c r="BO76" s="66"/>
      <c r="BP76" s="66"/>
      <c r="BQ76" s="66"/>
      <c r="BR76" s="66"/>
      <c r="BS76" s="66"/>
      <c r="BT76" s="66"/>
      <c r="BU76" s="66"/>
      <c r="BV76" s="66"/>
      <c r="BW76" s="66"/>
      <c r="BX76" s="66"/>
      <c r="BY76" s="66"/>
      <c r="BZ76" s="66"/>
      <c r="CA76" s="66"/>
      <c r="CB76" s="66"/>
      <c r="CC76" s="66"/>
      <c r="CD76" s="66"/>
      <c r="CE76" s="66"/>
      <c r="CF76" s="66"/>
      <c r="CG76" s="66"/>
      <c r="CH76" s="66"/>
      <c r="CI76" s="66"/>
      <c r="CJ76" s="66"/>
    </row>
    <row r="77" spans="2:88" ht="19.5" customHeight="1">
      <c r="B77" s="319">
        <v>23</v>
      </c>
      <c r="C77" s="419" t="s">
        <v>125</v>
      </c>
      <c r="D77" s="419"/>
      <c r="E77" s="419"/>
      <c r="F77" s="419"/>
      <c r="G77" s="419"/>
      <c r="H77" s="419"/>
      <c r="I77" s="419"/>
      <c r="J77" s="419"/>
      <c r="K77" s="419"/>
      <c r="L77" s="419"/>
      <c r="M77" s="419"/>
      <c r="N77" s="419"/>
      <c r="O77" s="419"/>
      <c r="P77" s="419"/>
      <c r="Q77" s="419"/>
      <c r="R77" s="419"/>
      <c r="S77" s="419"/>
      <c r="T77" s="419"/>
      <c r="U77" s="419"/>
      <c r="V77" s="419"/>
      <c r="W77" s="419"/>
      <c r="X77" s="419"/>
      <c r="Y77" s="419"/>
      <c r="Z77" s="419"/>
      <c r="AA77" s="419"/>
      <c r="AB77" s="419"/>
      <c r="AC77" s="419"/>
      <c r="AD77" s="419"/>
      <c r="AE77" s="419"/>
      <c r="AF77" s="419"/>
      <c r="AG77" s="419"/>
      <c r="AH77" s="419"/>
      <c r="AI77" s="419"/>
      <c r="AJ77" s="420"/>
      <c r="AQ77" s="24"/>
      <c r="AR77" s="331"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65">
        <v>23</v>
      </c>
      <c r="BC77" s="66" t="s">
        <v>267</v>
      </c>
      <c r="BD77" s="66"/>
      <c r="BE77" s="66"/>
      <c r="BF77" s="66"/>
      <c r="BG77" s="66"/>
      <c r="BH77" s="66"/>
      <c r="BI77" s="66"/>
      <c r="BJ77" s="66"/>
      <c r="BK77" s="66"/>
      <c r="BL77" s="66"/>
      <c r="BM77" s="66"/>
      <c r="BN77" s="66"/>
      <c r="BO77" s="66"/>
      <c r="BP77" s="66"/>
      <c r="BQ77" s="66"/>
      <c r="BR77" s="66"/>
      <c r="BS77" s="66"/>
      <c r="BT77" s="66"/>
      <c r="BU77" s="66"/>
      <c r="BV77" s="66"/>
      <c r="BW77" s="66"/>
      <c r="BX77" s="66"/>
      <c r="BY77" s="66"/>
      <c r="BZ77" s="66"/>
      <c r="CA77" s="66"/>
      <c r="CB77" s="66"/>
      <c r="CC77" s="66"/>
      <c r="CD77" s="66"/>
      <c r="CE77" s="66"/>
      <c r="CF77" s="66"/>
      <c r="CG77" s="66"/>
      <c r="CH77" s="66"/>
      <c r="CI77" s="66"/>
      <c r="CJ77" s="66"/>
    </row>
    <row r="78" spans="2:88" ht="3.75" customHeight="1" thickBot="1">
      <c r="B78" s="320"/>
      <c r="C78" s="321"/>
      <c r="D78" s="321"/>
      <c r="E78" s="321"/>
      <c r="F78" s="321"/>
      <c r="G78" s="321"/>
      <c r="H78" s="321"/>
      <c r="I78" s="321"/>
      <c r="J78" s="321"/>
      <c r="K78" s="321"/>
      <c r="L78" s="321"/>
      <c r="M78" s="321"/>
      <c r="N78" s="321"/>
      <c r="O78" s="321"/>
      <c r="P78" s="321"/>
      <c r="Q78" s="321"/>
      <c r="R78" s="321"/>
      <c r="S78" s="321"/>
      <c r="T78" s="321"/>
      <c r="U78" s="321"/>
      <c r="V78" s="321"/>
      <c r="W78" s="321"/>
      <c r="X78" s="321"/>
      <c r="Y78" s="321"/>
      <c r="Z78" s="321"/>
      <c r="AA78" s="321"/>
      <c r="AB78" s="321"/>
      <c r="AC78" s="321"/>
      <c r="AD78" s="321"/>
      <c r="AE78" s="321"/>
      <c r="AF78" s="321"/>
      <c r="AG78" s="321"/>
      <c r="AH78" s="321"/>
      <c r="AI78" s="321"/>
      <c r="AJ78" s="322"/>
    </row>
    <row r="79" spans="2:88" ht="15.75" customHeight="1">
      <c r="B79" s="421" t="s">
        <v>884</v>
      </c>
      <c r="C79" s="424" t="s">
        <v>45</v>
      </c>
      <c r="D79" s="427" t="s">
        <v>914</v>
      </c>
      <c r="E79" s="428"/>
      <c r="F79" s="428"/>
      <c r="G79" s="428"/>
      <c r="H79" s="428"/>
      <c r="I79" s="428"/>
      <c r="J79" s="428"/>
      <c r="K79" s="428"/>
      <c r="L79" s="428"/>
      <c r="M79" s="428"/>
      <c r="N79" s="428"/>
      <c r="O79" s="429"/>
      <c r="P79" s="433"/>
      <c r="Q79" s="434"/>
      <c r="R79" s="434"/>
      <c r="S79" s="434"/>
      <c r="T79" s="434"/>
      <c r="U79" s="434"/>
      <c r="V79" s="434"/>
      <c r="W79" s="434"/>
      <c r="X79" s="434"/>
      <c r="Y79" s="434"/>
      <c r="Z79" s="434"/>
      <c r="AA79" s="434"/>
      <c r="AB79" s="434"/>
      <c r="AC79" s="434"/>
      <c r="AD79" s="434"/>
      <c r="AE79" s="434"/>
      <c r="AF79" s="434"/>
      <c r="AG79" s="434"/>
      <c r="AH79" s="434"/>
      <c r="AI79" s="434"/>
      <c r="AJ79" s="435"/>
      <c r="BB79" s="68" t="s">
        <v>268</v>
      </c>
      <c r="BC79" s="69" t="s">
        <v>269</v>
      </c>
      <c r="BD79" s="256" t="s">
        <v>270</v>
      </c>
      <c r="BE79" s="257"/>
      <c r="BF79" s="257"/>
      <c r="BG79" s="257"/>
      <c r="BH79" s="257"/>
      <c r="BI79" s="257"/>
      <c r="BJ79" s="257"/>
      <c r="BK79" s="257"/>
      <c r="BL79" s="257"/>
      <c r="BM79" s="257"/>
      <c r="BN79" s="257"/>
      <c r="BO79" s="258"/>
      <c r="BP79" s="259"/>
      <c r="BQ79" s="260"/>
      <c r="BR79" s="260"/>
      <c r="BS79" s="260"/>
      <c r="BT79" s="260"/>
      <c r="BU79" s="260"/>
      <c r="BV79" s="260"/>
      <c r="BW79" s="260"/>
      <c r="BX79" s="260"/>
      <c r="BY79" s="260"/>
      <c r="BZ79" s="260"/>
      <c r="CA79" s="260"/>
      <c r="CB79" s="260"/>
      <c r="CC79" s="260"/>
      <c r="CD79" s="260"/>
      <c r="CE79" s="260"/>
      <c r="CF79" s="260"/>
      <c r="CG79" s="260"/>
      <c r="CH79" s="260"/>
      <c r="CI79" s="260"/>
      <c r="CJ79" s="260"/>
    </row>
    <row r="80" spans="2:88" ht="37.5" customHeight="1">
      <c r="B80" s="422"/>
      <c r="C80" s="425"/>
      <c r="D80" s="430"/>
      <c r="E80" s="431"/>
      <c r="F80" s="431"/>
      <c r="G80" s="431"/>
      <c r="H80" s="431"/>
      <c r="I80" s="431"/>
      <c r="J80" s="431"/>
      <c r="K80" s="431"/>
      <c r="L80" s="431"/>
      <c r="M80" s="431"/>
      <c r="N80" s="431"/>
      <c r="O80" s="432"/>
      <c r="P80" s="436"/>
      <c r="Q80" s="437"/>
      <c r="R80" s="437"/>
      <c r="S80" s="437"/>
      <c r="T80" s="437"/>
      <c r="U80" s="437"/>
      <c r="V80" s="437"/>
      <c r="W80" s="437"/>
      <c r="X80" s="437"/>
      <c r="Y80" s="437"/>
      <c r="Z80" s="437"/>
      <c r="AA80" s="437"/>
      <c r="AB80" s="437"/>
      <c r="AC80" s="437"/>
      <c r="AD80" s="437"/>
      <c r="AE80" s="437"/>
      <c r="AF80" s="437"/>
      <c r="AG80" s="437"/>
      <c r="AH80" s="437"/>
      <c r="AI80" s="437"/>
      <c r="AJ80" s="438"/>
      <c r="BB80" s="53"/>
      <c r="BC80" s="43"/>
      <c r="BD80" s="261"/>
      <c r="BE80" s="262"/>
      <c r="BF80" s="262"/>
      <c r="BG80" s="262"/>
      <c r="BH80" s="262"/>
      <c r="BI80" s="262"/>
      <c r="BJ80" s="262"/>
      <c r="BK80" s="262"/>
      <c r="BL80" s="262"/>
      <c r="BM80" s="262"/>
      <c r="BN80" s="262"/>
      <c r="BO80" s="263"/>
      <c r="BP80" s="264"/>
      <c r="BQ80" s="265"/>
      <c r="BR80" s="265"/>
      <c r="BS80" s="265"/>
      <c r="BT80" s="265"/>
      <c r="BU80" s="265"/>
      <c r="BV80" s="265"/>
      <c r="BW80" s="265"/>
      <c r="BX80" s="265"/>
      <c r="BY80" s="265"/>
      <c r="BZ80" s="265"/>
      <c r="CA80" s="265"/>
      <c r="CB80" s="265"/>
      <c r="CC80" s="265"/>
      <c r="CD80" s="265"/>
      <c r="CE80" s="265"/>
      <c r="CF80" s="265"/>
      <c r="CG80" s="265"/>
      <c r="CH80" s="265"/>
      <c r="CI80" s="265"/>
      <c r="CJ80" s="265"/>
    </row>
    <row r="81" spans="2:88" ht="16.5" thickBot="1">
      <c r="B81" s="423"/>
      <c r="C81" s="426"/>
      <c r="D81" s="439" t="s">
        <v>915</v>
      </c>
      <c r="E81" s="440"/>
      <c r="F81" s="440"/>
      <c r="G81" s="440"/>
      <c r="H81" s="440"/>
      <c r="I81" s="440"/>
      <c r="J81" s="440"/>
      <c r="K81" s="440"/>
      <c r="L81" s="440"/>
      <c r="M81" s="440"/>
      <c r="N81" s="440"/>
      <c r="O81" s="441"/>
      <c r="P81" s="442"/>
      <c r="Q81" s="443"/>
      <c r="R81" s="443"/>
      <c r="S81" s="443"/>
      <c r="T81" s="443"/>
      <c r="U81" s="443"/>
      <c r="V81" s="443"/>
      <c r="W81" s="443"/>
      <c r="X81" s="443"/>
      <c r="Y81" s="443"/>
      <c r="Z81" s="443"/>
      <c r="AA81" s="443"/>
      <c r="AB81" s="443"/>
      <c r="AC81" s="443"/>
      <c r="AD81" s="443"/>
      <c r="AE81" s="443"/>
      <c r="AF81" s="443"/>
      <c r="AG81" s="443"/>
      <c r="AH81" s="443"/>
      <c r="AI81" s="443"/>
      <c r="AJ81" s="444"/>
      <c r="BB81" s="70"/>
      <c r="BC81" s="45"/>
      <c r="BD81" s="266" t="s">
        <v>271</v>
      </c>
      <c r="BE81" s="267"/>
      <c r="BF81" s="267"/>
      <c r="BG81" s="267"/>
      <c r="BH81" s="267"/>
      <c r="BI81" s="267"/>
      <c r="BJ81" s="267"/>
      <c r="BK81" s="267"/>
      <c r="BL81" s="267"/>
      <c r="BM81" s="267"/>
      <c r="BN81" s="267"/>
      <c r="BO81" s="268"/>
      <c r="BP81" s="269"/>
      <c r="BQ81" s="270"/>
      <c r="BR81" s="270"/>
      <c r="BS81" s="270"/>
      <c r="BT81" s="270"/>
      <c r="BU81" s="270"/>
      <c r="BV81" s="270"/>
      <c r="BW81" s="270"/>
      <c r="BX81" s="270"/>
      <c r="BY81" s="270"/>
      <c r="BZ81" s="270"/>
      <c r="CA81" s="270"/>
      <c r="CB81" s="270"/>
      <c r="CC81" s="270"/>
      <c r="CD81" s="270"/>
      <c r="CE81" s="270"/>
      <c r="CF81" s="270"/>
      <c r="CG81" s="270"/>
      <c r="CH81" s="270"/>
      <c r="CI81" s="270"/>
      <c r="CJ81" s="270"/>
    </row>
    <row r="82" spans="2:88" ht="16.5" customHeight="1" thickTop="1">
      <c r="B82" s="401" t="s">
        <v>766</v>
      </c>
      <c r="C82" s="404" t="s">
        <v>767</v>
      </c>
      <c r="D82" s="407" t="s">
        <v>768</v>
      </c>
      <c r="E82" s="408"/>
      <c r="F82" s="408"/>
      <c r="G82" s="408"/>
      <c r="H82" s="408"/>
      <c r="I82" s="408"/>
      <c r="J82" s="408"/>
      <c r="K82" s="408"/>
      <c r="L82" s="408"/>
      <c r="M82" s="408"/>
      <c r="N82" s="408"/>
      <c r="O82" s="408"/>
      <c r="P82" s="408"/>
      <c r="Q82" s="408"/>
      <c r="R82" s="408"/>
      <c r="S82" s="408"/>
      <c r="T82" s="408"/>
      <c r="U82" s="408"/>
      <c r="V82" s="408"/>
      <c r="W82" s="408"/>
      <c r="X82" s="408"/>
      <c r="Y82" s="408"/>
      <c r="Z82" s="408"/>
      <c r="AA82" s="408"/>
      <c r="AB82" s="408"/>
      <c r="AC82" s="408"/>
      <c r="AD82" s="408"/>
      <c r="AE82" s="408"/>
      <c r="AF82" s="408"/>
      <c r="AG82" s="408"/>
      <c r="AH82" s="408"/>
      <c r="AI82" s="408"/>
      <c r="AJ82" s="409"/>
      <c r="BB82" s="71" t="s">
        <v>272</v>
      </c>
      <c r="BC82" s="72" t="s">
        <v>273</v>
      </c>
      <c r="BD82" s="271" t="s">
        <v>274</v>
      </c>
      <c r="BE82" s="272"/>
      <c r="BF82" s="272"/>
      <c r="BG82" s="272"/>
      <c r="BH82" s="272"/>
      <c r="BI82" s="272"/>
      <c r="BJ82" s="272"/>
      <c r="BK82" s="272"/>
      <c r="BL82" s="272"/>
      <c r="BM82" s="272"/>
      <c r="BN82" s="272"/>
      <c r="BO82" s="272"/>
      <c r="BP82" s="272"/>
      <c r="BQ82" s="272"/>
      <c r="BR82" s="272"/>
      <c r="BS82" s="272"/>
      <c r="BT82" s="272"/>
      <c r="BU82" s="272"/>
      <c r="BV82" s="272"/>
      <c r="BW82" s="272"/>
      <c r="BX82" s="272"/>
      <c r="BY82" s="272"/>
      <c r="BZ82" s="272"/>
      <c r="CA82" s="272"/>
      <c r="CB82" s="272"/>
      <c r="CC82" s="272"/>
      <c r="CD82" s="272"/>
      <c r="CE82" s="272"/>
      <c r="CF82" s="272"/>
      <c r="CG82" s="272"/>
      <c r="CH82" s="272"/>
      <c r="CI82" s="272"/>
      <c r="CJ82" s="273"/>
    </row>
    <row r="83" spans="2:88">
      <c r="B83" s="402"/>
      <c r="C83" s="405"/>
      <c r="D83" s="274"/>
      <c r="E83" s="410" t="s">
        <v>769</v>
      </c>
      <c r="F83" s="411"/>
      <c r="G83" s="274"/>
      <c r="H83" s="412" t="s">
        <v>770</v>
      </c>
      <c r="I83" s="413"/>
      <c r="J83" s="413"/>
      <c r="K83" s="413"/>
      <c r="L83" s="413"/>
      <c r="M83" s="413"/>
      <c r="N83" s="413"/>
      <c r="O83" s="413"/>
      <c r="P83" s="413"/>
      <c r="Q83" s="413"/>
      <c r="R83" s="413"/>
      <c r="S83" s="413"/>
      <c r="T83" s="413"/>
      <c r="U83" s="413"/>
      <c r="V83" s="413"/>
      <c r="W83" s="414"/>
      <c r="X83" s="415"/>
      <c r="Y83" s="415"/>
      <c r="Z83" s="415"/>
      <c r="AA83" s="415"/>
      <c r="AB83" s="415"/>
      <c r="AC83" s="415"/>
      <c r="AD83" s="415"/>
      <c r="AE83" s="415"/>
      <c r="AF83" s="415"/>
      <c r="AG83" s="415"/>
      <c r="AH83" s="415"/>
      <c r="AI83" s="415"/>
      <c r="AJ83" s="416"/>
      <c r="BB83" s="71"/>
      <c r="BC83" s="72"/>
      <c r="BD83" s="275" t="b">
        <v>0</v>
      </c>
      <c r="BE83" s="198" t="s">
        <v>275</v>
      </c>
      <c r="BF83" s="105"/>
      <c r="BG83" s="276" t="b">
        <v>0</v>
      </c>
      <c r="BH83" s="198" t="s">
        <v>276</v>
      </c>
      <c r="BI83" s="104"/>
      <c r="BJ83" s="104"/>
      <c r="BK83" s="104"/>
      <c r="BL83" s="104"/>
      <c r="BM83" s="104"/>
      <c r="BN83" s="104"/>
      <c r="BO83" s="104"/>
      <c r="BP83" s="104"/>
      <c r="BQ83" s="104"/>
      <c r="BR83" s="104"/>
      <c r="BS83" s="104"/>
      <c r="BT83" s="104"/>
      <c r="BU83" s="104"/>
      <c r="BV83" s="104"/>
      <c r="BW83" s="277"/>
      <c r="BX83" s="278"/>
      <c r="BY83" s="278"/>
      <c r="BZ83" s="278"/>
      <c r="CA83" s="278"/>
      <c r="CB83" s="278"/>
      <c r="CC83" s="278"/>
      <c r="CD83" s="278"/>
      <c r="CE83" s="278"/>
      <c r="CF83" s="278"/>
      <c r="CG83" s="278"/>
      <c r="CH83" s="278"/>
      <c r="CI83" s="278"/>
      <c r="CJ83" s="279"/>
    </row>
    <row r="84" spans="2:88">
      <c r="B84" s="402"/>
      <c r="C84" s="405"/>
      <c r="D84" s="280"/>
      <c r="E84" s="1" t="s">
        <v>771</v>
      </c>
      <c r="F84" s="388"/>
      <c r="G84" s="388"/>
      <c r="H84" s="388"/>
      <c r="I84" s="388"/>
      <c r="J84" s="388"/>
      <c r="K84" s="388"/>
      <c r="L84" s="388"/>
      <c r="M84" s="417"/>
      <c r="N84" s="281"/>
      <c r="O84" s="1" t="s">
        <v>772</v>
      </c>
      <c r="P84" s="388"/>
      <c r="Q84" s="388"/>
      <c r="R84" s="388"/>
      <c r="S84" s="388"/>
      <c r="T84" s="417"/>
      <c r="U84" s="282"/>
      <c r="V84" s="282"/>
      <c r="W84" s="282"/>
      <c r="X84" s="282"/>
      <c r="Y84" s="282"/>
      <c r="Z84" s="282"/>
      <c r="AA84" s="282"/>
      <c r="AB84" s="282"/>
      <c r="AC84" s="282"/>
      <c r="AD84" s="282"/>
      <c r="AE84" s="282"/>
      <c r="AF84" s="282"/>
      <c r="AG84" s="282"/>
      <c r="AH84" s="282"/>
      <c r="AI84" s="282"/>
      <c r="AJ84" s="323"/>
      <c r="BB84" s="71"/>
      <c r="BC84" s="72"/>
      <c r="BD84" s="283" t="b">
        <v>0</v>
      </c>
      <c r="BE84" s="284" t="s">
        <v>277</v>
      </c>
      <c r="BF84" s="135"/>
      <c r="BG84" s="135"/>
      <c r="BH84" s="135"/>
      <c r="BI84" s="135"/>
      <c r="BJ84" s="135"/>
      <c r="BK84" s="135"/>
      <c r="BL84" s="135"/>
      <c r="BM84" s="136"/>
      <c r="BN84" s="285" t="b">
        <v>0</v>
      </c>
      <c r="BO84" s="284" t="s">
        <v>278</v>
      </c>
      <c r="BP84" s="135"/>
      <c r="BQ84" s="135"/>
      <c r="BR84" s="135"/>
      <c r="BS84" s="135"/>
      <c r="BT84" s="136"/>
      <c r="BU84" s="286"/>
      <c r="BV84" s="286"/>
      <c r="BW84" s="286"/>
      <c r="BX84" s="286"/>
      <c r="BY84" s="286"/>
      <c r="BZ84" s="286"/>
      <c r="CA84" s="286"/>
      <c r="CB84" s="286"/>
      <c r="CC84" s="286"/>
      <c r="CD84" s="286"/>
      <c r="CE84" s="286"/>
      <c r="CF84" s="286"/>
      <c r="CG84" s="286"/>
      <c r="CH84" s="286"/>
      <c r="CI84" s="286"/>
      <c r="CJ84" s="287"/>
    </row>
    <row r="85" spans="2:88">
      <c r="B85" s="402"/>
      <c r="C85" s="405"/>
      <c r="D85" s="288"/>
      <c r="E85" s="1" t="s">
        <v>773</v>
      </c>
      <c r="F85" s="388"/>
      <c r="G85" s="388"/>
      <c r="H85" s="388"/>
      <c r="I85" s="388"/>
      <c r="J85" s="388"/>
      <c r="K85" s="388"/>
      <c r="L85" s="388"/>
      <c r="M85" s="388"/>
      <c r="N85" s="388"/>
      <c r="O85" s="388"/>
      <c r="P85" s="388"/>
      <c r="Q85" s="388"/>
      <c r="R85" s="388"/>
      <c r="S85" s="388"/>
      <c r="T85" s="289"/>
      <c r="U85" s="288"/>
      <c r="V85" s="1" t="s">
        <v>774</v>
      </c>
      <c r="W85" s="388"/>
      <c r="X85" s="388"/>
      <c r="Y85" s="388"/>
      <c r="Z85" s="388"/>
      <c r="AA85" s="388"/>
      <c r="AB85" s="388"/>
      <c r="AC85" s="388"/>
      <c r="AD85" s="388"/>
      <c r="AE85" s="388"/>
      <c r="AF85" s="388"/>
      <c r="AG85" s="388"/>
      <c r="AH85" s="388"/>
      <c r="AI85" s="388"/>
      <c r="AJ85" s="389"/>
      <c r="BB85" s="71"/>
      <c r="BC85" s="72"/>
      <c r="BD85" s="290" t="b">
        <v>0</v>
      </c>
      <c r="BE85" s="284" t="s">
        <v>279</v>
      </c>
      <c r="BF85" s="135"/>
      <c r="BG85" s="135"/>
      <c r="BH85" s="135"/>
      <c r="BI85" s="135"/>
      <c r="BJ85" s="135"/>
      <c r="BK85" s="135"/>
      <c r="BL85" s="135"/>
      <c r="BM85" s="135"/>
      <c r="BN85" s="135"/>
      <c r="BO85" s="135"/>
      <c r="BP85" s="135"/>
      <c r="BQ85" s="135"/>
      <c r="BR85" s="135"/>
      <c r="BS85" s="135"/>
      <c r="BT85" s="105"/>
      <c r="BU85" s="291" t="b">
        <v>0</v>
      </c>
      <c r="BV85" s="284" t="s">
        <v>280</v>
      </c>
      <c r="BW85" s="135"/>
      <c r="BX85" s="135"/>
      <c r="BY85" s="135"/>
      <c r="BZ85" s="135"/>
      <c r="CA85" s="135"/>
      <c r="CB85" s="135"/>
      <c r="CC85" s="135"/>
      <c r="CD85" s="135"/>
      <c r="CE85" s="135"/>
      <c r="CF85" s="135"/>
      <c r="CG85" s="135"/>
      <c r="CH85" s="135"/>
      <c r="CI85" s="135"/>
      <c r="CJ85" s="136"/>
    </row>
    <row r="86" spans="2:88">
      <c r="B86" s="402"/>
      <c r="C86" s="405"/>
      <c r="D86" s="288"/>
      <c r="E86" s="1" t="s">
        <v>775</v>
      </c>
      <c r="F86" s="388"/>
      <c r="G86" s="388"/>
      <c r="H86" s="388"/>
      <c r="I86" s="388"/>
      <c r="J86" s="388"/>
      <c r="K86" s="388"/>
      <c r="L86" s="388"/>
      <c r="M86" s="388"/>
      <c r="N86" s="388"/>
      <c r="O86" s="388"/>
      <c r="P86" s="388"/>
      <c r="Q86" s="388"/>
      <c r="R86" s="388"/>
      <c r="S86" s="388"/>
      <c r="T86" s="388"/>
      <c r="U86" s="388"/>
      <c r="V86" s="388"/>
      <c r="W86" s="388"/>
      <c r="X86" s="388"/>
      <c r="Y86" s="388"/>
      <c r="Z86" s="388"/>
      <c r="AA86" s="388"/>
      <c r="AB86" s="388"/>
      <c r="AC86" s="388"/>
      <c r="AD86" s="388"/>
      <c r="AE86" s="388"/>
      <c r="AF86" s="388"/>
      <c r="AG86" s="388"/>
      <c r="AH86" s="388"/>
      <c r="AI86" s="388"/>
      <c r="AJ86" s="389"/>
      <c r="BB86" s="71"/>
      <c r="BC86" s="72"/>
      <c r="BD86" s="290" t="b">
        <v>0</v>
      </c>
      <c r="BE86" s="292" t="s">
        <v>281</v>
      </c>
      <c r="BF86" s="293"/>
      <c r="BG86" s="293"/>
      <c r="BH86" s="293"/>
      <c r="BI86" s="293"/>
      <c r="BJ86" s="293"/>
      <c r="BK86" s="293"/>
      <c r="BL86" s="293"/>
      <c r="BM86" s="293"/>
      <c r="BN86" s="293"/>
      <c r="BO86" s="293"/>
      <c r="BP86" s="293"/>
      <c r="BQ86" s="293"/>
      <c r="BR86" s="293"/>
      <c r="BS86" s="293"/>
      <c r="BT86" s="293"/>
      <c r="BU86" s="293"/>
      <c r="BV86" s="293"/>
      <c r="BW86" s="293"/>
      <c r="BX86" s="293"/>
      <c r="BY86" s="293"/>
      <c r="BZ86" s="293"/>
      <c r="CA86" s="293"/>
      <c r="CB86" s="293"/>
      <c r="CC86" s="293"/>
      <c r="CD86" s="293"/>
      <c r="CE86" s="293"/>
      <c r="CF86" s="293"/>
      <c r="CG86" s="293"/>
      <c r="CH86" s="293"/>
      <c r="CI86" s="293"/>
      <c r="CJ86" s="294"/>
    </row>
    <row r="87" spans="2:88">
      <c r="B87" s="403"/>
      <c r="C87" s="406"/>
      <c r="D87" s="324"/>
      <c r="E87" s="390" t="s">
        <v>776</v>
      </c>
      <c r="F87" s="391"/>
      <c r="G87" s="392"/>
      <c r="H87" s="393"/>
      <c r="I87" s="394"/>
      <c r="J87" s="394"/>
      <c r="K87" s="394"/>
      <c r="L87" s="394"/>
      <c r="M87" s="394"/>
      <c r="N87" s="394"/>
      <c r="O87" s="394"/>
      <c r="P87" s="394"/>
      <c r="Q87" s="394"/>
      <c r="R87" s="394"/>
      <c r="S87" s="394"/>
      <c r="T87" s="394"/>
      <c r="U87" s="394"/>
      <c r="V87" s="394"/>
      <c r="W87" s="394"/>
      <c r="X87" s="394"/>
      <c r="Y87" s="394"/>
      <c r="Z87" s="394"/>
      <c r="AA87" s="394"/>
      <c r="AB87" s="394"/>
      <c r="AC87" s="394"/>
      <c r="AD87" s="394"/>
      <c r="AE87" s="394"/>
      <c r="AF87" s="394"/>
      <c r="AG87" s="394"/>
      <c r="AH87" s="394"/>
      <c r="AI87" s="394"/>
      <c r="AJ87" s="395"/>
      <c r="BB87" s="73"/>
      <c r="BC87" s="74"/>
      <c r="BD87" s="295" t="b">
        <v>0</v>
      </c>
      <c r="BE87" s="296" t="s">
        <v>282</v>
      </c>
      <c r="BF87" s="297"/>
      <c r="BG87" s="298"/>
      <c r="BH87" s="299"/>
      <c r="BI87" s="299"/>
      <c r="BJ87" s="299"/>
      <c r="BK87" s="299"/>
      <c r="BL87" s="299"/>
      <c r="BM87" s="299"/>
      <c r="BN87" s="299"/>
      <c r="BO87" s="299"/>
      <c r="BP87" s="299"/>
      <c r="BQ87" s="299"/>
      <c r="BR87" s="299"/>
      <c r="BS87" s="299"/>
      <c r="BT87" s="299"/>
      <c r="BU87" s="299"/>
      <c r="BV87" s="299"/>
      <c r="BW87" s="299"/>
      <c r="BX87" s="299"/>
      <c r="BY87" s="299"/>
      <c r="BZ87" s="299"/>
      <c r="CA87" s="299"/>
      <c r="CB87" s="299"/>
      <c r="CC87" s="299"/>
      <c r="CD87" s="299"/>
      <c r="CE87" s="299"/>
      <c r="CF87" s="299"/>
      <c r="CG87" s="299"/>
      <c r="CH87" s="299"/>
      <c r="CI87" s="299"/>
      <c r="CJ87" s="300"/>
    </row>
    <row r="88" spans="2:88" ht="27.75" customHeight="1">
      <c r="B88" s="396" t="s">
        <v>916</v>
      </c>
      <c r="C88" s="396"/>
      <c r="D88" s="396"/>
      <c r="E88" s="396"/>
      <c r="F88" s="396"/>
      <c r="G88" s="397"/>
      <c r="H88" s="397"/>
      <c r="I88" s="397"/>
      <c r="J88" s="397"/>
      <c r="K88" s="397"/>
      <c r="L88" s="397"/>
      <c r="M88" s="397"/>
      <c r="N88" s="398" t="s">
        <v>7</v>
      </c>
      <c r="O88" s="398"/>
      <c r="P88" s="398"/>
      <c r="Q88" s="399"/>
      <c r="R88" s="399"/>
      <c r="S88" s="399"/>
      <c r="T88" s="399"/>
      <c r="U88" s="399"/>
      <c r="V88" s="399"/>
      <c r="W88" s="399"/>
      <c r="X88" s="343"/>
      <c r="Y88" s="343"/>
      <c r="Z88" s="399" t="s">
        <v>84</v>
      </c>
      <c r="AA88" s="399"/>
      <c r="AB88" s="399"/>
      <c r="AC88" s="399"/>
      <c r="AD88" s="400"/>
      <c r="AE88" s="400"/>
      <c r="AF88" s="400"/>
      <c r="AG88" s="400"/>
      <c r="AH88" s="400"/>
      <c r="AI88" s="400"/>
      <c r="AJ88" s="400"/>
      <c r="BB88" s="301" t="s">
        <v>283</v>
      </c>
      <c r="BC88" s="301"/>
      <c r="BD88" s="301"/>
      <c r="BE88" s="301"/>
      <c r="BF88" s="301"/>
      <c r="BG88" s="302" t="s">
        <v>284</v>
      </c>
      <c r="BH88" s="303"/>
      <c r="BI88" s="303"/>
      <c r="BJ88" s="303"/>
      <c r="BK88" s="303"/>
      <c r="BL88" s="303"/>
      <c r="BM88" s="303"/>
      <c r="BN88" s="302" t="s">
        <v>285</v>
      </c>
      <c r="BO88" s="303"/>
      <c r="BP88" s="304"/>
      <c r="BQ88" s="302"/>
      <c r="BR88" s="303"/>
      <c r="BS88" s="303"/>
      <c r="BT88" s="303"/>
      <c r="BU88" s="303"/>
      <c r="BV88" s="303"/>
      <c r="BW88" s="303"/>
      <c r="BX88" s="303"/>
      <c r="BY88" s="303"/>
      <c r="BZ88" s="303"/>
      <c r="CA88" s="304"/>
      <c r="CB88" s="303"/>
      <c r="CC88" s="303" t="s">
        <v>286</v>
      </c>
      <c r="CD88" s="303"/>
      <c r="CE88" s="304"/>
      <c r="CF88" s="303"/>
      <c r="CG88" s="303"/>
      <c r="CH88" s="303"/>
      <c r="CI88" s="303"/>
      <c r="CJ88" s="303"/>
    </row>
  </sheetData>
  <sheetProtection algorithmName="SHA-512" hashValue="AmF2ai5T/AYSgS/P7AUFezSftJ/wzkSiTgE+X6RnH4ZQT1K7GZLVmsPZqNAixk1o/Xw/GddfSvfxuCApNGy/TQ==" saltValue="y60R2ToZ0hneUoGtBhE+Nw==" spinCount="100000" sheet="1" formatRows="0" selectLockedCells="1"/>
  <mergeCells count="192">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D18:K18"/>
    <mergeCell ref="L18:AJ18"/>
    <mergeCell ref="D19:K19"/>
    <mergeCell ref="M19:R19"/>
    <mergeCell ref="T19:AA19"/>
    <mergeCell ref="AC19:AJ19"/>
    <mergeCell ref="D15:H15"/>
    <mergeCell ref="I15:R15"/>
    <mergeCell ref="S15:Z15"/>
    <mergeCell ref="AA15:AJ15"/>
    <mergeCell ref="D20:K20"/>
    <mergeCell ref="L20:AJ20"/>
    <mergeCell ref="D21:H21"/>
    <mergeCell ref="I21:N21"/>
    <mergeCell ref="O21:P21"/>
    <mergeCell ref="Q21:R21"/>
    <mergeCell ref="S21:U21"/>
    <mergeCell ref="V21:AC21"/>
    <mergeCell ref="AD21:AE21"/>
    <mergeCell ref="AF21:AJ21"/>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AC38:AD38"/>
    <mergeCell ref="AE38:AJ38"/>
    <mergeCell ref="E39:I39"/>
    <mergeCell ref="J39:T39"/>
    <mergeCell ref="AC39:AD39"/>
    <mergeCell ref="D35:D37"/>
    <mergeCell ref="E35:I37"/>
    <mergeCell ref="J35:T37"/>
    <mergeCell ref="U35:AA37"/>
    <mergeCell ref="AD35:AJ35"/>
    <mergeCell ref="AD36:AJ3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C57:AJ57"/>
    <mergeCell ref="C58:AJ58"/>
    <mergeCell ref="C59:AJ59"/>
    <mergeCell ref="C60:AJ60"/>
    <mergeCell ref="C61:AJ61"/>
    <mergeCell ref="C62:AJ62"/>
    <mergeCell ref="A48:A53"/>
    <mergeCell ref="D48:AJ50"/>
    <mergeCell ref="D51:AJ53"/>
    <mergeCell ref="B54:AJ54"/>
    <mergeCell ref="C55:AJ55"/>
    <mergeCell ref="C56:AJ56"/>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75:AJ75"/>
    <mergeCell ref="C76:AJ76"/>
    <mergeCell ref="C77:AJ77"/>
    <mergeCell ref="B79:B81"/>
    <mergeCell ref="C79:C81"/>
    <mergeCell ref="D79:O80"/>
    <mergeCell ref="P79:AJ80"/>
    <mergeCell ref="D81:O81"/>
    <mergeCell ref="P81:AJ81"/>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s>
  <phoneticPr fontId="10" type="noConversion"/>
  <conditionalFormatting sqref="D9:AJ10">
    <cfRule type="expression" dxfId="905" priority="15">
      <formula>OR($BD$8=TRUE,$BN$8=TRUE)</formula>
    </cfRule>
  </conditionalFormatting>
  <conditionalFormatting sqref="D17:AJ18 D20:AJ22">
    <cfRule type="expression" dxfId="904" priority="16">
      <formula>$BD$16=TRUE</formula>
    </cfRule>
  </conditionalFormatting>
  <conditionalFormatting sqref="D48:AJ50">
    <cfRule type="cellIs" dxfId="903" priority="53" operator="equal">
      <formula>" "</formula>
    </cfRule>
  </conditionalFormatting>
  <conditionalFormatting sqref="D51:AJ53">
    <cfRule type="containsBlanks" dxfId="902" priority="54">
      <formula>LEN(TRIM(D51))=0</formula>
    </cfRule>
  </conditionalFormatting>
  <conditionalFormatting sqref="E8">
    <cfRule type="expression" dxfId="901" priority="18" stopIfTrue="1">
      <formula>BD8=TRUE</formula>
    </cfRule>
  </conditionalFormatting>
  <conditionalFormatting sqref="E16">
    <cfRule type="expression" dxfId="900" priority="42" stopIfTrue="1">
      <formula>BD16=TRUE</formula>
    </cfRule>
  </conditionalFormatting>
  <conditionalFormatting sqref="E83:E87">
    <cfRule type="expression" dxfId="899" priority="45" stopIfTrue="1">
      <formula>BD83=TRUE</formula>
    </cfRule>
  </conditionalFormatting>
  <conditionalFormatting sqref="H83">
    <cfRule type="expression" dxfId="898" priority="50" stopIfTrue="1">
      <formula>BG83=TRUE</formula>
    </cfRule>
  </conditionalFormatting>
  <conditionalFormatting sqref="H87">
    <cfRule type="expression" dxfId="897" priority="28">
      <formula>AND($D87=TRUE, $H$87&lt;&gt;"")</formula>
    </cfRule>
    <cfRule type="expression" dxfId="896" priority="27">
      <formula>AND($D87=TRUE, $H$87="")</formula>
    </cfRule>
  </conditionalFormatting>
  <conditionalFormatting sqref="I15:R15">
    <cfRule type="expression" dxfId="895" priority="1">
      <formula>IF(BD16,IF(BL19,I15="",FALSE),FALSE)</formula>
    </cfRule>
  </conditionalFormatting>
  <conditionalFormatting sqref="I22:R22">
    <cfRule type="expression" dxfId="894" priority="3">
      <formula>IF(BL19,IF(BD16,FALSE,I22=""),FALSE)</formula>
    </cfRule>
  </conditionalFormatting>
  <conditionalFormatting sqref="J23">
    <cfRule type="expression" dxfId="893" priority="30" stopIfTrue="1">
      <formula>BI23=TRUE</formula>
    </cfRule>
  </conditionalFormatting>
  <conditionalFormatting sqref="J35 J33 L3:L6 L9:L10 J39:J41">
    <cfRule type="containsBlanks" dxfId="892" priority="56">
      <formula>LEN(TRIM(J3))=0</formula>
    </cfRule>
  </conditionalFormatting>
  <conditionalFormatting sqref="J33:T34">
    <cfRule type="expression" dxfId="891" priority="21">
      <formula>IF(AND($BU$26=TRUE,L33&lt;&gt;""), IF(SUMPRODUCT(LEN(L33)-LEN(SUBSTITUTE(LOWER(L33), MID("abcdefghijklmnopqrstuvwxyz", ROW(INDIRECT("1:26")), 1), ""))) &lt;= 2, TRUE, FALSE), FALSE)</formula>
    </cfRule>
  </conditionalFormatting>
  <conditionalFormatting sqref="J35:T37">
    <cfRule type="expression" dxfId="890" priority="22">
      <formula>AND(OR($BU$26=TRUE, $BU$28=TRUE), LENB(J35)-LEN(J35)&gt;0)</formula>
    </cfRule>
  </conditionalFormatting>
  <conditionalFormatting sqref="K42:K43">
    <cfRule type="expression" dxfId="889" priority="43" stopIfTrue="1">
      <formula>BJ42=TRUE</formula>
    </cfRule>
  </conditionalFormatting>
  <conditionalFormatting sqref="L17 L20">
    <cfRule type="expression" dxfId="888" priority="6">
      <formula>IF(AND($BU$26=TRUE,$BN$8), IF(SUMPRODUCT(LEN(L17)-LEN(SUBSTITUTE(LOWER(L17), MID("abcdefghijklmnopqrstuvwxyz", ROW(INDIRECT("1:26")), 1), ""))) &lt;= 2, TRUE, FALSE), FALSE)</formula>
    </cfRule>
  </conditionalFormatting>
  <conditionalFormatting sqref="L3:AJ3">
    <cfRule type="expression" dxfId="887" priority="14">
      <formula>IF(AND($BU$26=TRUE,$L$3&lt;&gt;""), IF(SUMPRODUCT(LEN(L3)-LEN(SUBSTITUTE(LOWER(L3), MID("abcdefghijklmnopqrstuvwxyz", ROW(INDIRECT("1:26")), 1), ""))) &lt;= 2, TRUE, FALSE), FALSE)</formula>
    </cfRule>
  </conditionalFormatting>
  <conditionalFormatting sqref="L9:AJ10 L4:AJ4 L6:AJ6 J33 J35">
    <cfRule type="expression" dxfId="886" priority="17">
      <formula>IF(AND($BU$26=TRUE,J4&lt;&gt;""), IF(SUMPRODUCT(LEN(J4)-LEN(SUBSTITUTE(LOWER(J4), MID("abcdefghijklmnopqrstuvwxyz", ROW(INDIRECT("1:26")), 1), ""))) &lt;= 2, TRUE, FALSE), FALSE)</formula>
    </cfRule>
  </conditionalFormatting>
  <conditionalFormatting sqref="L20:AJ20">
    <cfRule type="expression" dxfId="885" priority="2">
      <formula>IF(BS19,IF(BD16,FALSE,L20=""),FALSE)</formula>
    </cfRule>
  </conditionalFormatting>
  <conditionalFormatting sqref="M19">
    <cfRule type="expression" dxfId="884" priority="5" stopIfTrue="1">
      <formula>BL19=TRUE</formula>
    </cfRule>
  </conditionalFormatting>
  <conditionalFormatting sqref="N31">
    <cfRule type="expression" dxfId="883" priority="26">
      <formula>AND($U$29=TRUE,$N$30&lt;&gt;TRUE,$AA$30&lt;&gt;TRUE,$N$31="")</formula>
    </cfRule>
    <cfRule type="expression" dxfId="882" priority="23">
      <formula>AND($BU$29,AND($BN$30=FALSE,$CA$30=FALSE,$N$31=""))</formula>
    </cfRule>
  </conditionalFormatting>
  <conditionalFormatting sqref="O8">
    <cfRule type="expression" dxfId="881" priority="19" stopIfTrue="1">
      <formula>BN8=TRUE</formula>
    </cfRule>
  </conditionalFormatting>
  <conditionalFormatting sqref="O23">
    <cfRule type="expression" dxfId="880" priority="29" stopIfTrue="1">
      <formula>BN23=TRUE</formula>
    </cfRule>
  </conditionalFormatting>
  <conditionalFormatting sqref="O25:O26">
    <cfRule type="expression" dxfId="879" priority="32" stopIfTrue="1">
      <formula>BN25=TRUE</formula>
    </cfRule>
  </conditionalFormatting>
  <conditionalFormatting sqref="O28">
    <cfRule type="expression" dxfId="878" priority="34" stopIfTrue="1">
      <formula>BN28=TRUE</formula>
    </cfRule>
  </conditionalFormatting>
  <conditionalFormatting sqref="O29">
    <cfRule type="expression" dxfId="877" priority="20">
      <formula>BN29=TRUE</formula>
    </cfRule>
  </conditionalFormatting>
  <conditionalFormatting sqref="O30">
    <cfRule type="expression" dxfId="876" priority="36">
      <formula>BN30=TRUE</formula>
    </cfRule>
  </conditionalFormatting>
  <conditionalFormatting sqref="O84">
    <cfRule type="expression" dxfId="875" priority="51" stopIfTrue="1">
      <formula>BN84=TRUE</formula>
    </cfRule>
  </conditionalFormatting>
  <conditionalFormatting sqref="O30:Z30">
    <cfRule type="expression" dxfId="874" priority="25">
      <formula>AND($BU$29,AND($BN$30=FALSE,$CA$30=FALSE,$N$31=""))</formula>
    </cfRule>
  </conditionalFormatting>
  <conditionalFormatting sqref="T19">
    <cfRule type="expression" dxfId="873" priority="4" stopIfTrue="1">
      <formula>BS19=TRUE</formula>
    </cfRule>
  </conditionalFormatting>
  <conditionalFormatting sqref="U28:AJ28">
    <cfRule type="expression" dxfId="872" priority="55">
      <formula>$U$28&lt;&gt;""</formula>
    </cfRule>
  </conditionalFormatting>
  <conditionalFormatting sqref="V23">
    <cfRule type="expression" dxfId="871" priority="31" stopIfTrue="1">
      <formula>BU23=TRUE</formula>
    </cfRule>
  </conditionalFormatting>
  <conditionalFormatting sqref="V25:V26">
    <cfRule type="expression" dxfId="870" priority="38" stopIfTrue="1">
      <formula>BU25=TRUE</formula>
    </cfRule>
  </conditionalFormatting>
  <conditionalFormatting sqref="V29 O29">
    <cfRule type="expression" dxfId="869" priority="37">
      <formula>AND($BN$28,AND($BN$29=FALSE,$BU$29=FALSE))</formula>
    </cfRule>
  </conditionalFormatting>
  <conditionalFormatting sqref="V29">
    <cfRule type="expression" dxfId="868" priority="35">
      <formula>BU29=TRUE</formula>
    </cfRule>
  </conditionalFormatting>
  <conditionalFormatting sqref="V85">
    <cfRule type="expression" dxfId="867" priority="52" stopIfTrue="1">
      <formula>BU85=TRUE</formula>
    </cfRule>
  </conditionalFormatting>
  <conditionalFormatting sqref="AC19">
    <cfRule type="notContainsBlanks" dxfId="866" priority="58">
      <formula>LEN(TRIM(AC19))&gt;0</formula>
    </cfRule>
  </conditionalFormatting>
  <conditionalFormatting sqref="AC30">
    <cfRule type="expression" dxfId="865" priority="41">
      <formula>CA30=TRUE</formula>
    </cfRule>
    <cfRule type="expression" dxfId="864" priority="24">
      <formula>AND($BU$29,AND($BN$30=FALSE,$CA$30=FALSE,$N$31=""))</formula>
    </cfRule>
  </conditionalFormatting>
  <conditionalFormatting sqref="AC38:AC39">
    <cfRule type="containsBlanks" dxfId="863" priority="57">
      <formula>LEN(TRIM(AC38))=0</formula>
    </cfRule>
  </conditionalFormatting>
  <conditionalFormatting sqref="AD25">
    <cfRule type="expression" dxfId="862" priority="40" stopIfTrue="1">
      <formula>CC25=TRUE</formula>
    </cfRule>
  </conditionalFormatting>
  <conditionalFormatting sqref="AD33:AD37">
    <cfRule type="expression" dxfId="861" priority="9" stopIfTrue="1">
      <formula>CC33=TRUE</formula>
    </cfRule>
  </conditionalFormatting>
  <conditionalFormatting sqref="AD33:AJ34">
    <cfRule type="expression" dxfId="860" priority="8">
      <formula>IF(OR($CC$33,$CC$34)=FALSE,TRUE,FALSE)</formula>
    </cfRule>
  </conditionalFormatting>
  <conditionalFormatting sqref="AD35:AJ37">
    <cfRule type="expression" dxfId="859" priority="7">
      <formula>IF(OR($CC$35:$CC$37)=TRUE,FALSE,TRUE)</formula>
    </cfRule>
  </conditionalFormatting>
  <dataValidations disablePrompts="1"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3409A9FF-A3E6-4847-864F-EDAAC6B75A7D}">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5BF0E7A0-28C3-4E9D-A4A0-A9CF30DC0325}">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C51DDA64-2E1F-4FD9-ABD4-FE74BF1225BC}">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6BD7A262-2519-49B9-B08C-FEAE3C0BF2F3}">
      <formula1>IF($BU$26=TRUE, IF(SUMPRODUCT(LEN(J33)-LEN(SUBSTITUTE(LOWER(J33), MID("abcdefghijklmnopqrstuvwxyz", ROW(INDIRECT("1:26")), 1), ""))) &lt;= 2, FALSE, TRUE), TRUE)</formula1>
    </dataValidation>
    <dataValidation type="custom" allowBlank="1" showInputMessage="1" showErrorMessage="1" errorTitle="123" sqref="U26" xr:uid="{7473F6D1-D17C-40C6-9F5B-64BEA8AFEB4D}">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80DEABD5-C931-48B5-B9BC-242D9E55BB8B}"/>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D1423D38-6374-40BC-BFB0-143BF8BF9F89}"/>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FC9456AD-DE1E-4B30-B555-E27158023DB5}">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351C6510-03A2-477C-BA75-45206E446371}">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3F939CFA-C050-4D6F-9C0D-515069AE55C1}">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C70A929-DD66-4F45-8EDE-D7AB01FA544A}"/>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4D57DFC-64E4-47CC-B23D-89D18BEA8916}"/>
    <hyperlink ref="A16" location="附件一、付款切結書!Print_Area" display="付款切結書連結" xr:uid="{FC23A9DF-2B0A-4AE3-B2A4-27CB2BEA1A44}"/>
    <hyperlink ref="A23:A26" location="'安心資訊平台聲明書(事後申請)'!Print_Area" display="'安心資訊平台聲明書(事後申請)'!Print_Area" xr:uid="{68B2198A-B76E-4D27-A69D-0EA00C12C4D7}"/>
    <hyperlink ref="A9" location="附件一、付款切結書!A1" display="payment statement" xr:uid="{6A60CE93-EFC1-4567-B71C-C77991231BC1}"/>
    <hyperlink ref="A33" location="附件二、委託檢測聲明書!A1" display="Statemen of authorization" xr:uid="{3FE3D55F-124E-4CAE-A92B-E2F743FB7808}"/>
    <hyperlink ref="A37" location="附件二、委託檢測聲明書!Print_Area" display="委託檢測聲明書連結" xr:uid="{656D7D5B-B0CC-41C8-8431-0D9C4C94C721}"/>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&amp;L&amp;G&amp;C&amp;"微軟正黑體,粗體"台灣檢驗科技股份有限公司-健康產業服務
SGS Taiwan Ltd. - Health Industry Services
超微量工業安全實驗室委託試驗申請書- 化粧品
Ultra Trace and Industrial Safety Hygiene Laboratory Application Form - Cosmetics</oddHeader>
    <oddFooter>&amp;L&amp;"微軟正黑體,標準"&amp;9超微量工業安全實驗室委託試驗申請書- 通用 Ultra Trace and Industrial Safety Hygiene Laboratory Application Form - General
報告號碼Report No.:&amp;C&amp;"微軟正黑體,標準"&amp;9Page &amp;P of &amp;N&amp;R&amp;"微軟正黑體,標準"&amp;9版次Version：5.4    發行日期Issued Date：2025.12.31</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205825"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205826"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205827"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205828"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205829"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205830"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205831"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205832"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205833"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205834"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205835"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205836"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205837"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205838"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205839"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205840"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205841"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205842"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205843"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205844"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205845"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205846"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205847"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205848"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205849"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205850"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205851"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205852"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205853"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205854"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205855"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205856"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205857"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205858"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205859"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205860"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205861"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205862"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205863"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205864"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E0EC-CF9F-4EE0-9B4D-7F0728C8A8F7}">
  <sheetPr codeName="Sheet4">
    <tabColor rgb="FFFFC000"/>
    <outlinePr applyStyles="1" summaryBelow="0"/>
  </sheetPr>
  <dimension ref="B1:CK108"/>
  <sheetViews>
    <sheetView view="pageBreakPreview" zoomScaleNormal="100" zoomScaleSheetLayoutView="100" workbookViewId="0">
      <selection activeCell="B21" sqref="B21:AK21"/>
    </sheetView>
  </sheetViews>
  <sheetFormatPr defaultColWidth="9.140625" defaultRowHeight="15.75"/>
  <cols>
    <col min="1" max="1" width="3.140625" style="77" customWidth="1"/>
    <col min="2" max="36" width="3.5703125" style="20" customWidth="1"/>
    <col min="37" max="37" width="2.140625" style="20" customWidth="1"/>
    <col min="38" max="38" width="3.5703125" style="85" hidden="1" customWidth="1"/>
    <col min="39" max="39" width="20.28515625" style="85" hidden="1" customWidth="1"/>
    <col min="40" max="40" width="9.5703125" style="85" hidden="1" customWidth="1"/>
    <col min="41" max="41" width="11.5703125" style="85" hidden="1" customWidth="1"/>
    <col min="42" max="42" width="18.42578125" style="85" hidden="1" customWidth="1"/>
    <col min="43" max="43" width="8" style="85" hidden="1" customWidth="1"/>
    <col min="44" max="44" width="6.5703125" style="85" hidden="1" customWidth="1"/>
    <col min="45" max="45" width="9.140625" style="77" hidden="1" customWidth="1"/>
    <col min="46" max="46" width="9.5703125" style="77" hidden="1" customWidth="1"/>
    <col min="47" max="48" width="9.28515625" style="77" hidden="1" customWidth="1"/>
    <col min="49" max="50" width="9.7109375" style="77" hidden="1" customWidth="1"/>
    <col min="51" max="51" width="74.7109375" style="77" hidden="1" customWidth="1"/>
    <col min="52" max="52" width="9.140625" style="77"/>
    <col min="53" max="53" width="10.28515625" style="77" customWidth="1"/>
    <col min="54" max="89" width="3.5703125" style="20" hidden="1" customWidth="1"/>
    <col min="90" max="16384" width="9.140625" style="77"/>
  </cols>
  <sheetData>
    <row r="1" spans="2:89" ht="17.25" thickTop="1">
      <c r="B1" s="648" t="s">
        <v>287</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50"/>
      <c r="AL1" s="75"/>
      <c r="AM1"/>
      <c r="AN1" s="76" t="s">
        <v>128</v>
      </c>
      <c r="AO1"/>
      <c r="AP1" s="76" t="s">
        <v>129</v>
      </c>
      <c r="AQ1"/>
      <c r="AR1"/>
      <c r="AS1"/>
      <c r="AT1"/>
      <c r="AY1" s="78" t="str">
        <f>IF(COUNTIF(BB1:BB130,TRUE),"《"&amp;B1&amp;"》","")</f>
        <v/>
      </c>
      <c r="BB1" s="651" t="s">
        <v>288</v>
      </c>
      <c r="BC1" s="652"/>
      <c r="BD1" s="652"/>
      <c r="BE1" s="652"/>
      <c r="BF1" s="652"/>
      <c r="BG1" s="652"/>
      <c r="BH1" s="652"/>
      <c r="BI1" s="652"/>
      <c r="BJ1" s="652"/>
      <c r="BK1" s="652"/>
      <c r="BL1" s="652"/>
      <c r="BM1" s="652"/>
      <c r="BN1" s="652"/>
      <c r="BO1" s="652"/>
      <c r="BP1" s="652"/>
      <c r="BQ1" s="652"/>
      <c r="BR1" s="652"/>
      <c r="BS1" s="652"/>
      <c r="BT1" s="652"/>
      <c r="BU1" s="652"/>
      <c r="BV1" s="652"/>
      <c r="BW1" s="652"/>
      <c r="BX1" s="652"/>
      <c r="BY1" s="652"/>
      <c r="BZ1" s="652"/>
      <c r="CA1" s="652"/>
      <c r="CB1" s="652"/>
      <c r="CC1" s="652"/>
      <c r="CD1" s="652"/>
      <c r="CE1" s="652"/>
      <c r="CF1" s="652"/>
      <c r="CG1" s="652"/>
      <c r="CH1" s="652"/>
      <c r="CI1" s="652"/>
      <c r="CJ1" s="652"/>
      <c r="CK1" s="653"/>
    </row>
    <row r="2" spans="2:89">
      <c r="B2" s="654" t="s">
        <v>289</v>
      </c>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6"/>
      <c r="AL2" s="79" t="s">
        <v>99</v>
      </c>
      <c r="AM2" s="79" t="s">
        <v>101</v>
      </c>
      <c r="AN2" s="79" t="s">
        <v>130</v>
      </c>
      <c r="AO2" s="80" t="s">
        <v>131</v>
      </c>
      <c r="AP2" s="79" t="s">
        <v>132</v>
      </c>
      <c r="AQ2" s="79" t="s">
        <v>102</v>
      </c>
      <c r="AR2" s="79" t="s">
        <v>133</v>
      </c>
      <c r="AS2" s="79" t="s">
        <v>134</v>
      </c>
      <c r="AT2" s="79" t="s">
        <v>101</v>
      </c>
      <c r="AU2" s="81"/>
      <c r="AV2" s="81"/>
      <c r="AY2" s="82" t="str" cm="1">
        <f t="array" ref="AY2">IF(AY1&lt;&gt;"",LOOKUP(2,1/(AT3:AT998&lt;&gt;""),AT3:AT998),"")</f>
        <v/>
      </c>
      <c r="BB2" s="657" t="s">
        <v>289</v>
      </c>
      <c r="BC2" s="658"/>
      <c r="BD2" s="658"/>
      <c r="BE2" s="658"/>
      <c r="BF2" s="658"/>
      <c r="BG2" s="658"/>
      <c r="BH2" s="658"/>
      <c r="BI2" s="658"/>
      <c r="BJ2" s="658"/>
      <c r="BK2" s="658"/>
      <c r="BL2" s="658"/>
      <c r="BM2" s="658"/>
      <c r="BN2" s="658"/>
      <c r="BO2" s="658"/>
      <c r="BP2" s="658"/>
      <c r="BQ2" s="658"/>
      <c r="BR2" s="658"/>
      <c r="BS2" s="658"/>
      <c r="BT2" s="658"/>
      <c r="BU2" s="658"/>
      <c r="BV2" s="658"/>
      <c r="BW2" s="658"/>
      <c r="BX2" s="658"/>
      <c r="BY2" s="658"/>
      <c r="BZ2" s="658"/>
      <c r="CA2" s="658"/>
      <c r="CB2" s="658"/>
      <c r="CC2" s="658"/>
      <c r="CD2" s="658"/>
      <c r="CE2" s="658"/>
      <c r="CF2" s="658"/>
      <c r="CG2" s="658"/>
      <c r="CH2" s="658"/>
      <c r="CI2" s="658"/>
      <c r="CJ2" s="658"/>
      <c r="CK2" s="659"/>
    </row>
    <row r="3" spans="2:89">
      <c r="B3" s="660" t="s">
        <v>825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360">
        <f>COUNTIF(BB4:BB9,TRUE)</f>
        <v>0</v>
      </c>
      <c r="AL3" s="16">
        <v>1</v>
      </c>
      <c r="AM3" t="str">
        <f>B3</f>
        <v>1. 重金屬 Heavy Metals :</v>
      </c>
      <c r="AN3" t="b">
        <f>OR(BB4,BB5,BB6,BB7,BB8)</f>
        <v>0</v>
      </c>
      <c r="AO3" t="s">
        <v>100</v>
      </c>
      <c r="AP3" t="b">
        <f>TRUE</f>
        <v>1</v>
      </c>
      <c r="AQ3" s="83" t="b">
        <f>AND($AN3,$AP3)</f>
        <v>0</v>
      </c>
      <c r="AR3" s="83" t="b">
        <f>IF($AN3=TRUE,$AP3&lt;&gt;TRUE)</f>
        <v>0</v>
      </c>
      <c r="AS3"/>
      <c r="AT3" s="21" t="str">
        <f>IF(AQ3=TRUE,
    IF(AL3=3,
        IF(AM3="", "", "        "&amp;REPT("-", LEN(AO3) - LEN(SUBSTITUTE(AO3, "-", "")))&amp;AM3&amp;CHAR(10)),
        IF(AL3=1, ""&amp;AM3&amp;CHAR(10),
           IF(AL3=2, "      █"&amp;AM3&amp;CHAR(10), AM3&amp;CHAR(10))
        )
    )&amp;AS3,
    "")</f>
        <v/>
      </c>
      <c r="AY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c r="BB3" s="662" t="s">
        <v>290</v>
      </c>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2"/>
      <c r="CC3" s="662"/>
      <c r="CD3" s="662"/>
      <c r="CE3" s="662"/>
      <c r="CF3" s="662"/>
      <c r="CG3" s="662"/>
      <c r="CH3" s="662"/>
      <c r="CI3" s="662"/>
      <c r="CJ3" s="662"/>
      <c r="CK3" s="17">
        <f>COUNTIF(BB4:BB9,TRUE)</f>
        <v>0</v>
      </c>
    </row>
    <row r="4" spans="2:89">
      <c r="B4" s="355"/>
      <c r="C4" s="668" t="s">
        <v>291</v>
      </c>
      <c r="D4" s="668"/>
      <c r="E4" s="668"/>
      <c r="F4" s="668"/>
      <c r="G4" s="668"/>
      <c r="H4" s="668"/>
      <c r="I4" s="668"/>
      <c r="J4" s="668"/>
      <c r="K4" s="668"/>
      <c r="L4" s="668"/>
      <c r="M4" s="668"/>
      <c r="N4" s="668"/>
      <c r="O4" s="668"/>
      <c r="P4" s="668"/>
      <c r="Q4" s="668"/>
      <c r="R4" s="668"/>
      <c r="S4" s="668"/>
      <c r="T4" s="668"/>
      <c r="U4" s="668"/>
      <c r="V4" s="668"/>
      <c r="W4" s="668"/>
      <c r="X4" s="668"/>
      <c r="Y4" s="668"/>
      <c r="Z4" s="668"/>
      <c r="AA4" s="668"/>
      <c r="AB4" s="668"/>
      <c r="AC4" s="668"/>
      <c r="AD4" s="668"/>
      <c r="AE4" s="668"/>
      <c r="AF4" s="668"/>
      <c r="AG4" s="668"/>
      <c r="AH4" s="668"/>
      <c r="AI4" s="668"/>
      <c r="AJ4" s="668"/>
      <c r="AK4" s="669"/>
      <c r="AL4" s="84">
        <v>2</v>
      </c>
      <c r="AM4" s="77" t="str">
        <f>IF(BB4,C4,"")</f>
        <v/>
      </c>
      <c r="AN4" s="77" t="b">
        <f t="shared" ref="AN4:AN8" si="0">BB4</f>
        <v>0</v>
      </c>
      <c r="AO4" s="77" t="s">
        <v>292</v>
      </c>
      <c r="AP4" s="77" t="b">
        <f>BB4</f>
        <v>0</v>
      </c>
      <c r="AQ4" s="83" t="b">
        <f t="shared" ref="AQ4:AQ77" si="1">AND($AN4,$AP4)</f>
        <v>0</v>
      </c>
      <c r="AR4" s="83" t="b">
        <f t="shared" ref="AR4:AR77" si="2">IF($AN4=TRUE,$AP4&lt;&gt;TRUE)</f>
        <v>0</v>
      </c>
      <c r="AT4" s="21" t="str">
        <f>AT3&amp;IF(AQ4=TRUE,
    IF(AL4=3,
        IF(AM4="", "", "        "&amp;REPT("-", LEN(AO4) - LEN(SUBSTITUTE(AO4, "-", "")))&amp;AM4&amp;CHAR(10)),
        IF(AL4=1, ""&amp;AM4&amp;CHAR(10),
           IF(AL4=2, "      █"&amp;AM4&amp;CHAR(10), AM4&amp;CHAR(10))
        )
    )&amp;AS4,
    "")</f>
        <v/>
      </c>
      <c r="AW4" s="85"/>
      <c r="AX4" s="85"/>
      <c r="AY4" s="86"/>
      <c r="BB4" s="18" t="b">
        <v>0</v>
      </c>
      <c r="BC4" s="670" t="s">
        <v>293</v>
      </c>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G4" s="20" t="s">
        <v>294</v>
      </c>
      <c r="CH4" s="671">
        <v>2550</v>
      </c>
      <c r="CI4" s="671"/>
      <c r="CJ4" s="671"/>
      <c r="CK4" s="671"/>
    </row>
    <row r="5" spans="2:89">
      <c r="B5" s="355"/>
      <c r="C5" s="668" t="s">
        <v>295</v>
      </c>
      <c r="D5" s="668"/>
      <c r="E5" s="668"/>
      <c r="F5" s="668"/>
      <c r="G5" s="668"/>
      <c r="H5" s="668"/>
      <c r="I5" s="668"/>
      <c r="J5" s="668"/>
      <c r="K5" s="668"/>
      <c r="L5" s="668"/>
      <c r="M5" s="668"/>
      <c r="N5" s="668"/>
      <c r="O5" s="668"/>
      <c r="P5" s="668"/>
      <c r="Q5" s="668"/>
      <c r="R5" s="668"/>
      <c r="S5" s="668"/>
      <c r="T5" s="668"/>
      <c r="U5" s="668"/>
      <c r="V5" s="668"/>
      <c r="W5" s="668"/>
      <c r="X5" s="668"/>
      <c r="Y5" s="668"/>
      <c r="Z5" s="668"/>
      <c r="AA5" s="668"/>
      <c r="AB5" s="668"/>
      <c r="AC5" s="668"/>
      <c r="AD5" s="668"/>
      <c r="AE5" s="668"/>
      <c r="AF5" s="668"/>
      <c r="AG5" s="668"/>
      <c r="AH5" s="668"/>
      <c r="AI5" s="668"/>
      <c r="AJ5" s="668"/>
      <c r="AK5" s="669"/>
      <c r="AL5" s="84">
        <v>2</v>
      </c>
      <c r="AM5" s="77" t="str">
        <f t="shared" ref="AM5:AM8" si="3">IF(BB5,C5,"")</f>
        <v/>
      </c>
      <c r="AN5" s="77" t="b">
        <f t="shared" si="0"/>
        <v>0</v>
      </c>
      <c r="AO5" s="77" t="s">
        <v>296</v>
      </c>
      <c r="AP5" s="77" t="b">
        <f t="shared" ref="AP5:AP8" si="4">BB5</f>
        <v>0</v>
      </c>
      <c r="AQ5" s="83" t="b">
        <f t="shared" si="1"/>
        <v>0</v>
      </c>
      <c r="AR5" s="83" t="b">
        <f t="shared" si="2"/>
        <v>0</v>
      </c>
      <c r="AT5" s="21" t="str">
        <f t="shared" ref="AT5:AT68" si="5">AT4&amp;IF(AQ5=TRUE,
    IF(AL5=3,
        IF(AM5="", "", "        "&amp;REPT("-", LEN(AO5) - LEN(SUBSTITUTE(AO5, "-", "")))&amp;AM5&amp;CHAR(10)),
        IF(AL5=1, ""&amp;AM5&amp;CHAR(10),
           IF(AL5=2, "      █"&amp;AM5&amp;CHAR(10), AM5&amp;CHAR(10))
        )
    )&amp;AS5,
    "")</f>
        <v/>
      </c>
      <c r="AW5" s="85"/>
      <c r="AX5" s="85"/>
      <c r="AY5" s="86"/>
      <c r="BB5" s="18" t="b">
        <v>0</v>
      </c>
      <c r="BC5" s="670" t="s">
        <v>297</v>
      </c>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G5" s="20" t="s">
        <v>294</v>
      </c>
      <c r="CH5" s="671">
        <v>3100</v>
      </c>
      <c r="CI5" s="671"/>
      <c r="CJ5" s="671"/>
      <c r="CK5" s="671"/>
    </row>
    <row r="6" spans="2:89">
      <c r="B6" s="356"/>
      <c r="C6" s="668" t="s">
        <v>298</v>
      </c>
      <c r="D6" s="668"/>
      <c r="E6" s="668"/>
      <c r="F6" s="668"/>
      <c r="G6" s="668"/>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9"/>
      <c r="AL6" s="84">
        <v>2</v>
      </c>
      <c r="AM6" s="77" t="str">
        <f t="shared" si="3"/>
        <v/>
      </c>
      <c r="AN6" s="77" t="b">
        <f t="shared" si="0"/>
        <v>0</v>
      </c>
      <c r="AO6" s="77" t="s">
        <v>299</v>
      </c>
      <c r="AP6" s="77" t="b">
        <f t="shared" si="4"/>
        <v>0</v>
      </c>
      <c r="AQ6" s="83" t="b">
        <f t="shared" si="1"/>
        <v>0</v>
      </c>
      <c r="AR6" s="83" t="b">
        <f t="shared" si="2"/>
        <v>0</v>
      </c>
      <c r="AT6" s="21" t="str">
        <f t="shared" si="5"/>
        <v/>
      </c>
      <c r="AW6" s="85"/>
      <c r="AX6" s="85"/>
      <c r="AY6" s="86"/>
      <c r="BB6" s="87" t="b">
        <v>0</v>
      </c>
      <c r="BC6" s="670" t="s">
        <v>300</v>
      </c>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G6" s="20" t="s">
        <v>294</v>
      </c>
      <c r="CH6" s="671">
        <v>4750</v>
      </c>
      <c r="CI6" s="671"/>
      <c r="CJ6" s="671"/>
      <c r="CK6" s="671"/>
    </row>
    <row r="7" spans="2:89">
      <c r="B7" s="355"/>
      <c r="C7" s="668" t="s">
        <v>301</v>
      </c>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9"/>
      <c r="AL7" s="84">
        <v>2</v>
      </c>
      <c r="AM7" s="77" t="str">
        <f t="shared" si="3"/>
        <v/>
      </c>
      <c r="AN7" s="77" t="b">
        <f t="shared" si="0"/>
        <v>0</v>
      </c>
      <c r="AO7" s="77" t="s">
        <v>302</v>
      </c>
      <c r="AP7" s="77" t="b">
        <f t="shared" si="4"/>
        <v>0</v>
      </c>
      <c r="AQ7" s="83" t="b">
        <f t="shared" si="1"/>
        <v>0</v>
      </c>
      <c r="AR7" s="83" t="b">
        <f t="shared" si="2"/>
        <v>0</v>
      </c>
      <c r="AT7" s="21" t="str">
        <f t="shared" si="5"/>
        <v/>
      </c>
      <c r="AW7" s="85"/>
      <c r="AX7" s="85"/>
      <c r="AY7" s="86"/>
      <c r="BB7" s="18" t="b">
        <v>0</v>
      </c>
      <c r="BC7" s="670" t="s">
        <v>303</v>
      </c>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G7" s="20" t="s">
        <v>294</v>
      </c>
      <c r="CH7" s="671">
        <v>5300</v>
      </c>
      <c r="CI7" s="671"/>
      <c r="CJ7" s="671"/>
      <c r="CK7" s="671"/>
    </row>
    <row r="8" spans="2:89">
      <c r="B8" s="356"/>
      <c r="C8" s="668" t="s">
        <v>934</v>
      </c>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9"/>
      <c r="AL8" s="84">
        <v>2</v>
      </c>
      <c r="AM8" s="77" t="str">
        <f t="shared" si="3"/>
        <v/>
      </c>
      <c r="AN8" s="77" t="b">
        <f t="shared" si="0"/>
        <v>0</v>
      </c>
      <c r="AO8" s="77" t="s">
        <v>304</v>
      </c>
      <c r="AP8" s="77" t="b">
        <f t="shared" si="4"/>
        <v>0</v>
      </c>
      <c r="AQ8" s="83" t="b">
        <f t="shared" si="1"/>
        <v>0</v>
      </c>
      <c r="AR8" s="83" t="b">
        <f t="shared" si="2"/>
        <v>0</v>
      </c>
      <c r="AT8" s="21" t="str">
        <f t="shared" si="5"/>
        <v/>
      </c>
      <c r="AW8" s="85"/>
      <c r="AX8" s="85"/>
      <c r="AY8" s="86"/>
      <c r="BB8" s="87" t="b">
        <v>0</v>
      </c>
      <c r="BC8" s="670" t="s">
        <v>305</v>
      </c>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G8" s="20" t="s">
        <v>294</v>
      </c>
      <c r="CH8" s="671">
        <v>6800</v>
      </c>
      <c r="CI8" s="671"/>
      <c r="CJ8" s="671"/>
      <c r="CK8" s="671"/>
    </row>
    <row r="9" spans="2:89">
      <c r="B9" s="673" t="s">
        <v>902</v>
      </c>
      <c r="C9" s="674"/>
      <c r="D9" s="674"/>
      <c r="E9" s="674"/>
      <c r="F9" s="674"/>
      <c r="G9" s="674"/>
      <c r="H9" s="674"/>
      <c r="I9" s="674"/>
      <c r="J9" s="674"/>
      <c r="K9" s="674"/>
      <c r="L9" s="674"/>
      <c r="M9" s="674"/>
      <c r="N9" s="674"/>
      <c r="O9" s="674"/>
      <c r="P9" s="674"/>
      <c r="Q9" s="674"/>
      <c r="R9" s="674"/>
      <c r="S9" s="674"/>
      <c r="T9" s="674"/>
      <c r="U9" s="674"/>
      <c r="V9" s="674"/>
      <c r="W9" s="674"/>
      <c r="X9" s="674"/>
      <c r="Y9" s="674"/>
      <c r="Z9" s="674"/>
      <c r="AA9" s="674"/>
      <c r="AB9" s="674"/>
      <c r="AC9" s="674"/>
      <c r="AD9" s="674"/>
      <c r="AE9" s="674"/>
      <c r="AF9" s="674"/>
      <c r="AG9" s="674"/>
      <c r="AH9" s="674"/>
      <c r="AI9" s="674"/>
      <c r="AJ9" s="674"/>
      <c r="AK9" s="675"/>
      <c r="AL9" s="84">
        <v>3</v>
      </c>
      <c r="AM9" s="77" t="str">
        <f>B9</f>
        <v>註: 食品藥物管理署公布建議檢驗方法-化粧品中重金屬檢驗方法(RA03H005.002): 鈹,鉻,鈷,鎳,砷,鍶,鋯,鎘,銻,碲,鋇,釹,汞,鉈,鉛,鉍 ICP/MS LOQ: 0.1 ppm</v>
      </c>
      <c r="AN9" s="77" t="b">
        <f>BB8</f>
        <v>0</v>
      </c>
      <c r="AO9" s="77" t="s">
        <v>100</v>
      </c>
      <c r="AP9" s="77" t="b">
        <f>OR(BB4:BB8)</f>
        <v>0</v>
      </c>
      <c r="AQ9" s="83" t="b">
        <f t="shared" si="1"/>
        <v>0</v>
      </c>
      <c r="AR9" s="83" t="b">
        <f t="shared" si="2"/>
        <v>0</v>
      </c>
      <c r="AT9" s="21" t="str">
        <f t="shared" si="5"/>
        <v/>
      </c>
      <c r="AW9" s="85"/>
      <c r="AX9" s="85"/>
      <c r="AY9" s="86"/>
      <c r="BB9" s="676" t="s">
        <v>306</v>
      </c>
      <c r="BC9" s="677"/>
      <c r="BD9" s="677"/>
      <c r="BE9" s="677"/>
      <c r="BF9" s="677"/>
      <c r="BG9" s="677"/>
      <c r="BH9" s="677"/>
      <c r="BI9" s="677"/>
      <c r="BJ9" s="677"/>
      <c r="BK9" s="677"/>
      <c r="BL9" s="677"/>
      <c r="BM9" s="677"/>
      <c r="BN9" s="677"/>
      <c r="BO9" s="677"/>
      <c r="BP9" s="677"/>
      <c r="BQ9" s="677"/>
      <c r="BR9" s="677"/>
      <c r="BS9" s="677"/>
      <c r="BT9" s="677"/>
      <c r="BU9" s="677"/>
      <c r="BV9" s="677"/>
      <c r="BW9" s="677"/>
      <c r="BX9" s="677"/>
      <c r="BY9" s="677"/>
      <c r="BZ9" s="677"/>
      <c r="CA9" s="677"/>
      <c r="CB9" s="677"/>
      <c r="CC9" s="677"/>
      <c r="CD9" s="677"/>
      <c r="CE9" s="677"/>
      <c r="CF9" s="677"/>
      <c r="CG9" s="677"/>
      <c r="CH9" s="677"/>
      <c r="CI9" s="677"/>
      <c r="CJ9" s="677"/>
      <c r="CK9" s="678"/>
    </row>
    <row r="10" spans="2:89">
      <c r="B10" s="660" t="s">
        <v>307</v>
      </c>
      <c r="C10" s="661"/>
      <c r="D10" s="661"/>
      <c r="E10" s="661"/>
      <c r="F10" s="661"/>
      <c r="G10" s="661"/>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360">
        <f>COUNTIF(BB11:BB29,TRUE)</f>
        <v>0</v>
      </c>
      <c r="AL10" s="84">
        <v>1</v>
      </c>
      <c r="AM10" t="str">
        <f>B10</f>
        <v>2. 微生物 Microorganism: (微生物測試無法以急件或特急件處理)</v>
      </c>
      <c r="AN10" t="b">
        <f>OR(BB11:BB29)</f>
        <v>0</v>
      </c>
      <c r="AO10" t="s">
        <v>308</v>
      </c>
      <c r="AP10" t="b">
        <f>TRUE</f>
        <v>1</v>
      </c>
      <c r="AQ10" s="83" t="b">
        <f t="shared" si="1"/>
        <v>0</v>
      </c>
      <c r="AR10" s="83" t="b">
        <f t="shared" si="2"/>
        <v>0</v>
      </c>
      <c r="AT10" s="21" t="str">
        <f t="shared" si="5"/>
        <v/>
      </c>
      <c r="AY10" s="86"/>
      <c r="BB10" s="662" t="s">
        <v>307</v>
      </c>
      <c r="BC10" s="662"/>
      <c r="BD10" s="662"/>
      <c r="BE10" s="662"/>
      <c r="BF10" s="662"/>
      <c r="BG10" s="662"/>
      <c r="BH10" s="662"/>
      <c r="BI10" s="662"/>
      <c r="BJ10" s="662"/>
      <c r="BK10" s="662"/>
      <c r="BL10" s="662"/>
      <c r="BM10" s="662"/>
      <c r="BN10" s="662"/>
      <c r="BO10" s="662"/>
      <c r="BP10" s="662"/>
      <c r="BQ10" s="662"/>
      <c r="BR10" s="662"/>
      <c r="BS10" s="662"/>
      <c r="BT10" s="662"/>
      <c r="BU10" s="662"/>
      <c r="BV10" s="662"/>
      <c r="BW10" s="662"/>
      <c r="BX10" s="662"/>
      <c r="BY10" s="662"/>
      <c r="BZ10" s="662"/>
      <c r="CA10" s="662"/>
      <c r="CB10" s="662"/>
      <c r="CC10" s="662"/>
      <c r="CD10" s="662"/>
      <c r="CE10" s="662"/>
      <c r="CF10" s="662"/>
      <c r="CG10" s="662"/>
      <c r="CH10" s="662"/>
      <c r="CI10" s="662"/>
      <c r="CJ10" s="662"/>
      <c r="CK10" s="17">
        <f>COUNTIF(BB11:BB29,TRUE)</f>
        <v>0</v>
      </c>
    </row>
    <row r="11" spans="2:89">
      <c r="B11" s="672" t="s">
        <v>936</v>
      </c>
      <c r="C11" s="664"/>
      <c r="D11" s="664"/>
      <c r="E11" s="664"/>
      <c r="F11" s="664"/>
      <c r="G11" s="664"/>
      <c r="H11" s="664"/>
      <c r="I11" s="664"/>
      <c r="J11" s="664"/>
      <c r="K11" s="664"/>
      <c r="L11" s="664"/>
      <c r="M11" s="664"/>
      <c r="N11" s="664"/>
      <c r="O11" s="664"/>
      <c r="P11" s="664"/>
      <c r="Q11" s="664"/>
      <c r="R11" s="664"/>
      <c r="S11" s="664"/>
      <c r="T11" s="664"/>
      <c r="U11" s="664"/>
      <c r="V11" s="664"/>
      <c r="W11" s="664"/>
      <c r="X11" s="664"/>
      <c r="Y11" s="664"/>
      <c r="Z11" s="664"/>
      <c r="AA11" s="664"/>
      <c r="AB11" s="664"/>
      <c r="AC11" s="664"/>
      <c r="AD11" s="664"/>
      <c r="AE11" s="664"/>
      <c r="AF11" s="664"/>
      <c r="AG11" s="664"/>
      <c r="AH11" s="664"/>
      <c r="AI11" s="664"/>
      <c r="AJ11" s="664"/>
      <c r="AK11" s="665"/>
      <c r="AL11" s="84">
        <v>1</v>
      </c>
      <c r="AM11" s="77" t="str">
        <f>B11</f>
        <v>衛生福利部食品藥物管理署114.02.19公布建議檢驗方法-化粧品中微生物之檢驗方法</v>
      </c>
      <c r="AN11" s="77" t="b">
        <f>OR(BB12:BB16)</f>
        <v>0</v>
      </c>
      <c r="AO11" s="77" t="s">
        <v>309</v>
      </c>
      <c r="AP11" s="77" t="b">
        <f>OR(BB12:BB16)</f>
        <v>0</v>
      </c>
      <c r="AQ11" s="83" t="b">
        <f t="shared" si="1"/>
        <v>0</v>
      </c>
      <c r="AR11" s="83" t="b">
        <f t="shared" si="2"/>
        <v>0</v>
      </c>
      <c r="AT11" s="21" t="str">
        <f t="shared" si="5"/>
        <v/>
      </c>
      <c r="AW11" s="85"/>
      <c r="AX11" s="85"/>
      <c r="AY11" s="86"/>
      <c r="BB11" s="87" t="b">
        <v>0</v>
      </c>
      <c r="BC11" s="670" t="s">
        <v>310</v>
      </c>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G11" s="20" t="s">
        <v>294</v>
      </c>
      <c r="CH11" s="671">
        <v>1000</v>
      </c>
      <c r="CI11" s="671"/>
      <c r="CJ11" s="671"/>
      <c r="CK11" s="671"/>
    </row>
    <row r="12" spans="2:89">
      <c r="B12" s="356"/>
      <c r="C12" s="666" t="s">
        <v>925</v>
      </c>
      <c r="D12" s="666"/>
      <c r="E12" s="666"/>
      <c r="F12" s="666"/>
      <c r="G12" s="666"/>
      <c r="H12" s="666"/>
      <c r="I12" s="666"/>
      <c r="J12" s="666"/>
      <c r="K12" s="666"/>
      <c r="L12" s="666"/>
      <c r="M12" s="666"/>
      <c r="N12" s="666"/>
      <c r="O12" s="666"/>
      <c r="P12" s="666"/>
      <c r="Q12" s="666"/>
      <c r="R12" s="666"/>
      <c r="S12" s="666"/>
      <c r="T12" s="666"/>
      <c r="U12" s="666"/>
      <c r="V12" s="666"/>
      <c r="W12" s="666"/>
      <c r="X12" s="666"/>
      <c r="Y12" s="666"/>
      <c r="Z12" s="666"/>
      <c r="AA12" s="666"/>
      <c r="AB12" s="666"/>
      <c r="AC12" s="666"/>
      <c r="AD12" s="666"/>
      <c r="AE12" s="666"/>
      <c r="AF12" s="666"/>
      <c r="AG12" s="666"/>
      <c r="AH12" s="666"/>
      <c r="AI12" s="666"/>
      <c r="AJ12" s="666"/>
      <c r="AK12" s="667"/>
      <c r="AL12" s="84">
        <v>2</v>
      </c>
      <c r="AM12" s="77" t="str">
        <f t="shared" ref="AM12:AM16" si="6">IF(BB12,C12,"")</f>
        <v/>
      </c>
      <c r="AN12" s="77" t="b">
        <f t="shared" ref="AN12:AN16" si="7">BB12</f>
        <v>0</v>
      </c>
      <c r="AO12" s="77" t="s">
        <v>311</v>
      </c>
      <c r="AP12" s="77" t="b">
        <f t="shared" ref="AP12:AP16" si="8">BB12</f>
        <v>0</v>
      </c>
      <c r="AQ12" s="83" t="b">
        <f t="shared" si="1"/>
        <v>0</v>
      </c>
      <c r="AR12" s="83" t="b">
        <f t="shared" si="2"/>
        <v>0</v>
      </c>
      <c r="AT12" s="21" t="str">
        <f t="shared" si="5"/>
        <v/>
      </c>
      <c r="AW12" s="85"/>
      <c r="AX12" s="85"/>
      <c r="AY12" s="86"/>
      <c r="BB12" s="87" t="b">
        <v>0</v>
      </c>
      <c r="BC12" s="670" t="s">
        <v>312</v>
      </c>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G12" s="20" t="s">
        <v>294</v>
      </c>
      <c r="CH12" s="671">
        <v>1650</v>
      </c>
      <c r="CI12" s="671"/>
      <c r="CJ12" s="671"/>
      <c r="CK12" s="671"/>
    </row>
    <row r="13" spans="2:89">
      <c r="B13" s="356"/>
      <c r="C13" s="666" t="s">
        <v>926</v>
      </c>
      <c r="D13" s="666"/>
      <c r="E13" s="666"/>
      <c r="F13" s="666"/>
      <c r="G13" s="666"/>
      <c r="H13" s="666"/>
      <c r="I13" s="666"/>
      <c r="J13" s="666"/>
      <c r="K13" s="666"/>
      <c r="L13" s="666"/>
      <c r="M13" s="666"/>
      <c r="N13" s="666"/>
      <c r="O13" s="666"/>
      <c r="P13" s="666"/>
      <c r="Q13" s="666"/>
      <c r="R13" s="666"/>
      <c r="S13" s="666"/>
      <c r="T13" s="666"/>
      <c r="U13" s="666"/>
      <c r="V13" s="666"/>
      <c r="W13" s="666"/>
      <c r="X13" s="666"/>
      <c r="Y13" s="666"/>
      <c r="Z13" s="666"/>
      <c r="AA13" s="666"/>
      <c r="AB13" s="666"/>
      <c r="AC13" s="666"/>
      <c r="AD13" s="666"/>
      <c r="AE13" s="666"/>
      <c r="AF13" s="666"/>
      <c r="AG13" s="666"/>
      <c r="AH13" s="666"/>
      <c r="AI13" s="666"/>
      <c r="AJ13" s="666"/>
      <c r="AK13" s="667"/>
      <c r="AL13" s="84">
        <v>2</v>
      </c>
      <c r="AM13" s="77" t="str">
        <f t="shared" si="6"/>
        <v/>
      </c>
      <c r="AN13" s="77" t="b">
        <f t="shared" si="7"/>
        <v>0</v>
      </c>
      <c r="AO13" s="77" t="s">
        <v>313</v>
      </c>
      <c r="AP13" s="77" t="b">
        <f t="shared" si="8"/>
        <v>0</v>
      </c>
      <c r="AQ13" s="83" t="b">
        <f t="shared" si="1"/>
        <v>0</v>
      </c>
      <c r="AR13" s="83" t="b">
        <f t="shared" si="2"/>
        <v>0</v>
      </c>
      <c r="AT13" s="21" t="str">
        <f t="shared" si="5"/>
        <v/>
      </c>
      <c r="AW13" s="85"/>
      <c r="AX13" s="85"/>
      <c r="AY13" s="86"/>
      <c r="BB13" s="87" t="b">
        <v>0</v>
      </c>
      <c r="BC13" s="670" t="s">
        <v>314</v>
      </c>
      <c r="BD13" s="670"/>
      <c r="BE13" s="670"/>
      <c r="BF13" s="670"/>
      <c r="BG13" s="670"/>
      <c r="BH13" s="670"/>
      <c r="BI13" s="670"/>
      <c r="BJ13" s="670"/>
      <c r="BK13" s="670"/>
      <c r="BL13" s="670"/>
      <c r="BM13" s="670"/>
      <c r="BN13" s="670"/>
      <c r="BO13" s="670"/>
      <c r="BP13" s="670"/>
      <c r="BQ13" s="670"/>
      <c r="BR13" s="670"/>
      <c r="BS13" s="670" t="b">
        <v>0</v>
      </c>
      <c r="BT13" s="670"/>
      <c r="BU13" s="670"/>
      <c r="BV13" s="670"/>
      <c r="BW13" s="670"/>
      <c r="BX13" s="670"/>
      <c r="BY13" s="670"/>
      <c r="BZ13" s="670"/>
      <c r="CA13" s="670"/>
      <c r="CG13" s="20" t="s">
        <v>294</v>
      </c>
      <c r="CH13" s="671">
        <v>1650</v>
      </c>
      <c r="CI13" s="671"/>
      <c r="CJ13" s="671"/>
      <c r="CK13" s="671"/>
    </row>
    <row r="14" spans="2:89">
      <c r="B14" s="356"/>
      <c r="C14" s="666" t="s">
        <v>927</v>
      </c>
      <c r="D14" s="666"/>
      <c r="E14" s="666"/>
      <c r="F14" s="666"/>
      <c r="G14" s="666"/>
      <c r="H14" s="666"/>
      <c r="I14" s="666"/>
      <c r="J14" s="666"/>
      <c r="K14" s="666"/>
      <c r="L14" s="666"/>
      <c r="M14" s="666"/>
      <c r="N14" s="666"/>
      <c r="O14" s="666"/>
      <c r="P14" s="666"/>
      <c r="Q14" s="666"/>
      <c r="R14" s="666"/>
      <c r="S14" s="666"/>
      <c r="T14" s="666"/>
      <c r="U14" s="666"/>
      <c r="V14" s="666"/>
      <c r="W14" s="666"/>
      <c r="X14" s="666"/>
      <c r="Y14" s="666"/>
      <c r="Z14" s="666"/>
      <c r="AA14" s="666"/>
      <c r="AB14" s="666"/>
      <c r="AC14" s="666"/>
      <c r="AD14" s="666"/>
      <c r="AE14" s="666"/>
      <c r="AF14" s="666"/>
      <c r="AG14" s="666"/>
      <c r="AH14" s="666"/>
      <c r="AI14" s="666"/>
      <c r="AJ14" s="666"/>
      <c r="AK14" s="667"/>
      <c r="AL14" s="84">
        <v>2</v>
      </c>
      <c r="AM14" s="77" t="str">
        <f t="shared" si="6"/>
        <v/>
      </c>
      <c r="AN14" s="77" t="b">
        <f t="shared" si="7"/>
        <v>0</v>
      </c>
      <c r="AO14" s="77" t="s">
        <v>315</v>
      </c>
      <c r="AP14" s="77" t="b">
        <f t="shared" si="8"/>
        <v>0</v>
      </c>
      <c r="AQ14" s="83" t="b">
        <f t="shared" si="1"/>
        <v>0</v>
      </c>
      <c r="AR14" s="83" t="b">
        <f t="shared" si="2"/>
        <v>0</v>
      </c>
      <c r="AT14" s="21" t="str">
        <f t="shared" si="5"/>
        <v/>
      </c>
      <c r="AW14" s="85"/>
      <c r="AX14" s="85"/>
      <c r="AY14" s="86"/>
      <c r="BB14" s="87" t="b">
        <v>0</v>
      </c>
      <c r="BC14" s="670" t="s">
        <v>317</v>
      </c>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G14" s="20" t="s">
        <v>294</v>
      </c>
      <c r="CH14" s="671">
        <v>1650</v>
      </c>
      <c r="CI14" s="671"/>
      <c r="CJ14" s="671"/>
      <c r="CK14" s="671"/>
    </row>
    <row r="15" spans="2:89">
      <c r="B15" s="356"/>
      <c r="C15" s="666" t="s">
        <v>928</v>
      </c>
      <c r="D15" s="666"/>
      <c r="E15" s="666"/>
      <c r="F15" s="666"/>
      <c r="G15" s="666"/>
      <c r="H15" s="666"/>
      <c r="I15" s="666"/>
      <c r="J15" s="666"/>
      <c r="K15" s="666"/>
      <c r="L15" s="666"/>
      <c r="M15" s="666"/>
      <c r="N15" s="666"/>
      <c r="O15" s="666"/>
      <c r="P15" s="666"/>
      <c r="Q15" s="666"/>
      <c r="R15" s="666"/>
      <c r="S15" s="666"/>
      <c r="T15" s="666"/>
      <c r="U15" s="666"/>
      <c r="V15" s="666"/>
      <c r="W15" s="666"/>
      <c r="X15" s="666"/>
      <c r="Y15" s="666"/>
      <c r="Z15" s="666"/>
      <c r="AA15" s="666"/>
      <c r="AB15" s="666"/>
      <c r="AC15" s="666"/>
      <c r="AD15" s="666"/>
      <c r="AE15" s="666"/>
      <c r="AF15" s="666"/>
      <c r="AG15" s="666"/>
      <c r="AH15" s="666"/>
      <c r="AI15" s="666"/>
      <c r="AJ15" s="666"/>
      <c r="AK15" s="667"/>
      <c r="AL15" s="84">
        <v>2</v>
      </c>
      <c r="AM15" s="77" t="str">
        <f t="shared" si="6"/>
        <v/>
      </c>
      <c r="AN15" s="77" t="b">
        <f t="shared" si="7"/>
        <v>0</v>
      </c>
      <c r="AO15" s="77" t="s">
        <v>316</v>
      </c>
      <c r="AP15" s="77" t="b">
        <f t="shared" si="8"/>
        <v>0</v>
      </c>
      <c r="AQ15" s="83" t="b">
        <f t="shared" si="1"/>
        <v>0</v>
      </c>
      <c r="AR15" s="83" t="b">
        <f t="shared" si="2"/>
        <v>0</v>
      </c>
      <c r="AT15" s="21" t="str">
        <f t="shared" si="5"/>
        <v/>
      </c>
      <c r="AW15" s="85"/>
      <c r="AX15" s="85"/>
      <c r="AY15" s="86"/>
      <c r="BB15" s="87" t="b">
        <v>0</v>
      </c>
      <c r="BC15" s="670" t="s">
        <v>319</v>
      </c>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G15" s="20" t="s">
        <v>294</v>
      </c>
      <c r="CH15" s="671">
        <v>3500</v>
      </c>
      <c r="CI15" s="671"/>
      <c r="CJ15" s="671"/>
      <c r="CK15" s="671"/>
    </row>
    <row r="16" spans="2:89">
      <c r="B16" s="356"/>
      <c r="C16" s="666" t="s">
        <v>929</v>
      </c>
      <c r="D16" s="666"/>
      <c r="E16" s="666"/>
      <c r="F16" s="666"/>
      <c r="G16" s="666"/>
      <c r="H16" s="666"/>
      <c r="I16" s="666"/>
      <c r="J16" s="666"/>
      <c r="K16" s="666"/>
      <c r="L16" s="666"/>
      <c r="M16" s="666"/>
      <c r="N16" s="666"/>
      <c r="O16" s="666"/>
      <c r="P16" s="666"/>
      <c r="Q16" s="666"/>
      <c r="R16" s="666"/>
      <c r="S16" s="666"/>
      <c r="T16" s="666"/>
      <c r="U16" s="666"/>
      <c r="V16" s="666"/>
      <c r="W16" s="666"/>
      <c r="X16" s="666"/>
      <c r="Y16" s="666"/>
      <c r="Z16" s="666"/>
      <c r="AA16" s="666"/>
      <c r="AB16" s="666"/>
      <c r="AC16" s="666"/>
      <c r="AD16" s="666"/>
      <c r="AE16" s="666"/>
      <c r="AF16" s="666"/>
      <c r="AG16" s="666"/>
      <c r="AH16" s="666"/>
      <c r="AI16" s="666"/>
      <c r="AJ16" s="666"/>
      <c r="AK16" s="667"/>
      <c r="AL16" s="84">
        <v>2</v>
      </c>
      <c r="AM16" s="77" t="str">
        <f t="shared" si="6"/>
        <v/>
      </c>
      <c r="AN16" s="77" t="b">
        <f t="shared" si="7"/>
        <v>0</v>
      </c>
      <c r="AO16" s="77" t="s">
        <v>318</v>
      </c>
      <c r="AP16" s="77" t="b">
        <f t="shared" si="8"/>
        <v>0</v>
      </c>
      <c r="AQ16" s="83" t="b">
        <f t="shared" si="1"/>
        <v>0</v>
      </c>
      <c r="AR16" s="83" t="b">
        <f t="shared" si="2"/>
        <v>0</v>
      </c>
      <c r="AT16" s="21" t="str">
        <f t="shared" si="5"/>
        <v/>
      </c>
      <c r="AW16" s="85"/>
      <c r="AX16" s="85"/>
      <c r="AY16" s="86"/>
      <c r="BB16" s="87" t="b">
        <v>0</v>
      </c>
      <c r="BC16" s="670" t="s">
        <v>320</v>
      </c>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G16" s="20" t="s">
        <v>294</v>
      </c>
      <c r="CH16" s="671">
        <v>1650</v>
      </c>
      <c r="CI16" s="671"/>
      <c r="CJ16" s="671"/>
      <c r="CK16" s="671"/>
    </row>
    <row r="17" spans="2:89">
      <c r="B17" s="663" t="s">
        <v>935</v>
      </c>
      <c r="C17" s="664"/>
      <c r="D17" s="664"/>
      <c r="E17" s="664"/>
      <c r="F17" s="664"/>
      <c r="G17" s="664"/>
      <c r="H17" s="664"/>
      <c r="I17" s="664"/>
      <c r="J17" s="664"/>
      <c r="K17" s="664"/>
      <c r="L17" s="664"/>
      <c r="M17" s="664"/>
      <c r="N17" s="664"/>
      <c r="O17" s="664"/>
      <c r="P17" s="664"/>
      <c r="Q17" s="664"/>
      <c r="R17" s="664"/>
      <c r="S17" s="664"/>
      <c r="T17" s="664"/>
      <c r="U17" s="664"/>
      <c r="V17" s="664"/>
      <c r="W17" s="664"/>
      <c r="X17" s="664"/>
      <c r="Y17" s="664"/>
      <c r="Z17" s="664"/>
      <c r="AA17" s="664"/>
      <c r="AB17" s="664"/>
      <c r="AC17" s="664"/>
      <c r="AD17" s="664"/>
      <c r="AE17" s="664"/>
      <c r="AF17" s="664"/>
      <c r="AG17" s="664"/>
      <c r="AH17" s="664"/>
      <c r="AI17" s="664"/>
      <c r="AJ17" s="664"/>
      <c r="AK17" s="665"/>
      <c r="AL17" s="84">
        <v>1</v>
      </c>
      <c r="AM17" s="77" t="str">
        <f>B17</f>
        <v>USP-NF, &lt;62&gt; 方法</v>
      </c>
      <c r="AN17" s="77" t="b">
        <f>OR(BB18:BB20)</f>
        <v>0</v>
      </c>
      <c r="AO17" s="77" t="s">
        <v>309</v>
      </c>
      <c r="AP17" s="77" t="b">
        <f>OR(BB18:BB20)</f>
        <v>0</v>
      </c>
      <c r="AQ17" s="83" t="b">
        <f t="shared" si="1"/>
        <v>0</v>
      </c>
      <c r="AR17" s="83" t="b">
        <f t="shared" si="2"/>
        <v>0</v>
      </c>
      <c r="AT17" s="21" t="str">
        <f t="shared" si="5"/>
        <v/>
      </c>
      <c r="AW17" s="85"/>
      <c r="AX17" s="85"/>
      <c r="AY17" s="86"/>
      <c r="BB17" s="87"/>
      <c r="BC17" s="347"/>
      <c r="BD17" s="347"/>
      <c r="BE17" s="347"/>
      <c r="BF17" s="347"/>
      <c r="BG17" s="347"/>
      <c r="BH17" s="347"/>
      <c r="BI17" s="347"/>
      <c r="BJ17" s="347"/>
      <c r="BK17" s="347"/>
      <c r="BL17" s="347"/>
      <c r="BM17" s="347"/>
      <c r="BN17" s="347"/>
      <c r="BO17" s="347"/>
      <c r="BP17" s="347"/>
      <c r="BQ17" s="347"/>
      <c r="BR17" s="347"/>
      <c r="BS17" s="347"/>
      <c r="BT17" s="347"/>
      <c r="BU17" s="347"/>
      <c r="BV17" s="347"/>
      <c r="BW17" s="347"/>
      <c r="BX17" s="347"/>
      <c r="BY17" s="347"/>
      <c r="BZ17" s="347"/>
      <c r="CA17" s="347"/>
      <c r="CH17" s="348"/>
      <c r="CI17" s="348"/>
      <c r="CJ17" s="348"/>
      <c r="CK17" s="348"/>
    </row>
    <row r="18" spans="2:89">
      <c r="B18" s="356"/>
      <c r="C18" s="666" t="s">
        <v>931</v>
      </c>
      <c r="D18" s="666"/>
      <c r="E18" s="666"/>
      <c r="F18" s="666"/>
      <c r="G18" s="666"/>
      <c r="H18" s="666"/>
      <c r="I18" s="666"/>
      <c r="J18" s="666"/>
      <c r="K18" s="666"/>
      <c r="L18" s="666"/>
      <c r="M18" s="666"/>
      <c r="N18" s="666"/>
      <c r="O18" s="666"/>
      <c r="P18" s="666"/>
      <c r="Q18" s="666"/>
      <c r="R18" s="666"/>
      <c r="S18" s="666"/>
      <c r="T18" s="666"/>
      <c r="U18" s="666"/>
      <c r="V18" s="666"/>
      <c r="W18" s="666"/>
      <c r="X18" s="666"/>
      <c r="Y18" s="666"/>
      <c r="Z18" s="666"/>
      <c r="AA18" s="666"/>
      <c r="AB18" s="666"/>
      <c r="AC18" s="666"/>
      <c r="AD18" s="666"/>
      <c r="AE18" s="666"/>
      <c r="AF18" s="666"/>
      <c r="AG18" s="666"/>
      <c r="AH18" s="666"/>
      <c r="AI18" s="666"/>
      <c r="AJ18" s="666"/>
      <c r="AK18" s="667"/>
      <c r="AL18" s="84">
        <v>2</v>
      </c>
      <c r="AM18" s="77" t="str">
        <f t="shared" ref="AM18:AM20" si="9">IF(BB18,C18,"")</f>
        <v/>
      </c>
      <c r="AN18" s="77" t="b">
        <f t="shared" ref="AN18:AN20" si="10">BB18</f>
        <v>0</v>
      </c>
      <c r="AO18" s="77" t="s">
        <v>318</v>
      </c>
      <c r="AP18" s="77" t="b">
        <f t="shared" ref="AP18:AP20" si="11">BB18</f>
        <v>0</v>
      </c>
      <c r="AQ18" s="83" t="b">
        <f t="shared" si="1"/>
        <v>0</v>
      </c>
      <c r="AR18" s="83" t="b">
        <f t="shared" si="2"/>
        <v>0</v>
      </c>
      <c r="AT18" s="21" t="str">
        <f t="shared" si="5"/>
        <v/>
      </c>
      <c r="AW18" s="85"/>
      <c r="AX18" s="85"/>
      <c r="AY18" s="86"/>
      <c r="BB18" s="87" t="b">
        <v>0</v>
      </c>
      <c r="BC18" s="347"/>
      <c r="BD18" s="347"/>
      <c r="BE18" s="347"/>
      <c r="BF18" s="347"/>
      <c r="BG18" s="347"/>
      <c r="BH18" s="347"/>
      <c r="BI18" s="347"/>
      <c r="BJ18" s="347"/>
      <c r="BK18" s="347"/>
      <c r="BL18" s="347"/>
      <c r="BM18" s="347"/>
      <c r="BN18" s="347"/>
      <c r="BO18" s="347"/>
      <c r="BP18" s="347"/>
      <c r="BQ18" s="347"/>
      <c r="BR18" s="347"/>
      <c r="BS18" s="347"/>
      <c r="BT18" s="347"/>
      <c r="BU18" s="347"/>
      <c r="BV18" s="347"/>
      <c r="BW18" s="347"/>
      <c r="BX18" s="347"/>
      <c r="BY18" s="347"/>
      <c r="BZ18" s="347"/>
      <c r="CA18" s="347"/>
      <c r="CH18" s="348"/>
      <c r="CI18" s="348"/>
      <c r="CJ18" s="348"/>
      <c r="CK18" s="348"/>
    </row>
    <row r="19" spans="2:89" hidden="1">
      <c r="B19" s="356"/>
      <c r="C19" s="666" t="s">
        <v>906</v>
      </c>
      <c r="D19" s="666"/>
      <c r="E19" s="666"/>
      <c r="F19" s="666"/>
      <c r="G19" s="666"/>
      <c r="H19" s="666"/>
      <c r="I19" s="666"/>
      <c r="J19" s="666"/>
      <c r="K19" s="666"/>
      <c r="L19" s="666"/>
      <c r="M19" s="666"/>
      <c r="N19" s="666"/>
      <c r="O19" s="666"/>
      <c r="P19" s="666"/>
      <c r="Q19" s="666"/>
      <c r="R19" s="666"/>
      <c r="S19" s="666"/>
      <c r="T19" s="666"/>
      <c r="U19" s="666"/>
      <c r="V19" s="666"/>
      <c r="W19" s="666"/>
      <c r="X19" s="666"/>
      <c r="Y19" s="666"/>
      <c r="Z19" s="666"/>
      <c r="AA19" s="666"/>
      <c r="AB19" s="666"/>
      <c r="AC19" s="666"/>
      <c r="AD19" s="666"/>
      <c r="AE19" s="666"/>
      <c r="AF19" s="666"/>
      <c r="AG19" s="666"/>
      <c r="AH19" s="666"/>
      <c r="AI19" s="666"/>
      <c r="AJ19" s="666"/>
      <c r="AK19" s="667"/>
      <c r="AL19" s="84">
        <v>2</v>
      </c>
      <c r="AM19" s="77" t="str">
        <f t="shared" si="9"/>
        <v/>
      </c>
      <c r="AN19" s="77" t="b">
        <f t="shared" si="10"/>
        <v>0</v>
      </c>
      <c r="AO19" s="77" t="s">
        <v>318</v>
      </c>
      <c r="AP19" s="77" t="b">
        <f t="shared" si="11"/>
        <v>0</v>
      </c>
      <c r="AQ19" s="83" t="b">
        <f t="shared" si="1"/>
        <v>0</v>
      </c>
      <c r="AR19" s="83" t="b">
        <f t="shared" si="2"/>
        <v>0</v>
      </c>
      <c r="AT19" s="21" t="str">
        <f t="shared" si="5"/>
        <v/>
      </c>
      <c r="AW19" s="85"/>
      <c r="AX19" s="85"/>
      <c r="AY19" s="86"/>
      <c r="BB19" s="87" t="b">
        <v>0</v>
      </c>
      <c r="BC19" s="347"/>
      <c r="BD19" s="347"/>
      <c r="BE19" s="347"/>
      <c r="BF19" s="347"/>
      <c r="BG19" s="347"/>
      <c r="BH19" s="347"/>
      <c r="BI19" s="347"/>
      <c r="BJ19" s="347"/>
      <c r="BK19" s="347"/>
      <c r="BL19" s="347"/>
      <c r="BM19" s="347"/>
      <c r="BN19" s="347"/>
      <c r="BO19" s="347"/>
      <c r="BP19" s="347"/>
      <c r="BQ19" s="347"/>
      <c r="BR19" s="347"/>
      <c r="BS19" s="347"/>
      <c r="BT19" s="347"/>
      <c r="BU19" s="347"/>
      <c r="BV19" s="347"/>
      <c r="BW19" s="347"/>
      <c r="BX19" s="347"/>
      <c r="BY19" s="347"/>
      <c r="BZ19" s="347"/>
      <c r="CA19" s="347"/>
      <c r="CH19" s="348"/>
      <c r="CI19" s="348"/>
      <c r="CJ19" s="348"/>
      <c r="CK19" s="348"/>
    </row>
    <row r="20" spans="2:89">
      <c r="B20" s="356"/>
      <c r="C20" s="666" t="s">
        <v>932</v>
      </c>
      <c r="D20" s="666"/>
      <c r="E20" s="666"/>
      <c r="F20" s="666"/>
      <c r="G20" s="666"/>
      <c r="H20" s="666"/>
      <c r="I20" s="666"/>
      <c r="J20" s="666"/>
      <c r="K20" s="666"/>
      <c r="L20" s="666"/>
      <c r="M20" s="666"/>
      <c r="N20" s="666"/>
      <c r="O20" s="666"/>
      <c r="P20" s="666"/>
      <c r="Q20" s="666"/>
      <c r="R20" s="666"/>
      <c r="S20" s="666"/>
      <c r="T20" s="666"/>
      <c r="U20" s="666"/>
      <c r="V20" s="666"/>
      <c r="W20" s="666"/>
      <c r="X20" s="666"/>
      <c r="Y20" s="666"/>
      <c r="Z20" s="666"/>
      <c r="AA20" s="666"/>
      <c r="AB20" s="666"/>
      <c r="AC20" s="666"/>
      <c r="AD20" s="666"/>
      <c r="AE20" s="666"/>
      <c r="AF20" s="666"/>
      <c r="AG20" s="666"/>
      <c r="AH20" s="666"/>
      <c r="AI20" s="666"/>
      <c r="AJ20" s="666"/>
      <c r="AK20" s="667"/>
      <c r="AL20" s="84">
        <v>2</v>
      </c>
      <c r="AM20" s="77" t="str">
        <f t="shared" si="9"/>
        <v/>
      </c>
      <c r="AN20" s="77" t="b">
        <f t="shared" si="10"/>
        <v>0</v>
      </c>
      <c r="AO20" s="77" t="s">
        <v>318</v>
      </c>
      <c r="AP20" s="77" t="b">
        <f t="shared" si="11"/>
        <v>0</v>
      </c>
      <c r="AQ20" s="83" t="b">
        <f t="shared" si="1"/>
        <v>0</v>
      </c>
      <c r="AR20" s="83" t="b">
        <f t="shared" si="2"/>
        <v>0</v>
      </c>
      <c r="AT20" s="21" t="str">
        <f t="shared" si="5"/>
        <v/>
      </c>
      <c r="AW20" s="85"/>
      <c r="AX20" s="85"/>
      <c r="AY20" s="86"/>
      <c r="BB20" s="87" t="b">
        <v>0</v>
      </c>
      <c r="BC20" s="347"/>
      <c r="BD20" s="347"/>
      <c r="BE20" s="347"/>
      <c r="BF20" s="347"/>
      <c r="BG20" s="347"/>
      <c r="BH20" s="347"/>
      <c r="BI20" s="347"/>
      <c r="BJ20" s="347"/>
      <c r="BK20" s="347"/>
      <c r="BL20" s="347"/>
      <c r="BM20" s="347"/>
      <c r="BN20" s="347"/>
      <c r="BO20" s="347"/>
      <c r="BP20" s="347"/>
      <c r="BQ20" s="347"/>
      <c r="BR20" s="347"/>
      <c r="BS20" s="347"/>
      <c r="BT20" s="347"/>
      <c r="BU20" s="347"/>
      <c r="BV20" s="347"/>
      <c r="BW20" s="347"/>
      <c r="BX20" s="347"/>
      <c r="BY20" s="347"/>
      <c r="BZ20" s="347"/>
      <c r="CA20" s="347"/>
      <c r="CH20" s="348"/>
      <c r="CI20" s="348"/>
      <c r="CJ20" s="348"/>
      <c r="CK20" s="348"/>
    </row>
    <row r="21" spans="2:89">
      <c r="B21" s="663" t="s">
        <v>937</v>
      </c>
      <c r="C21" s="664"/>
      <c r="D21" s="664"/>
      <c r="E21" s="664"/>
      <c r="F21" s="664"/>
      <c r="G21" s="664"/>
      <c r="H21" s="664"/>
      <c r="I21" s="664"/>
      <c r="J21" s="664"/>
      <c r="K21" s="664"/>
      <c r="L21" s="664"/>
      <c r="M21" s="664"/>
      <c r="N21" s="664"/>
      <c r="O21" s="664"/>
      <c r="P21" s="664"/>
      <c r="Q21" s="664"/>
      <c r="R21" s="664"/>
      <c r="S21" s="664"/>
      <c r="T21" s="664"/>
      <c r="U21" s="664"/>
      <c r="V21" s="664"/>
      <c r="W21" s="664"/>
      <c r="X21" s="664"/>
      <c r="Y21" s="664"/>
      <c r="Z21" s="664"/>
      <c r="AA21" s="664"/>
      <c r="AB21" s="664"/>
      <c r="AC21" s="664"/>
      <c r="AD21" s="664"/>
      <c r="AE21" s="664"/>
      <c r="AF21" s="664"/>
      <c r="AG21" s="664"/>
      <c r="AH21" s="664"/>
      <c r="AI21" s="664"/>
      <c r="AJ21" s="664"/>
      <c r="AK21" s="665">
        <f>COUNTIF(BB22:BB26,TRUE)</f>
        <v>0</v>
      </c>
      <c r="AL21" s="84">
        <v>1</v>
      </c>
      <c r="AM21" s="77" t="str">
        <f>B21</f>
        <v>US FDA BAM Chapter 23 Microbiological Method for Cosmetics 2024 方法</v>
      </c>
      <c r="AN21" s="77" t="b">
        <f>OR(BB22:BB26)</f>
        <v>0</v>
      </c>
      <c r="AO21" s="77" t="s">
        <v>905</v>
      </c>
      <c r="AP21" s="77" t="b">
        <f>OR(BB22:BB26)</f>
        <v>0</v>
      </c>
      <c r="AQ21" s="83" t="b">
        <f t="shared" si="1"/>
        <v>0</v>
      </c>
      <c r="AR21" s="83" t="b">
        <f t="shared" si="2"/>
        <v>0</v>
      </c>
      <c r="AT21" s="21" t="str">
        <f t="shared" si="5"/>
        <v/>
      </c>
      <c r="AW21" s="85"/>
      <c r="AX21" s="85"/>
      <c r="AY21" s="86"/>
      <c r="BB21" s="87"/>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H21" s="96"/>
      <c r="CI21" s="96"/>
      <c r="CJ21" s="96"/>
      <c r="CK21" s="96"/>
    </row>
    <row r="22" spans="2:89">
      <c r="B22" s="356"/>
      <c r="C22" s="666" t="s">
        <v>907</v>
      </c>
      <c r="D22" s="666"/>
      <c r="E22" s="666"/>
      <c r="F22" s="666"/>
      <c r="G22" s="666"/>
      <c r="H22" s="666"/>
      <c r="I22" s="666"/>
      <c r="J22" s="666"/>
      <c r="K22" s="666"/>
      <c r="L22" s="666"/>
      <c r="M22" s="666"/>
      <c r="N22" s="666"/>
      <c r="O22" s="666"/>
      <c r="P22" s="666"/>
      <c r="Q22" s="666"/>
      <c r="R22" s="666"/>
      <c r="S22" s="666"/>
      <c r="T22" s="666"/>
      <c r="U22" s="666"/>
      <c r="V22" s="666"/>
      <c r="W22" s="666"/>
      <c r="X22" s="666"/>
      <c r="Y22" s="666"/>
      <c r="Z22" s="666"/>
      <c r="AA22" s="666"/>
      <c r="AB22" s="666"/>
      <c r="AC22" s="666"/>
      <c r="AD22" s="666"/>
      <c r="AE22" s="666"/>
      <c r="AF22" s="666"/>
      <c r="AG22" s="666"/>
      <c r="AH22" s="666"/>
      <c r="AI22" s="666"/>
      <c r="AJ22" s="666"/>
      <c r="AK22" s="667"/>
      <c r="AL22" s="84">
        <v>2</v>
      </c>
      <c r="AM22" s="77" t="str">
        <f t="shared" ref="AM22:AM26" si="12">IF(BB22,C22,"")</f>
        <v/>
      </c>
      <c r="AN22" s="77" t="b">
        <f t="shared" ref="AN22:AN26" si="13">BB22</f>
        <v>0</v>
      </c>
      <c r="AO22" s="77" t="s">
        <v>311</v>
      </c>
      <c r="AP22" s="77" t="b">
        <f t="shared" ref="AP22:AP26" si="14">BB22</f>
        <v>0</v>
      </c>
      <c r="AQ22" s="83" t="b">
        <f t="shared" si="1"/>
        <v>0</v>
      </c>
      <c r="AR22" s="83" t="b">
        <f t="shared" si="2"/>
        <v>0</v>
      </c>
      <c r="AT22" s="21" t="str">
        <f t="shared" si="5"/>
        <v/>
      </c>
      <c r="AW22" s="85"/>
      <c r="AX22" s="85"/>
      <c r="AY22" s="86"/>
      <c r="BB22" s="87" t="b">
        <v>0</v>
      </c>
      <c r="BC22" s="95"/>
      <c r="BD22" s="95"/>
      <c r="BE22" s="95"/>
      <c r="BF22" s="95"/>
      <c r="BG22" s="95"/>
      <c r="BH22" s="95"/>
      <c r="BI22" s="95"/>
      <c r="BJ22" s="95"/>
      <c r="BK22" s="95"/>
      <c r="BL22" s="95"/>
      <c r="BM22" s="95"/>
      <c r="BN22" s="95"/>
      <c r="BO22" s="95"/>
      <c r="BP22" s="95"/>
      <c r="BQ22" s="95"/>
      <c r="BR22" s="95"/>
      <c r="BS22" s="95"/>
      <c r="BT22" s="95"/>
      <c r="BU22" s="95"/>
      <c r="BV22" s="95"/>
      <c r="BW22" s="95"/>
      <c r="BX22" s="95"/>
      <c r="BY22" s="95"/>
      <c r="BZ22" s="95"/>
      <c r="CA22" s="95"/>
      <c r="CH22" s="96"/>
      <c r="CI22" s="96"/>
      <c r="CJ22" s="96"/>
      <c r="CK22" s="96"/>
    </row>
    <row r="23" spans="2:89">
      <c r="B23" s="356"/>
      <c r="C23" s="666" t="s">
        <v>836</v>
      </c>
      <c r="D23" s="666"/>
      <c r="E23" s="666"/>
      <c r="F23" s="666"/>
      <c r="G23" s="666"/>
      <c r="H23" s="666"/>
      <c r="I23" s="666"/>
      <c r="J23" s="666"/>
      <c r="K23" s="666"/>
      <c r="L23" s="666"/>
      <c r="M23" s="666"/>
      <c r="N23" s="666"/>
      <c r="O23" s="666"/>
      <c r="P23" s="666"/>
      <c r="Q23" s="666"/>
      <c r="R23" s="666"/>
      <c r="S23" s="666"/>
      <c r="T23" s="666"/>
      <c r="U23" s="666"/>
      <c r="V23" s="666"/>
      <c r="W23" s="666"/>
      <c r="X23" s="666"/>
      <c r="Y23" s="666"/>
      <c r="Z23" s="666"/>
      <c r="AA23" s="666"/>
      <c r="AB23" s="666"/>
      <c r="AC23" s="666"/>
      <c r="AD23" s="666"/>
      <c r="AE23" s="666"/>
      <c r="AF23" s="666"/>
      <c r="AG23" s="666"/>
      <c r="AH23" s="666"/>
      <c r="AI23" s="666"/>
      <c r="AJ23" s="666"/>
      <c r="AK23" s="667"/>
      <c r="AL23" s="84">
        <v>2</v>
      </c>
      <c r="AM23" s="77" t="str">
        <f t="shared" si="12"/>
        <v/>
      </c>
      <c r="AN23" s="77" t="b">
        <f t="shared" si="13"/>
        <v>0</v>
      </c>
      <c r="AO23" s="77" t="s">
        <v>313</v>
      </c>
      <c r="AP23" s="77" t="b">
        <f t="shared" si="14"/>
        <v>0</v>
      </c>
      <c r="AQ23" s="83" t="b">
        <f t="shared" si="1"/>
        <v>0</v>
      </c>
      <c r="AR23" s="83" t="b">
        <f t="shared" si="2"/>
        <v>0</v>
      </c>
      <c r="AT23" s="21" t="str">
        <f t="shared" si="5"/>
        <v/>
      </c>
      <c r="AW23" s="85"/>
      <c r="AX23" s="85"/>
      <c r="AY23" s="86"/>
      <c r="BB23" s="87" t="b">
        <v>0</v>
      </c>
      <c r="BC23" s="95"/>
      <c r="BD23" s="95"/>
      <c r="BE23" s="95"/>
      <c r="BF23" s="95"/>
      <c r="BG23" s="95"/>
      <c r="BH23" s="95"/>
      <c r="BI23" s="95"/>
      <c r="BJ23" s="95"/>
      <c r="BK23" s="95"/>
      <c r="BL23" s="95"/>
      <c r="BM23" s="95"/>
      <c r="BN23" s="95"/>
      <c r="BO23" s="95"/>
      <c r="BP23" s="95"/>
      <c r="BQ23" s="95"/>
      <c r="BR23" s="95"/>
      <c r="BS23" s="95"/>
      <c r="BT23" s="95"/>
      <c r="BU23" s="95"/>
      <c r="BV23" s="95"/>
      <c r="BW23" s="95"/>
      <c r="BX23" s="95"/>
      <c r="BY23" s="95"/>
      <c r="BZ23" s="95"/>
      <c r="CA23" s="95"/>
      <c r="CH23" s="96"/>
      <c r="CI23" s="96"/>
      <c r="CJ23" s="96"/>
      <c r="CK23" s="96"/>
    </row>
    <row r="24" spans="2:89">
      <c r="B24" s="356"/>
      <c r="C24" s="666" t="s">
        <v>829</v>
      </c>
      <c r="D24" s="666"/>
      <c r="E24" s="666"/>
      <c r="F24" s="666"/>
      <c r="G24" s="666"/>
      <c r="H24" s="666"/>
      <c r="I24" s="666"/>
      <c r="J24" s="666"/>
      <c r="K24" s="666"/>
      <c r="L24" s="666"/>
      <c r="M24" s="666"/>
      <c r="N24" s="666"/>
      <c r="O24" s="666"/>
      <c r="P24" s="666"/>
      <c r="Q24" s="666"/>
      <c r="R24" s="666"/>
      <c r="S24" s="666"/>
      <c r="T24" s="666"/>
      <c r="U24" s="666"/>
      <c r="V24" s="666"/>
      <c r="W24" s="666"/>
      <c r="X24" s="666"/>
      <c r="Y24" s="666"/>
      <c r="Z24" s="666"/>
      <c r="AA24" s="666"/>
      <c r="AB24" s="666"/>
      <c r="AC24" s="666"/>
      <c r="AD24" s="666"/>
      <c r="AE24" s="666"/>
      <c r="AF24" s="666"/>
      <c r="AG24" s="666"/>
      <c r="AH24" s="666"/>
      <c r="AI24" s="666"/>
      <c r="AJ24" s="666"/>
      <c r="AK24" s="667"/>
      <c r="AL24" s="84">
        <v>2</v>
      </c>
      <c r="AM24" s="77" t="str">
        <f t="shared" si="12"/>
        <v/>
      </c>
      <c r="AN24" s="77" t="b">
        <f t="shared" si="13"/>
        <v>0</v>
      </c>
      <c r="AO24" s="77" t="s">
        <v>315</v>
      </c>
      <c r="AP24" s="77" t="b">
        <f t="shared" si="14"/>
        <v>0</v>
      </c>
      <c r="AQ24" s="83" t="b">
        <f t="shared" si="1"/>
        <v>0</v>
      </c>
      <c r="AR24" s="83" t="b">
        <f t="shared" si="2"/>
        <v>0</v>
      </c>
      <c r="AT24" s="21" t="str">
        <f t="shared" si="5"/>
        <v/>
      </c>
      <c r="AW24" s="85"/>
      <c r="AX24" s="85"/>
      <c r="AY24" s="86"/>
      <c r="BB24" s="87" t="b">
        <v>0</v>
      </c>
      <c r="BC24" s="95"/>
      <c r="BD24" s="95"/>
      <c r="BE24" s="95"/>
      <c r="BF24" s="95"/>
      <c r="BG24" s="95"/>
      <c r="BH24" s="95"/>
      <c r="BI24" s="95"/>
      <c r="BJ24" s="95"/>
      <c r="BK24" s="95"/>
      <c r="BL24" s="95"/>
      <c r="BM24" s="95"/>
      <c r="BN24" s="95"/>
      <c r="BO24" s="95"/>
      <c r="BP24" s="95"/>
      <c r="BQ24" s="95"/>
      <c r="BR24" s="95"/>
      <c r="BS24" s="95"/>
      <c r="BT24" s="95"/>
      <c r="BU24" s="95"/>
      <c r="BV24" s="95"/>
      <c r="BW24" s="95"/>
      <c r="BX24" s="95"/>
      <c r="BY24" s="95"/>
      <c r="BZ24" s="95"/>
      <c r="CA24" s="95"/>
      <c r="CH24" s="96"/>
      <c r="CI24" s="96"/>
      <c r="CJ24" s="96"/>
      <c r="CK24" s="96"/>
    </row>
    <row r="25" spans="2:89">
      <c r="B25" s="356"/>
      <c r="C25" s="666" t="s">
        <v>830</v>
      </c>
      <c r="D25" s="666"/>
      <c r="E25" s="666"/>
      <c r="F25" s="666"/>
      <c r="G25" s="666"/>
      <c r="H25" s="666"/>
      <c r="I25" s="666"/>
      <c r="J25" s="666"/>
      <c r="K25" s="666"/>
      <c r="L25" s="666"/>
      <c r="M25" s="666"/>
      <c r="N25" s="666"/>
      <c r="O25" s="666"/>
      <c r="P25" s="666"/>
      <c r="Q25" s="666"/>
      <c r="R25" s="666"/>
      <c r="S25" s="666"/>
      <c r="T25" s="666"/>
      <c r="U25" s="666"/>
      <c r="V25" s="666"/>
      <c r="W25" s="666"/>
      <c r="X25" s="666"/>
      <c r="Y25" s="666"/>
      <c r="Z25" s="666"/>
      <c r="AA25" s="666"/>
      <c r="AB25" s="666"/>
      <c r="AC25" s="666"/>
      <c r="AD25" s="666"/>
      <c r="AE25" s="666"/>
      <c r="AF25" s="666"/>
      <c r="AG25" s="666"/>
      <c r="AH25" s="666"/>
      <c r="AI25" s="666"/>
      <c r="AJ25" s="666"/>
      <c r="AK25" s="667"/>
      <c r="AL25" s="84">
        <v>2</v>
      </c>
      <c r="AM25" s="77" t="str">
        <f t="shared" si="12"/>
        <v/>
      </c>
      <c r="AN25" s="77" t="b">
        <f t="shared" si="13"/>
        <v>0</v>
      </c>
      <c r="AO25" s="77" t="s">
        <v>316</v>
      </c>
      <c r="AP25" s="77" t="b">
        <f t="shared" si="14"/>
        <v>0</v>
      </c>
      <c r="AQ25" s="83" t="b">
        <f t="shared" si="1"/>
        <v>0</v>
      </c>
      <c r="AR25" s="83" t="b">
        <f t="shared" si="2"/>
        <v>0</v>
      </c>
      <c r="AT25" s="21" t="str">
        <f t="shared" si="5"/>
        <v/>
      </c>
      <c r="AW25" s="85"/>
      <c r="AX25" s="85"/>
      <c r="AY25" s="86"/>
      <c r="BB25" s="87" t="b">
        <v>0</v>
      </c>
      <c r="BC25" s="95"/>
      <c r="BD25" s="95"/>
      <c r="BE25" s="95"/>
      <c r="BF25" s="95"/>
      <c r="BG25" s="95"/>
      <c r="BH25" s="95"/>
      <c r="BI25" s="95"/>
      <c r="BJ25" s="95"/>
      <c r="BK25" s="95"/>
      <c r="BL25" s="95"/>
      <c r="BM25" s="95"/>
      <c r="BN25" s="95"/>
      <c r="BO25" s="95"/>
      <c r="BP25" s="95"/>
      <c r="BQ25" s="95"/>
      <c r="BR25" s="95"/>
      <c r="BS25" s="95"/>
      <c r="BT25" s="95"/>
      <c r="BU25" s="95"/>
      <c r="BV25" s="95"/>
      <c r="BW25" s="95"/>
      <c r="BX25" s="95"/>
      <c r="BY25" s="95"/>
      <c r="BZ25" s="95"/>
      <c r="CA25" s="95"/>
      <c r="CH25" s="96"/>
      <c r="CI25" s="96"/>
      <c r="CJ25" s="96"/>
      <c r="CK25" s="96"/>
    </row>
    <row r="26" spans="2:89">
      <c r="B26" s="356"/>
      <c r="C26" s="666" t="s">
        <v>933</v>
      </c>
      <c r="D26" s="666"/>
      <c r="E26" s="666"/>
      <c r="F26" s="666"/>
      <c r="G26" s="666"/>
      <c r="H26" s="666"/>
      <c r="I26" s="666"/>
      <c r="J26" s="666"/>
      <c r="K26" s="666"/>
      <c r="L26" s="666"/>
      <c r="M26" s="666"/>
      <c r="N26" s="666"/>
      <c r="O26" s="666"/>
      <c r="P26" s="666"/>
      <c r="Q26" s="666"/>
      <c r="R26" s="666"/>
      <c r="S26" s="666"/>
      <c r="T26" s="666"/>
      <c r="U26" s="666"/>
      <c r="V26" s="666"/>
      <c r="W26" s="666"/>
      <c r="X26" s="666"/>
      <c r="Y26" s="666"/>
      <c r="Z26" s="666"/>
      <c r="AA26" s="666"/>
      <c r="AB26" s="666"/>
      <c r="AC26" s="666"/>
      <c r="AD26" s="666"/>
      <c r="AE26" s="666"/>
      <c r="AF26" s="666"/>
      <c r="AG26" s="666"/>
      <c r="AH26" s="666"/>
      <c r="AI26" s="666"/>
      <c r="AJ26" s="666"/>
      <c r="AK26" s="667"/>
      <c r="AL26" s="84">
        <v>2</v>
      </c>
      <c r="AM26" s="77" t="str">
        <f t="shared" si="12"/>
        <v/>
      </c>
      <c r="AN26" s="77" t="b">
        <f t="shared" si="13"/>
        <v>0</v>
      </c>
      <c r="AO26" s="77" t="s">
        <v>318</v>
      </c>
      <c r="AP26" s="77" t="b">
        <f t="shared" si="14"/>
        <v>0</v>
      </c>
      <c r="AQ26" s="83" t="b">
        <f t="shared" si="1"/>
        <v>0</v>
      </c>
      <c r="AR26" s="83" t="b">
        <f t="shared" si="2"/>
        <v>0</v>
      </c>
      <c r="AT26" s="21" t="str">
        <f t="shared" si="5"/>
        <v/>
      </c>
      <c r="AW26" s="85"/>
      <c r="AX26" s="85"/>
      <c r="AY26" s="86"/>
      <c r="BB26" s="87" t="b">
        <v>0</v>
      </c>
      <c r="BC26" s="95"/>
      <c r="BD26" s="95"/>
      <c r="BE26" s="95"/>
      <c r="BF26" s="95"/>
      <c r="BG26" s="95"/>
      <c r="BH26" s="95"/>
      <c r="BI26" s="95"/>
      <c r="BJ26" s="95"/>
      <c r="BK26" s="95"/>
      <c r="BL26" s="95"/>
      <c r="BM26" s="95"/>
      <c r="BN26" s="95"/>
      <c r="BO26" s="95"/>
      <c r="BP26" s="95"/>
      <c r="BQ26" s="95"/>
      <c r="BR26" s="95"/>
      <c r="BS26" s="95"/>
      <c r="BT26" s="95"/>
      <c r="BU26" s="95"/>
      <c r="BV26" s="95"/>
      <c r="BW26" s="95"/>
      <c r="BX26" s="95"/>
      <c r="BY26" s="95"/>
      <c r="BZ26" s="95"/>
      <c r="CA26" s="95"/>
      <c r="CH26" s="96"/>
      <c r="CI26" s="96"/>
      <c r="CJ26" s="96"/>
      <c r="CK26" s="96"/>
    </row>
    <row r="27" spans="2:89" hidden="1">
      <c r="B27" s="663" t="s">
        <v>904</v>
      </c>
      <c r="C27" s="664"/>
      <c r="D27" s="664"/>
      <c r="E27" s="664"/>
      <c r="F27" s="664"/>
      <c r="G27" s="664"/>
      <c r="H27" s="664"/>
      <c r="I27" s="664"/>
      <c r="J27" s="664"/>
      <c r="K27" s="664"/>
      <c r="L27" s="664"/>
      <c r="M27" s="664"/>
      <c r="N27" s="664"/>
      <c r="O27" s="664"/>
      <c r="P27" s="664"/>
      <c r="Q27" s="664"/>
      <c r="R27" s="664"/>
      <c r="S27" s="664"/>
      <c r="T27" s="664"/>
      <c r="U27" s="664"/>
      <c r="V27" s="664"/>
      <c r="W27" s="664"/>
      <c r="X27" s="664"/>
      <c r="Y27" s="664"/>
      <c r="Z27" s="664"/>
      <c r="AA27" s="664"/>
      <c r="AB27" s="664"/>
      <c r="AC27" s="664"/>
      <c r="AD27" s="664"/>
      <c r="AE27" s="664"/>
      <c r="AF27" s="664"/>
      <c r="AG27" s="664"/>
      <c r="AH27" s="664"/>
      <c r="AI27" s="664"/>
      <c r="AJ27" s="664"/>
      <c r="AK27" s="665"/>
      <c r="AL27" s="84">
        <v>1</v>
      </c>
      <c r="AM27" s="77" t="str">
        <f>B27</f>
        <v>TAF認證方法 (USP&lt;62&gt;)</v>
      </c>
      <c r="AN27" s="77" t="b">
        <f>OR(BB28:BB29)</f>
        <v>0</v>
      </c>
      <c r="AO27" s="77" t="s">
        <v>498</v>
      </c>
      <c r="AP27" s="77" t="b">
        <f>OR(BB28:BB29)</f>
        <v>0</v>
      </c>
      <c r="AQ27" s="83" t="b">
        <f t="shared" si="1"/>
        <v>0</v>
      </c>
      <c r="AR27" s="83" t="b">
        <f t="shared" si="2"/>
        <v>0</v>
      </c>
      <c r="AT27" s="21" t="str">
        <f t="shared" si="5"/>
        <v/>
      </c>
      <c r="AW27" s="85"/>
      <c r="AX27" s="85"/>
      <c r="AY27" s="86"/>
      <c r="BB27" s="87"/>
      <c r="BC27" s="345"/>
      <c r="BD27" s="345"/>
      <c r="BE27" s="345"/>
      <c r="BF27" s="345"/>
      <c r="BG27" s="345"/>
      <c r="BH27" s="345"/>
      <c r="BI27" s="345"/>
      <c r="BJ27" s="345"/>
      <c r="BK27" s="345"/>
      <c r="BL27" s="345"/>
      <c r="BM27" s="345"/>
      <c r="BN27" s="345"/>
      <c r="BO27" s="345"/>
      <c r="BP27" s="345"/>
      <c r="BQ27" s="345"/>
      <c r="BR27" s="345"/>
      <c r="BS27" s="345"/>
      <c r="BT27" s="345"/>
      <c r="BU27" s="345"/>
      <c r="BV27" s="345"/>
      <c r="BW27" s="345"/>
      <c r="BX27" s="345"/>
      <c r="BY27" s="345"/>
      <c r="BZ27" s="345"/>
      <c r="CA27" s="345"/>
      <c r="CH27" s="346"/>
      <c r="CI27" s="346"/>
      <c r="CJ27" s="346"/>
      <c r="CK27" s="346"/>
    </row>
    <row r="28" spans="2:89" hidden="1">
      <c r="B28" s="356"/>
      <c r="C28" s="666" t="s">
        <v>903</v>
      </c>
      <c r="D28" s="666"/>
      <c r="E28" s="666"/>
      <c r="F28" s="666"/>
      <c r="G28" s="666"/>
      <c r="H28" s="666"/>
      <c r="I28" s="666"/>
      <c r="J28" s="666"/>
      <c r="K28" s="666"/>
      <c r="L28" s="666"/>
      <c r="M28" s="666"/>
      <c r="N28" s="666"/>
      <c r="O28" s="666"/>
      <c r="P28" s="666"/>
      <c r="Q28" s="666"/>
      <c r="R28" s="666"/>
      <c r="S28" s="666"/>
      <c r="T28" s="666"/>
      <c r="U28" s="666"/>
      <c r="V28" s="666"/>
      <c r="W28" s="666"/>
      <c r="X28" s="666"/>
      <c r="Y28" s="666"/>
      <c r="Z28" s="666"/>
      <c r="AA28" s="666"/>
      <c r="AB28" s="666"/>
      <c r="AC28" s="666"/>
      <c r="AD28" s="666"/>
      <c r="AE28" s="666"/>
      <c r="AF28" s="666"/>
      <c r="AG28" s="666"/>
      <c r="AH28" s="666"/>
      <c r="AI28" s="666"/>
      <c r="AJ28" s="666"/>
      <c r="AK28" s="667"/>
      <c r="AL28" s="84">
        <v>2</v>
      </c>
      <c r="AM28" s="77" t="str">
        <f t="shared" ref="AM28:AM29" si="15">IF(BB28,C28,"")</f>
        <v/>
      </c>
      <c r="AN28" s="77" t="b">
        <f t="shared" ref="AN28:AN29" si="16">BB28</f>
        <v>0</v>
      </c>
      <c r="AO28" s="77" t="s">
        <v>311</v>
      </c>
      <c r="AP28" s="77" t="b">
        <f>BB28</f>
        <v>0</v>
      </c>
      <c r="AQ28" s="83" t="b">
        <f t="shared" si="1"/>
        <v>0</v>
      </c>
      <c r="AR28" s="83" t="b">
        <f t="shared" si="2"/>
        <v>0</v>
      </c>
      <c r="AT28" s="21" t="str">
        <f t="shared" si="5"/>
        <v/>
      </c>
      <c r="AW28" s="85"/>
      <c r="AX28" s="85"/>
      <c r="AY28" s="86"/>
      <c r="BB28" s="87" t="b">
        <v>0</v>
      </c>
      <c r="BC28" s="345"/>
      <c r="BD28" s="345"/>
      <c r="BE28" s="345"/>
      <c r="BF28" s="345"/>
      <c r="BG28" s="345"/>
      <c r="BH28" s="345"/>
      <c r="BI28" s="345"/>
      <c r="BJ28" s="345"/>
      <c r="BK28" s="345"/>
      <c r="BL28" s="345"/>
      <c r="BM28" s="345"/>
      <c r="BN28" s="345"/>
      <c r="BO28" s="345"/>
      <c r="BP28" s="345"/>
      <c r="BQ28" s="345"/>
      <c r="BR28" s="345"/>
      <c r="BS28" s="345"/>
      <c r="BT28" s="345"/>
      <c r="BU28" s="345"/>
      <c r="BV28" s="345"/>
      <c r="BW28" s="345"/>
      <c r="BX28" s="345"/>
      <c r="BY28" s="345"/>
      <c r="BZ28" s="345"/>
      <c r="CA28" s="345"/>
      <c r="CH28" s="346"/>
      <c r="CI28" s="346"/>
      <c r="CJ28" s="346"/>
      <c r="CK28" s="346"/>
    </row>
    <row r="29" spans="2:89" hidden="1">
      <c r="B29" s="356"/>
      <c r="C29" s="666" t="s">
        <v>837</v>
      </c>
      <c r="D29" s="666"/>
      <c r="E29" s="666"/>
      <c r="F29" s="666"/>
      <c r="G29" s="666"/>
      <c r="H29" s="666"/>
      <c r="I29" s="666"/>
      <c r="J29" s="666"/>
      <c r="K29" s="666"/>
      <c r="L29" s="666"/>
      <c r="M29" s="666"/>
      <c r="N29" s="666"/>
      <c r="O29" s="666"/>
      <c r="P29" s="666"/>
      <c r="Q29" s="666"/>
      <c r="R29" s="666"/>
      <c r="S29" s="666"/>
      <c r="T29" s="666"/>
      <c r="U29" s="666"/>
      <c r="V29" s="666"/>
      <c r="W29" s="666"/>
      <c r="X29" s="666"/>
      <c r="Y29" s="666"/>
      <c r="Z29" s="666"/>
      <c r="AA29" s="666"/>
      <c r="AB29" s="666"/>
      <c r="AC29" s="666"/>
      <c r="AD29" s="666"/>
      <c r="AE29" s="666"/>
      <c r="AF29" s="666"/>
      <c r="AG29" s="666"/>
      <c r="AH29" s="666"/>
      <c r="AI29" s="666"/>
      <c r="AJ29" s="666"/>
      <c r="AK29" s="667"/>
      <c r="AL29" s="84">
        <v>2</v>
      </c>
      <c r="AM29" s="77" t="str">
        <f t="shared" si="15"/>
        <v/>
      </c>
      <c r="AN29" s="77" t="b">
        <f t="shared" si="16"/>
        <v>0</v>
      </c>
      <c r="AO29" s="77" t="s">
        <v>313</v>
      </c>
      <c r="AP29" s="77" t="b">
        <f>BB29</f>
        <v>0</v>
      </c>
      <c r="AQ29" s="83" t="b">
        <f t="shared" si="1"/>
        <v>0</v>
      </c>
      <c r="AR29" s="83" t="b">
        <f t="shared" si="2"/>
        <v>0</v>
      </c>
      <c r="AT29" s="21" t="str">
        <f t="shared" si="5"/>
        <v/>
      </c>
      <c r="AW29" s="85"/>
      <c r="AX29" s="85"/>
      <c r="AY29" s="86"/>
      <c r="BB29" s="87" t="b">
        <v>0</v>
      </c>
      <c r="BC29" s="345"/>
      <c r="BD29" s="345"/>
      <c r="BE29" s="345"/>
      <c r="BF29" s="345"/>
      <c r="BG29" s="345"/>
      <c r="BH29" s="345"/>
      <c r="BI29" s="345"/>
      <c r="BJ29" s="345"/>
      <c r="BK29" s="345"/>
      <c r="BL29" s="345"/>
      <c r="BM29" s="345"/>
      <c r="BN29" s="345"/>
      <c r="BO29" s="345"/>
      <c r="BP29" s="345"/>
      <c r="BQ29" s="345"/>
      <c r="BR29" s="345"/>
      <c r="BS29" s="345"/>
      <c r="BT29" s="345"/>
      <c r="BU29" s="345"/>
      <c r="BV29" s="345"/>
      <c r="BW29" s="345"/>
      <c r="BX29" s="345"/>
      <c r="BY29" s="345"/>
      <c r="BZ29" s="345"/>
      <c r="CA29" s="345"/>
      <c r="CH29" s="346"/>
      <c r="CI29" s="346"/>
      <c r="CJ29" s="346"/>
      <c r="CK29" s="346"/>
    </row>
    <row r="30" spans="2:89">
      <c r="B30" s="660" t="s">
        <v>321</v>
      </c>
      <c r="C30" s="661"/>
      <c r="D30" s="661"/>
      <c r="E30" s="661"/>
      <c r="F30" s="661"/>
      <c r="G30" s="661"/>
      <c r="H30" s="661"/>
      <c r="I30" s="661"/>
      <c r="J30" s="661"/>
      <c r="K30" s="661"/>
      <c r="L30" s="661"/>
      <c r="M30" s="661"/>
      <c r="N30" s="661"/>
      <c r="O30" s="661"/>
      <c r="P30" s="661"/>
      <c r="Q30" s="661"/>
      <c r="R30" s="661"/>
      <c r="S30" s="661"/>
      <c r="T30" s="661"/>
      <c r="U30" s="661"/>
      <c r="V30" s="661"/>
      <c r="W30" s="661"/>
      <c r="X30" s="661"/>
      <c r="Y30" s="661"/>
      <c r="Z30" s="661"/>
      <c r="AA30" s="661"/>
      <c r="AB30" s="661"/>
      <c r="AC30" s="661"/>
      <c r="AD30" s="661"/>
      <c r="AE30" s="661"/>
      <c r="AF30" s="661"/>
      <c r="AG30" s="661"/>
      <c r="AH30" s="661"/>
      <c r="AI30" s="661"/>
      <c r="AJ30" s="661"/>
      <c r="AK30" s="360">
        <f>COUNTIF(BB31:BB36,TRUE)</f>
        <v>0</v>
      </c>
      <c r="AL30" s="84">
        <v>1</v>
      </c>
      <c r="AM30" t="str">
        <f>B30</f>
        <v>3. 防腐劑 Preservative :</v>
      </c>
      <c r="AN30" t="b">
        <f>OR(BB31:BB36)</f>
        <v>0</v>
      </c>
      <c r="AO30" t="s">
        <v>322</v>
      </c>
      <c r="AP30" t="b">
        <f>TRUE</f>
        <v>1</v>
      </c>
      <c r="AQ30" s="83" t="b">
        <f t="shared" si="1"/>
        <v>0</v>
      </c>
      <c r="AR30" s="83" t="b">
        <f t="shared" si="2"/>
        <v>0</v>
      </c>
      <c r="AT30" s="21" t="str">
        <f t="shared" si="5"/>
        <v/>
      </c>
      <c r="AY30" s="86"/>
      <c r="BB30" s="662" t="s">
        <v>321</v>
      </c>
      <c r="BC30" s="662"/>
      <c r="BD30" s="662"/>
      <c r="BE30" s="662"/>
      <c r="BF30" s="662"/>
      <c r="BG30" s="662"/>
      <c r="BH30" s="662"/>
      <c r="BI30" s="662"/>
      <c r="BJ30" s="662"/>
      <c r="BK30" s="662"/>
      <c r="BL30" s="662"/>
      <c r="BM30" s="662"/>
      <c r="BN30" s="662"/>
      <c r="BO30" s="662"/>
      <c r="BP30" s="662"/>
      <c r="BQ30" s="662"/>
      <c r="BR30" s="662"/>
      <c r="BS30" s="662"/>
      <c r="BT30" s="662"/>
      <c r="BU30" s="662"/>
      <c r="BV30" s="662"/>
      <c r="BW30" s="662"/>
      <c r="BX30" s="662"/>
      <c r="BY30" s="662"/>
      <c r="BZ30" s="662"/>
      <c r="CA30" s="662"/>
      <c r="CB30" s="662"/>
      <c r="CC30" s="662"/>
      <c r="CD30" s="662"/>
      <c r="CE30" s="662"/>
      <c r="CF30" s="662"/>
      <c r="CG30" s="662"/>
      <c r="CH30" s="662"/>
      <c r="CI30" s="662"/>
      <c r="CJ30" s="662"/>
      <c r="CK30" s="17">
        <f>COUNTIF(BB31:BB36,TRUE)</f>
        <v>0</v>
      </c>
    </row>
    <row r="31" spans="2:89">
      <c r="B31" s="355"/>
      <c r="C31" s="668" t="s">
        <v>323</v>
      </c>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9"/>
      <c r="AL31" s="84">
        <v>2</v>
      </c>
      <c r="AM31" s="77" t="str">
        <f t="shared" ref="AM31:AM36" si="17">IF(BB31,C31,"")</f>
        <v/>
      </c>
      <c r="AN31" s="77" t="b">
        <f t="shared" ref="AN31:AN36" si="18">BB31</f>
        <v>0</v>
      </c>
      <c r="AO31" s="77" t="s">
        <v>324</v>
      </c>
      <c r="AP31" s="77" t="b">
        <f t="shared" ref="AP31:AP36" si="19">BB31</f>
        <v>0</v>
      </c>
      <c r="AQ31" s="83" t="b">
        <f t="shared" si="1"/>
        <v>0</v>
      </c>
      <c r="AR31" s="83" t="b">
        <f t="shared" si="2"/>
        <v>0</v>
      </c>
      <c r="AT31" s="21" t="str">
        <f t="shared" si="5"/>
        <v/>
      </c>
      <c r="AW31" s="85"/>
      <c r="AX31" s="85"/>
      <c r="AY31" s="86"/>
      <c r="BB31" s="18" t="b">
        <v>0</v>
      </c>
      <c r="BC31" s="670" t="s">
        <v>325</v>
      </c>
      <c r="BD31" s="670"/>
      <c r="BE31" s="670"/>
      <c r="BF31" s="670"/>
      <c r="BG31" s="670"/>
      <c r="BH31" s="670"/>
      <c r="BI31" s="670"/>
      <c r="BJ31" s="670"/>
      <c r="BK31" s="670"/>
      <c r="BL31" s="670"/>
      <c r="BM31" s="670"/>
      <c r="BN31" s="670"/>
      <c r="BO31" s="670"/>
      <c r="BP31" s="670"/>
      <c r="BQ31" s="670"/>
      <c r="BR31" s="670"/>
      <c r="BS31" s="670"/>
      <c r="BT31" s="670"/>
      <c r="BU31" s="670"/>
      <c r="BV31" s="670"/>
      <c r="BW31" s="670"/>
      <c r="BX31" s="670"/>
      <c r="BY31" s="670"/>
      <c r="BZ31" s="670"/>
      <c r="CA31" s="670"/>
      <c r="CG31" s="20" t="s">
        <v>294</v>
      </c>
      <c r="CH31" s="671">
        <v>6050</v>
      </c>
      <c r="CI31" s="671"/>
      <c r="CJ31" s="671"/>
      <c r="CK31" s="671"/>
    </row>
    <row r="32" spans="2:89">
      <c r="B32" s="355"/>
      <c r="C32" s="668" t="s">
        <v>326</v>
      </c>
      <c r="D32" s="668"/>
      <c r="E32" s="668"/>
      <c r="F32" s="668"/>
      <c r="G32" s="668"/>
      <c r="H32" s="668"/>
      <c r="I32" s="668"/>
      <c r="J32" s="668"/>
      <c r="K32" s="668"/>
      <c r="L32" s="668"/>
      <c r="M32" s="668"/>
      <c r="N32" s="668"/>
      <c r="O32" s="668"/>
      <c r="P32" s="668"/>
      <c r="Q32" s="668"/>
      <c r="R32" s="668"/>
      <c r="S32" s="668"/>
      <c r="T32" s="668"/>
      <c r="U32" s="668"/>
      <c r="V32" s="668"/>
      <c r="W32" s="668"/>
      <c r="X32" s="668"/>
      <c r="Y32" s="668"/>
      <c r="Z32" s="668"/>
      <c r="AA32" s="668"/>
      <c r="AB32" s="668"/>
      <c r="AC32" s="668"/>
      <c r="AD32" s="668"/>
      <c r="AE32" s="668"/>
      <c r="AF32" s="668"/>
      <c r="AG32" s="668"/>
      <c r="AH32" s="668"/>
      <c r="AI32" s="668"/>
      <c r="AJ32" s="668"/>
      <c r="AK32" s="669"/>
      <c r="AL32" s="84">
        <v>2</v>
      </c>
      <c r="AM32" s="77" t="str">
        <f t="shared" si="17"/>
        <v/>
      </c>
      <c r="AN32" s="77" t="b">
        <f t="shared" si="18"/>
        <v>0</v>
      </c>
      <c r="AO32" s="77" t="s">
        <v>327</v>
      </c>
      <c r="AP32" s="77" t="b">
        <f t="shared" si="19"/>
        <v>0</v>
      </c>
      <c r="AQ32" s="83" t="b">
        <f t="shared" si="1"/>
        <v>0</v>
      </c>
      <c r="AR32" s="83" t="b">
        <f t="shared" si="2"/>
        <v>0</v>
      </c>
      <c r="AT32" s="21" t="str">
        <f t="shared" si="5"/>
        <v/>
      </c>
      <c r="AW32" s="85"/>
      <c r="AX32" s="85"/>
      <c r="AY32" s="86"/>
      <c r="BB32" s="18" t="b">
        <v>0</v>
      </c>
      <c r="BC32" s="670" t="s">
        <v>328</v>
      </c>
      <c r="BD32" s="670"/>
      <c r="BE32" s="670"/>
      <c r="BF32" s="670"/>
      <c r="BG32" s="670"/>
      <c r="BH32" s="670"/>
      <c r="BI32" s="670"/>
      <c r="BJ32" s="670"/>
      <c r="BK32" s="670"/>
      <c r="BL32" s="670"/>
      <c r="BM32" s="670"/>
      <c r="BN32" s="670"/>
      <c r="BO32" s="670"/>
      <c r="BP32" s="670"/>
      <c r="BQ32" s="670"/>
      <c r="BR32" s="670"/>
      <c r="BS32" s="670"/>
      <c r="BT32" s="670"/>
      <c r="BU32" s="670"/>
      <c r="BV32" s="670"/>
      <c r="BW32" s="670"/>
      <c r="BX32" s="670"/>
      <c r="BY32" s="670"/>
      <c r="BZ32" s="670"/>
      <c r="CA32" s="670"/>
      <c r="CG32" s="20" t="s">
        <v>294</v>
      </c>
      <c r="CH32" s="671">
        <v>6050</v>
      </c>
      <c r="CI32" s="671"/>
      <c r="CJ32" s="671"/>
      <c r="CK32" s="671"/>
    </row>
    <row r="33" spans="2:89">
      <c r="B33" s="355"/>
      <c r="C33" s="668" t="s">
        <v>329</v>
      </c>
      <c r="D33" s="668"/>
      <c r="E33" s="668"/>
      <c r="F33" s="668"/>
      <c r="G33" s="668"/>
      <c r="H33" s="668"/>
      <c r="I33" s="668"/>
      <c r="J33" s="668"/>
      <c r="K33" s="668"/>
      <c r="L33" s="668"/>
      <c r="M33" s="668"/>
      <c r="N33" s="668"/>
      <c r="O33" s="668"/>
      <c r="P33" s="668"/>
      <c r="Q33" s="668"/>
      <c r="R33" s="668"/>
      <c r="S33" s="668"/>
      <c r="T33" s="668"/>
      <c r="U33" s="668"/>
      <c r="V33" s="668"/>
      <c r="W33" s="668"/>
      <c r="X33" s="668"/>
      <c r="Y33" s="668"/>
      <c r="Z33" s="668"/>
      <c r="AA33" s="668"/>
      <c r="AB33" s="668"/>
      <c r="AC33" s="668"/>
      <c r="AD33" s="668"/>
      <c r="AE33" s="668"/>
      <c r="AF33" s="668"/>
      <c r="AG33" s="668"/>
      <c r="AH33" s="668"/>
      <c r="AI33" s="668"/>
      <c r="AJ33" s="668"/>
      <c r="AK33" s="669"/>
      <c r="AL33" s="84">
        <v>2</v>
      </c>
      <c r="AM33" s="77" t="str">
        <f t="shared" si="17"/>
        <v/>
      </c>
      <c r="AN33" s="77" t="b">
        <f t="shared" si="18"/>
        <v>0</v>
      </c>
      <c r="AO33" s="77" t="s">
        <v>330</v>
      </c>
      <c r="AP33" s="77" t="b">
        <f t="shared" si="19"/>
        <v>0</v>
      </c>
      <c r="AQ33" s="83" t="b">
        <f t="shared" si="1"/>
        <v>0</v>
      </c>
      <c r="AR33" s="83" t="b">
        <f t="shared" si="2"/>
        <v>0</v>
      </c>
      <c r="AT33" s="21" t="str">
        <f t="shared" si="5"/>
        <v/>
      </c>
      <c r="AW33" s="85"/>
      <c r="AX33" s="85"/>
      <c r="AY33" s="86"/>
      <c r="BB33" s="18" t="b">
        <v>0</v>
      </c>
      <c r="BC33" s="670" t="s">
        <v>331</v>
      </c>
      <c r="BD33" s="670"/>
      <c r="BE33" s="670"/>
      <c r="BF33" s="670"/>
      <c r="BG33" s="670"/>
      <c r="BH33" s="670"/>
      <c r="BI33" s="670"/>
      <c r="BJ33" s="670"/>
      <c r="BK33" s="670"/>
      <c r="BL33" s="670"/>
      <c r="BM33" s="670"/>
      <c r="BN33" s="670"/>
      <c r="BO33" s="670"/>
      <c r="BP33" s="670"/>
      <c r="BQ33" s="670"/>
      <c r="BR33" s="670"/>
      <c r="BS33" s="670"/>
      <c r="BT33" s="670"/>
      <c r="BU33" s="670"/>
      <c r="BV33" s="670"/>
      <c r="BW33" s="670"/>
      <c r="BX33" s="670"/>
      <c r="BY33" s="670"/>
      <c r="BZ33" s="670"/>
      <c r="CA33" s="670"/>
      <c r="CG33" s="20" t="s">
        <v>294</v>
      </c>
      <c r="CH33" s="671">
        <v>8250</v>
      </c>
      <c r="CI33" s="671"/>
      <c r="CJ33" s="671"/>
      <c r="CK33" s="671"/>
    </row>
    <row r="34" spans="2:89">
      <c r="B34" s="355"/>
      <c r="C34" s="668" t="s">
        <v>332</v>
      </c>
      <c r="D34" s="668"/>
      <c r="E34" s="668"/>
      <c r="F34" s="668"/>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9"/>
      <c r="AL34" s="84">
        <v>2</v>
      </c>
      <c r="AM34" s="77" t="str">
        <f t="shared" si="17"/>
        <v/>
      </c>
      <c r="AN34" s="77" t="b">
        <f t="shared" si="18"/>
        <v>0</v>
      </c>
      <c r="AO34" s="77" t="s">
        <v>333</v>
      </c>
      <c r="AP34" s="77" t="b">
        <f t="shared" si="19"/>
        <v>0</v>
      </c>
      <c r="AQ34" s="83" t="b">
        <f t="shared" si="1"/>
        <v>0</v>
      </c>
      <c r="AR34" s="83" t="b">
        <f t="shared" si="2"/>
        <v>0</v>
      </c>
      <c r="AT34" s="21" t="str">
        <f t="shared" si="5"/>
        <v/>
      </c>
      <c r="AW34" s="85"/>
      <c r="AX34" s="85"/>
      <c r="AY34" s="86"/>
      <c r="BB34" s="18" t="b">
        <v>0</v>
      </c>
      <c r="BC34" s="670" t="s">
        <v>334</v>
      </c>
      <c r="BD34" s="670"/>
      <c r="BE34" s="670"/>
      <c r="BF34" s="670"/>
      <c r="BG34" s="670"/>
      <c r="BH34" s="670"/>
      <c r="BI34" s="670"/>
      <c r="BJ34" s="670"/>
      <c r="BK34" s="670"/>
      <c r="BL34" s="670"/>
      <c r="BM34" s="670"/>
      <c r="BN34" s="670"/>
      <c r="BO34" s="670"/>
      <c r="BP34" s="670"/>
      <c r="BQ34" s="670"/>
      <c r="BR34" s="670"/>
      <c r="BS34" s="670"/>
      <c r="BT34" s="670"/>
      <c r="BU34" s="670"/>
      <c r="BV34" s="670"/>
      <c r="BW34" s="670"/>
      <c r="BX34" s="670"/>
      <c r="BY34" s="670"/>
      <c r="BZ34" s="670"/>
      <c r="CA34" s="670"/>
      <c r="CG34" s="20" t="s">
        <v>294</v>
      </c>
      <c r="CH34" s="671">
        <v>4000</v>
      </c>
      <c r="CI34" s="671"/>
      <c r="CJ34" s="671"/>
      <c r="CK34" s="671"/>
    </row>
    <row r="35" spans="2:89">
      <c r="B35" s="355"/>
      <c r="C35" s="668" t="s">
        <v>335</v>
      </c>
      <c r="D35" s="668"/>
      <c r="E35" s="668"/>
      <c r="F35" s="668"/>
      <c r="G35" s="668"/>
      <c r="H35" s="668"/>
      <c r="I35" s="668"/>
      <c r="J35" s="668"/>
      <c r="K35" s="668"/>
      <c r="L35" s="668"/>
      <c r="M35" s="668"/>
      <c r="N35" s="668"/>
      <c r="O35" s="668"/>
      <c r="P35" s="668"/>
      <c r="Q35" s="668"/>
      <c r="R35" s="668"/>
      <c r="S35" s="668"/>
      <c r="T35" s="668"/>
      <c r="U35" s="668"/>
      <c r="V35" s="668"/>
      <c r="W35" s="668"/>
      <c r="X35" s="668"/>
      <c r="Y35" s="668"/>
      <c r="Z35" s="668"/>
      <c r="AA35" s="668"/>
      <c r="AB35" s="668"/>
      <c r="AC35" s="668"/>
      <c r="AD35" s="668"/>
      <c r="AE35" s="668"/>
      <c r="AF35" s="668"/>
      <c r="AG35" s="668"/>
      <c r="AH35" s="668"/>
      <c r="AI35" s="668"/>
      <c r="AJ35" s="668"/>
      <c r="AK35" s="669"/>
      <c r="AL35" s="84">
        <v>2</v>
      </c>
      <c r="AM35" s="77" t="str">
        <f t="shared" si="17"/>
        <v/>
      </c>
      <c r="AN35" s="77" t="b">
        <f t="shared" si="18"/>
        <v>0</v>
      </c>
      <c r="AO35" s="77" t="s">
        <v>336</v>
      </c>
      <c r="AP35" s="77" t="b">
        <f t="shared" si="19"/>
        <v>0</v>
      </c>
      <c r="AQ35" s="83" t="b">
        <f t="shared" si="1"/>
        <v>0</v>
      </c>
      <c r="AR35" s="83" t="b">
        <f t="shared" si="2"/>
        <v>0</v>
      </c>
      <c r="AT35" s="21" t="str">
        <f t="shared" si="5"/>
        <v/>
      </c>
      <c r="AW35" s="85"/>
      <c r="AX35" s="85"/>
      <c r="AY35" s="86"/>
      <c r="BB35" s="18" t="b">
        <v>0</v>
      </c>
      <c r="BC35" s="670" t="s">
        <v>337</v>
      </c>
      <c r="BD35" s="670"/>
      <c r="BE35" s="670"/>
      <c r="BF35" s="670"/>
      <c r="BG35" s="670"/>
      <c r="BH35" s="670"/>
      <c r="BI35" s="670"/>
      <c r="BJ35" s="670"/>
      <c r="BK35" s="670"/>
      <c r="BL35" s="670"/>
      <c r="BM35" s="670"/>
      <c r="BN35" s="670"/>
      <c r="BO35" s="670"/>
      <c r="BP35" s="670"/>
      <c r="BQ35" s="670"/>
      <c r="BR35" s="670"/>
      <c r="BS35" s="670"/>
      <c r="BT35" s="670"/>
      <c r="BU35" s="670"/>
      <c r="BV35" s="670"/>
      <c r="BW35" s="670"/>
      <c r="BX35" s="670"/>
      <c r="BY35" s="670"/>
      <c r="BZ35" s="670"/>
      <c r="CA35" s="670"/>
      <c r="CG35" s="20" t="s">
        <v>294</v>
      </c>
      <c r="CH35" s="671">
        <v>5000</v>
      </c>
      <c r="CI35" s="671"/>
      <c r="CJ35" s="671"/>
      <c r="CK35" s="671"/>
    </row>
    <row r="36" spans="2:89">
      <c r="B36" s="356"/>
      <c r="C36" s="668" t="s">
        <v>338</v>
      </c>
      <c r="D36" s="668"/>
      <c r="E36" s="668"/>
      <c r="F36" s="668"/>
      <c r="G36" s="668"/>
      <c r="H36" s="668"/>
      <c r="I36" s="668"/>
      <c r="J36" s="668"/>
      <c r="K36" s="668"/>
      <c r="L36" s="668"/>
      <c r="M36" s="668"/>
      <c r="N36" s="668"/>
      <c r="O36" s="668"/>
      <c r="P36" s="668"/>
      <c r="Q36" s="668"/>
      <c r="R36" s="668"/>
      <c r="S36" s="668"/>
      <c r="T36" s="668"/>
      <c r="U36" s="668"/>
      <c r="V36" s="668"/>
      <c r="W36" s="668"/>
      <c r="X36" s="668"/>
      <c r="Y36" s="668"/>
      <c r="Z36" s="668"/>
      <c r="AA36" s="668"/>
      <c r="AB36" s="668"/>
      <c r="AC36" s="668"/>
      <c r="AD36" s="668"/>
      <c r="AE36" s="668"/>
      <c r="AF36" s="668"/>
      <c r="AG36" s="668"/>
      <c r="AH36" s="668"/>
      <c r="AI36" s="668"/>
      <c r="AJ36" s="668"/>
      <c r="AK36" s="669"/>
      <c r="AL36" s="84">
        <v>2</v>
      </c>
      <c r="AM36" s="77" t="str">
        <f t="shared" si="17"/>
        <v/>
      </c>
      <c r="AN36" s="77" t="b">
        <f t="shared" si="18"/>
        <v>0</v>
      </c>
      <c r="AO36" s="77" t="s">
        <v>339</v>
      </c>
      <c r="AP36" s="77" t="b">
        <f t="shared" si="19"/>
        <v>0</v>
      </c>
      <c r="AQ36" s="83" t="b">
        <f t="shared" si="1"/>
        <v>0</v>
      </c>
      <c r="AR36" s="83" t="b">
        <f t="shared" si="2"/>
        <v>0</v>
      </c>
      <c r="AT36" s="21" t="str">
        <f t="shared" si="5"/>
        <v/>
      </c>
      <c r="AW36" s="85"/>
      <c r="AX36" s="85"/>
      <c r="AY36" s="86"/>
      <c r="BB36" s="87" t="b">
        <v>0</v>
      </c>
      <c r="BC36" s="670" t="s">
        <v>340</v>
      </c>
      <c r="BD36" s="670"/>
      <c r="BE36" s="670"/>
      <c r="BF36" s="670"/>
      <c r="BG36" s="670"/>
      <c r="BH36" s="670"/>
      <c r="BI36" s="670"/>
      <c r="BJ36" s="670"/>
      <c r="BK36" s="670"/>
      <c r="BL36" s="670"/>
      <c r="BM36" s="670"/>
      <c r="BN36" s="670"/>
      <c r="BO36" s="670"/>
      <c r="BP36" s="670"/>
      <c r="BQ36" s="670"/>
      <c r="BR36" s="670"/>
      <c r="BS36" s="670"/>
      <c r="BT36" s="670"/>
      <c r="BU36" s="670"/>
      <c r="BV36" s="670"/>
      <c r="BW36" s="670"/>
      <c r="BX36" s="670"/>
      <c r="BY36" s="670"/>
      <c r="BZ36" s="670"/>
      <c r="CA36" s="670"/>
      <c r="CG36" s="20" t="s">
        <v>294</v>
      </c>
      <c r="CH36" s="671">
        <v>7000</v>
      </c>
      <c r="CI36" s="671"/>
      <c r="CJ36" s="671"/>
      <c r="CK36" s="671"/>
    </row>
    <row r="37" spans="2:89">
      <c r="B37" s="660" t="s">
        <v>341</v>
      </c>
      <c r="C37" s="661"/>
      <c r="D37" s="661"/>
      <c r="E37" s="661"/>
      <c r="F37" s="661"/>
      <c r="G37" s="661"/>
      <c r="H37" s="661"/>
      <c r="I37" s="661"/>
      <c r="J37" s="661"/>
      <c r="K37" s="661"/>
      <c r="L37" s="661"/>
      <c r="M37" s="661"/>
      <c r="N37" s="661"/>
      <c r="O37" s="661"/>
      <c r="P37" s="661"/>
      <c r="Q37" s="661"/>
      <c r="R37" s="661"/>
      <c r="S37" s="661"/>
      <c r="T37" s="661"/>
      <c r="U37" s="661"/>
      <c r="V37" s="661"/>
      <c r="W37" s="661"/>
      <c r="X37" s="661"/>
      <c r="Y37" s="661"/>
      <c r="Z37" s="661"/>
      <c r="AA37" s="661"/>
      <c r="AB37" s="661"/>
      <c r="AC37" s="661"/>
      <c r="AD37" s="661"/>
      <c r="AE37" s="661"/>
      <c r="AF37" s="661"/>
      <c r="AG37" s="661"/>
      <c r="AH37" s="661"/>
      <c r="AI37" s="661"/>
      <c r="AJ37" s="661"/>
      <c r="AK37" s="360">
        <f>COUNTIF(BB38:BB45,TRUE)</f>
        <v>0</v>
      </c>
      <c r="AL37" s="84">
        <v>1</v>
      </c>
      <c r="AM37" t="str">
        <f>B37</f>
        <v>4. 粧品VOC:</v>
      </c>
      <c r="AN37" t="b">
        <f>OR(BB38:BB45)</f>
        <v>0</v>
      </c>
      <c r="AO37" t="s">
        <v>342</v>
      </c>
      <c r="AP37" t="b">
        <f>TRUE</f>
        <v>1</v>
      </c>
      <c r="AQ37" s="83" t="b">
        <f t="shared" si="1"/>
        <v>0</v>
      </c>
      <c r="AR37" s="83" t="b">
        <f t="shared" si="2"/>
        <v>0</v>
      </c>
      <c r="AT37" s="21" t="str">
        <f t="shared" si="5"/>
        <v/>
      </c>
      <c r="AY37" s="86"/>
      <c r="BB37" s="662" t="s">
        <v>341</v>
      </c>
      <c r="BC37" s="662"/>
      <c r="BD37" s="662"/>
      <c r="BE37" s="662"/>
      <c r="BF37" s="662"/>
      <c r="BG37" s="662"/>
      <c r="BH37" s="662"/>
      <c r="BI37" s="662"/>
      <c r="BJ37" s="662"/>
      <c r="BK37" s="662"/>
      <c r="BL37" s="662"/>
      <c r="BM37" s="662"/>
      <c r="BN37" s="662"/>
      <c r="BO37" s="662"/>
      <c r="BP37" s="662"/>
      <c r="BQ37" s="662"/>
      <c r="BR37" s="662"/>
      <c r="BS37" s="662"/>
      <c r="BT37" s="662"/>
      <c r="BU37" s="662"/>
      <c r="BV37" s="662"/>
      <c r="BW37" s="662"/>
      <c r="BX37" s="662"/>
      <c r="BY37" s="662"/>
      <c r="BZ37" s="662"/>
      <c r="CA37" s="662"/>
      <c r="CB37" s="662"/>
      <c r="CC37" s="662"/>
      <c r="CD37" s="662"/>
      <c r="CE37" s="662"/>
      <c r="CF37" s="662"/>
      <c r="CG37" s="662"/>
      <c r="CH37" s="662"/>
      <c r="CI37" s="662"/>
      <c r="CJ37" s="662"/>
      <c r="CK37" s="17">
        <f>COUNTIF(BB38:BB45,TRUE)</f>
        <v>0</v>
      </c>
    </row>
    <row r="38" spans="2:89">
      <c r="B38" s="355"/>
      <c r="C38" s="668" t="s">
        <v>343</v>
      </c>
      <c r="D38" s="668"/>
      <c r="E38" s="668"/>
      <c r="F38" s="668"/>
      <c r="G38" s="668"/>
      <c r="H38" s="668"/>
      <c r="I38" s="668"/>
      <c r="J38" s="668"/>
      <c r="K38" s="668"/>
      <c r="L38" s="668"/>
      <c r="M38" s="668"/>
      <c r="N38" s="668"/>
      <c r="O38" s="668"/>
      <c r="P38" s="668"/>
      <c r="Q38" s="668"/>
      <c r="R38" s="668"/>
      <c r="S38" s="668"/>
      <c r="T38" s="668"/>
      <c r="U38" s="668"/>
      <c r="V38" s="668"/>
      <c r="W38" s="668"/>
      <c r="X38" s="668"/>
      <c r="Y38" s="668"/>
      <c r="Z38" s="668"/>
      <c r="AA38" s="668"/>
      <c r="AB38" s="668"/>
      <c r="AC38" s="668"/>
      <c r="AD38" s="668"/>
      <c r="AE38" s="668"/>
      <c r="AF38" s="668"/>
      <c r="AG38" s="668"/>
      <c r="AH38" s="668"/>
      <c r="AI38" s="668"/>
      <c r="AJ38" s="668"/>
      <c r="AK38" s="669"/>
      <c r="AL38" s="84">
        <v>2</v>
      </c>
      <c r="AM38" s="77" t="str">
        <f t="shared" ref="AM38:AM45" si="20">IF(BB38,C38,"")</f>
        <v/>
      </c>
      <c r="AN38" s="77" t="b">
        <f t="shared" ref="AN38:AN45" si="21">BB38</f>
        <v>0</v>
      </c>
      <c r="AO38" s="77" t="s">
        <v>344</v>
      </c>
      <c r="AP38" s="77" t="b">
        <f t="shared" ref="AP38:AP41" si="22">BB38</f>
        <v>0</v>
      </c>
      <c r="AQ38" s="83" t="b">
        <f t="shared" si="1"/>
        <v>0</v>
      </c>
      <c r="AR38" s="83" t="b">
        <f t="shared" si="2"/>
        <v>0</v>
      </c>
      <c r="AT38" s="21" t="str">
        <f t="shared" si="5"/>
        <v/>
      </c>
      <c r="AW38" s="85"/>
      <c r="AX38" s="85"/>
      <c r="AY38" s="86"/>
      <c r="BB38" s="18" t="b">
        <v>0</v>
      </c>
      <c r="BC38" s="670" t="s">
        <v>345</v>
      </c>
      <c r="BD38" s="670"/>
      <c r="BE38" s="670"/>
      <c r="BF38" s="670"/>
      <c r="BG38" s="670"/>
      <c r="BH38" s="670"/>
      <c r="BI38" s="670"/>
      <c r="BJ38" s="670"/>
      <c r="BK38" s="670"/>
      <c r="BL38" s="670"/>
      <c r="BM38" s="670"/>
      <c r="BN38" s="670"/>
      <c r="BO38" s="670"/>
      <c r="BP38" s="670"/>
      <c r="BQ38" s="670"/>
      <c r="BR38" s="670"/>
      <c r="BS38" s="670" t="b">
        <v>0</v>
      </c>
      <c r="BT38" s="670"/>
      <c r="BU38" s="670"/>
      <c r="BV38" s="670"/>
      <c r="BW38" s="670"/>
      <c r="BX38" s="670"/>
      <c r="BY38" s="670"/>
      <c r="BZ38" s="670"/>
      <c r="CA38" s="670"/>
      <c r="CG38" s="20" t="s">
        <v>294</v>
      </c>
      <c r="CH38" s="671">
        <v>4400</v>
      </c>
      <c r="CI38" s="671"/>
      <c r="CJ38" s="671"/>
      <c r="CK38" s="671"/>
    </row>
    <row r="39" spans="2:89">
      <c r="B39" s="355"/>
      <c r="C39" s="668" t="s">
        <v>346</v>
      </c>
      <c r="D39" s="668"/>
      <c r="E39" s="668"/>
      <c r="F39" s="668"/>
      <c r="G39" s="668"/>
      <c r="H39" s="668"/>
      <c r="I39" s="668"/>
      <c r="J39" s="668"/>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c r="AI39" s="668"/>
      <c r="AJ39" s="668"/>
      <c r="AK39" s="669"/>
      <c r="AL39" s="84">
        <v>2</v>
      </c>
      <c r="AM39" s="77" t="str">
        <f t="shared" si="20"/>
        <v/>
      </c>
      <c r="AN39" s="77" t="b">
        <f t="shared" si="21"/>
        <v>0</v>
      </c>
      <c r="AO39" s="77" t="s">
        <v>347</v>
      </c>
      <c r="AP39" s="77" t="b">
        <f t="shared" si="22"/>
        <v>0</v>
      </c>
      <c r="AQ39" s="83" t="b">
        <f t="shared" si="1"/>
        <v>0</v>
      </c>
      <c r="AR39" s="83" t="b">
        <f t="shared" si="2"/>
        <v>0</v>
      </c>
      <c r="AT39" s="21" t="str">
        <f t="shared" si="5"/>
        <v/>
      </c>
      <c r="AW39" s="85"/>
      <c r="AX39" s="85"/>
      <c r="AY39" s="86"/>
      <c r="BB39" s="18" t="b">
        <v>0</v>
      </c>
      <c r="BC39" s="670" t="s">
        <v>348</v>
      </c>
      <c r="BD39" s="670"/>
      <c r="BE39" s="670"/>
      <c r="BF39" s="670"/>
      <c r="BG39" s="670"/>
      <c r="BH39" s="670"/>
      <c r="BI39" s="670"/>
      <c r="BJ39" s="670"/>
      <c r="BK39" s="670"/>
      <c r="BL39" s="670"/>
      <c r="BM39" s="670"/>
      <c r="BN39" s="670"/>
      <c r="BO39" s="670"/>
      <c r="BP39" s="670"/>
      <c r="BQ39" s="670"/>
      <c r="BR39" s="670"/>
      <c r="BS39" s="670"/>
      <c r="BT39" s="670"/>
      <c r="BU39" s="670"/>
      <c r="BV39" s="670"/>
      <c r="BW39" s="670"/>
      <c r="BX39" s="670"/>
      <c r="BY39" s="670"/>
      <c r="BZ39" s="670"/>
      <c r="CA39" s="670"/>
      <c r="CG39" s="20" t="s">
        <v>294</v>
      </c>
      <c r="CH39" s="671">
        <v>8800</v>
      </c>
      <c r="CI39" s="671"/>
      <c r="CJ39" s="671"/>
      <c r="CK39" s="671"/>
    </row>
    <row r="40" spans="2:89">
      <c r="B40" s="355"/>
      <c r="C40" s="668" t="s">
        <v>349</v>
      </c>
      <c r="D40" s="668"/>
      <c r="E40" s="668"/>
      <c r="F40" s="668"/>
      <c r="G40" s="668"/>
      <c r="H40" s="668"/>
      <c r="I40" s="668"/>
      <c r="J40" s="668"/>
      <c r="K40" s="668"/>
      <c r="L40" s="668"/>
      <c r="M40" s="668"/>
      <c r="N40" s="668"/>
      <c r="O40" s="668"/>
      <c r="P40" s="668"/>
      <c r="Q40" s="668"/>
      <c r="R40" s="668"/>
      <c r="S40" s="668"/>
      <c r="T40" s="668"/>
      <c r="U40" s="668"/>
      <c r="V40" s="668"/>
      <c r="W40" s="668"/>
      <c r="X40" s="668"/>
      <c r="Y40" s="668"/>
      <c r="Z40" s="668"/>
      <c r="AA40" s="668"/>
      <c r="AB40" s="668"/>
      <c r="AC40" s="668"/>
      <c r="AD40" s="668"/>
      <c r="AE40" s="668"/>
      <c r="AF40" s="668"/>
      <c r="AG40" s="668"/>
      <c r="AH40" s="668"/>
      <c r="AI40" s="668"/>
      <c r="AJ40" s="668"/>
      <c r="AK40" s="669"/>
      <c r="AL40" s="84">
        <v>2</v>
      </c>
      <c r="AM40" s="77" t="str">
        <f t="shared" si="20"/>
        <v/>
      </c>
      <c r="AN40" s="77" t="b">
        <f t="shared" si="21"/>
        <v>0</v>
      </c>
      <c r="AO40" s="77" t="s">
        <v>350</v>
      </c>
      <c r="AP40" s="77" t="b">
        <f t="shared" si="22"/>
        <v>0</v>
      </c>
      <c r="AQ40" s="83" t="b">
        <f t="shared" si="1"/>
        <v>0</v>
      </c>
      <c r="AR40" s="83" t="b">
        <f t="shared" si="2"/>
        <v>0</v>
      </c>
      <c r="AT40" s="21" t="str">
        <f t="shared" si="5"/>
        <v/>
      </c>
      <c r="AW40" s="85"/>
      <c r="AX40" s="85"/>
      <c r="AY40" s="86"/>
      <c r="BB40" s="18" t="b">
        <v>0</v>
      </c>
      <c r="BC40" s="670" t="s">
        <v>351</v>
      </c>
      <c r="BD40" s="670"/>
      <c r="BE40" s="670"/>
      <c r="BF40" s="670"/>
      <c r="BG40" s="670"/>
      <c r="BH40" s="670"/>
      <c r="BI40" s="670"/>
      <c r="BJ40" s="670"/>
      <c r="BK40" s="670"/>
      <c r="BL40" s="670"/>
      <c r="BM40" s="670"/>
      <c r="BN40" s="670"/>
      <c r="BO40" s="670"/>
      <c r="BP40" s="670"/>
      <c r="BQ40" s="670"/>
      <c r="BR40" s="670"/>
      <c r="BS40" s="670"/>
      <c r="BT40" s="670"/>
      <c r="BU40" s="670"/>
      <c r="BV40" s="670"/>
      <c r="BW40" s="670"/>
      <c r="BX40" s="670"/>
      <c r="BY40" s="670"/>
      <c r="BZ40" s="670"/>
      <c r="CA40" s="670"/>
      <c r="CG40" s="20" t="s">
        <v>294</v>
      </c>
      <c r="CH40" s="671">
        <v>4400</v>
      </c>
      <c r="CI40" s="671"/>
      <c r="CJ40" s="671"/>
      <c r="CK40" s="671"/>
    </row>
    <row r="41" spans="2:89">
      <c r="B41" s="355"/>
      <c r="C41" s="668" t="s">
        <v>352</v>
      </c>
      <c r="D41" s="668"/>
      <c r="E41" s="668"/>
      <c r="F41" s="668"/>
      <c r="G41" s="668"/>
      <c r="H41" s="668"/>
      <c r="I41" s="668"/>
      <c r="J41" s="668"/>
      <c r="K41" s="668"/>
      <c r="L41" s="668"/>
      <c r="M41" s="668"/>
      <c r="N41" s="668"/>
      <c r="O41" s="668"/>
      <c r="P41" s="668"/>
      <c r="Q41" s="668"/>
      <c r="R41" s="668"/>
      <c r="S41" s="668"/>
      <c r="T41" s="668"/>
      <c r="U41" s="668"/>
      <c r="V41" s="668"/>
      <c r="W41" s="668"/>
      <c r="X41" s="668"/>
      <c r="Y41" s="668"/>
      <c r="Z41" s="668"/>
      <c r="AA41" s="668"/>
      <c r="AB41" s="668"/>
      <c r="AC41" s="668"/>
      <c r="AD41" s="668"/>
      <c r="AE41" s="668"/>
      <c r="AF41" s="668"/>
      <c r="AG41" s="668"/>
      <c r="AH41" s="668"/>
      <c r="AI41" s="668"/>
      <c r="AJ41" s="668"/>
      <c r="AK41" s="669"/>
      <c r="AL41" s="84">
        <v>2</v>
      </c>
      <c r="AM41" s="77" t="str">
        <f t="shared" si="20"/>
        <v/>
      </c>
      <c r="AN41" s="77" t="b">
        <f t="shared" si="21"/>
        <v>0</v>
      </c>
      <c r="AO41" s="77" t="s">
        <v>353</v>
      </c>
      <c r="AP41" s="77" t="b">
        <f t="shared" si="22"/>
        <v>0</v>
      </c>
      <c r="AQ41" s="83" t="b">
        <f t="shared" si="1"/>
        <v>0</v>
      </c>
      <c r="AR41" s="83" t="b">
        <f t="shared" si="2"/>
        <v>0</v>
      </c>
      <c r="AT41" s="21" t="str">
        <f t="shared" si="5"/>
        <v/>
      </c>
      <c r="AW41" s="85"/>
      <c r="AX41" s="85"/>
      <c r="AY41" s="86"/>
      <c r="BB41" s="88" t="b">
        <v>0</v>
      </c>
      <c r="BC41" s="670" t="s">
        <v>354</v>
      </c>
      <c r="BD41" s="670"/>
      <c r="BE41" s="670"/>
      <c r="BF41" s="670"/>
      <c r="BG41" s="670"/>
      <c r="BH41" s="670"/>
      <c r="BI41" s="670"/>
      <c r="BJ41" s="670"/>
      <c r="BK41" s="670"/>
      <c r="BL41" s="670"/>
      <c r="BM41" s="670"/>
      <c r="BN41" s="670"/>
      <c r="BO41" s="670"/>
      <c r="BP41" s="670"/>
      <c r="BQ41" s="670"/>
      <c r="BR41" s="670"/>
      <c r="BS41" s="670"/>
      <c r="BT41" s="670"/>
      <c r="BU41" s="670"/>
      <c r="BV41" s="670"/>
      <c r="BW41" s="670"/>
      <c r="BX41" s="670"/>
      <c r="BY41" s="670"/>
      <c r="BZ41" s="670"/>
      <c r="CA41" s="670"/>
      <c r="CG41" s="20" t="s">
        <v>294</v>
      </c>
      <c r="CH41" s="671">
        <v>4400</v>
      </c>
      <c r="CI41" s="671"/>
      <c r="CJ41" s="671"/>
      <c r="CK41" s="671"/>
    </row>
    <row r="42" spans="2:89">
      <c r="B42" s="355"/>
      <c r="C42" s="668" t="s">
        <v>355</v>
      </c>
      <c r="D42" s="668"/>
      <c r="E42" s="668"/>
      <c r="F42" s="668"/>
      <c r="G42" s="668"/>
      <c r="H42" s="668"/>
      <c r="I42" s="668"/>
      <c r="J42" s="668"/>
      <c r="K42" s="668"/>
      <c r="L42" s="668"/>
      <c r="M42" s="668"/>
      <c r="N42" s="668"/>
      <c r="O42" s="668"/>
      <c r="P42" s="668"/>
      <c r="Q42" s="668"/>
      <c r="R42" s="668"/>
      <c r="S42" s="668"/>
      <c r="T42" s="668"/>
      <c r="U42" s="668"/>
      <c r="V42" s="668"/>
      <c r="W42" s="668"/>
      <c r="X42" s="668"/>
      <c r="Y42" s="668"/>
      <c r="Z42" s="668"/>
      <c r="AA42" s="668"/>
      <c r="AB42" s="668"/>
      <c r="AC42" s="668"/>
      <c r="AD42" s="668"/>
      <c r="AE42" s="668"/>
      <c r="AF42" s="668"/>
      <c r="AG42" s="668"/>
      <c r="AH42" s="668"/>
      <c r="AI42" s="668"/>
      <c r="AJ42" s="668"/>
      <c r="AK42" s="669"/>
      <c r="AL42" s="84">
        <v>2</v>
      </c>
      <c r="AM42" s="77" t="str">
        <f t="shared" si="20"/>
        <v/>
      </c>
      <c r="AN42" s="77" t="b">
        <f t="shared" si="21"/>
        <v>0</v>
      </c>
      <c r="AO42" s="77" t="s">
        <v>356</v>
      </c>
      <c r="AP42" s="77" t="b">
        <f t="shared" ref="AP42:AP45" si="23">BB42</f>
        <v>0</v>
      </c>
      <c r="AQ42" s="83" t="b">
        <f t="shared" si="1"/>
        <v>0</v>
      </c>
      <c r="AR42" s="83" t="b">
        <f t="shared" si="2"/>
        <v>0</v>
      </c>
      <c r="AT42" s="21" t="str">
        <f t="shared" si="5"/>
        <v/>
      </c>
      <c r="AW42" s="85"/>
      <c r="AX42" s="85"/>
      <c r="AY42" s="86"/>
      <c r="BB42" s="88" t="b">
        <v>0</v>
      </c>
      <c r="BC42" s="670" t="s">
        <v>357</v>
      </c>
      <c r="BD42" s="670"/>
      <c r="BE42" s="670"/>
      <c r="BF42" s="670"/>
      <c r="BG42" s="670"/>
      <c r="BH42" s="670"/>
      <c r="BI42" s="670"/>
      <c r="BJ42" s="670"/>
      <c r="BK42" s="670"/>
      <c r="BL42" s="670"/>
      <c r="BM42" s="670"/>
      <c r="BN42" s="670"/>
      <c r="BO42" s="670"/>
      <c r="BP42" s="670"/>
      <c r="BQ42" s="670"/>
      <c r="BR42" s="670"/>
      <c r="BS42" s="670"/>
      <c r="BT42" s="670"/>
      <c r="BU42" s="670"/>
      <c r="BV42" s="670"/>
      <c r="BW42" s="670"/>
      <c r="BX42" s="670"/>
      <c r="BY42" s="670"/>
      <c r="BZ42" s="670"/>
      <c r="CA42" s="670"/>
      <c r="CG42" s="20" t="s">
        <v>294</v>
      </c>
      <c r="CH42" s="671">
        <v>4400</v>
      </c>
      <c r="CI42" s="671"/>
      <c r="CJ42" s="671"/>
      <c r="CK42" s="671"/>
    </row>
    <row r="43" spans="2:89">
      <c r="B43" s="355"/>
      <c r="C43" s="668" t="s">
        <v>358</v>
      </c>
      <c r="D43" s="668"/>
      <c r="E43" s="668"/>
      <c r="F43" s="668"/>
      <c r="G43" s="668"/>
      <c r="H43" s="668"/>
      <c r="I43" s="668"/>
      <c r="J43" s="668"/>
      <c r="K43" s="668"/>
      <c r="L43" s="668"/>
      <c r="M43" s="668"/>
      <c r="N43" s="668"/>
      <c r="O43" s="668"/>
      <c r="P43" s="668"/>
      <c r="Q43" s="668"/>
      <c r="R43" s="668"/>
      <c r="S43" s="668"/>
      <c r="T43" s="668"/>
      <c r="U43" s="668"/>
      <c r="V43" s="668"/>
      <c r="W43" s="668"/>
      <c r="X43" s="668"/>
      <c r="Y43" s="668"/>
      <c r="Z43" s="668"/>
      <c r="AA43" s="668"/>
      <c r="AB43" s="668"/>
      <c r="AC43" s="668"/>
      <c r="AD43" s="668"/>
      <c r="AE43" s="668"/>
      <c r="AF43" s="668"/>
      <c r="AG43" s="668"/>
      <c r="AH43" s="668"/>
      <c r="AI43" s="668"/>
      <c r="AJ43" s="668"/>
      <c r="AK43" s="669"/>
      <c r="AL43" s="84">
        <v>2</v>
      </c>
      <c r="AM43" s="77" t="str">
        <f t="shared" si="20"/>
        <v/>
      </c>
      <c r="AN43" s="77" t="b">
        <f t="shared" si="21"/>
        <v>0</v>
      </c>
      <c r="AO43" s="77" t="s">
        <v>359</v>
      </c>
      <c r="AP43" s="77" t="b">
        <f t="shared" si="23"/>
        <v>0</v>
      </c>
      <c r="AQ43" s="83" t="b">
        <f t="shared" si="1"/>
        <v>0</v>
      </c>
      <c r="AR43" s="83" t="b">
        <f t="shared" si="2"/>
        <v>0</v>
      </c>
      <c r="AT43" s="21" t="str">
        <f t="shared" si="5"/>
        <v/>
      </c>
      <c r="AW43" s="85"/>
      <c r="AX43" s="85"/>
      <c r="AY43" s="86"/>
      <c r="BB43" s="88" t="b">
        <v>0</v>
      </c>
      <c r="BC43" s="670" t="s">
        <v>360</v>
      </c>
      <c r="BD43" s="670"/>
      <c r="BE43" s="670"/>
      <c r="BF43" s="670"/>
      <c r="BG43" s="670"/>
      <c r="BH43" s="670"/>
      <c r="BI43" s="670"/>
      <c r="BJ43" s="670"/>
      <c r="BK43" s="670"/>
      <c r="BL43" s="670"/>
      <c r="BM43" s="670"/>
      <c r="BN43" s="670"/>
      <c r="BO43" s="670"/>
      <c r="BP43" s="670"/>
      <c r="BQ43" s="670"/>
      <c r="BR43" s="670"/>
      <c r="BS43" s="670"/>
      <c r="BT43" s="670"/>
      <c r="BU43" s="670"/>
      <c r="BV43" s="670"/>
      <c r="BW43" s="670"/>
      <c r="BX43" s="670"/>
      <c r="BY43" s="670"/>
      <c r="BZ43" s="670"/>
      <c r="CA43" s="670"/>
      <c r="CG43" s="20" t="s">
        <v>294</v>
      </c>
      <c r="CH43" s="671">
        <v>2800</v>
      </c>
      <c r="CI43" s="671"/>
      <c r="CJ43" s="671"/>
      <c r="CK43" s="671"/>
    </row>
    <row r="44" spans="2:89">
      <c r="B44" s="355"/>
      <c r="C44" s="668" t="s">
        <v>361</v>
      </c>
      <c r="D44" s="668"/>
      <c r="E44" s="668"/>
      <c r="F44" s="668"/>
      <c r="G44" s="668"/>
      <c r="H44" s="668"/>
      <c r="I44" s="668"/>
      <c r="J44" s="668"/>
      <c r="K44" s="668"/>
      <c r="L44" s="668"/>
      <c r="M44" s="668"/>
      <c r="N44" s="668"/>
      <c r="O44" s="668"/>
      <c r="P44" s="668"/>
      <c r="Q44" s="668"/>
      <c r="R44" s="668"/>
      <c r="S44" s="668"/>
      <c r="T44" s="668"/>
      <c r="U44" s="668"/>
      <c r="V44" s="668"/>
      <c r="W44" s="668"/>
      <c r="X44" s="668"/>
      <c r="Y44" s="668"/>
      <c r="Z44" s="668"/>
      <c r="AA44" s="668"/>
      <c r="AB44" s="668"/>
      <c r="AC44" s="668"/>
      <c r="AD44" s="668"/>
      <c r="AE44" s="668"/>
      <c r="AF44" s="668"/>
      <c r="AG44" s="668"/>
      <c r="AH44" s="668"/>
      <c r="AI44" s="668"/>
      <c r="AJ44" s="668"/>
      <c r="AK44" s="669"/>
      <c r="AL44" s="84">
        <v>2</v>
      </c>
      <c r="AM44" s="77" t="str">
        <f t="shared" si="20"/>
        <v/>
      </c>
      <c r="AN44" s="77" t="b">
        <f t="shared" si="21"/>
        <v>0</v>
      </c>
      <c r="AO44" s="77" t="s">
        <v>362</v>
      </c>
      <c r="AP44" s="77" t="b">
        <f t="shared" si="23"/>
        <v>0</v>
      </c>
      <c r="AQ44" s="83" t="b">
        <f t="shared" si="1"/>
        <v>0</v>
      </c>
      <c r="AR44" s="83" t="b">
        <f t="shared" si="2"/>
        <v>0</v>
      </c>
      <c r="AT44" s="21" t="str">
        <f t="shared" si="5"/>
        <v/>
      </c>
      <c r="AW44" s="85"/>
      <c r="AX44" s="85"/>
      <c r="AY44" s="86"/>
      <c r="BB44" s="88" t="b">
        <v>0</v>
      </c>
      <c r="BC44" s="670" t="s">
        <v>363</v>
      </c>
      <c r="BD44" s="670"/>
      <c r="BE44" s="670"/>
      <c r="BF44" s="670"/>
      <c r="BG44" s="670"/>
      <c r="BH44" s="670"/>
      <c r="BI44" s="670"/>
      <c r="BJ44" s="670"/>
      <c r="BK44" s="670"/>
      <c r="BL44" s="670"/>
      <c r="BM44" s="670"/>
      <c r="BN44" s="670"/>
      <c r="BO44" s="670"/>
      <c r="BP44" s="670"/>
      <c r="BQ44" s="670"/>
      <c r="BR44" s="670"/>
      <c r="BS44" s="670"/>
      <c r="BT44" s="670"/>
      <c r="BU44" s="670"/>
      <c r="BV44" s="670"/>
      <c r="BW44" s="670"/>
      <c r="BX44" s="670"/>
      <c r="BY44" s="670"/>
      <c r="BZ44" s="670"/>
      <c r="CA44" s="670"/>
      <c r="CG44" s="20" t="s">
        <v>294</v>
      </c>
      <c r="CH44" s="671">
        <v>4400</v>
      </c>
      <c r="CI44" s="671"/>
      <c r="CJ44" s="671"/>
      <c r="CK44" s="671"/>
    </row>
    <row r="45" spans="2:89">
      <c r="B45" s="355"/>
      <c r="C45" s="668" t="s">
        <v>364</v>
      </c>
      <c r="D45" s="668"/>
      <c r="E45" s="668"/>
      <c r="F45" s="668"/>
      <c r="G45" s="668"/>
      <c r="H45" s="668"/>
      <c r="I45" s="668"/>
      <c r="J45" s="668"/>
      <c r="K45" s="668"/>
      <c r="L45" s="668"/>
      <c r="M45" s="668"/>
      <c r="N45" s="668"/>
      <c r="O45" s="668"/>
      <c r="P45" s="668"/>
      <c r="Q45" s="668"/>
      <c r="R45" s="668"/>
      <c r="S45" s="668"/>
      <c r="T45" s="668"/>
      <c r="U45" s="668"/>
      <c r="V45" s="668"/>
      <c r="W45" s="668"/>
      <c r="X45" s="668"/>
      <c r="Y45" s="668"/>
      <c r="Z45" s="668"/>
      <c r="AA45" s="668"/>
      <c r="AB45" s="668"/>
      <c r="AC45" s="668"/>
      <c r="AD45" s="668"/>
      <c r="AE45" s="668"/>
      <c r="AF45" s="668"/>
      <c r="AG45" s="668"/>
      <c r="AH45" s="668"/>
      <c r="AI45" s="668"/>
      <c r="AJ45" s="668"/>
      <c r="AK45" s="669"/>
      <c r="AL45" s="84">
        <v>2</v>
      </c>
      <c r="AM45" s="77" t="str">
        <f t="shared" si="20"/>
        <v/>
      </c>
      <c r="AN45" s="77" t="b">
        <f t="shared" si="21"/>
        <v>0</v>
      </c>
      <c r="AO45" s="77" t="s">
        <v>365</v>
      </c>
      <c r="AP45" s="77" t="b">
        <f t="shared" si="23"/>
        <v>0</v>
      </c>
      <c r="AQ45" s="83" t="b">
        <f t="shared" si="1"/>
        <v>0</v>
      </c>
      <c r="AR45" s="83" t="b">
        <f t="shared" si="2"/>
        <v>0</v>
      </c>
      <c r="AT45" s="21" t="str">
        <f t="shared" si="5"/>
        <v/>
      </c>
      <c r="AW45" s="85"/>
      <c r="AX45" s="85"/>
      <c r="AY45" s="86"/>
      <c r="BB45" s="88" t="b">
        <v>0</v>
      </c>
      <c r="BC45" s="670" t="s">
        <v>366</v>
      </c>
      <c r="BD45" s="670"/>
      <c r="BE45" s="670"/>
      <c r="BF45" s="670"/>
      <c r="BG45" s="670"/>
      <c r="BH45" s="670"/>
      <c r="BI45" s="670"/>
      <c r="BJ45" s="670"/>
      <c r="BK45" s="670"/>
      <c r="BL45" s="670"/>
      <c r="BM45" s="670"/>
      <c r="BN45" s="670"/>
      <c r="BO45" s="670"/>
      <c r="BP45" s="670"/>
      <c r="BQ45" s="670"/>
      <c r="BR45" s="670"/>
      <c r="BS45" s="670"/>
      <c r="BT45" s="670"/>
      <c r="BU45" s="670"/>
      <c r="BV45" s="670"/>
      <c r="BW45" s="670"/>
      <c r="BX45" s="670"/>
      <c r="BY45" s="670"/>
      <c r="BZ45" s="670"/>
      <c r="CA45" s="670"/>
      <c r="CG45" s="20" t="s">
        <v>294</v>
      </c>
      <c r="CH45" s="671">
        <v>4400</v>
      </c>
      <c r="CI45" s="671"/>
      <c r="CJ45" s="671"/>
      <c r="CK45" s="671"/>
    </row>
    <row r="46" spans="2:89">
      <c r="B46" s="660" t="s">
        <v>826</v>
      </c>
      <c r="C46" s="661"/>
      <c r="D46" s="661"/>
      <c r="E46" s="661"/>
      <c r="F46" s="661"/>
      <c r="G46" s="661"/>
      <c r="H46" s="661"/>
      <c r="I46" s="661"/>
      <c r="J46" s="661"/>
      <c r="K46" s="661"/>
      <c r="L46" s="661"/>
      <c r="M46" s="661"/>
      <c r="N46" s="661"/>
      <c r="O46" s="661"/>
      <c r="P46" s="661"/>
      <c r="Q46" s="661"/>
      <c r="R46" s="661"/>
      <c r="S46" s="661"/>
      <c r="T46" s="661"/>
      <c r="U46" s="661"/>
      <c r="V46" s="661"/>
      <c r="W46" s="661"/>
      <c r="X46" s="661"/>
      <c r="Y46" s="661"/>
      <c r="Z46" s="661"/>
      <c r="AA46" s="661"/>
      <c r="AB46" s="661"/>
      <c r="AC46" s="661"/>
      <c r="AD46" s="661"/>
      <c r="AE46" s="661"/>
      <c r="AF46" s="661"/>
      <c r="AG46" s="661"/>
      <c r="AH46" s="661"/>
      <c r="AI46" s="661"/>
      <c r="AJ46" s="661"/>
      <c r="AK46" s="360">
        <f>COUNTIF(BB47:BB52,TRUE)</f>
        <v>0</v>
      </c>
      <c r="AL46" s="84">
        <v>1</v>
      </c>
      <c r="AM46" t="str">
        <f>B46</f>
        <v>5. 可塑劑 Phthalates:</v>
      </c>
      <c r="AN46" t="b">
        <f>OR(BB48:BB49,BB51:BB52)</f>
        <v>0</v>
      </c>
      <c r="AO46" t="s">
        <v>368</v>
      </c>
      <c r="AP46" t="b">
        <f>TRUE</f>
        <v>1</v>
      </c>
      <c r="AQ46" s="83" t="b">
        <f t="shared" si="1"/>
        <v>0</v>
      </c>
      <c r="AR46" s="83" t="b">
        <f t="shared" si="2"/>
        <v>0</v>
      </c>
      <c r="AT46" s="21" t="str">
        <f t="shared" si="5"/>
        <v/>
      </c>
      <c r="AY46" s="86"/>
      <c r="BB46" s="662" t="s">
        <v>367</v>
      </c>
      <c r="BC46" s="662"/>
      <c r="BD46" s="662"/>
      <c r="BE46" s="662"/>
      <c r="BF46" s="662"/>
      <c r="BG46" s="662"/>
      <c r="BH46" s="662"/>
      <c r="BI46" s="662"/>
      <c r="BJ46" s="662"/>
      <c r="BK46" s="662"/>
      <c r="BL46" s="662"/>
      <c r="BM46" s="662"/>
      <c r="BN46" s="662"/>
      <c r="BO46" s="662"/>
      <c r="BP46" s="662"/>
      <c r="BQ46" s="662"/>
      <c r="BR46" s="662"/>
      <c r="BS46" s="662"/>
      <c r="BT46" s="662"/>
      <c r="BU46" s="662"/>
      <c r="BV46" s="662"/>
      <c r="BW46" s="662"/>
      <c r="BX46" s="662"/>
      <c r="BY46" s="662"/>
      <c r="BZ46" s="662"/>
      <c r="CA46" s="662"/>
      <c r="CB46" s="662"/>
      <c r="CC46" s="662"/>
      <c r="CD46" s="662"/>
      <c r="CE46" s="662"/>
      <c r="CF46" s="662"/>
      <c r="CG46" s="662"/>
      <c r="CH46" s="662"/>
      <c r="CI46" s="662"/>
      <c r="CJ46" s="662"/>
      <c r="CK46" s="17">
        <f>COUNTIF(BB47:BB52,TRUE)</f>
        <v>0</v>
      </c>
    </row>
    <row r="47" spans="2:89">
      <c r="B47" s="663" t="s">
        <v>369</v>
      </c>
      <c r="C47" s="664"/>
      <c r="D47" s="664"/>
      <c r="E47" s="664"/>
      <c r="F47" s="664"/>
      <c r="G47" s="664"/>
      <c r="H47" s="664"/>
      <c r="I47" s="664"/>
      <c r="J47" s="664"/>
      <c r="K47" s="664"/>
      <c r="L47" s="664"/>
      <c r="M47" s="664"/>
      <c r="N47" s="664"/>
      <c r="O47" s="664"/>
      <c r="P47" s="664"/>
      <c r="Q47" s="664"/>
      <c r="R47" s="664"/>
      <c r="S47" s="664"/>
      <c r="T47" s="664"/>
      <c r="U47" s="664"/>
      <c r="V47" s="664"/>
      <c r="W47" s="664"/>
      <c r="X47" s="664"/>
      <c r="Y47" s="664"/>
      <c r="Z47" s="664"/>
      <c r="AA47" s="664"/>
      <c r="AB47" s="664"/>
      <c r="AC47" s="664"/>
      <c r="AD47" s="664"/>
      <c r="AE47" s="664"/>
      <c r="AF47" s="664"/>
      <c r="AG47" s="664"/>
      <c r="AH47" s="664"/>
      <c r="AI47" s="664"/>
      <c r="AJ47" s="664"/>
      <c r="AK47" s="665"/>
      <c r="AL47" s="84">
        <v>3</v>
      </c>
      <c r="AM47" s="77" t="str">
        <f>B47</f>
        <v>指甲油/口紅/染、燙髮劑類/香水,香精,精油類等產品：Nail polish/lipstick/hair dye/perm/perfume, essence, essential oil and other products：</v>
      </c>
      <c r="AN47" s="77" t="b">
        <f>OR(BB48:BB49)</f>
        <v>0</v>
      </c>
      <c r="AO47" s="77" t="s">
        <v>370</v>
      </c>
      <c r="AP47" s="77" t="b">
        <f>OR(BB48:BB49)</f>
        <v>0</v>
      </c>
      <c r="AQ47" s="83" t="b">
        <f t="shared" si="1"/>
        <v>0</v>
      </c>
      <c r="AR47" s="83" t="b">
        <f t="shared" si="2"/>
        <v>0</v>
      </c>
      <c r="AT47" s="21" t="str">
        <f t="shared" si="5"/>
        <v/>
      </c>
      <c r="AW47" s="85"/>
      <c r="AX47" s="85"/>
      <c r="AY47" s="86"/>
      <c r="BB47" s="679" t="s">
        <v>369</v>
      </c>
      <c r="BC47" s="679"/>
      <c r="BD47" s="679"/>
      <c r="BE47" s="679"/>
      <c r="BF47" s="679"/>
      <c r="BG47" s="679"/>
      <c r="BH47" s="679"/>
      <c r="BI47" s="679"/>
      <c r="BJ47" s="679"/>
      <c r="BK47" s="679"/>
      <c r="BL47" s="679"/>
      <c r="BM47" s="679"/>
      <c r="BN47" s="679"/>
      <c r="BO47" s="679"/>
      <c r="BP47" s="679"/>
      <c r="BQ47" s="679"/>
      <c r="BR47" s="679"/>
      <c r="BS47" s="679"/>
      <c r="BT47" s="679"/>
      <c r="BU47" s="679"/>
      <c r="BV47" s="679"/>
      <c r="BW47" s="679"/>
      <c r="BX47" s="679"/>
      <c r="BY47" s="679"/>
      <c r="BZ47" s="679"/>
      <c r="CA47" s="679"/>
      <c r="CB47" s="679"/>
      <c r="CC47" s="679"/>
      <c r="CD47" s="679"/>
      <c r="CE47" s="679"/>
      <c r="CF47" s="679"/>
      <c r="CG47" s="679"/>
      <c r="CH47" s="679"/>
      <c r="CI47" s="679"/>
      <c r="CJ47" s="679"/>
      <c r="CK47" s="679"/>
    </row>
    <row r="48" spans="2:89">
      <c r="B48" s="356"/>
      <c r="C48" s="668" t="s">
        <v>371</v>
      </c>
      <c r="D48" s="668"/>
      <c r="E48" s="668"/>
      <c r="F48" s="668"/>
      <c r="G48" s="668"/>
      <c r="H48" s="668"/>
      <c r="I48" s="668"/>
      <c r="J48" s="668"/>
      <c r="K48" s="668"/>
      <c r="L48" s="668"/>
      <c r="M48" s="668"/>
      <c r="N48" s="668"/>
      <c r="O48" s="668"/>
      <c r="P48" s="668"/>
      <c r="Q48" s="668"/>
      <c r="R48" s="668"/>
      <c r="S48" s="668"/>
      <c r="T48" s="668"/>
      <c r="U48" s="668"/>
      <c r="V48" s="668"/>
      <c r="W48" s="668"/>
      <c r="X48" s="668"/>
      <c r="Y48" s="668"/>
      <c r="Z48" s="668"/>
      <c r="AA48" s="668"/>
      <c r="AB48" s="668"/>
      <c r="AC48" s="668"/>
      <c r="AD48" s="668"/>
      <c r="AE48" s="668"/>
      <c r="AF48" s="668"/>
      <c r="AG48" s="668"/>
      <c r="AH48" s="668"/>
      <c r="AI48" s="668"/>
      <c r="AJ48" s="668"/>
      <c r="AK48" s="669"/>
      <c r="AL48" s="84">
        <v>2</v>
      </c>
      <c r="AM48" s="77" t="str">
        <f t="shared" ref="AM48:AM49" si="24">IF(BB48,C48,"")</f>
        <v/>
      </c>
      <c r="AN48" s="77" t="b">
        <f t="shared" ref="AN48:AN49" si="25">BB48</f>
        <v>0</v>
      </c>
      <c r="AO48" s="77" t="s">
        <v>372</v>
      </c>
      <c r="AP48" s="77" t="b">
        <f t="shared" ref="AP48:AP49" si="26">BB48</f>
        <v>0</v>
      </c>
      <c r="AQ48" s="83" t="b">
        <f t="shared" si="1"/>
        <v>0</v>
      </c>
      <c r="AR48" s="83" t="b">
        <f t="shared" si="2"/>
        <v>0</v>
      </c>
      <c r="AT48" s="21" t="str">
        <f t="shared" si="5"/>
        <v/>
      </c>
      <c r="AW48" s="85"/>
      <c r="AX48" s="85"/>
      <c r="AY48" s="86"/>
      <c r="BB48" s="89" t="b">
        <v>0</v>
      </c>
      <c r="BC48" s="670" t="s">
        <v>373</v>
      </c>
      <c r="BD48" s="670"/>
      <c r="BE48" s="670"/>
      <c r="BF48" s="670"/>
      <c r="BG48" s="670"/>
      <c r="BH48" s="670"/>
      <c r="BI48" s="670"/>
      <c r="BJ48" s="670"/>
      <c r="BK48" s="670"/>
      <c r="BL48" s="670"/>
      <c r="BM48" s="670"/>
      <c r="BN48" s="670"/>
      <c r="BO48" s="670"/>
      <c r="BP48" s="670"/>
      <c r="BQ48" s="670"/>
      <c r="BR48" s="670"/>
      <c r="BS48" s="670" t="b">
        <v>0</v>
      </c>
      <c r="BT48" s="670"/>
      <c r="BU48" s="670"/>
      <c r="BV48" s="670"/>
      <c r="BW48" s="670"/>
      <c r="BX48" s="670"/>
      <c r="BY48" s="670"/>
      <c r="BZ48" s="670"/>
      <c r="CA48" s="670"/>
      <c r="CG48" s="20" t="s">
        <v>294</v>
      </c>
      <c r="CH48" s="671">
        <v>5500</v>
      </c>
      <c r="CI48" s="671"/>
      <c r="CJ48" s="671"/>
      <c r="CK48" s="671"/>
    </row>
    <row r="49" spans="2:89">
      <c r="B49" s="356"/>
      <c r="C49" s="668" t="s">
        <v>831</v>
      </c>
      <c r="D49" s="668"/>
      <c r="E49" s="668"/>
      <c r="F49" s="668"/>
      <c r="G49" s="668"/>
      <c r="H49" s="668"/>
      <c r="I49" s="668"/>
      <c r="J49" s="668"/>
      <c r="K49" s="668"/>
      <c r="L49" s="668"/>
      <c r="M49" s="668"/>
      <c r="N49" s="668"/>
      <c r="O49" s="668"/>
      <c r="P49" s="668"/>
      <c r="Q49" s="668"/>
      <c r="R49" s="668"/>
      <c r="S49" s="668"/>
      <c r="T49" s="668"/>
      <c r="U49" s="668"/>
      <c r="V49" s="668"/>
      <c r="W49" s="668"/>
      <c r="X49" s="668"/>
      <c r="Y49" s="668"/>
      <c r="Z49" s="668"/>
      <c r="AA49" s="668"/>
      <c r="AB49" s="668"/>
      <c r="AC49" s="668"/>
      <c r="AD49" s="668"/>
      <c r="AE49" s="668"/>
      <c r="AF49" s="668"/>
      <c r="AG49" s="668"/>
      <c r="AH49" s="668"/>
      <c r="AI49" s="668"/>
      <c r="AJ49" s="668"/>
      <c r="AK49" s="669"/>
      <c r="AL49" s="84">
        <v>2</v>
      </c>
      <c r="AM49" s="77" t="str">
        <f t="shared" si="24"/>
        <v/>
      </c>
      <c r="AN49" s="77" t="b">
        <f t="shared" si="25"/>
        <v>0</v>
      </c>
      <c r="AO49" s="77" t="s">
        <v>374</v>
      </c>
      <c r="AP49" s="77" t="b">
        <f t="shared" si="26"/>
        <v>0</v>
      </c>
      <c r="AQ49" s="83" t="b">
        <f t="shared" si="1"/>
        <v>0</v>
      </c>
      <c r="AR49" s="83" t="b">
        <f t="shared" si="2"/>
        <v>0</v>
      </c>
      <c r="AT49" s="21" t="str">
        <f t="shared" si="5"/>
        <v/>
      </c>
      <c r="AW49" s="85"/>
      <c r="AX49" s="85"/>
      <c r="AY49" s="86"/>
      <c r="BB49" s="89" t="b">
        <v>0</v>
      </c>
      <c r="BC49" s="670" t="s">
        <v>375</v>
      </c>
      <c r="BD49" s="670"/>
      <c r="BE49" s="670"/>
      <c r="BF49" s="670"/>
      <c r="BG49" s="670"/>
      <c r="BH49" s="670"/>
      <c r="BI49" s="670"/>
      <c r="BJ49" s="670"/>
      <c r="BK49" s="670"/>
      <c r="BL49" s="670"/>
      <c r="BM49" s="670"/>
      <c r="BN49" s="670"/>
      <c r="BO49" s="670"/>
      <c r="BP49" s="670"/>
      <c r="BQ49" s="670"/>
      <c r="BR49" s="670"/>
      <c r="BS49" s="670"/>
      <c r="BT49" s="670"/>
      <c r="BU49" s="670"/>
      <c r="BV49" s="670"/>
      <c r="BW49" s="670"/>
      <c r="BX49" s="670"/>
      <c r="BY49" s="670"/>
      <c r="BZ49" s="670"/>
      <c r="CA49" s="670"/>
      <c r="CG49" s="20" t="s">
        <v>294</v>
      </c>
      <c r="CH49" s="671">
        <v>7200</v>
      </c>
      <c r="CI49" s="671"/>
      <c r="CJ49" s="671"/>
      <c r="CK49" s="671"/>
    </row>
    <row r="50" spans="2:89">
      <c r="B50" s="663" t="s">
        <v>376</v>
      </c>
      <c r="C50" s="664"/>
      <c r="D50" s="664"/>
      <c r="E50" s="664"/>
      <c r="F50" s="664"/>
      <c r="G50" s="664"/>
      <c r="H50" s="664"/>
      <c r="I50" s="664"/>
      <c r="J50" s="664"/>
      <c r="K50" s="664"/>
      <c r="L50" s="664"/>
      <c r="M50" s="664"/>
      <c r="N50" s="664"/>
      <c r="O50" s="664"/>
      <c r="P50" s="664"/>
      <c r="Q50" s="664"/>
      <c r="R50" s="664"/>
      <c r="S50" s="664"/>
      <c r="T50" s="664"/>
      <c r="U50" s="664"/>
      <c r="V50" s="664"/>
      <c r="W50" s="664"/>
      <c r="X50" s="664"/>
      <c r="Y50" s="664"/>
      <c r="Z50" s="664"/>
      <c r="AA50" s="664"/>
      <c r="AB50" s="664"/>
      <c r="AC50" s="664"/>
      <c r="AD50" s="664"/>
      <c r="AE50" s="664"/>
      <c r="AF50" s="664"/>
      <c r="AG50" s="664"/>
      <c r="AH50" s="664"/>
      <c r="AI50" s="664"/>
      <c r="AJ50" s="664"/>
      <c r="AK50" s="665"/>
      <c r="AL50" s="84">
        <v>3</v>
      </c>
      <c r="AM50" s="77" t="str">
        <f>B50</f>
        <v>非上述類型之化粧保養品: Cosmetics other than the above types:</v>
      </c>
      <c r="AN50" s="77" t="b">
        <f>OR(BB51:BB52)</f>
        <v>0</v>
      </c>
      <c r="AO50" s="77" t="s">
        <v>377</v>
      </c>
      <c r="AP50" s="77" t="b">
        <f>OR(BB51:BB52)</f>
        <v>0</v>
      </c>
      <c r="AQ50" s="83" t="b">
        <f t="shared" si="1"/>
        <v>0</v>
      </c>
      <c r="AR50" s="83" t="b">
        <f t="shared" si="2"/>
        <v>0</v>
      </c>
      <c r="AT50" s="21" t="str">
        <f t="shared" si="5"/>
        <v/>
      </c>
      <c r="AW50" s="85"/>
      <c r="AX50" s="85"/>
      <c r="AY50" s="86"/>
      <c r="BB50" s="679" t="s">
        <v>376</v>
      </c>
      <c r="BC50" s="679"/>
      <c r="BD50" s="679"/>
      <c r="BE50" s="679"/>
      <c r="BF50" s="679"/>
      <c r="BG50" s="679"/>
      <c r="BH50" s="679"/>
      <c r="BI50" s="679"/>
      <c r="BJ50" s="679"/>
      <c r="BK50" s="679"/>
      <c r="BL50" s="679"/>
      <c r="BM50" s="679"/>
      <c r="BN50" s="679"/>
      <c r="BO50" s="679"/>
      <c r="BP50" s="679"/>
      <c r="BQ50" s="679"/>
      <c r="BR50" s="679"/>
      <c r="BS50" s="679"/>
      <c r="BT50" s="679"/>
      <c r="BU50" s="679"/>
      <c r="BV50" s="679"/>
      <c r="BW50" s="679"/>
      <c r="BX50" s="679"/>
      <c r="BY50" s="679"/>
      <c r="BZ50" s="679"/>
      <c r="CA50" s="679"/>
      <c r="CB50" s="679"/>
      <c r="CC50" s="679"/>
      <c r="CD50" s="679"/>
      <c r="CE50" s="679"/>
      <c r="CF50" s="679"/>
      <c r="CG50" s="679"/>
      <c r="CH50" s="679"/>
      <c r="CI50" s="679"/>
      <c r="CJ50" s="679"/>
      <c r="CK50" s="679"/>
    </row>
    <row r="51" spans="2:89">
      <c r="B51" s="356"/>
      <c r="C51" s="668" t="s">
        <v>832</v>
      </c>
      <c r="D51" s="668"/>
      <c r="E51" s="668"/>
      <c r="F51" s="668"/>
      <c r="G51" s="668"/>
      <c r="H51" s="668"/>
      <c r="I51" s="668"/>
      <c r="J51" s="668"/>
      <c r="K51" s="668"/>
      <c r="L51" s="668"/>
      <c r="M51" s="668"/>
      <c r="N51" s="668"/>
      <c r="O51" s="668"/>
      <c r="P51" s="668"/>
      <c r="Q51" s="668"/>
      <c r="R51" s="668"/>
      <c r="S51" s="668"/>
      <c r="T51" s="668"/>
      <c r="U51" s="668"/>
      <c r="V51" s="668"/>
      <c r="W51" s="668"/>
      <c r="X51" s="668"/>
      <c r="Y51" s="668"/>
      <c r="Z51" s="668"/>
      <c r="AA51" s="668"/>
      <c r="AB51" s="668"/>
      <c r="AC51" s="668"/>
      <c r="AD51" s="668"/>
      <c r="AE51" s="668"/>
      <c r="AF51" s="668"/>
      <c r="AG51" s="668"/>
      <c r="AH51" s="668"/>
      <c r="AI51" s="668"/>
      <c r="AJ51" s="668"/>
      <c r="AK51" s="669"/>
      <c r="AL51" s="84">
        <v>2</v>
      </c>
      <c r="AM51" s="77" t="str">
        <f t="shared" ref="AM51:AM52" si="27">IF(BB51,C51,"")</f>
        <v/>
      </c>
      <c r="AN51" s="77" t="b">
        <f t="shared" ref="AN51:AN52" si="28">BB51</f>
        <v>0</v>
      </c>
      <c r="AO51" s="77" t="s">
        <v>378</v>
      </c>
      <c r="AP51" s="77" t="b">
        <f t="shared" ref="AP51:AP52" si="29">BB51</f>
        <v>0</v>
      </c>
      <c r="AQ51" s="83" t="b">
        <f t="shared" si="1"/>
        <v>0</v>
      </c>
      <c r="AR51" s="83" t="b">
        <f t="shared" si="2"/>
        <v>0</v>
      </c>
      <c r="AT51" s="21" t="str">
        <f t="shared" si="5"/>
        <v/>
      </c>
      <c r="AW51" s="85"/>
      <c r="AX51" s="85"/>
      <c r="AY51" s="86"/>
      <c r="BB51" s="89" t="b">
        <v>0</v>
      </c>
      <c r="BC51" s="670" t="s">
        <v>379</v>
      </c>
      <c r="BD51" s="670"/>
      <c r="BE51" s="670"/>
      <c r="BF51" s="670"/>
      <c r="BG51" s="670"/>
      <c r="BH51" s="670"/>
      <c r="BI51" s="670"/>
      <c r="BJ51" s="670"/>
      <c r="BK51" s="670"/>
      <c r="BL51" s="670"/>
      <c r="BM51" s="670"/>
      <c r="BN51" s="670"/>
      <c r="BO51" s="670"/>
      <c r="BP51" s="670"/>
      <c r="BQ51" s="670"/>
      <c r="BR51" s="670"/>
      <c r="BS51" s="670" t="b">
        <v>0</v>
      </c>
      <c r="BT51" s="670"/>
      <c r="BU51" s="670"/>
      <c r="BV51" s="670"/>
      <c r="BW51" s="670"/>
      <c r="BX51" s="670"/>
      <c r="BY51" s="670"/>
      <c r="BZ51" s="670"/>
      <c r="CA51" s="670"/>
      <c r="CG51" s="20" t="s">
        <v>294</v>
      </c>
      <c r="CH51" s="671">
        <v>4000</v>
      </c>
      <c r="CI51" s="671"/>
      <c r="CJ51" s="671"/>
      <c r="CK51" s="671"/>
    </row>
    <row r="52" spans="2:89">
      <c r="B52" s="356"/>
      <c r="C52" s="668" t="s">
        <v>833</v>
      </c>
      <c r="D52" s="668"/>
      <c r="E52" s="668"/>
      <c r="F52" s="668"/>
      <c r="G52" s="668"/>
      <c r="H52" s="668"/>
      <c r="I52" s="668"/>
      <c r="J52" s="668"/>
      <c r="K52" s="668"/>
      <c r="L52" s="668"/>
      <c r="M52" s="668"/>
      <c r="N52" s="668"/>
      <c r="O52" s="668"/>
      <c r="P52" s="668"/>
      <c r="Q52" s="668"/>
      <c r="R52" s="668"/>
      <c r="S52" s="668"/>
      <c r="T52" s="668"/>
      <c r="U52" s="668"/>
      <c r="V52" s="668"/>
      <c r="W52" s="668"/>
      <c r="X52" s="668"/>
      <c r="Y52" s="668"/>
      <c r="Z52" s="668"/>
      <c r="AA52" s="668"/>
      <c r="AB52" s="668"/>
      <c r="AC52" s="668"/>
      <c r="AD52" s="668"/>
      <c r="AE52" s="668"/>
      <c r="AF52" s="668"/>
      <c r="AG52" s="668"/>
      <c r="AH52" s="668"/>
      <c r="AI52" s="668"/>
      <c r="AJ52" s="668"/>
      <c r="AK52" s="669"/>
      <c r="AL52" s="84">
        <v>2</v>
      </c>
      <c r="AM52" s="77" t="str">
        <f t="shared" si="27"/>
        <v/>
      </c>
      <c r="AN52" s="77" t="b">
        <f t="shared" si="28"/>
        <v>0</v>
      </c>
      <c r="AO52" s="77" t="s">
        <v>380</v>
      </c>
      <c r="AP52" s="77" t="b">
        <f t="shared" si="29"/>
        <v>0</v>
      </c>
      <c r="AQ52" s="83" t="b">
        <f t="shared" si="1"/>
        <v>0</v>
      </c>
      <c r="AR52" s="83" t="b">
        <f t="shared" si="2"/>
        <v>0</v>
      </c>
      <c r="AT52" s="21" t="str">
        <f t="shared" si="5"/>
        <v/>
      </c>
      <c r="AW52" s="85"/>
      <c r="AX52" s="85"/>
      <c r="AY52" s="86"/>
      <c r="BB52" s="89" t="b">
        <v>0</v>
      </c>
      <c r="BC52" s="670" t="s">
        <v>381</v>
      </c>
      <c r="BD52" s="670"/>
      <c r="BE52" s="670"/>
      <c r="BF52" s="670"/>
      <c r="BG52" s="670"/>
      <c r="BH52" s="670"/>
      <c r="BI52" s="670"/>
      <c r="BJ52" s="670"/>
      <c r="BK52" s="670"/>
      <c r="BL52" s="670"/>
      <c r="BM52" s="670"/>
      <c r="BN52" s="670"/>
      <c r="BO52" s="670"/>
      <c r="BP52" s="670"/>
      <c r="BQ52" s="670"/>
      <c r="BR52" s="670"/>
      <c r="BS52" s="670"/>
      <c r="BT52" s="670"/>
      <c r="BU52" s="670"/>
      <c r="BV52" s="670"/>
      <c r="BW52" s="670"/>
      <c r="BX52" s="670"/>
      <c r="BY52" s="670"/>
      <c r="BZ52" s="670"/>
      <c r="CA52" s="670"/>
      <c r="CG52" s="20" t="s">
        <v>294</v>
      </c>
      <c r="CH52" s="671">
        <v>5500</v>
      </c>
      <c r="CI52" s="671"/>
      <c r="CJ52" s="671"/>
      <c r="CK52" s="671"/>
    </row>
    <row r="53" spans="2:89">
      <c r="B53" s="660" t="s">
        <v>382</v>
      </c>
      <c r="C53" s="661"/>
      <c r="D53" s="661"/>
      <c r="E53" s="661"/>
      <c r="F53" s="661"/>
      <c r="G53" s="661"/>
      <c r="H53" s="661"/>
      <c r="I53" s="661"/>
      <c r="J53" s="661"/>
      <c r="K53" s="661"/>
      <c r="L53" s="661"/>
      <c r="M53" s="661"/>
      <c r="N53" s="661"/>
      <c r="O53" s="661"/>
      <c r="P53" s="661"/>
      <c r="Q53" s="661"/>
      <c r="R53" s="661"/>
      <c r="S53" s="661"/>
      <c r="T53" s="661"/>
      <c r="U53" s="661"/>
      <c r="V53" s="661"/>
      <c r="W53" s="661"/>
      <c r="X53" s="661"/>
      <c r="Y53" s="661"/>
      <c r="Z53" s="661"/>
      <c r="AA53" s="661"/>
      <c r="AB53" s="661"/>
      <c r="AC53" s="661"/>
      <c r="AD53" s="661"/>
      <c r="AE53" s="661"/>
      <c r="AF53" s="661"/>
      <c r="AG53" s="661"/>
      <c r="AH53" s="661"/>
      <c r="AI53" s="661"/>
      <c r="AJ53" s="661"/>
      <c r="AK53" s="360">
        <f>COUNTIF(BB54:BB65,TRUE)</f>
        <v>0</v>
      </c>
      <c r="AL53" s="84">
        <v>1</v>
      </c>
      <c r="AM53" t="str">
        <f>B53</f>
        <v>6. 美白/抗氧化劑 Whitening / Antioxidant :</v>
      </c>
      <c r="AN53" t="b">
        <f>OR(BB54:BB65)</f>
        <v>0</v>
      </c>
      <c r="AO53" t="s">
        <v>383</v>
      </c>
      <c r="AP53" t="b">
        <f>TRUE</f>
        <v>1</v>
      </c>
      <c r="AQ53" s="83" t="b">
        <f t="shared" si="1"/>
        <v>0</v>
      </c>
      <c r="AR53" s="83" t="b">
        <f t="shared" si="2"/>
        <v>0</v>
      </c>
      <c r="AT53" s="21" t="str">
        <f t="shared" si="5"/>
        <v/>
      </c>
      <c r="AY53" s="86"/>
      <c r="BB53" s="662" t="s">
        <v>382</v>
      </c>
      <c r="BC53" s="662"/>
      <c r="BD53" s="662"/>
      <c r="BE53" s="662"/>
      <c r="BF53" s="662"/>
      <c r="BG53" s="662"/>
      <c r="BH53" s="662"/>
      <c r="BI53" s="662"/>
      <c r="BJ53" s="662"/>
      <c r="BK53" s="662"/>
      <c r="BL53" s="662"/>
      <c r="BM53" s="662"/>
      <c r="BN53" s="662"/>
      <c r="BO53" s="662"/>
      <c r="BP53" s="662"/>
      <c r="BQ53" s="662"/>
      <c r="BR53" s="662"/>
      <c r="BS53" s="662"/>
      <c r="BT53" s="662"/>
      <c r="BU53" s="662"/>
      <c r="BV53" s="662"/>
      <c r="BW53" s="662"/>
      <c r="BX53" s="662"/>
      <c r="BY53" s="662"/>
      <c r="BZ53" s="662"/>
      <c r="CA53" s="662"/>
      <c r="CB53" s="662"/>
      <c r="CC53" s="662"/>
      <c r="CD53" s="662"/>
      <c r="CE53" s="662"/>
      <c r="CF53" s="662"/>
      <c r="CG53" s="662"/>
      <c r="CH53" s="662"/>
      <c r="CI53" s="662"/>
      <c r="CJ53" s="662"/>
      <c r="CK53" s="17">
        <f>COUNTIF(BB54:BB65,TRUE)</f>
        <v>0</v>
      </c>
    </row>
    <row r="54" spans="2:89">
      <c r="B54" s="355"/>
      <c r="C54" s="668" t="s">
        <v>864</v>
      </c>
      <c r="D54" s="668"/>
      <c r="E54" s="668"/>
      <c r="F54" s="668"/>
      <c r="G54" s="668"/>
      <c r="H54" s="668"/>
      <c r="I54" s="668"/>
      <c r="J54" s="668"/>
      <c r="K54" s="668"/>
      <c r="L54" s="668"/>
      <c r="M54" s="668"/>
      <c r="N54" s="668"/>
      <c r="O54" s="668"/>
      <c r="P54" s="668"/>
      <c r="Q54" s="668"/>
      <c r="R54" s="668"/>
      <c r="S54" s="668"/>
      <c r="T54" s="668"/>
      <c r="U54" s="668"/>
      <c r="V54" s="668"/>
      <c r="W54" s="668"/>
      <c r="X54" s="668"/>
      <c r="Y54" s="668"/>
      <c r="Z54" s="668"/>
      <c r="AA54" s="668"/>
      <c r="AB54" s="668"/>
      <c r="AC54" s="668"/>
      <c r="AD54" s="668"/>
      <c r="AE54" s="668"/>
      <c r="AF54" s="668"/>
      <c r="AG54" s="668"/>
      <c r="AH54" s="668"/>
      <c r="AI54" s="668"/>
      <c r="AJ54" s="668"/>
      <c r="AK54" s="669"/>
      <c r="AL54" s="84">
        <v>2</v>
      </c>
      <c r="AM54" s="77" t="str">
        <f t="shared" ref="AM54:AM65" si="30">IF(BB54,C54,"")</f>
        <v/>
      </c>
      <c r="AN54" s="77" t="b">
        <f t="shared" ref="AN54:AN65" si="31">BB54</f>
        <v>0</v>
      </c>
      <c r="AO54" s="77" t="s">
        <v>135</v>
      </c>
      <c r="AP54" s="77" t="b">
        <f t="shared" ref="AP54:AP65" si="32">BB54</f>
        <v>0</v>
      </c>
      <c r="AQ54" s="83" t="b">
        <f t="shared" si="1"/>
        <v>0</v>
      </c>
      <c r="AR54" s="83" t="b">
        <f t="shared" si="2"/>
        <v>0</v>
      </c>
      <c r="AT54" s="21" t="str">
        <f t="shared" si="5"/>
        <v/>
      </c>
      <c r="AW54" s="85"/>
      <c r="AX54" s="85"/>
      <c r="AY54" s="86"/>
      <c r="BB54" s="18" t="b">
        <v>0</v>
      </c>
      <c r="BC54" s="670" t="s">
        <v>384</v>
      </c>
      <c r="BD54" s="670"/>
      <c r="BE54" s="670"/>
      <c r="BF54" s="670"/>
      <c r="BG54" s="670"/>
      <c r="BH54" s="670"/>
      <c r="BI54" s="670"/>
      <c r="BJ54" s="670"/>
      <c r="BK54" s="670"/>
      <c r="BL54" s="670"/>
      <c r="BM54" s="670"/>
      <c r="BN54" s="670"/>
      <c r="BO54" s="670"/>
      <c r="BP54" s="670"/>
      <c r="BQ54" s="670"/>
      <c r="BR54" s="670"/>
      <c r="BS54" s="670" t="b">
        <v>0</v>
      </c>
      <c r="BT54" s="670"/>
      <c r="BU54" s="670"/>
      <c r="BV54" s="670"/>
      <c r="BW54" s="670"/>
      <c r="BX54" s="670"/>
      <c r="BY54" s="670"/>
      <c r="BZ54" s="670"/>
      <c r="CA54" s="670"/>
      <c r="CG54" s="20" t="s">
        <v>294</v>
      </c>
      <c r="CH54" s="671">
        <v>4000</v>
      </c>
      <c r="CI54" s="671"/>
      <c r="CJ54" s="671"/>
      <c r="CK54" s="671"/>
    </row>
    <row r="55" spans="2:89">
      <c r="B55" s="355"/>
      <c r="C55" s="668" t="s">
        <v>865</v>
      </c>
      <c r="D55" s="668"/>
      <c r="E55" s="668"/>
      <c r="F55" s="668"/>
      <c r="G55" s="668"/>
      <c r="H55" s="668"/>
      <c r="I55" s="668"/>
      <c r="J55" s="668"/>
      <c r="K55" s="668"/>
      <c r="L55" s="668"/>
      <c r="M55" s="668"/>
      <c r="N55" s="668"/>
      <c r="O55" s="668"/>
      <c r="P55" s="668"/>
      <c r="Q55" s="668"/>
      <c r="R55" s="668"/>
      <c r="S55" s="668"/>
      <c r="T55" s="668"/>
      <c r="U55" s="668"/>
      <c r="V55" s="668"/>
      <c r="W55" s="668"/>
      <c r="X55" s="668"/>
      <c r="Y55" s="668"/>
      <c r="Z55" s="668"/>
      <c r="AA55" s="668"/>
      <c r="AB55" s="668"/>
      <c r="AC55" s="668"/>
      <c r="AD55" s="668"/>
      <c r="AE55" s="668"/>
      <c r="AF55" s="668"/>
      <c r="AG55" s="668"/>
      <c r="AH55" s="668"/>
      <c r="AI55" s="668"/>
      <c r="AJ55" s="668"/>
      <c r="AK55" s="669"/>
      <c r="AL55" s="84">
        <v>2</v>
      </c>
      <c r="AM55" s="77" t="str">
        <f t="shared" si="30"/>
        <v/>
      </c>
      <c r="AN55" s="77" t="b">
        <f t="shared" si="31"/>
        <v>0</v>
      </c>
      <c r="AO55" s="77" t="s">
        <v>385</v>
      </c>
      <c r="AP55" s="77" t="b">
        <f t="shared" si="32"/>
        <v>0</v>
      </c>
      <c r="AQ55" s="83" t="b">
        <f t="shared" si="1"/>
        <v>0</v>
      </c>
      <c r="AR55" s="83" t="b">
        <f t="shared" si="2"/>
        <v>0</v>
      </c>
      <c r="AT55" s="21" t="str">
        <f t="shared" si="5"/>
        <v/>
      </c>
      <c r="AW55" s="85"/>
      <c r="AX55" s="85"/>
      <c r="AY55" s="86"/>
      <c r="BB55" s="18" t="b">
        <v>0</v>
      </c>
      <c r="BC55" s="670" t="s">
        <v>386</v>
      </c>
      <c r="BD55" s="670"/>
      <c r="BE55" s="670"/>
      <c r="BF55" s="670"/>
      <c r="BG55" s="670"/>
      <c r="BH55" s="670"/>
      <c r="BI55" s="670"/>
      <c r="BJ55" s="670"/>
      <c r="BK55" s="670"/>
      <c r="BL55" s="670"/>
      <c r="BM55" s="670"/>
      <c r="BN55" s="670"/>
      <c r="BO55" s="670"/>
      <c r="BP55" s="670"/>
      <c r="BQ55" s="670"/>
      <c r="BR55" s="670"/>
      <c r="BS55" s="670"/>
      <c r="BT55" s="670"/>
      <c r="BU55" s="670"/>
      <c r="BV55" s="670"/>
      <c r="BW55" s="670"/>
      <c r="BX55" s="670"/>
      <c r="BY55" s="670"/>
      <c r="BZ55" s="670"/>
      <c r="CA55" s="670"/>
      <c r="CG55" s="20" t="s">
        <v>294</v>
      </c>
      <c r="CH55" s="671">
        <v>3300</v>
      </c>
      <c r="CI55" s="671"/>
      <c r="CJ55" s="671"/>
      <c r="CK55" s="671"/>
    </row>
    <row r="56" spans="2:89">
      <c r="B56" s="355"/>
      <c r="C56" s="668" t="s">
        <v>846</v>
      </c>
      <c r="D56" s="668"/>
      <c r="E56" s="668"/>
      <c r="F56" s="668"/>
      <c r="G56" s="668"/>
      <c r="H56" s="668"/>
      <c r="I56" s="668"/>
      <c r="J56" s="668"/>
      <c r="K56" s="668"/>
      <c r="L56" s="668"/>
      <c r="M56" s="668"/>
      <c r="N56" s="668"/>
      <c r="O56" s="668"/>
      <c r="P56" s="668"/>
      <c r="Q56" s="668"/>
      <c r="R56" s="668"/>
      <c r="S56" s="668"/>
      <c r="T56" s="668"/>
      <c r="U56" s="668"/>
      <c r="V56" s="668"/>
      <c r="W56" s="668"/>
      <c r="X56" s="668"/>
      <c r="Y56" s="668"/>
      <c r="Z56" s="668"/>
      <c r="AA56" s="668"/>
      <c r="AB56" s="668"/>
      <c r="AC56" s="668"/>
      <c r="AD56" s="668"/>
      <c r="AE56" s="668"/>
      <c r="AF56" s="668"/>
      <c r="AG56" s="668"/>
      <c r="AH56" s="668"/>
      <c r="AI56" s="668"/>
      <c r="AJ56" s="668"/>
      <c r="AK56" s="669"/>
      <c r="AL56" s="84">
        <v>2</v>
      </c>
      <c r="AM56" s="77" t="str">
        <f t="shared" si="30"/>
        <v/>
      </c>
      <c r="AN56" s="77" t="b">
        <f t="shared" si="31"/>
        <v>0</v>
      </c>
      <c r="AO56" s="77" t="s">
        <v>387</v>
      </c>
      <c r="AP56" s="77" t="b">
        <f t="shared" si="32"/>
        <v>0</v>
      </c>
      <c r="AQ56" s="83" t="b">
        <f t="shared" si="1"/>
        <v>0</v>
      </c>
      <c r="AR56" s="83" t="b">
        <f t="shared" si="2"/>
        <v>0</v>
      </c>
      <c r="AT56" s="21" t="str">
        <f t="shared" si="5"/>
        <v/>
      </c>
      <c r="AW56" s="85"/>
      <c r="AX56" s="85"/>
      <c r="AY56" s="86"/>
      <c r="BB56" s="18" t="b">
        <v>0</v>
      </c>
      <c r="BC56" s="670" t="s">
        <v>388</v>
      </c>
      <c r="BD56" s="670"/>
      <c r="BE56" s="670"/>
      <c r="BF56" s="670"/>
      <c r="BG56" s="670"/>
      <c r="BH56" s="670"/>
      <c r="BI56" s="670"/>
      <c r="BJ56" s="670"/>
      <c r="BK56" s="670"/>
      <c r="BL56" s="670"/>
      <c r="BM56" s="670"/>
      <c r="BN56" s="670"/>
      <c r="BO56" s="670"/>
      <c r="BP56" s="670"/>
      <c r="BQ56" s="670"/>
      <c r="BR56" s="670"/>
      <c r="BS56" s="670"/>
      <c r="BT56" s="670"/>
      <c r="BU56" s="670"/>
      <c r="BV56" s="670"/>
      <c r="BW56" s="670"/>
      <c r="BX56" s="670"/>
      <c r="BY56" s="670"/>
      <c r="BZ56" s="670"/>
      <c r="CA56" s="670"/>
      <c r="CG56" s="20" t="s">
        <v>294</v>
      </c>
      <c r="CH56" s="671">
        <v>4000</v>
      </c>
      <c r="CI56" s="671"/>
      <c r="CJ56" s="671"/>
      <c r="CK56" s="671"/>
    </row>
    <row r="57" spans="2:89">
      <c r="B57" s="355"/>
      <c r="C57" s="668" t="s">
        <v>866</v>
      </c>
      <c r="D57" s="668"/>
      <c r="E57" s="668"/>
      <c r="F57" s="668"/>
      <c r="G57" s="668"/>
      <c r="H57" s="668"/>
      <c r="I57" s="668"/>
      <c r="J57" s="668"/>
      <c r="K57" s="668"/>
      <c r="L57" s="668"/>
      <c r="M57" s="668"/>
      <c r="N57" s="668"/>
      <c r="O57" s="668"/>
      <c r="P57" s="668"/>
      <c r="Q57" s="668"/>
      <c r="R57" s="668"/>
      <c r="S57" s="668"/>
      <c r="T57" s="668"/>
      <c r="U57" s="668"/>
      <c r="V57" s="668"/>
      <c r="W57" s="668"/>
      <c r="X57" s="668"/>
      <c r="Y57" s="668"/>
      <c r="Z57" s="668"/>
      <c r="AA57" s="668"/>
      <c r="AB57" s="668"/>
      <c r="AC57" s="668"/>
      <c r="AD57" s="668"/>
      <c r="AE57" s="668"/>
      <c r="AF57" s="668"/>
      <c r="AG57" s="668"/>
      <c r="AH57" s="668"/>
      <c r="AI57" s="668"/>
      <c r="AJ57" s="668"/>
      <c r="AK57" s="669"/>
      <c r="AL57" s="84">
        <v>2</v>
      </c>
      <c r="AM57" s="77" t="str">
        <f t="shared" si="30"/>
        <v/>
      </c>
      <c r="AN57" s="77" t="b">
        <f t="shared" si="31"/>
        <v>0</v>
      </c>
      <c r="AO57" s="77" t="s">
        <v>389</v>
      </c>
      <c r="AP57" s="77" t="b">
        <f t="shared" si="32"/>
        <v>0</v>
      </c>
      <c r="AQ57" s="83" t="b">
        <f t="shared" si="1"/>
        <v>0</v>
      </c>
      <c r="AR57" s="83" t="b">
        <f t="shared" si="2"/>
        <v>0</v>
      </c>
      <c r="AT57" s="21" t="str">
        <f t="shared" si="5"/>
        <v/>
      </c>
      <c r="AW57" s="85"/>
      <c r="AX57" s="85"/>
      <c r="AY57" s="86"/>
      <c r="BB57" s="18" t="b">
        <v>0</v>
      </c>
      <c r="BC57" s="670" t="s">
        <v>390</v>
      </c>
      <c r="BD57" s="670"/>
      <c r="BE57" s="670"/>
      <c r="BF57" s="670"/>
      <c r="BG57" s="670"/>
      <c r="BH57" s="670"/>
      <c r="BI57" s="670"/>
      <c r="BJ57" s="670"/>
      <c r="BK57" s="670"/>
      <c r="BL57" s="670"/>
      <c r="BM57" s="670"/>
      <c r="BN57" s="670"/>
      <c r="BO57" s="670"/>
      <c r="BP57" s="670"/>
      <c r="BQ57" s="670"/>
      <c r="BR57" s="670"/>
      <c r="BS57" s="670"/>
      <c r="BT57" s="670"/>
      <c r="BU57" s="670"/>
      <c r="BV57" s="670"/>
      <c r="BW57" s="670"/>
      <c r="BX57" s="670"/>
      <c r="BY57" s="670"/>
      <c r="BZ57" s="670"/>
      <c r="CA57" s="670"/>
      <c r="CG57" s="20" t="s">
        <v>294</v>
      </c>
      <c r="CH57" s="671">
        <v>5000</v>
      </c>
      <c r="CI57" s="671"/>
      <c r="CJ57" s="671"/>
      <c r="CK57" s="671"/>
    </row>
    <row r="58" spans="2:89">
      <c r="B58" s="355"/>
      <c r="C58" s="668" t="s">
        <v>867</v>
      </c>
      <c r="D58" s="668"/>
      <c r="E58" s="668"/>
      <c r="F58" s="668"/>
      <c r="G58" s="668"/>
      <c r="H58" s="668"/>
      <c r="I58" s="668"/>
      <c r="J58" s="668"/>
      <c r="K58" s="668"/>
      <c r="L58" s="668"/>
      <c r="M58" s="668"/>
      <c r="N58" s="668"/>
      <c r="O58" s="668"/>
      <c r="P58" s="668"/>
      <c r="Q58" s="668"/>
      <c r="R58" s="668"/>
      <c r="S58" s="668"/>
      <c r="T58" s="668"/>
      <c r="U58" s="668"/>
      <c r="V58" s="668"/>
      <c r="W58" s="668"/>
      <c r="X58" s="668"/>
      <c r="Y58" s="668"/>
      <c r="Z58" s="668"/>
      <c r="AA58" s="668"/>
      <c r="AB58" s="668"/>
      <c r="AC58" s="668"/>
      <c r="AD58" s="668"/>
      <c r="AE58" s="668"/>
      <c r="AF58" s="668"/>
      <c r="AG58" s="668"/>
      <c r="AH58" s="668"/>
      <c r="AI58" s="668"/>
      <c r="AJ58" s="668"/>
      <c r="AK58" s="669"/>
      <c r="AL58" s="84">
        <v>2</v>
      </c>
      <c r="AM58" s="77" t="str">
        <f t="shared" si="30"/>
        <v/>
      </c>
      <c r="AN58" s="77" t="b">
        <f t="shared" si="31"/>
        <v>0</v>
      </c>
      <c r="AO58" s="77" t="s">
        <v>391</v>
      </c>
      <c r="AP58" s="77" t="b">
        <f t="shared" si="32"/>
        <v>0</v>
      </c>
      <c r="AQ58" s="83" t="b">
        <f t="shared" si="1"/>
        <v>0</v>
      </c>
      <c r="AR58" s="83" t="b">
        <f t="shared" si="2"/>
        <v>0</v>
      </c>
      <c r="AT58" s="21" t="str">
        <f t="shared" si="5"/>
        <v/>
      </c>
      <c r="AW58" s="85"/>
      <c r="AX58" s="85"/>
      <c r="AY58" s="86"/>
      <c r="BB58" s="18" t="b">
        <v>0</v>
      </c>
      <c r="BC58" s="670" t="s">
        <v>392</v>
      </c>
      <c r="BD58" s="670"/>
      <c r="BE58" s="670"/>
      <c r="BF58" s="670"/>
      <c r="BG58" s="670"/>
      <c r="BH58" s="670"/>
      <c r="BI58" s="670"/>
      <c r="BJ58" s="670"/>
      <c r="BK58" s="670"/>
      <c r="BL58" s="670"/>
      <c r="BM58" s="670"/>
      <c r="BN58" s="670"/>
      <c r="BO58" s="670"/>
      <c r="BP58" s="670"/>
      <c r="BQ58" s="670"/>
      <c r="BR58" s="670"/>
      <c r="BS58" s="670"/>
      <c r="BT58" s="670"/>
      <c r="BU58" s="670"/>
      <c r="BV58" s="670"/>
      <c r="BW58" s="670"/>
      <c r="BX58" s="670"/>
      <c r="BY58" s="670"/>
      <c r="BZ58" s="670"/>
      <c r="CA58" s="670"/>
      <c r="CG58" s="20" t="s">
        <v>294</v>
      </c>
      <c r="CH58" s="671">
        <v>4000</v>
      </c>
      <c r="CI58" s="671"/>
      <c r="CJ58" s="671"/>
      <c r="CK58" s="671"/>
    </row>
    <row r="59" spans="2:89">
      <c r="B59" s="355"/>
      <c r="C59" s="668" t="s">
        <v>847</v>
      </c>
      <c r="D59" s="668"/>
      <c r="E59" s="668"/>
      <c r="F59" s="668"/>
      <c r="G59" s="668"/>
      <c r="H59" s="668"/>
      <c r="I59" s="668"/>
      <c r="J59" s="668"/>
      <c r="K59" s="668"/>
      <c r="L59" s="668"/>
      <c r="M59" s="668"/>
      <c r="N59" s="668"/>
      <c r="O59" s="668"/>
      <c r="P59" s="668"/>
      <c r="Q59" s="668"/>
      <c r="R59" s="668"/>
      <c r="S59" s="668"/>
      <c r="T59" s="668"/>
      <c r="U59" s="668"/>
      <c r="V59" s="668"/>
      <c r="W59" s="668"/>
      <c r="X59" s="668"/>
      <c r="Y59" s="668"/>
      <c r="Z59" s="668"/>
      <c r="AA59" s="668"/>
      <c r="AB59" s="668"/>
      <c r="AC59" s="668"/>
      <c r="AD59" s="668"/>
      <c r="AE59" s="668"/>
      <c r="AF59" s="668"/>
      <c r="AG59" s="668"/>
      <c r="AH59" s="668"/>
      <c r="AI59" s="668"/>
      <c r="AJ59" s="668"/>
      <c r="AK59" s="669"/>
      <c r="AL59" s="84">
        <v>2</v>
      </c>
      <c r="AM59" s="77" t="str">
        <f t="shared" si="30"/>
        <v/>
      </c>
      <c r="AN59" s="77" t="b">
        <f t="shared" si="31"/>
        <v>0</v>
      </c>
      <c r="AO59" s="77" t="s">
        <v>393</v>
      </c>
      <c r="AP59" s="77" t="b">
        <f t="shared" si="32"/>
        <v>0</v>
      </c>
      <c r="AQ59" s="83" t="b">
        <f t="shared" si="1"/>
        <v>0</v>
      </c>
      <c r="AR59" s="83" t="b">
        <f t="shared" si="2"/>
        <v>0</v>
      </c>
      <c r="AT59" s="21" t="str">
        <f t="shared" si="5"/>
        <v/>
      </c>
      <c r="AW59" s="85"/>
      <c r="AX59" s="85"/>
      <c r="AY59" s="86"/>
      <c r="BB59" s="18" t="b">
        <v>0</v>
      </c>
      <c r="BC59" s="670" t="s">
        <v>394</v>
      </c>
      <c r="BD59" s="670"/>
      <c r="BE59" s="670"/>
      <c r="BF59" s="670"/>
      <c r="BG59" s="670"/>
      <c r="BH59" s="670"/>
      <c r="BI59" s="670"/>
      <c r="BJ59" s="670"/>
      <c r="BK59" s="670"/>
      <c r="BL59" s="670"/>
      <c r="BM59" s="670"/>
      <c r="BN59" s="670"/>
      <c r="BO59" s="670"/>
      <c r="BP59" s="670"/>
      <c r="BQ59" s="670"/>
      <c r="BR59" s="670"/>
      <c r="BS59" s="670"/>
      <c r="BT59" s="670"/>
      <c r="BU59" s="670"/>
      <c r="BV59" s="670"/>
      <c r="BW59" s="670"/>
      <c r="BX59" s="670"/>
      <c r="BY59" s="670"/>
      <c r="BZ59" s="670"/>
      <c r="CA59" s="670"/>
      <c r="CG59" s="20" t="s">
        <v>294</v>
      </c>
      <c r="CH59" s="671">
        <v>6600</v>
      </c>
      <c r="CI59" s="671"/>
      <c r="CJ59" s="671"/>
      <c r="CK59" s="671"/>
    </row>
    <row r="60" spans="2:89">
      <c r="B60" s="355"/>
      <c r="C60" s="668" t="s">
        <v>848</v>
      </c>
      <c r="D60" s="668"/>
      <c r="E60" s="668"/>
      <c r="F60" s="668"/>
      <c r="G60" s="668"/>
      <c r="H60" s="668"/>
      <c r="I60" s="668"/>
      <c r="J60" s="668"/>
      <c r="K60" s="668"/>
      <c r="L60" s="668"/>
      <c r="M60" s="668"/>
      <c r="N60" s="668"/>
      <c r="O60" s="668"/>
      <c r="P60" s="668"/>
      <c r="Q60" s="668"/>
      <c r="R60" s="668"/>
      <c r="S60" s="668"/>
      <c r="T60" s="668"/>
      <c r="U60" s="668"/>
      <c r="V60" s="668"/>
      <c r="W60" s="668"/>
      <c r="X60" s="668"/>
      <c r="Y60" s="668"/>
      <c r="Z60" s="668"/>
      <c r="AA60" s="668"/>
      <c r="AB60" s="668"/>
      <c r="AC60" s="668"/>
      <c r="AD60" s="668"/>
      <c r="AE60" s="668"/>
      <c r="AF60" s="668"/>
      <c r="AG60" s="668"/>
      <c r="AH60" s="668"/>
      <c r="AI60" s="668"/>
      <c r="AJ60" s="668"/>
      <c r="AK60" s="669"/>
      <c r="AL60" s="84">
        <v>2</v>
      </c>
      <c r="AM60" s="77" t="str">
        <f t="shared" si="30"/>
        <v/>
      </c>
      <c r="AN60" s="77" t="b">
        <f t="shared" si="31"/>
        <v>0</v>
      </c>
      <c r="AO60" s="77" t="s">
        <v>395</v>
      </c>
      <c r="AP60" s="77" t="b">
        <f t="shared" si="32"/>
        <v>0</v>
      </c>
      <c r="AQ60" s="83" t="b">
        <f t="shared" si="1"/>
        <v>0</v>
      </c>
      <c r="AR60" s="83" t="b">
        <f t="shared" si="2"/>
        <v>0</v>
      </c>
      <c r="AT60" s="21" t="str">
        <f t="shared" si="5"/>
        <v/>
      </c>
      <c r="AW60" s="85"/>
      <c r="AX60" s="85"/>
      <c r="AY60" s="86"/>
      <c r="BB60" s="18" t="b">
        <v>0</v>
      </c>
      <c r="BC60" s="670" t="s">
        <v>396</v>
      </c>
      <c r="BD60" s="670"/>
      <c r="BE60" s="670"/>
      <c r="BF60" s="670"/>
      <c r="BG60" s="670"/>
      <c r="BH60" s="670"/>
      <c r="BI60" s="670"/>
      <c r="BJ60" s="670"/>
      <c r="BK60" s="670"/>
      <c r="BL60" s="670"/>
      <c r="BM60" s="670"/>
      <c r="BN60" s="670"/>
      <c r="BO60" s="670"/>
      <c r="BP60" s="670"/>
      <c r="BQ60" s="670"/>
      <c r="BR60" s="670"/>
      <c r="BS60" s="670"/>
      <c r="BT60" s="670"/>
      <c r="BU60" s="670"/>
      <c r="BV60" s="670"/>
      <c r="BW60" s="670"/>
      <c r="BX60" s="670"/>
      <c r="BY60" s="670"/>
      <c r="BZ60" s="670"/>
      <c r="CA60" s="670"/>
      <c r="CG60" s="20" t="s">
        <v>294</v>
      </c>
      <c r="CH60" s="671">
        <v>4000</v>
      </c>
      <c r="CI60" s="671"/>
      <c r="CJ60" s="671"/>
      <c r="CK60" s="671"/>
    </row>
    <row r="61" spans="2:89">
      <c r="B61" s="355"/>
      <c r="C61" s="668" t="s">
        <v>849</v>
      </c>
      <c r="D61" s="668"/>
      <c r="E61" s="668"/>
      <c r="F61" s="668"/>
      <c r="G61" s="668"/>
      <c r="H61" s="668"/>
      <c r="I61" s="668"/>
      <c r="J61" s="668"/>
      <c r="K61" s="668"/>
      <c r="L61" s="668"/>
      <c r="M61" s="668"/>
      <c r="N61" s="668"/>
      <c r="O61" s="668"/>
      <c r="P61" s="668"/>
      <c r="Q61" s="668"/>
      <c r="R61" s="668"/>
      <c r="S61" s="668"/>
      <c r="T61" s="668"/>
      <c r="U61" s="668"/>
      <c r="V61" s="668"/>
      <c r="W61" s="668"/>
      <c r="X61" s="668"/>
      <c r="Y61" s="668"/>
      <c r="Z61" s="668"/>
      <c r="AA61" s="668"/>
      <c r="AB61" s="668"/>
      <c r="AC61" s="668"/>
      <c r="AD61" s="668"/>
      <c r="AE61" s="668"/>
      <c r="AF61" s="668"/>
      <c r="AG61" s="668"/>
      <c r="AH61" s="668"/>
      <c r="AI61" s="668"/>
      <c r="AJ61" s="668"/>
      <c r="AK61" s="669"/>
      <c r="AL61" s="84">
        <v>2</v>
      </c>
      <c r="AM61" s="77" t="str">
        <f t="shared" si="30"/>
        <v/>
      </c>
      <c r="AN61" s="77" t="b">
        <f t="shared" si="31"/>
        <v>0</v>
      </c>
      <c r="AO61" s="77" t="s">
        <v>397</v>
      </c>
      <c r="AP61" s="77" t="b">
        <f t="shared" si="32"/>
        <v>0</v>
      </c>
      <c r="AQ61" s="83" t="b">
        <f t="shared" si="1"/>
        <v>0</v>
      </c>
      <c r="AR61" s="83" t="b">
        <f t="shared" si="2"/>
        <v>0</v>
      </c>
      <c r="AT61" s="21" t="str">
        <f t="shared" si="5"/>
        <v/>
      </c>
      <c r="AW61" s="85"/>
      <c r="AX61" s="85"/>
      <c r="AY61" s="86"/>
      <c r="BB61" s="18" t="b">
        <v>0</v>
      </c>
      <c r="BC61" s="670" t="s">
        <v>398</v>
      </c>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G61" s="20" t="s">
        <v>294</v>
      </c>
      <c r="CH61" s="671">
        <v>3300</v>
      </c>
      <c r="CI61" s="671"/>
      <c r="CJ61" s="671"/>
      <c r="CK61" s="671"/>
    </row>
    <row r="62" spans="2:89">
      <c r="B62" s="355"/>
      <c r="C62" s="668" t="s">
        <v>850</v>
      </c>
      <c r="D62" s="668"/>
      <c r="E62" s="668"/>
      <c r="F62" s="668"/>
      <c r="G62" s="668"/>
      <c r="H62" s="668"/>
      <c r="I62" s="668"/>
      <c r="J62" s="668"/>
      <c r="K62" s="668"/>
      <c r="L62" s="668"/>
      <c r="M62" s="668"/>
      <c r="N62" s="668"/>
      <c r="O62" s="668"/>
      <c r="P62" s="668"/>
      <c r="Q62" s="668"/>
      <c r="R62" s="668"/>
      <c r="S62" s="668"/>
      <c r="T62" s="668"/>
      <c r="U62" s="668"/>
      <c r="V62" s="668"/>
      <c r="W62" s="668"/>
      <c r="X62" s="668"/>
      <c r="Y62" s="668"/>
      <c r="Z62" s="668"/>
      <c r="AA62" s="668"/>
      <c r="AB62" s="668"/>
      <c r="AC62" s="668"/>
      <c r="AD62" s="668"/>
      <c r="AE62" s="668"/>
      <c r="AF62" s="668"/>
      <c r="AG62" s="668"/>
      <c r="AH62" s="668"/>
      <c r="AI62" s="668"/>
      <c r="AJ62" s="668"/>
      <c r="AK62" s="669"/>
      <c r="AL62" s="84">
        <v>2</v>
      </c>
      <c r="AM62" s="77" t="str">
        <f t="shared" si="30"/>
        <v/>
      </c>
      <c r="AN62" s="77" t="b">
        <f t="shared" si="31"/>
        <v>0</v>
      </c>
      <c r="AO62" s="77" t="s">
        <v>399</v>
      </c>
      <c r="AP62" s="77" t="b">
        <f t="shared" si="32"/>
        <v>0</v>
      </c>
      <c r="AQ62" s="83" t="b">
        <f t="shared" si="1"/>
        <v>0</v>
      </c>
      <c r="AR62" s="83" t="b">
        <f t="shared" si="2"/>
        <v>0</v>
      </c>
      <c r="AT62" s="21" t="str">
        <f t="shared" si="5"/>
        <v/>
      </c>
      <c r="AW62" s="85"/>
      <c r="AX62" s="85"/>
      <c r="AY62" s="86"/>
      <c r="BB62" s="18" t="b">
        <v>0</v>
      </c>
      <c r="BC62" s="670" t="s">
        <v>400</v>
      </c>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G62" s="20" t="s">
        <v>294</v>
      </c>
      <c r="CH62" s="671">
        <v>5500</v>
      </c>
      <c r="CI62" s="671"/>
      <c r="CJ62" s="671"/>
      <c r="CK62" s="671"/>
    </row>
    <row r="63" spans="2:89">
      <c r="B63" s="355"/>
      <c r="C63" s="668" t="s">
        <v>851</v>
      </c>
      <c r="D63" s="668"/>
      <c r="E63" s="668"/>
      <c r="F63" s="668"/>
      <c r="G63" s="668"/>
      <c r="H63" s="668"/>
      <c r="I63" s="668"/>
      <c r="J63" s="668"/>
      <c r="K63" s="668"/>
      <c r="L63" s="668"/>
      <c r="M63" s="668"/>
      <c r="N63" s="668"/>
      <c r="O63" s="668"/>
      <c r="P63" s="668"/>
      <c r="Q63" s="668"/>
      <c r="R63" s="668"/>
      <c r="S63" s="668"/>
      <c r="T63" s="668"/>
      <c r="U63" s="668"/>
      <c r="V63" s="668"/>
      <c r="W63" s="668"/>
      <c r="X63" s="668"/>
      <c r="Y63" s="668"/>
      <c r="Z63" s="668"/>
      <c r="AA63" s="668"/>
      <c r="AB63" s="668"/>
      <c r="AC63" s="668"/>
      <c r="AD63" s="668"/>
      <c r="AE63" s="668"/>
      <c r="AF63" s="668"/>
      <c r="AG63" s="668"/>
      <c r="AH63" s="668"/>
      <c r="AI63" s="668"/>
      <c r="AJ63" s="668"/>
      <c r="AK63" s="669"/>
      <c r="AL63" s="84">
        <v>2</v>
      </c>
      <c r="AM63" s="77" t="str">
        <f t="shared" si="30"/>
        <v/>
      </c>
      <c r="AN63" s="77" t="b">
        <f t="shared" si="31"/>
        <v>0</v>
      </c>
      <c r="AO63" s="77" t="s">
        <v>401</v>
      </c>
      <c r="AP63" s="77" t="b">
        <f t="shared" si="32"/>
        <v>0</v>
      </c>
      <c r="AQ63" s="83" t="b">
        <f t="shared" si="1"/>
        <v>0</v>
      </c>
      <c r="AR63" s="83" t="b">
        <f t="shared" si="2"/>
        <v>0</v>
      </c>
      <c r="AT63" s="21" t="str">
        <f t="shared" si="5"/>
        <v/>
      </c>
      <c r="AW63" s="85"/>
      <c r="AX63" s="85"/>
      <c r="AY63" s="86"/>
      <c r="BB63" s="18" t="b">
        <v>0</v>
      </c>
      <c r="BC63" s="670" t="s">
        <v>402</v>
      </c>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G63" s="20" t="s">
        <v>294</v>
      </c>
      <c r="CH63" s="671">
        <v>5000</v>
      </c>
      <c r="CI63" s="671"/>
      <c r="CJ63" s="671"/>
      <c r="CK63" s="671"/>
    </row>
    <row r="64" spans="2:89">
      <c r="B64" s="355"/>
      <c r="C64" s="668" t="s">
        <v>852</v>
      </c>
      <c r="D64" s="668"/>
      <c r="E64" s="668"/>
      <c r="F64" s="668"/>
      <c r="G64" s="668"/>
      <c r="H64" s="668"/>
      <c r="I64" s="668"/>
      <c r="J64" s="668"/>
      <c r="K64" s="668"/>
      <c r="L64" s="668"/>
      <c r="M64" s="668"/>
      <c r="N64" s="668"/>
      <c r="O64" s="668"/>
      <c r="P64" s="668"/>
      <c r="Q64" s="668"/>
      <c r="R64" s="668"/>
      <c r="S64" s="668"/>
      <c r="T64" s="668"/>
      <c r="U64" s="668"/>
      <c r="V64" s="668"/>
      <c r="W64" s="668"/>
      <c r="X64" s="668"/>
      <c r="Y64" s="668"/>
      <c r="Z64" s="668"/>
      <c r="AA64" s="668"/>
      <c r="AB64" s="668"/>
      <c r="AC64" s="668"/>
      <c r="AD64" s="668"/>
      <c r="AE64" s="668"/>
      <c r="AF64" s="668"/>
      <c r="AG64" s="668"/>
      <c r="AH64" s="668"/>
      <c r="AI64" s="668"/>
      <c r="AJ64" s="668"/>
      <c r="AK64" s="669"/>
      <c r="AL64" s="84">
        <v>2</v>
      </c>
      <c r="AM64" s="77" t="str">
        <f t="shared" si="30"/>
        <v/>
      </c>
      <c r="AN64" s="77" t="b">
        <f t="shared" si="31"/>
        <v>0</v>
      </c>
      <c r="AO64" s="77" t="s">
        <v>403</v>
      </c>
      <c r="AP64" s="77" t="b">
        <f t="shared" si="32"/>
        <v>0</v>
      </c>
      <c r="AQ64" s="83" t="b">
        <f t="shared" si="1"/>
        <v>0</v>
      </c>
      <c r="AR64" s="83" t="b">
        <f t="shared" si="2"/>
        <v>0</v>
      </c>
      <c r="AT64" s="21" t="str">
        <f t="shared" si="5"/>
        <v/>
      </c>
      <c r="AW64" s="85"/>
      <c r="AX64" s="85"/>
      <c r="AY64" s="86"/>
      <c r="BB64" s="18" t="b">
        <v>0</v>
      </c>
      <c r="BC64" s="670" t="s">
        <v>404</v>
      </c>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G64" s="20" t="s">
        <v>294</v>
      </c>
      <c r="CH64" s="671">
        <v>5000</v>
      </c>
      <c r="CI64" s="671"/>
      <c r="CJ64" s="671"/>
      <c r="CK64" s="671"/>
    </row>
    <row r="65" spans="2:89">
      <c r="B65" s="355"/>
      <c r="C65" s="668" t="s">
        <v>853</v>
      </c>
      <c r="D65" s="668"/>
      <c r="E65" s="668"/>
      <c r="F65" s="668"/>
      <c r="G65" s="668"/>
      <c r="H65" s="668"/>
      <c r="I65" s="668"/>
      <c r="J65" s="668"/>
      <c r="K65" s="668"/>
      <c r="L65" s="668"/>
      <c r="M65" s="668"/>
      <c r="N65" s="668"/>
      <c r="O65" s="668"/>
      <c r="P65" s="668"/>
      <c r="Q65" s="668"/>
      <c r="R65" s="668"/>
      <c r="S65" s="668"/>
      <c r="T65" s="668"/>
      <c r="U65" s="668"/>
      <c r="V65" s="668"/>
      <c r="W65" s="668"/>
      <c r="X65" s="668"/>
      <c r="Y65" s="668"/>
      <c r="Z65" s="668"/>
      <c r="AA65" s="668"/>
      <c r="AB65" s="668"/>
      <c r="AC65" s="668"/>
      <c r="AD65" s="668"/>
      <c r="AE65" s="668"/>
      <c r="AF65" s="668"/>
      <c r="AG65" s="668"/>
      <c r="AH65" s="668"/>
      <c r="AI65" s="668"/>
      <c r="AJ65" s="668"/>
      <c r="AK65" s="669"/>
      <c r="AL65" s="84">
        <v>2</v>
      </c>
      <c r="AM65" s="77" t="str">
        <f t="shared" si="30"/>
        <v/>
      </c>
      <c r="AN65" s="77" t="b">
        <f t="shared" si="31"/>
        <v>0</v>
      </c>
      <c r="AO65" s="77" t="s">
        <v>405</v>
      </c>
      <c r="AP65" s="77" t="b">
        <f t="shared" si="32"/>
        <v>0</v>
      </c>
      <c r="AQ65" s="83" t="b">
        <f t="shared" si="1"/>
        <v>0</v>
      </c>
      <c r="AR65" s="83" t="b">
        <f t="shared" si="2"/>
        <v>0</v>
      </c>
      <c r="AT65" s="21" t="str">
        <f t="shared" si="5"/>
        <v/>
      </c>
      <c r="AW65" s="85"/>
      <c r="AX65" s="85"/>
      <c r="AY65" s="86"/>
      <c r="BB65" s="18" t="b">
        <v>0</v>
      </c>
      <c r="BC65" s="670" t="s">
        <v>406</v>
      </c>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G65" s="20" t="s">
        <v>294</v>
      </c>
      <c r="CH65" s="671">
        <v>6600</v>
      </c>
      <c r="CI65" s="671"/>
      <c r="CJ65" s="671"/>
      <c r="CK65" s="671"/>
    </row>
    <row r="66" spans="2:89">
      <c r="B66" s="660" t="s">
        <v>407</v>
      </c>
      <c r="C66" s="661"/>
      <c r="D66" s="661"/>
      <c r="E66" s="661"/>
      <c r="F66" s="661"/>
      <c r="G66" s="661"/>
      <c r="H66" s="661"/>
      <c r="I66" s="661"/>
      <c r="J66" s="661"/>
      <c r="K66" s="661"/>
      <c r="L66" s="661"/>
      <c r="M66" s="661"/>
      <c r="N66" s="661"/>
      <c r="O66" s="661"/>
      <c r="P66" s="661"/>
      <c r="Q66" s="661"/>
      <c r="R66" s="661"/>
      <c r="S66" s="661"/>
      <c r="T66" s="661"/>
      <c r="U66" s="661"/>
      <c r="V66" s="661"/>
      <c r="W66" s="661"/>
      <c r="X66" s="661"/>
      <c r="Y66" s="661"/>
      <c r="Z66" s="661"/>
      <c r="AA66" s="661"/>
      <c r="AB66" s="661"/>
      <c r="AC66" s="661"/>
      <c r="AD66" s="661"/>
      <c r="AE66" s="661"/>
      <c r="AF66" s="661"/>
      <c r="AG66" s="661"/>
      <c r="AH66" s="661"/>
      <c r="AI66" s="661"/>
      <c r="AJ66" s="661"/>
      <c r="AK66" s="360">
        <f>COUNTIF(BB67:BB73,TRUE)</f>
        <v>0</v>
      </c>
      <c r="AL66" s="84">
        <v>1</v>
      </c>
      <c r="AM66" t="str">
        <f>B66</f>
        <v>7. 香皂 Toilet Soap :</v>
      </c>
      <c r="AN66" t="b">
        <f>OR(BB67:BB73)</f>
        <v>0</v>
      </c>
      <c r="AO66" t="s">
        <v>408</v>
      </c>
      <c r="AP66" t="b">
        <f>TRUE</f>
        <v>1</v>
      </c>
      <c r="AQ66" s="83" t="b">
        <f t="shared" si="1"/>
        <v>0</v>
      </c>
      <c r="AR66" s="83" t="b">
        <f t="shared" si="2"/>
        <v>0</v>
      </c>
      <c r="AT66" s="21" t="str">
        <f t="shared" si="5"/>
        <v/>
      </c>
      <c r="AY66" s="86"/>
      <c r="BB66" s="662" t="s">
        <v>407</v>
      </c>
      <c r="BC66" s="662"/>
      <c r="BD66" s="662"/>
      <c r="BE66" s="662"/>
      <c r="BF66" s="662"/>
      <c r="BG66" s="662"/>
      <c r="BH66" s="662"/>
      <c r="BI66" s="662"/>
      <c r="BJ66" s="662"/>
      <c r="BK66" s="662"/>
      <c r="BL66" s="662"/>
      <c r="BM66" s="662"/>
      <c r="BN66" s="662"/>
      <c r="BO66" s="662"/>
      <c r="BP66" s="662"/>
      <c r="BQ66" s="662"/>
      <c r="BR66" s="662"/>
      <c r="BS66" s="662"/>
      <c r="BT66" s="662"/>
      <c r="BU66" s="662"/>
      <c r="BV66" s="662"/>
      <c r="BW66" s="662"/>
      <c r="BX66" s="662"/>
      <c r="BY66" s="662"/>
      <c r="BZ66" s="662"/>
      <c r="CA66" s="662"/>
      <c r="CB66" s="662"/>
      <c r="CC66" s="662"/>
      <c r="CD66" s="662"/>
      <c r="CE66" s="662"/>
      <c r="CF66" s="662"/>
      <c r="CG66" s="662"/>
      <c r="CH66" s="662"/>
      <c r="CI66" s="662"/>
      <c r="CJ66" s="662"/>
      <c r="CK66" s="17">
        <f>COUNTIF(BB67:BB73,TRUE)</f>
        <v>0</v>
      </c>
    </row>
    <row r="67" spans="2:89">
      <c r="B67" s="355"/>
      <c r="C67" s="668" t="s">
        <v>409</v>
      </c>
      <c r="D67" s="668"/>
      <c r="E67" s="668"/>
      <c r="F67" s="668"/>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9"/>
      <c r="AL67" s="84">
        <v>2</v>
      </c>
      <c r="AM67" s="77" t="str">
        <f t="shared" ref="AM67:AM73" si="33">IF(BB67,C67,"")</f>
        <v/>
      </c>
      <c r="AN67" s="77" t="b">
        <f t="shared" ref="AN67:AN73" si="34">BB67</f>
        <v>0</v>
      </c>
      <c r="AO67" s="77" t="s">
        <v>410</v>
      </c>
      <c r="AP67" s="77" t="b">
        <f t="shared" ref="AP67:AP73" si="35">BB67</f>
        <v>0</v>
      </c>
      <c r="AQ67" s="83" t="b">
        <f t="shared" si="1"/>
        <v>0</v>
      </c>
      <c r="AR67" s="83" t="b">
        <f t="shared" si="2"/>
        <v>0</v>
      </c>
      <c r="AT67" s="21" t="str">
        <f t="shared" si="5"/>
        <v/>
      </c>
      <c r="AW67" s="85"/>
      <c r="AX67" s="85"/>
      <c r="AY67" s="86"/>
      <c r="BB67" s="18" t="b">
        <v>0</v>
      </c>
      <c r="BC67" s="670" t="s">
        <v>411</v>
      </c>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G67" s="20" t="s">
        <v>294</v>
      </c>
      <c r="CH67" s="671">
        <v>1650</v>
      </c>
      <c r="CI67" s="671"/>
      <c r="CJ67" s="671"/>
      <c r="CK67" s="671"/>
    </row>
    <row r="68" spans="2:89">
      <c r="B68" s="355"/>
      <c r="C68" s="668" t="s">
        <v>412</v>
      </c>
      <c r="D68" s="668"/>
      <c r="E68" s="668"/>
      <c r="F68" s="668"/>
      <c r="G68" s="668"/>
      <c r="H68" s="668"/>
      <c r="I68" s="668"/>
      <c r="J68" s="668"/>
      <c r="K68" s="668"/>
      <c r="L68" s="668"/>
      <c r="M68" s="668"/>
      <c r="N68" s="668"/>
      <c r="O68" s="668"/>
      <c r="P68" s="668"/>
      <c r="Q68" s="668"/>
      <c r="R68" s="668"/>
      <c r="S68" s="668"/>
      <c r="T68" s="668"/>
      <c r="U68" s="668"/>
      <c r="V68" s="668"/>
      <c r="W68" s="668"/>
      <c r="X68" s="668"/>
      <c r="Y68" s="668"/>
      <c r="Z68" s="668"/>
      <c r="AA68" s="668"/>
      <c r="AB68" s="668"/>
      <c r="AC68" s="668"/>
      <c r="AD68" s="668"/>
      <c r="AE68" s="668"/>
      <c r="AF68" s="668"/>
      <c r="AG68" s="668"/>
      <c r="AH68" s="668"/>
      <c r="AI68" s="668"/>
      <c r="AJ68" s="668"/>
      <c r="AK68" s="669"/>
      <c r="AL68" s="84">
        <v>2</v>
      </c>
      <c r="AM68" s="77" t="str">
        <f t="shared" si="33"/>
        <v/>
      </c>
      <c r="AN68" s="77" t="b">
        <f t="shared" si="34"/>
        <v>0</v>
      </c>
      <c r="AO68" s="77" t="s">
        <v>413</v>
      </c>
      <c r="AP68" s="77" t="b">
        <f t="shared" si="35"/>
        <v>0</v>
      </c>
      <c r="AQ68" s="83" t="b">
        <f t="shared" si="1"/>
        <v>0</v>
      </c>
      <c r="AR68" s="83" t="b">
        <f t="shared" si="2"/>
        <v>0</v>
      </c>
      <c r="AT68" s="21" t="str">
        <f t="shared" si="5"/>
        <v/>
      </c>
      <c r="AW68" s="85"/>
      <c r="AX68" s="85"/>
      <c r="AY68" s="86"/>
      <c r="BB68" s="18" t="b">
        <v>0</v>
      </c>
      <c r="BC68" s="670" t="s">
        <v>414</v>
      </c>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G68" s="20" t="s">
        <v>294</v>
      </c>
      <c r="CH68" s="671">
        <v>2750</v>
      </c>
      <c r="CI68" s="671"/>
      <c r="CJ68" s="671"/>
      <c r="CK68" s="671"/>
    </row>
    <row r="69" spans="2:89">
      <c r="B69" s="355"/>
      <c r="C69" s="668" t="s">
        <v>415</v>
      </c>
      <c r="D69" s="668"/>
      <c r="E69" s="668"/>
      <c r="F69" s="668"/>
      <c r="G69" s="668"/>
      <c r="H69" s="668"/>
      <c r="I69" s="668"/>
      <c r="J69" s="668"/>
      <c r="K69" s="668"/>
      <c r="L69" s="668"/>
      <c r="M69" s="668"/>
      <c r="N69" s="668"/>
      <c r="O69" s="668"/>
      <c r="P69" s="668"/>
      <c r="Q69" s="668"/>
      <c r="R69" s="668"/>
      <c r="S69" s="668"/>
      <c r="T69" s="668"/>
      <c r="U69" s="668"/>
      <c r="V69" s="668"/>
      <c r="W69" s="668"/>
      <c r="X69" s="668"/>
      <c r="Y69" s="668"/>
      <c r="Z69" s="668"/>
      <c r="AA69" s="668"/>
      <c r="AB69" s="668"/>
      <c r="AC69" s="668"/>
      <c r="AD69" s="668"/>
      <c r="AE69" s="668"/>
      <c r="AF69" s="668"/>
      <c r="AG69" s="668"/>
      <c r="AH69" s="668"/>
      <c r="AI69" s="668"/>
      <c r="AJ69" s="668"/>
      <c r="AK69" s="669"/>
      <c r="AL69" s="84">
        <v>2</v>
      </c>
      <c r="AM69" s="77" t="str">
        <f t="shared" si="33"/>
        <v/>
      </c>
      <c r="AN69" s="77" t="b">
        <f t="shared" si="34"/>
        <v>0</v>
      </c>
      <c r="AO69" s="77" t="s">
        <v>416</v>
      </c>
      <c r="AP69" s="77" t="b">
        <f t="shared" si="35"/>
        <v>0</v>
      </c>
      <c r="AQ69" s="83" t="b">
        <f t="shared" si="1"/>
        <v>0</v>
      </c>
      <c r="AR69" s="83" t="b">
        <f t="shared" si="2"/>
        <v>0</v>
      </c>
      <c r="AT69" s="21" t="str">
        <f t="shared" ref="AT69:AT99" si="36">AT68&amp;IF(AQ69=TRUE,
    IF(AL69=3,
        IF(AM69="", "", "        "&amp;REPT("-", LEN(AO69) - LEN(SUBSTITUTE(AO69, "-", "")))&amp;AM69&amp;CHAR(10)),
        IF(AL69=1, ""&amp;AM69&amp;CHAR(10),
           IF(AL69=2, "      █"&amp;AM69&amp;CHAR(10), AM69&amp;CHAR(10))
        )
    )&amp;AS69,
    "")</f>
        <v/>
      </c>
      <c r="AW69" s="85"/>
      <c r="AX69" s="85"/>
      <c r="AY69" s="86"/>
      <c r="BB69" s="18" t="b">
        <v>0</v>
      </c>
      <c r="BC69" s="670" t="s">
        <v>417</v>
      </c>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G69" s="20" t="s">
        <v>294</v>
      </c>
      <c r="CH69" s="671">
        <v>1650</v>
      </c>
      <c r="CI69" s="671"/>
      <c r="CJ69" s="671"/>
      <c r="CK69" s="671"/>
    </row>
    <row r="70" spans="2:89">
      <c r="B70" s="355"/>
      <c r="C70" s="668" t="s">
        <v>418</v>
      </c>
      <c r="D70" s="668"/>
      <c r="E70" s="668"/>
      <c r="F70" s="668"/>
      <c r="G70" s="668"/>
      <c r="H70" s="668"/>
      <c r="I70" s="668"/>
      <c r="J70" s="668"/>
      <c r="K70" s="668"/>
      <c r="L70" s="668"/>
      <c r="M70" s="668"/>
      <c r="N70" s="668"/>
      <c r="O70" s="668"/>
      <c r="P70" s="668"/>
      <c r="Q70" s="668"/>
      <c r="R70" s="668"/>
      <c r="S70" s="668"/>
      <c r="T70" s="668"/>
      <c r="U70" s="668"/>
      <c r="V70" s="668"/>
      <c r="W70" s="668"/>
      <c r="X70" s="668"/>
      <c r="Y70" s="668"/>
      <c r="Z70" s="668"/>
      <c r="AA70" s="668"/>
      <c r="AB70" s="668"/>
      <c r="AC70" s="668"/>
      <c r="AD70" s="668"/>
      <c r="AE70" s="668"/>
      <c r="AF70" s="668"/>
      <c r="AG70" s="668"/>
      <c r="AH70" s="668"/>
      <c r="AI70" s="668"/>
      <c r="AJ70" s="668"/>
      <c r="AK70" s="669"/>
      <c r="AL70" s="84">
        <v>2</v>
      </c>
      <c r="AM70" s="77" t="str">
        <f t="shared" si="33"/>
        <v/>
      </c>
      <c r="AN70" s="77" t="b">
        <f t="shared" si="34"/>
        <v>0</v>
      </c>
      <c r="AO70" s="77" t="s">
        <v>419</v>
      </c>
      <c r="AP70" s="77" t="b">
        <f t="shared" si="35"/>
        <v>0</v>
      </c>
      <c r="AQ70" s="83" t="b">
        <f t="shared" si="1"/>
        <v>0</v>
      </c>
      <c r="AR70" s="83" t="b">
        <f t="shared" si="2"/>
        <v>0</v>
      </c>
      <c r="AT70" s="21" t="str">
        <f t="shared" si="36"/>
        <v/>
      </c>
      <c r="AW70" s="85"/>
      <c r="AX70" s="85"/>
      <c r="AY70" s="86"/>
      <c r="BB70" s="18" t="b">
        <v>0</v>
      </c>
      <c r="BC70" s="670" t="s">
        <v>420</v>
      </c>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G70" s="20" t="s">
        <v>294</v>
      </c>
      <c r="CH70" s="671">
        <v>1650</v>
      </c>
      <c r="CI70" s="671"/>
      <c r="CJ70" s="671"/>
      <c r="CK70" s="671"/>
    </row>
    <row r="71" spans="2:89">
      <c r="B71" s="355"/>
      <c r="C71" s="668" t="s">
        <v>421</v>
      </c>
      <c r="D71" s="668"/>
      <c r="E71" s="668"/>
      <c r="F71" s="668"/>
      <c r="G71" s="668"/>
      <c r="H71" s="668"/>
      <c r="I71" s="668"/>
      <c r="J71" s="668"/>
      <c r="K71" s="668"/>
      <c r="L71" s="668"/>
      <c r="M71" s="668"/>
      <c r="N71" s="668"/>
      <c r="O71" s="668"/>
      <c r="P71" s="668"/>
      <c r="Q71" s="668"/>
      <c r="R71" s="668"/>
      <c r="S71" s="668"/>
      <c r="T71" s="668"/>
      <c r="U71" s="668"/>
      <c r="V71" s="668"/>
      <c r="W71" s="668"/>
      <c r="X71" s="668"/>
      <c r="Y71" s="668"/>
      <c r="Z71" s="668"/>
      <c r="AA71" s="668"/>
      <c r="AB71" s="668"/>
      <c r="AC71" s="668"/>
      <c r="AD71" s="668"/>
      <c r="AE71" s="668"/>
      <c r="AF71" s="668"/>
      <c r="AG71" s="668"/>
      <c r="AH71" s="668"/>
      <c r="AI71" s="668"/>
      <c r="AJ71" s="668"/>
      <c r="AK71" s="669"/>
      <c r="AL71" s="84">
        <v>2</v>
      </c>
      <c r="AM71" s="77" t="str">
        <f t="shared" si="33"/>
        <v/>
      </c>
      <c r="AN71" s="77" t="b">
        <f t="shared" si="34"/>
        <v>0</v>
      </c>
      <c r="AO71" s="77" t="s">
        <v>422</v>
      </c>
      <c r="AP71" s="77" t="b">
        <f t="shared" si="35"/>
        <v>0</v>
      </c>
      <c r="AQ71" s="83" t="b">
        <f t="shared" si="1"/>
        <v>0</v>
      </c>
      <c r="AR71" s="83" t="b">
        <f t="shared" si="2"/>
        <v>0</v>
      </c>
      <c r="AT71" s="21" t="str">
        <f t="shared" si="36"/>
        <v/>
      </c>
      <c r="AW71" s="85"/>
      <c r="AX71" s="85"/>
      <c r="AY71" s="86"/>
      <c r="BB71" s="88" t="b">
        <v>0</v>
      </c>
      <c r="BC71" s="670" t="s">
        <v>423</v>
      </c>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G71" s="20" t="s">
        <v>294</v>
      </c>
      <c r="CH71" s="671">
        <v>2750</v>
      </c>
      <c r="CI71" s="671"/>
      <c r="CJ71" s="671"/>
      <c r="CK71" s="671"/>
    </row>
    <row r="72" spans="2:89">
      <c r="B72" s="355"/>
      <c r="C72" s="668" t="s">
        <v>424</v>
      </c>
      <c r="D72" s="668"/>
      <c r="E72" s="668"/>
      <c r="F72" s="668"/>
      <c r="G72" s="668"/>
      <c r="H72" s="668"/>
      <c r="I72" s="668"/>
      <c r="J72" s="668"/>
      <c r="K72" s="668"/>
      <c r="L72" s="668"/>
      <c r="M72" s="668"/>
      <c r="N72" s="668"/>
      <c r="O72" s="668"/>
      <c r="P72" s="668"/>
      <c r="Q72" s="668"/>
      <c r="R72" s="668"/>
      <c r="S72" s="668"/>
      <c r="T72" s="668"/>
      <c r="U72" s="668"/>
      <c r="V72" s="668"/>
      <c r="W72" s="668"/>
      <c r="X72" s="668"/>
      <c r="Y72" s="668"/>
      <c r="Z72" s="668"/>
      <c r="AA72" s="668"/>
      <c r="AB72" s="668"/>
      <c r="AC72" s="668"/>
      <c r="AD72" s="668"/>
      <c r="AE72" s="668"/>
      <c r="AF72" s="668"/>
      <c r="AG72" s="668"/>
      <c r="AH72" s="668"/>
      <c r="AI72" s="668"/>
      <c r="AJ72" s="668"/>
      <c r="AK72" s="669"/>
      <c r="AL72" s="84">
        <v>2</v>
      </c>
      <c r="AM72" s="77" t="str">
        <f t="shared" si="33"/>
        <v/>
      </c>
      <c r="AN72" s="77" t="b">
        <f t="shared" si="34"/>
        <v>0</v>
      </c>
      <c r="AO72" s="77" t="s">
        <v>425</v>
      </c>
      <c r="AP72" s="77" t="b">
        <f t="shared" si="35"/>
        <v>0</v>
      </c>
      <c r="AQ72" s="83" t="b">
        <f t="shared" si="1"/>
        <v>0</v>
      </c>
      <c r="AR72" s="83" t="b">
        <f t="shared" si="2"/>
        <v>0</v>
      </c>
      <c r="AT72" s="21" t="str">
        <f t="shared" si="36"/>
        <v/>
      </c>
      <c r="AW72" s="85"/>
      <c r="AX72" s="85"/>
      <c r="AY72" s="86"/>
      <c r="BB72" s="88" t="b">
        <v>0</v>
      </c>
      <c r="BC72" s="670" t="s">
        <v>426</v>
      </c>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G72" s="20" t="s">
        <v>294</v>
      </c>
      <c r="CH72" s="671">
        <v>1650</v>
      </c>
      <c r="CI72" s="671"/>
      <c r="CJ72" s="671"/>
      <c r="CK72" s="671"/>
    </row>
    <row r="73" spans="2:89">
      <c r="B73" s="355"/>
      <c r="C73" s="668" t="s">
        <v>427</v>
      </c>
      <c r="D73" s="668"/>
      <c r="E73" s="668"/>
      <c r="F73" s="668"/>
      <c r="G73" s="668"/>
      <c r="H73" s="668"/>
      <c r="I73" s="668"/>
      <c r="J73" s="668"/>
      <c r="K73" s="668"/>
      <c r="L73" s="668"/>
      <c r="M73" s="668"/>
      <c r="N73" s="668"/>
      <c r="O73" s="668"/>
      <c r="P73" s="668"/>
      <c r="Q73" s="668"/>
      <c r="R73" s="668"/>
      <c r="S73" s="668"/>
      <c r="T73" s="668"/>
      <c r="U73" s="668"/>
      <c r="V73" s="668"/>
      <c r="W73" s="668"/>
      <c r="X73" s="668"/>
      <c r="Y73" s="668"/>
      <c r="Z73" s="668"/>
      <c r="AA73" s="668"/>
      <c r="AB73" s="668"/>
      <c r="AC73" s="668"/>
      <c r="AD73" s="668"/>
      <c r="AE73" s="668"/>
      <c r="AF73" s="668"/>
      <c r="AG73" s="668"/>
      <c r="AH73" s="668"/>
      <c r="AI73" s="668"/>
      <c r="AJ73" s="668"/>
      <c r="AK73" s="669"/>
      <c r="AL73" s="84">
        <v>2</v>
      </c>
      <c r="AM73" s="77" t="str">
        <f t="shared" si="33"/>
        <v/>
      </c>
      <c r="AN73" s="77" t="b">
        <f t="shared" si="34"/>
        <v>0</v>
      </c>
      <c r="AO73" s="77" t="s">
        <v>428</v>
      </c>
      <c r="AP73" s="77" t="b">
        <f t="shared" si="35"/>
        <v>0</v>
      </c>
      <c r="AQ73" s="83" t="b">
        <f t="shared" si="1"/>
        <v>0</v>
      </c>
      <c r="AR73" s="83" t="b">
        <f t="shared" si="2"/>
        <v>0</v>
      </c>
      <c r="AT73" s="21" t="str">
        <f t="shared" si="36"/>
        <v/>
      </c>
      <c r="AW73" s="85"/>
      <c r="AX73" s="85"/>
      <c r="AY73" s="86"/>
      <c r="BB73" s="88" t="b">
        <v>0</v>
      </c>
      <c r="BC73" s="670" t="s">
        <v>429</v>
      </c>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G73" s="20" t="s">
        <v>294</v>
      </c>
      <c r="CH73" s="671">
        <v>1800</v>
      </c>
      <c r="CI73" s="671"/>
      <c r="CJ73" s="671"/>
      <c r="CK73" s="671"/>
    </row>
    <row r="74" spans="2:89">
      <c r="B74" s="660" t="s">
        <v>827</v>
      </c>
      <c r="C74" s="661"/>
      <c r="D74" s="661"/>
      <c r="E74" s="661"/>
      <c r="F74" s="661"/>
      <c r="G74" s="661"/>
      <c r="H74" s="661"/>
      <c r="I74" s="661"/>
      <c r="J74" s="661"/>
      <c r="K74" s="661"/>
      <c r="L74" s="661"/>
      <c r="M74" s="661"/>
      <c r="N74" s="661"/>
      <c r="O74" s="661"/>
      <c r="P74" s="661"/>
      <c r="Q74" s="661"/>
      <c r="R74" s="661"/>
      <c r="S74" s="661"/>
      <c r="T74" s="661"/>
      <c r="U74" s="661"/>
      <c r="V74" s="661"/>
      <c r="W74" s="661"/>
      <c r="X74" s="661"/>
      <c r="Y74" s="661"/>
      <c r="Z74" s="661"/>
      <c r="AA74" s="661"/>
      <c r="AB74" s="661"/>
      <c r="AC74" s="661"/>
      <c r="AD74" s="661"/>
      <c r="AE74" s="661"/>
      <c r="AF74" s="661"/>
      <c r="AG74" s="661"/>
      <c r="AH74" s="661"/>
      <c r="AI74" s="661"/>
      <c r="AJ74" s="661"/>
      <c r="AK74" s="360">
        <f>COUNTIF(BB75:BB89,TRUE)</f>
        <v>0</v>
      </c>
      <c r="AL74" s="84">
        <v>1</v>
      </c>
      <c r="AM74" t="str">
        <f>B74</f>
        <v>8. 常見測項 Common items:</v>
      </c>
      <c r="AN74" t="b">
        <f>OR(BB75:BB89)</f>
        <v>0</v>
      </c>
      <c r="AO74" t="s">
        <v>431</v>
      </c>
      <c r="AP74" t="b">
        <f>TRUE</f>
        <v>1</v>
      </c>
      <c r="AQ74" s="83" t="b">
        <f t="shared" si="1"/>
        <v>0</v>
      </c>
      <c r="AR74" s="83" t="b">
        <f t="shared" si="2"/>
        <v>0</v>
      </c>
      <c r="AT74" s="21" t="str">
        <f t="shared" si="36"/>
        <v/>
      </c>
      <c r="AY74" s="86"/>
      <c r="BB74" s="662" t="s">
        <v>430</v>
      </c>
      <c r="BC74" s="662"/>
      <c r="BD74" s="662"/>
      <c r="BE74" s="662"/>
      <c r="BF74" s="662"/>
      <c r="BG74" s="662"/>
      <c r="BH74" s="662"/>
      <c r="BI74" s="662"/>
      <c r="BJ74" s="662"/>
      <c r="BK74" s="662"/>
      <c r="BL74" s="662"/>
      <c r="BM74" s="662"/>
      <c r="BN74" s="662"/>
      <c r="BO74" s="662"/>
      <c r="BP74" s="662"/>
      <c r="BQ74" s="662"/>
      <c r="BR74" s="662"/>
      <c r="BS74" s="662"/>
      <c r="BT74" s="662"/>
      <c r="BU74" s="662"/>
      <c r="BV74" s="662"/>
      <c r="BW74" s="662"/>
      <c r="BX74" s="662"/>
      <c r="BY74" s="662"/>
      <c r="BZ74" s="662"/>
      <c r="CA74" s="662"/>
      <c r="CB74" s="662"/>
      <c r="CC74" s="662"/>
      <c r="CD74" s="662"/>
      <c r="CE74" s="662"/>
      <c r="CF74" s="662"/>
      <c r="CG74" s="662"/>
      <c r="CH74" s="662"/>
      <c r="CI74" s="662"/>
      <c r="CJ74" s="662"/>
      <c r="CK74" s="17">
        <f>COUNTIF(BB75:BB88,TRUE)</f>
        <v>0</v>
      </c>
    </row>
    <row r="75" spans="2:89">
      <c r="B75" s="355"/>
      <c r="C75" s="668" t="s">
        <v>854</v>
      </c>
      <c r="D75" s="668"/>
      <c r="E75" s="668"/>
      <c r="F75" s="668"/>
      <c r="G75" s="668"/>
      <c r="H75" s="668"/>
      <c r="I75" s="668"/>
      <c r="J75" s="668"/>
      <c r="K75" s="668"/>
      <c r="L75" s="668"/>
      <c r="M75" s="668"/>
      <c r="N75" s="668"/>
      <c r="O75" s="668"/>
      <c r="P75" s="668"/>
      <c r="Q75" s="668"/>
      <c r="R75" s="668"/>
      <c r="S75" s="668"/>
      <c r="T75" s="668"/>
      <c r="U75" s="668"/>
      <c r="V75" s="668"/>
      <c r="W75" s="668"/>
      <c r="X75" s="668"/>
      <c r="Y75" s="668"/>
      <c r="Z75" s="668"/>
      <c r="AA75" s="668"/>
      <c r="AB75" s="668"/>
      <c r="AC75" s="668"/>
      <c r="AD75" s="668"/>
      <c r="AE75" s="668"/>
      <c r="AF75" s="668"/>
      <c r="AG75" s="668"/>
      <c r="AH75" s="668"/>
      <c r="AI75" s="668"/>
      <c r="AJ75" s="668"/>
      <c r="AK75" s="669"/>
      <c r="AL75" s="84">
        <v>2</v>
      </c>
      <c r="AM75" s="77" t="str">
        <f t="shared" ref="AM75:AM88" si="37">IF(BB75,C75,"")</f>
        <v/>
      </c>
      <c r="AN75" s="77" t="b">
        <f t="shared" ref="AN75:AN88" si="38">BB75</f>
        <v>0</v>
      </c>
      <c r="AO75" s="77" t="s">
        <v>433</v>
      </c>
      <c r="AP75" s="77" t="b">
        <f t="shared" ref="AP75:AP88" si="39">BB75</f>
        <v>0</v>
      </c>
      <c r="AQ75" s="83" t="b">
        <f t="shared" si="1"/>
        <v>0</v>
      </c>
      <c r="AR75" s="83" t="b">
        <f t="shared" si="2"/>
        <v>0</v>
      </c>
      <c r="AT75" s="21" t="str">
        <f t="shared" si="36"/>
        <v/>
      </c>
      <c r="AW75" s="85"/>
      <c r="AX75" s="85"/>
      <c r="AY75" s="86"/>
      <c r="BB75" s="18" t="b">
        <v>0</v>
      </c>
      <c r="BC75" s="670" t="s">
        <v>434</v>
      </c>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G75" s="20" t="s">
        <v>294</v>
      </c>
      <c r="CH75" s="671">
        <v>1000</v>
      </c>
      <c r="CI75" s="671"/>
      <c r="CJ75" s="671"/>
      <c r="CK75" s="671"/>
    </row>
    <row r="76" spans="2:89">
      <c r="B76" s="355"/>
      <c r="C76" s="668" t="s">
        <v>855</v>
      </c>
      <c r="D76" s="668"/>
      <c r="E76" s="668"/>
      <c r="F76" s="668"/>
      <c r="G76" s="668"/>
      <c r="H76" s="668"/>
      <c r="I76" s="668"/>
      <c r="J76" s="668"/>
      <c r="K76" s="668"/>
      <c r="L76" s="668"/>
      <c r="M76" s="668"/>
      <c r="N76" s="668"/>
      <c r="O76" s="668"/>
      <c r="P76" s="668"/>
      <c r="Q76" s="668"/>
      <c r="R76" s="668"/>
      <c r="S76" s="668"/>
      <c r="T76" s="668"/>
      <c r="U76" s="668"/>
      <c r="V76" s="668"/>
      <c r="W76" s="668"/>
      <c r="X76" s="668"/>
      <c r="Y76" s="668"/>
      <c r="Z76" s="668"/>
      <c r="AA76" s="668"/>
      <c r="AB76" s="668"/>
      <c r="AC76" s="668"/>
      <c r="AD76" s="668"/>
      <c r="AE76" s="668"/>
      <c r="AF76" s="668"/>
      <c r="AG76" s="668"/>
      <c r="AH76" s="668"/>
      <c r="AI76" s="668"/>
      <c r="AJ76" s="668"/>
      <c r="AK76" s="669"/>
      <c r="AL76" s="84">
        <v>2</v>
      </c>
      <c r="AM76" s="77" t="str">
        <f t="shared" si="37"/>
        <v/>
      </c>
      <c r="AN76" s="77" t="b">
        <f t="shared" si="38"/>
        <v>0</v>
      </c>
      <c r="AO76" s="77" t="s">
        <v>436</v>
      </c>
      <c r="AP76" s="77" t="b">
        <f t="shared" si="39"/>
        <v>0</v>
      </c>
      <c r="AQ76" s="83" t="b">
        <f t="shared" si="1"/>
        <v>0</v>
      </c>
      <c r="AR76" s="83" t="b">
        <f t="shared" si="2"/>
        <v>0</v>
      </c>
      <c r="AT76" s="21" t="str">
        <f t="shared" si="36"/>
        <v/>
      </c>
      <c r="AW76" s="85"/>
      <c r="AX76" s="85"/>
      <c r="AY76" s="86"/>
      <c r="BB76" s="18" t="b">
        <v>0</v>
      </c>
      <c r="BC76" s="670" t="s">
        <v>437</v>
      </c>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G76" s="20" t="s">
        <v>294</v>
      </c>
      <c r="CH76" s="671">
        <v>4000</v>
      </c>
      <c r="CI76" s="671"/>
      <c r="CJ76" s="671"/>
      <c r="CK76" s="671"/>
    </row>
    <row r="77" spans="2:89">
      <c r="B77" s="355"/>
      <c r="C77" s="668" t="s">
        <v>856</v>
      </c>
      <c r="D77" s="668"/>
      <c r="E77" s="668"/>
      <c r="F77" s="668"/>
      <c r="G77" s="668"/>
      <c r="H77" s="668"/>
      <c r="I77" s="668"/>
      <c r="J77" s="668"/>
      <c r="K77" s="668"/>
      <c r="L77" s="668"/>
      <c r="M77" s="668"/>
      <c r="N77" s="668"/>
      <c r="O77" s="668"/>
      <c r="P77" s="668"/>
      <c r="Q77" s="668"/>
      <c r="R77" s="668"/>
      <c r="S77" s="668"/>
      <c r="T77" s="668"/>
      <c r="U77" s="668"/>
      <c r="V77" s="668"/>
      <c r="W77" s="668"/>
      <c r="X77" s="668"/>
      <c r="Y77" s="668"/>
      <c r="Z77" s="668"/>
      <c r="AA77" s="668"/>
      <c r="AB77" s="668"/>
      <c r="AC77" s="668"/>
      <c r="AD77" s="668"/>
      <c r="AE77" s="668"/>
      <c r="AF77" s="668"/>
      <c r="AG77" s="668"/>
      <c r="AH77" s="668"/>
      <c r="AI77" s="668"/>
      <c r="AJ77" s="668"/>
      <c r="AK77" s="669"/>
      <c r="AL77" s="84">
        <v>2</v>
      </c>
      <c r="AM77" s="77" t="str">
        <f t="shared" si="37"/>
        <v/>
      </c>
      <c r="AN77" s="77" t="b">
        <f t="shared" si="38"/>
        <v>0</v>
      </c>
      <c r="AO77" s="77" t="s">
        <v>438</v>
      </c>
      <c r="AP77" s="77" t="b">
        <f t="shared" si="39"/>
        <v>0</v>
      </c>
      <c r="AQ77" s="83" t="b">
        <f t="shared" si="1"/>
        <v>0</v>
      </c>
      <c r="AR77" s="83" t="b">
        <f t="shared" si="2"/>
        <v>0</v>
      </c>
      <c r="AT77" s="21" t="str">
        <f t="shared" si="36"/>
        <v/>
      </c>
      <c r="AW77" s="85"/>
      <c r="AX77" s="85"/>
      <c r="AY77" s="86"/>
      <c r="BB77" s="18" t="b">
        <v>0</v>
      </c>
      <c r="BC77" s="670" t="s">
        <v>439</v>
      </c>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G77" s="20" t="s">
        <v>294</v>
      </c>
      <c r="CH77" s="671">
        <v>5500</v>
      </c>
      <c r="CI77" s="671"/>
      <c r="CJ77" s="671"/>
      <c r="CK77" s="671"/>
    </row>
    <row r="78" spans="2:89">
      <c r="B78" s="355"/>
      <c r="C78" s="668" t="s">
        <v>857</v>
      </c>
      <c r="D78" s="668"/>
      <c r="E78" s="668"/>
      <c r="F78" s="668"/>
      <c r="G78" s="668"/>
      <c r="H78" s="668"/>
      <c r="I78" s="668"/>
      <c r="J78" s="668"/>
      <c r="K78" s="668"/>
      <c r="L78" s="668"/>
      <c r="M78" s="668"/>
      <c r="N78" s="668"/>
      <c r="O78" s="668"/>
      <c r="P78" s="668"/>
      <c r="Q78" s="668"/>
      <c r="R78" s="668"/>
      <c r="S78" s="668"/>
      <c r="T78" s="668"/>
      <c r="U78" s="668"/>
      <c r="V78" s="668"/>
      <c r="W78" s="668"/>
      <c r="X78" s="668"/>
      <c r="Y78" s="668"/>
      <c r="Z78" s="668"/>
      <c r="AA78" s="668"/>
      <c r="AB78" s="668"/>
      <c r="AC78" s="668"/>
      <c r="AD78" s="668"/>
      <c r="AE78" s="668"/>
      <c r="AF78" s="668"/>
      <c r="AG78" s="668"/>
      <c r="AH78" s="668"/>
      <c r="AI78" s="668"/>
      <c r="AJ78" s="668"/>
      <c r="AK78" s="669"/>
      <c r="AL78" s="84">
        <v>2</v>
      </c>
      <c r="AM78" s="77" t="str">
        <f t="shared" si="37"/>
        <v/>
      </c>
      <c r="AN78" s="77" t="b">
        <f t="shared" si="38"/>
        <v>0</v>
      </c>
      <c r="AO78" s="77" t="s">
        <v>440</v>
      </c>
      <c r="AP78" s="77" t="b">
        <f t="shared" si="39"/>
        <v>0</v>
      </c>
      <c r="AQ78" s="83" t="b">
        <f t="shared" ref="AQ78:AQ99" si="40">AND($AN78,$AP78)</f>
        <v>0</v>
      </c>
      <c r="AR78" s="83" t="b">
        <f t="shared" ref="AR78:AR99" si="41">IF($AN78=TRUE,$AP78&lt;&gt;TRUE)</f>
        <v>0</v>
      </c>
      <c r="AT78" s="21" t="str">
        <f t="shared" si="36"/>
        <v/>
      </c>
      <c r="AW78" s="85"/>
      <c r="AX78" s="85"/>
      <c r="AY78" s="86"/>
      <c r="BB78" s="18" t="b">
        <v>0</v>
      </c>
      <c r="BC78" s="670" t="s">
        <v>441</v>
      </c>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G78" s="20" t="s">
        <v>294</v>
      </c>
      <c r="CH78" s="671">
        <v>3300</v>
      </c>
      <c r="CI78" s="671"/>
      <c r="CJ78" s="671"/>
      <c r="CK78" s="671"/>
    </row>
    <row r="79" spans="2:89">
      <c r="B79" s="355"/>
      <c r="C79" s="668" t="s">
        <v>858</v>
      </c>
      <c r="D79" s="668"/>
      <c r="E79" s="668"/>
      <c r="F79" s="668"/>
      <c r="G79" s="668"/>
      <c r="H79" s="668"/>
      <c r="I79" s="668"/>
      <c r="J79" s="668"/>
      <c r="K79" s="668"/>
      <c r="L79" s="668"/>
      <c r="M79" s="668"/>
      <c r="N79" s="668"/>
      <c r="O79" s="668"/>
      <c r="P79" s="668"/>
      <c r="Q79" s="668"/>
      <c r="R79" s="668"/>
      <c r="S79" s="668"/>
      <c r="T79" s="668"/>
      <c r="U79" s="668"/>
      <c r="V79" s="668"/>
      <c r="W79" s="668"/>
      <c r="X79" s="668"/>
      <c r="Y79" s="668"/>
      <c r="Z79" s="668"/>
      <c r="AA79" s="668"/>
      <c r="AB79" s="668"/>
      <c r="AC79" s="668"/>
      <c r="AD79" s="668"/>
      <c r="AE79" s="668"/>
      <c r="AF79" s="668"/>
      <c r="AG79" s="668"/>
      <c r="AH79" s="668"/>
      <c r="AI79" s="668"/>
      <c r="AJ79" s="668"/>
      <c r="AK79" s="669"/>
      <c r="AL79" s="84">
        <v>2</v>
      </c>
      <c r="AM79" s="77" t="str">
        <f t="shared" si="37"/>
        <v/>
      </c>
      <c r="AN79" s="77" t="b">
        <f t="shared" si="38"/>
        <v>0</v>
      </c>
      <c r="AO79" s="77" t="s">
        <v>442</v>
      </c>
      <c r="AP79" s="77" t="b">
        <f t="shared" si="39"/>
        <v>0</v>
      </c>
      <c r="AQ79" s="83" t="b">
        <f t="shared" si="40"/>
        <v>0</v>
      </c>
      <c r="AR79" s="83" t="b">
        <f t="shared" si="41"/>
        <v>0</v>
      </c>
      <c r="AT79" s="21" t="str">
        <f t="shared" si="36"/>
        <v/>
      </c>
      <c r="AW79" s="85"/>
      <c r="AX79" s="85"/>
      <c r="AY79" s="86"/>
      <c r="BB79" s="18" t="b">
        <v>0</v>
      </c>
      <c r="BC79" s="670" t="s">
        <v>443</v>
      </c>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G79" s="20" t="s">
        <v>294</v>
      </c>
      <c r="CH79" s="671">
        <v>4400</v>
      </c>
      <c r="CI79" s="671"/>
      <c r="CJ79" s="671"/>
      <c r="CK79" s="671"/>
    </row>
    <row r="80" spans="2:89">
      <c r="B80" s="355"/>
      <c r="C80" s="668" t="s">
        <v>859</v>
      </c>
      <c r="D80" s="668"/>
      <c r="E80" s="668"/>
      <c r="F80" s="668"/>
      <c r="G80" s="668"/>
      <c r="H80" s="668"/>
      <c r="I80" s="668"/>
      <c r="J80" s="668"/>
      <c r="K80" s="668"/>
      <c r="L80" s="668"/>
      <c r="M80" s="668"/>
      <c r="N80" s="668"/>
      <c r="O80" s="668"/>
      <c r="P80" s="668"/>
      <c r="Q80" s="668"/>
      <c r="R80" s="668"/>
      <c r="S80" s="668"/>
      <c r="T80" s="668"/>
      <c r="U80" s="668"/>
      <c r="V80" s="668"/>
      <c r="W80" s="668"/>
      <c r="X80" s="668"/>
      <c r="Y80" s="668"/>
      <c r="Z80" s="668"/>
      <c r="AA80" s="668"/>
      <c r="AB80" s="668"/>
      <c r="AC80" s="668"/>
      <c r="AD80" s="668"/>
      <c r="AE80" s="668"/>
      <c r="AF80" s="668"/>
      <c r="AG80" s="668"/>
      <c r="AH80" s="668"/>
      <c r="AI80" s="668"/>
      <c r="AJ80" s="668"/>
      <c r="AK80" s="669"/>
      <c r="AL80" s="84">
        <v>2</v>
      </c>
      <c r="AM80" s="77" t="str">
        <f t="shared" si="37"/>
        <v/>
      </c>
      <c r="AN80" s="77" t="b">
        <f t="shared" si="38"/>
        <v>0</v>
      </c>
      <c r="AO80" s="77" t="s">
        <v>444</v>
      </c>
      <c r="AP80" s="77" t="b">
        <f t="shared" si="39"/>
        <v>0</v>
      </c>
      <c r="AQ80" s="83" t="b">
        <f t="shared" si="40"/>
        <v>0</v>
      </c>
      <c r="AR80" s="83" t="b">
        <f t="shared" si="41"/>
        <v>0</v>
      </c>
      <c r="AT80" s="21" t="str">
        <f t="shared" si="36"/>
        <v/>
      </c>
      <c r="AW80" s="85"/>
      <c r="AX80" s="85"/>
      <c r="AY80" s="86"/>
      <c r="BB80" s="18" t="b">
        <v>0</v>
      </c>
      <c r="BC80" s="670" t="s">
        <v>445</v>
      </c>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G80" s="20" t="s">
        <v>294</v>
      </c>
      <c r="CH80" s="671">
        <v>4400</v>
      </c>
      <c r="CI80" s="671"/>
      <c r="CJ80" s="671"/>
      <c r="CK80" s="671"/>
    </row>
    <row r="81" spans="2:89">
      <c r="B81" s="355"/>
      <c r="C81" s="668" t="s">
        <v>834</v>
      </c>
      <c r="D81" s="668"/>
      <c r="E81" s="668"/>
      <c r="F81" s="668"/>
      <c r="G81" s="668"/>
      <c r="H81" s="668"/>
      <c r="I81" s="668"/>
      <c r="J81" s="668"/>
      <c r="K81" s="668"/>
      <c r="L81" s="668"/>
      <c r="M81" s="668"/>
      <c r="N81" s="668"/>
      <c r="O81" s="668"/>
      <c r="P81" s="668"/>
      <c r="Q81" s="668"/>
      <c r="R81" s="668"/>
      <c r="S81" s="668"/>
      <c r="T81" s="668"/>
      <c r="U81" s="668"/>
      <c r="V81" s="668"/>
      <c r="W81" s="668"/>
      <c r="X81" s="668"/>
      <c r="Y81" s="668"/>
      <c r="Z81" s="668"/>
      <c r="AA81" s="668"/>
      <c r="AB81" s="668"/>
      <c r="AC81" s="668"/>
      <c r="AD81" s="668"/>
      <c r="AE81" s="668"/>
      <c r="AF81" s="668"/>
      <c r="AG81" s="668"/>
      <c r="AH81" s="668"/>
      <c r="AI81" s="668"/>
      <c r="AJ81" s="668"/>
      <c r="AK81" s="669"/>
      <c r="AL81" s="84">
        <v>2</v>
      </c>
      <c r="AM81" s="77" t="str">
        <f t="shared" si="37"/>
        <v/>
      </c>
      <c r="AN81" s="77" t="b">
        <f t="shared" si="38"/>
        <v>0</v>
      </c>
      <c r="AO81" s="77" t="s">
        <v>446</v>
      </c>
      <c r="AP81" s="77" t="b">
        <f t="shared" si="39"/>
        <v>0</v>
      </c>
      <c r="AQ81" s="83" t="b">
        <f t="shared" si="40"/>
        <v>0</v>
      </c>
      <c r="AR81" s="83" t="b">
        <f t="shared" si="41"/>
        <v>0</v>
      </c>
      <c r="AT81" s="21" t="str">
        <f t="shared" si="36"/>
        <v/>
      </c>
      <c r="AW81" s="85"/>
      <c r="AX81" s="85"/>
      <c r="AY81" s="86"/>
      <c r="BB81" s="18" t="b">
        <v>0</v>
      </c>
      <c r="BC81" s="670" t="s">
        <v>447</v>
      </c>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G81" s="20" t="s">
        <v>294</v>
      </c>
      <c r="CH81" s="671">
        <v>5500</v>
      </c>
      <c r="CI81" s="671"/>
      <c r="CJ81" s="671"/>
      <c r="CK81" s="671"/>
    </row>
    <row r="82" spans="2:89">
      <c r="B82" s="355"/>
      <c r="C82" s="668" t="s">
        <v>835</v>
      </c>
      <c r="D82" s="668"/>
      <c r="E82" s="668"/>
      <c r="F82" s="668"/>
      <c r="G82" s="668"/>
      <c r="H82" s="668"/>
      <c r="I82" s="668"/>
      <c r="J82" s="668"/>
      <c r="K82" s="668"/>
      <c r="L82" s="668"/>
      <c r="M82" s="668"/>
      <c r="N82" s="668"/>
      <c r="O82" s="668"/>
      <c r="P82" s="668"/>
      <c r="Q82" s="668"/>
      <c r="R82" s="668"/>
      <c r="S82" s="668"/>
      <c r="T82" s="668"/>
      <c r="U82" s="668"/>
      <c r="V82" s="668"/>
      <c r="W82" s="668"/>
      <c r="X82" s="668"/>
      <c r="Y82" s="668"/>
      <c r="Z82" s="668"/>
      <c r="AA82" s="668"/>
      <c r="AB82" s="668"/>
      <c r="AC82" s="668"/>
      <c r="AD82" s="668"/>
      <c r="AE82" s="668"/>
      <c r="AF82" s="668"/>
      <c r="AG82" s="668"/>
      <c r="AH82" s="668"/>
      <c r="AI82" s="668"/>
      <c r="AJ82" s="668"/>
      <c r="AK82" s="669"/>
      <c r="AL82" s="84">
        <v>2</v>
      </c>
      <c r="AM82" s="77" t="str">
        <f t="shared" si="37"/>
        <v/>
      </c>
      <c r="AN82" s="77" t="b">
        <f t="shared" si="38"/>
        <v>0</v>
      </c>
      <c r="AO82" s="77" t="s">
        <v>448</v>
      </c>
      <c r="AP82" s="77" t="b">
        <f t="shared" si="39"/>
        <v>0</v>
      </c>
      <c r="AQ82" s="83" t="b">
        <f t="shared" si="40"/>
        <v>0</v>
      </c>
      <c r="AR82" s="83" t="b">
        <f t="shared" si="41"/>
        <v>0</v>
      </c>
      <c r="AT82" s="21" t="str">
        <f t="shared" si="36"/>
        <v/>
      </c>
      <c r="AW82" s="85"/>
      <c r="AX82" s="85"/>
      <c r="AY82" s="86"/>
      <c r="BB82" s="18" t="b">
        <v>0</v>
      </c>
      <c r="BC82" s="670" t="s">
        <v>449</v>
      </c>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G82" s="20" t="s">
        <v>294</v>
      </c>
      <c r="CH82" s="671">
        <v>5500</v>
      </c>
      <c r="CI82" s="671"/>
      <c r="CJ82" s="671"/>
      <c r="CK82" s="671"/>
    </row>
    <row r="83" spans="2:89">
      <c r="B83" s="355"/>
      <c r="C83" s="668" t="s">
        <v>860</v>
      </c>
      <c r="D83" s="668"/>
      <c r="E83" s="668"/>
      <c r="F83" s="668"/>
      <c r="G83" s="668"/>
      <c r="H83" s="668"/>
      <c r="I83" s="668"/>
      <c r="J83" s="668"/>
      <c r="K83" s="668"/>
      <c r="L83" s="668"/>
      <c r="M83" s="668"/>
      <c r="N83" s="668"/>
      <c r="O83" s="668"/>
      <c r="P83" s="668"/>
      <c r="Q83" s="668"/>
      <c r="R83" s="668"/>
      <c r="S83" s="668"/>
      <c r="T83" s="668"/>
      <c r="U83" s="668"/>
      <c r="V83" s="668"/>
      <c r="W83" s="668"/>
      <c r="X83" s="668"/>
      <c r="Y83" s="668"/>
      <c r="Z83" s="668"/>
      <c r="AA83" s="668"/>
      <c r="AB83" s="668"/>
      <c r="AC83" s="668"/>
      <c r="AD83" s="668"/>
      <c r="AE83" s="668"/>
      <c r="AF83" s="668"/>
      <c r="AG83" s="668"/>
      <c r="AH83" s="668"/>
      <c r="AI83" s="668"/>
      <c r="AJ83" s="668"/>
      <c r="AK83" s="669"/>
      <c r="AL83" s="84">
        <v>2</v>
      </c>
      <c r="AM83" s="77" t="str">
        <f t="shared" si="37"/>
        <v/>
      </c>
      <c r="AN83" s="77" t="b">
        <f>BB83</f>
        <v>0</v>
      </c>
      <c r="AO83" s="77" t="s">
        <v>450</v>
      </c>
      <c r="AP83" s="77" t="b">
        <f t="shared" si="39"/>
        <v>0</v>
      </c>
      <c r="AQ83" s="83" t="b">
        <f t="shared" si="40"/>
        <v>0</v>
      </c>
      <c r="AR83" s="83" t="b">
        <f t="shared" si="41"/>
        <v>0</v>
      </c>
      <c r="AT83" s="21" t="str">
        <f t="shared" si="36"/>
        <v/>
      </c>
      <c r="AW83" s="85"/>
      <c r="AX83" s="85"/>
      <c r="AY83" s="86"/>
      <c r="BB83" s="18" t="b">
        <v>0</v>
      </c>
      <c r="BC83" s="670" t="s">
        <v>451</v>
      </c>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G83" s="20" t="s">
        <v>294</v>
      </c>
      <c r="CH83" s="671">
        <v>5500</v>
      </c>
      <c r="CI83" s="671"/>
      <c r="CJ83" s="671"/>
      <c r="CK83" s="671"/>
    </row>
    <row r="84" spans="2:89">
      <c r="B84" s="355"/>
      <c r="C84" s="668" t="s">
        <v>870</v>
      </c>
      <c r="D84" s="668"/>
      <c r="E84" s="668"/>
      <c r="F84" s="668"/>
      <c r="G84" s="668"/>
      <c r="H84" s="668"/>
      <c r="I84" s="668"/>
      <c r="J84" s="668"/>
      <c r="K84" s="668"/>
      <c r="L84" s="668"/>
      <c r="M84" s="668"/>
      <c r="N84" s="668"/>
      <c r="O84" s="668"/>
      <c r="P84" s="668"/>
      <c r="Q84" s="668"/>
      <c r="R84" s="668"/>
      <c r="S84" s="668"/>
      <c r="T84" s="668"/>
      <c r="U84" s="668"/>
      <c r="V84" s="668"/>
      <c r="W84" s="668"/>
      <c r="X84" s="668"/>
      <c r="Y84" s="668"/>
      <c r="Z84" s="668"/>
      <c r="AA84" s="668"/>
      <c r="AB84" s="668"/>
      <c r="AC84" s="668"/>
      <c r="AD84" s="668"/>
      <c r="AE84" s="668"/>
      <c r="AF84" s="668"/>
      <c r="AG84" s="668"/>
      <c r="AH84" s="668"/>
      <c r="AI84" s="668"/>
      <c r="AJ84" s="668"/>
      <c r="AK84" s="669"/>
      <c r="AL84" s="84">
        <v>2</v>
      </c>
      <c r="AM84" s="77" t="str">
        <f t="shared" ref="AM84" si="42">IF(BB84,C84,"")</f>
        <v/>
      </c>
      <c r="AN84" s="77" t="b">
        <f t="shared" ref="AN84" si="43">BB84</f>
        <v>0</v>
      </c>
      <c r="AO84" s="77" t="s">
        <v>450</v>
      </c>
      <c r="AP84" s="77" t="b">
        <f t="shared" ref="AP84" si="44">BB84</f>
        <v>0</v>
      </c>
      <c r="AQ84" s="83" t="b">
        <f t="shared" si="40"/>
        <v>0</v>
      </c>
      <c r="AR84" s="83" t="b">
        <f t="shared" si="41"/>
        <v>0</v>
      </c>
      <c r="AT84" s="21" t="str">
        <f t="shared" si="36"/>
        <v/>
      </c>
      <c r="AW84" s="85"/>
      <c r="AX84" s="85"/>
      <c r="AY84" s="86"/>
      <c r="BB84" s="18" t="b">
        <v>0</v>
      </c>
      <c r="BC84" s="341"/>
      <c r="BD84" s="341"/>
      <c r="BE84" s="341"/>
      <c r="BF84" s="341"/>
      <c r="BG84" s="341"/>
      <c r="BH84" s="341"/>
      <c r="BI84" s="341"/>
      <c r="BJ84" s="341"/>
      <c r="BK84" s="341"/>
      <c r="BL84" s="341"/>
      <c r="BM84" s="341"/>
      <c r="BN84" s="341"/>
      <c r="BO84" s="341"/>
      <c r="BP84" s="341"/>
      <c r="BQ84" s="341"/>
      <c r="BR84" s="341"/>
      <c r="BS84" s="341"/>
      <c r="BT84" s="341"/>
      <c r="BU84" s="341"/>
      <c r="BV84" s="341"/>
      <c r="BW84" s="341"/>
      <c r="BX84" s="341"/>
      <c r="BY84" s="341"/>
      <c r="BZ84" s="341"/>
      <c r="CA84" s="341"/>
      <c r="CH84" s="342"/>
      <c r="CI84" s="342"/>
      <c r="CJ84" s="342"/>
      <c r="CK84" s="342"/>
    </row>
    <row r="85" spans="2:89">
      <c r="B85" s="355"/>
      <c r="C85" s="668" t="s">
        <v>861</v>
      </c>
      <c r="D85" s="668"/>
      <c r="E85" s="668"/>
      <c r="F85" s="668"/>
      <c r="G85" s="668"/>
      <c r="H85" s="668"/>
      <c r="I85" s="668"/>
      <c r="J85" s="668"/>
      <c r="K85" s="668"/>
      <c r="L85" s="668"/>
      <c r="M85" s="668"/>
      <c r="N85" s="668"/>
      <c r="O85" s="668"/>
      <c r="P85" s="668"/>
      <c r="Q85" s="668"/>
      <c r="R85" s="668"/>
      <c r="S85" s="668"/>
      <c r="T85" s="668"/>
      <c r="U85" s="668"/>
      <c r="V85" s="668"/>
      <c r="W85" s="668"/>
      <c r="X85" s="668"/>
      <c r="Y85" s="668"/>
      <c r="Z85" s="668"/>
      <c r="AA85" s="668"/>
      <c r="AB85" s="668"/>
      <c r="AC85" s="668"/>
      <c r="AD85" s="668"/>
      <c r="AE85" s="668"/>
      <c r="AF85" s="668"/>
      <c r="AG85" s="668"/>
      <c r="AH85" s="668"/>
      <c r="AI85" s="668"/>
      <c r="AJ85" s="668"/>
      <c r="AK85" s="669"/>
      <c r="AL85" s="84">
        <v>2</v>
      </c>
      <c r="AM85" s="77" t="str">
        <f t="shared" si="37"/>
        <v/>
      </c>
      <c r="AN85" s="77" t="b">
        <f t="shared" si="38"/>
        <v>0</v>
      </c>
      <c r="AO85" s="77" t="s">
        <v>452</v>
      </c>
      <c r="AP85" s="77" t="b">
        <f t="shared" si="39"/>
        <v>0</v>
      </c>
      <c r="AQ85" s="83" t="b">
        <f t="shared" si="40"/>
        <v>0</v>
      </c>
      <c r="AR85" s="83" t="b">
        <f t="shared" si="41"/>
        <v>0</v>
      </c>
      <c r="AT85" s="21" t="str">
        <f t="shared" si="36"/>
        <v/>
      </c>
      <c r="AW85" s="85"/>
      <c r="AX85" s="85"/>
      <c r="AY85" s="86"/>
      <c r="BB85" s="18" t="b">
        <v>0</v>
      </c>
      <c r="BC85" s="670" t="s">
        <v>453</v>
      </c>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G85" s="20" t="s">
        <v>294</v>
      </c>
      <c r="CH85" s="671">
        <v>1650</v>
      </c>
      <c r="CI85" s="671"/>
      <c r="CJ85" s="671"/>
      <c r="CK85" s="671"/>
    </row>
    <row r="86" spans="2:89">
      <c r="B86" s="355"/>
      <c r="C86" s="668" t="s">
        <v>862</v>
      </c>
      <c r="D86" s="668"/>
      <c r="E86" s="668"/>
      <c r="F86" s="668"/>
      <c r="G86" s="668"/>
      <c r="H86" s="668"/>
      <c r="I86" s="668"/>
      <c r="J86" s="668"/>
      <c r="K86" s="668"/>
      <c r="L86" s="668"/>
      <c r="M86" s="668"/>
      <c r="N86" s="668"/>
      <c r="O86" s="668"/>
      <c r="P86" s="668"/>
      <c r="Q86" s="668"/>
      <c r="R86" s="668"/>
      <c r="S86" s="668"/>
      <c r="T86" s="668"/>
      <c r="U86" s="668"/>
      <c r="V86" s="668"/>
      <c r="W86" s="668"/>
      <c r="X86" s="668"/>
      <c r="Y86" s="668"/>
      <c r="Z86" s="668"/>
      <c r="AA86" s="668"/>
      <c r="AB86" s="668"/>
      <c r="AC86" s="668"/>
      <c r="AD86" s="668"/>
      <c r="AE86" s="668"/>
      <c r="AF86" s="668"/>
      <c r="AG86" s="668"/>
      <c r="AH86" s="668"/>
      <c r="AI86" s="668"/>
      <c r="AJ86" s="668"/>
      <c r="AK86" s="669"/>
      <c r="AL86" s="84">
        <v>2</v>
      </c>
      <c r="AM86" s="77" t="str">
        <f t="shared" si="37"/>
        <v/>
      </c>
      <c r="AN86" s="77" t="b">
        <f t="shared" si="38"/>
        <v>0</v>
      </c>
      <c r="AO86" s="77" t="s">
        <v>454</v>
      </c>
      <c r="AP86" s="77" t="b">
        <f t="shared" si="39"/>
        <v>0</v>
      </c>
      <c r="AQ86" s="83" t="b">
        <f t="shared" si="40"/>
        <v>0</v>
      </c>
      <c r="AR86" s="83" t="b">
        <f t="shared" si="41"/>
        <v>0</v>
      </c>
      <c r="AT86" s="21" t="str">
        <f t="shared" si="36"/>
        <v/>
      </c>
      <c r="AW86" s="85"/>
      <c r="AX86" s="85"/>
      <c r="AY86" s="86"/>
      <c r="BB86" s="18" t="b">
        <v>0</v>
      </c>
      <c r="BC86" s="670" t="s">
        <v>455</v>
      </c>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G86" s="20" t="s">
        <v>294</v>
      </c>
      <c r="CH86" s="671">
        <v>6500</v>
      </c>
      <c r="CI86" s="671"/>
      <c r="CJ86" s="671"/>
      <c r="CK86" s="671"/>
    </row>
    <row r="87" spans="2:89">
      <c r="B87" s="355"/>
      <c r="C87" s="668" t="s">
        <v>863</v>
      </c>
      <c r="D87" s="668"/>
      <c r="E87" s="668"/>
      <c r="F87" s="668"/>
      <c r="G87" s="668"/>
      <c r="H87" s="668"/>
      <c r="I87" s="668"/>
      <c r="J87" s="668"/>
      <c r="K87" s="668"/>
      <c r="L87" s="668"/>
      <c r="M87" s="668"/>
      <c r="N87" s="668"/>
      <c r="O87" s="668"/>
      <c r="P87" s="668"/>
      <c r="Q87" s="668"/>
      <c r="R87" s="668"/>
      <c r="S87" s="668"/>
      <c r="T87" s="668"/>
      <c r="U87" s="668"/>
      <c r="V87" s="668"/>
      <c r="W87" s="668"/>
      <c r="X87" s="668"/>
      <c r="Y87" s="668"/>
      <c r="Z87" s="668"/>
      <c r="AA87" s="668"/>
      <c r="AB87" s="668"/>
      <c r="AC87" s="668"/>
      <c r="AD87" s="668"/>
      <c r="AE87" s="668"/>
      <c r="AF87" s="668"/>
      <c r="AG87" s="668"/>
      <c r="AH87" s="668"/>
      <c r="AI87" s="668"/>
      <c r="AJ87" s="668"/>
      <c r="AK87" s="669"/>
      <c r="AL87" s="84">
        <v>2</v>
      </c>
      <c r="AM87" s="77" t="str">
        <f t="shared" si="37"/>
        <v/>
      </c>
      <c r="AN87" s="77" t="b">
        <f t="shared" si="38"/>
        <v>0</v>
      </c>
      <c r="AO87" s="77" t="s">
        <v>456</v>
      </c>
      <c r="AP87" s="77" t="b">
        <f t="shared" si="39"/>
        <v>0</v>
      </c>
      <c r="AQ87" s="83" t="b">
        <f t="shared" si="40"/>
        <v>0</v>
      </c>
      <c r="AR87" s="83" t="b">
        <f t="shared" si="41"/>
        <v>0</v>
      </c>
      <c r="AT87" s="21" t="str">
        <f t="shared" si="36"/>
        <v/>
      </c>
      <c r="AW87" s="85"/>
      <c r="AX87" s="85"/>
      <c r="AY87" s="86"/>
      <c r="BB87" s="18" t="b">
        <v>0</v>
      </c>
      <c r="BC87" s="670" t="s">
        <v>457</v>
      </c>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G87" s="20" t="s">
        <v>294</v>
      </c>
      <c r="CH87" s="671">
        <v>6500</v>
      </c>
      <c r="CI87" s="671"/>
      <c r="CJ87" s="671"/>
      <c r="CK87" s="671"/>
    </row>
    <row r="88" spans="2:89">
      <c r="B88" s="355"/>
      <c r="C88" s="668" t="s">
        <v>869</v>
      </c>
      <c r="D88" s="668"/>
      <c r="E88" s="668"/>
      <c r="F88" s="668"/>
      <c r="G88" s="668"/>
      <c r="H88" s="668"/>
      <c r="I88" s="668"/>
      <c r="J88" s="668"/>
      <c r="K88" s="668"/>
      <c r="L88" s="668"/>
      <c r="M88" s="668"/>
      <c r="N88" s="668"/>
      <c r="O88" s="668"/>
      <c r="P88" s="668"/>
      <c r="Q88" s="668"/>
      <c r="R88" s="668"/>
      <c r="S88" s="668"/>
      <c r="T88" s="668"/>
      <c r="U88" s="668"/>
      <c r="V88" s="668"/>
      <c r="W88" s="668"/>
      <c r="X88" s="668"/>
      <c r="Y88" s="668"/>
      <c r="Z88" s="668"/>
      <c r="AA88" s="668"/>
      <c r="AB88" s="668"/>
      <c r="AC88" s="668"/>
      <c r="AD88" s="668"/>
      <c r="AE88" s="668"/>
      <c r="AF88" s="668"/>
      <c r="AG88" s="668"/>
      <c r="AH88" s="668"/>
      <c r="AI88" s="668"/>
      <c r="AJ88" s="668"/>
      <c r="AK88" s="669"/>
      <c r="AL88" s="84">
        <v>2</v>
      </c>
      <c r="AM88" s="77" t="str">
        <f t="shared" si="37"/>
        <v/>
      </c>
      <c r="AN88" s="77" t="b">
        <f t="shared" si="38"/>
        <v>0</v>
      </c>
      <c r="AO88" s="77" t="s">
        <v>458</v>
      </c>
      <c r="AP88" s="77" t="b">
        <f t="shared" si="39"/>
        <v>0</v>
      </c>
      <c r="AQ88" s="83" t="b">
        <f t="shared" si="40"/>
        <v>0</v>
      </c>
      <c r="AR88" s="83" t="b">
        <f t="shared" si="41"/>
        <v>0</v>
      </c>
      <c r="AT88" s="21" t="str">
        <f t="shared" si="36"/>
        <v/>
      </c>
      <c r="AW88" s="85"/>
      <c r="AX88" s="85"/>
      <c r="AY88" s="86"/>
      <c r="BB88" s="18" t="b">
        <v>0</v>
      </c>
      <c r="BC88" s="670" t="s">
        <v>459</v>
      </c>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G88" s="20" t="s">
        <v>294</v>
      </c>
      <c r="CH88" s="671">
        <v>7500</v>
      </c>
      <c r="CI88" s="671"/>
      <c r="CJ88" s="671"/>
      <c r="CK88" s="671"/>
    </row>
    <row r="89" spans="2:89">
      <c r="B89" s="355"/>
      <c r="C89" s="680" t="s">
        <v>908</v>
      </c>
      <c r="D89" s="680"/>
      <c r="E89" s="680"/>
      <c r="F89" s="680"/>
      <c r="G89" s="680"/>
      <c r="H89" s="680"/>
      <c r="I89" s="680"/>
      <c r="J89" s="680"/>
      <c r="K89" s="680"/>
      <c r="L89" s="680"/>
      <c r="M89" s="680"/>
      <c r="N89" s="680"/>
      <c r="O89" s="680"/>
      <c r="P89" s="680"/>
      <c r="Q89" s="680"/>
      <c r="R89" s="680"/>
      <c r="S89" s="680"/>
      <c r="T89" s="680"/>
      <c r="U89" s="680"/>
      <c r="V89" s="680"/>
      <c r="W89" s="680"/>
      <c r="X89" s="680"/>
      <c r="Y89" s="680"/>
      <c r="Z89" s="680"/>
      <c r="AA89" s="680"/>
      <c r="AB89" s="680"/>
      <c r="AC89" s="680"/>
      <c r="AD89" s="680"/>
      <c r="AE89" s="680"/>
      <c r="AF89" s="680"/>
      <c r="AG89" s="680"/>
      <c r="AH89" s="680"/>
      <c r="AI89" s="680"/>
      <c r="AJ89" s="680"/>
      <c r="AK89" s="681"/>
      <c r="AL89" s="84">
        <v>2</v>
      </c>
      <c r="AM89" s="77" t="str">
        <f t="shared" ref="AM89" si="45">IF(BB89,C89,"")</f>
        <v/>
      </c>
      <c r="AN89" s="77" t="b">
        <f t="shared" ref="AN89" si="46">BB89</f>
        <v>0</v>
      </c>
      <c r="AO89" s="77" t="s">
        <v>909</v>
      </c>
      <c r="AP89" s="77" t="b">
        <f t="shared" ref="AP89" si="47">BB89</f>
        <v>0</v>
      </c>
      <c r="AQ89" s="83" t="b">
        <f t="shared" si="40"/>
        <v>0</v>
      </c>
      <c r="AR89" s="83" t="b">
        <f t="shared" si="41"/>
        <v>0</v>
      </c>
      <c r="AT89" s="21" t="str">
        <f t="shared" si="36"/>
        <v/>
      </c>
      <c r="AW89" s="85"/>
      <c r="AX89" s="85"/>
      <c r="AY89" s="86"/>
      <c r="BB89" s="351" t="b">
        <v>0</v>
      </c>
      <c r="BC89" s="349"/>
      <c r="BD89" s="349"/>
      <c r="BE89" s="349"/>
      <c r="BF89" s="349"/>
      <c r="BG89" s="349"/>
      <c r="BH89" s="349"/>
      <c r="BI89" s="349"/>
      <c r="BJ89" s="349"/>
      <c r="BK89" s="349"/>
      <c r="BL89" s="349"/>
      <c r="BM89" s="349"/>
      <c r="BN89" s="349"/>
      <c r="BO89" s="349"/>
      <c r="BP89" s="349"/>
      <c r="BQ89" s="349"/>
      <c r="BR89" s="349"/>
      <c r="BS89" s="349"/>
      <c r="BT89" s="349"/>
      <c r="BU89" s="349"/>
      <c r="BV89" s="349"/>
      <c r="BW89" s="349"/>
      <c r="BX89" s="349"/>
      <c r="BY89" s="349"/>
      <c r="BZ89" s="349"/>
      <c r="CA89" s="349"/>
      <c r="CH89" s="350"/>
      <c r="CI89" s="350"/>
      <c r="CJ89" s="350"/>
      <c r="CK89" s="350"/>
    </row>
    <row r="90" spans="2:89">
      <c r="B90" s="660" t="s">
        <v>828</v>
      </c>
      <c r="C90" s="661"/>
      <c r="D90" s="661"/>
      <c r="E90" s="661"/>
      <c r="F90" s="661"/>
      <c r="G90" s="661"/>
      <c r="H90" s="661"/>
      <c r="I90" s="661"/>
      <c r="J90" s="661"/>
      <c r="K90" s="661"/>
      <c r="L90" s="661"/>
      <c r="M90" s="661"/>
      <c r="N90" s="661"/>
      <c r="O90" s="661"/>
      <c r="P90" s="661"/>
      <c r="Q90" s="661"/>
      <c r="R90" s="661"/>
      <c r="S90" s="661"/>
      <c r="T90" s="661"/>
      <c r="U90" s="661"/>
      <c r="V90" s="661"/>
      <c r="W90" s="661"/>
      <c r="X90" s="661"/>
      <c r="Y90" s="661"/>
      <c r="Z90" s="661"/>
      <c r="AA90" s="661"/>
      <c r="AB90" s="661"/>
      <c r="AC90" s="661"/>
      <c r="AD90" s="661"/>
      <c r="AE90" s="661"/>
      <c r="AF90" s="661"/>
      <c r="AG90" s="661"/>
      <c r="AH90" s="661"/>
      <c r="AI90" s="661"/>
      <c r="AJ90" s="661"/>
      <c r="AK90" s="360">
        <f>COUNTIF(BB91:BB97,TRUE)</f>
        <v>0</v>
      </c>
      <c r="AL90" s="84">
        <v>1</v>
      </c>
      <c r="AM90" t="str">
        <f>B90</f>
        <v>9. CNS 15492牙膏與牙粉 CNS 15492 Toothpastes (Dentifrices):</v>
      </c>
      <c r="AN90" t="b">
        <f>OR(BB91:BB97)</f>
        <v>0</v>
      </c>
      <c r="AO90" t="s">
        <v>461</v>
      </c>
      <c r="AP90" t="b">
        <f>TRUE</f>
        <v>1</v>
      </c>
      <c r="AQ90" s="83" t="b">
        <f t="shared" si="40"/>
        <v>0</v>
      </c>
      <c r="AR90" s="83" t="b">
        <f t="shared" si="41"/>
        <v>0</v>
      </c>
      <c r="AT90" s="21" t="str">
        <f t="shared" si="36"/>
        <v/>
      </c>
      <c r="AY90" s="86"/>
      <c r="BB90" s="662" t="s">
        <v>460</v>
      </c>
      <c r="BC90" s="662"/>
      <c r="BD90" s="662"/>
      <c r="BE90" s="662"/>
      <c r="BF90" s="662"/>
      <c r="BG90" s="662"/>
      <c r="BH90" s="662"/>
      <c r="BI90" s="662"/>
      <c r="BJ90" s="662"/>
      <c r="BK90" s="662"/>
      <c r="BL90" s="662"/>
      <c r="BM90" s="662"/>
      <c r="BN90" s="662"/>
      <c r="BO90" s="662"/>
      <c r="BP90" s="662"/>
      <c r="BQ90" s="662"/>
      <c r="BR90" s="662"/>
      <c r="BS90" s="662"/>
      <c r="BT90" s="662"/>
      <c r="BU90" s="662"/>
      <c r="BV90" s="662"/>
      <c r="BW90" s="662"/>
      <c r="BX90" s="662"/>
      <c r="BY90" s="662"/>
      <c r="BZ90" s="662"/>
      <c r="CA90" s="662"/>
      <c r="CB90" s="662"/>
      <c r="CC90" s="662"/>
      <c r="CD90" s="662"/>
      <c r="CE90" s="662"/>
      <c r="CF90" s="662"/>
      <c r="CG90" s="662"/>
      <c r="CH90" s="662"/>
      <c r="CI90" s="662"/>
      <c r="CJ90" s="662"/>
      <c r="CK90" s="17">
        <f>COUNTIF(BB91:BB97,TRUE)</f>
        <v>0</v>
      </c>
    </row>
    <row r="91" spans="2:89">
      <c r="B91" s="355"/>
      <c r="C91" s="668" t="s">
        <v>462</v>
      </c>
      <c r="D91" s="668"/>
      <c r="E91" s="668"/>
      <c r="F91" s="668"/>
      <c r="G91" s="668"/>
      <c r="H91" s="668"/>
      <c r="I91" s="668"/>
      <c r="J91" s="668"/>
      <c r="K91" s="668"/>
      <c r="L91" s="668"/>
      <c r="M91" s="668"/>
      <c r="N91" s="668"/>
      <c r="O91" s="668"/>
      <c r="P91" s="668"/>
      <c r="Q91" s="668"/>
      <c r="R91" s="668"/>
      <c r="S91" s="668"/>
      <c r="T91" s="668"/>
      <c r="U91" s="668"/>
      <c r="V91" s="668"/>
      <c r="W91" s="668"/>
      <c r="X91" s="668"/>
      <c r="Y91" s="668"/>
      <c r="Z91" s="668"/>
      <c r="AA91" s="668"/>
      <c r="AB91" s="668"/>
      <c r="AC91" s="668"/>
      <c r="AD91" s="668"/>
      <c r="AE91" s="668"/>
      <c r="AF91" s="668"/>
      <c r="AG91" s="668"/>
      <c r="AH91" s="668"/>
      <c r="AI91" s="668"/>
      <c r="AJ91" s="668"/>
      <c r="AK91" s="669"/>
      <c r="AL91" s="84">
        <v>2</v>
      </c>
      <c r="AM91" s="77" t="str">
        <f t="shared" ref="AM91:AM97" si="48">IF(BB91,C91,"")</f>
        <v/>
      </c>
      <c r="AN91" s="77" t="b">
        <f>BB91</f>
        <v>0</v>
      </c>
      <c r="AO91" s="77" t="s">
        <v>463</v>
      </c>
      <c r="AP91" s="77" t="b">
        <f t="shared" ref="AP91:AP96" si="49">BB91</f>
        <v>0</v>
      </c>
      <c r="AQ91" s="83" t="b">
        <f t="shared" si="40"/>
        <v>0</v>
      </c>
      <c r="AR91" s="83" t="b">
        <f t="shared" si="41"/>
        <v>0</v>
      </c>
      <c r="AT91" s="21" t="str">
        <f t="shared" si="36"/>
        <v/>
      </c>
      <c r="AW91" s="85"/>
      <c r="AX91" s="85"/>
      <c r="AY91" s="86"/>
      <c r="BB91" s="18" t="b">
        <v>0</v>
      </c>
      <c r="BC91" s="670" t="s">
        <v>464</v>
      </c>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G91" s="20" t="s">
        <v>294</v>
      </c>
      <c r="CH91" s="671">
        <v>1650</v>
      </c>
      <c r="CI91" s="671"/>
      <c r="CJ91" s="671"/>
      <c r="CK91" s="671"/>
    </row>
    <row r="92" spans="2:89">
      <c r="B92" s="355"/>
      <c r="C92" s="668" t="s">
        <v>435</v>
      </c>
      <c r="D92" s="668"/>
      <c r="E92" s="668"/>
      <c r="F92" s="668"/>
      <c r="G92" s="668"/>
      <c r="H92" s="668"/>
      <c r="I92" s="668"/>
      <c r="J92" s="668"/>
      <c r="K92" s="668"/>
      <c r="L92" s="668"/>
      <c r="M92" s="668"/>
      <c r="N92" s="668"/>
      <c r="O92" s="668"/>
      <c r="P92" s="668"/>
      <c r="Q92" s="668"/>
      <c r="R92" s="668"/>
      <c r="S92" s="668"/>
      <c r="T92" s="668"/>
      <c r="U92" s="668"/>
      <c r="V92" s="668"/>
      <c r="W92" s="668"/>
      <c r="X92" s="668"/>
      <c r="Y92" s="668"/>
      <c r="Z92" s="668"/>
      <c r="AA92" s="668"/>
      <c r="AB92" s="668"/>
      <c r="AC92" s="668"/>
      <c r="AD92" s="668"/>
      <c r="AE92" s="668"/>
      <c r="AF92" s="668"/>
      <c r="AG92" s="668"/>
      <c r="AH92" s="668"/>
      <c r="AI92" s="668"/>
      <c r="AJ92" s="668"/>
      <c r="AK92" s="669"/>
      <c r="AL92" s="84">
        <v>2</v>
      </c>
      <c r="AM92" s="77" t="str">
        <f t="shared" si="48"/>
        <v/>
      </c>
      <c r="AN92" s="77" t="b">
        <f t="shared" ref="AN92:AN97" si="50">BB92</f>
        <v>0</v>
      </c>
      <c r="AO92" s="77" t="s">
        <v>465</v>
      </c>
      <c r="AP92" s="77" t="b">
        <f t="shared" si="49"/>
        <v>0</v>
      </c>
      <c r="AQ92" s="83" t="b">
        <f t="shared" si="40"/>
        <v>0</v>
      </c>
      <c r="AR92" s="83" t="b">
        <f t="shared" si="41"/>
        <v>0</v>
      </c>
      <c r="AT92" s="21" t="str">
        <f t="shared" si="36"/>
        <v/>
      </c>
      <c r="AW92" s="85"/>
      <c r="AX92" s="85"/>
      <c r="AY92" s="86"/>
      <c r="BB92" s="18" t="b">
        <v>0</v>
      </c>
      <c r="BC92" s="670" t="s">
        <v>437</v>
      </c>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G92" s="20" t="s">
        <v>294</v>
      </c>
      <c r="CH92" s="671">
        <v>4000</v>
      </c>
      <c r="CI92" s="671"/>
      <c r="CJ92" s="671"/>
      <c r="CK92" s="671"/>
    </row>
    <row r="93" spans="2:89">
      <c r="B93" s="355"/>
      <c r="C93" s="668" t="s">
        <v>466</v>
      </c>
      <c r="D93" s="668"/>
      <c r="E93" s="668"/>
      <c r="F93" s="668"/>
      <c r="G93" s="668"/>
      <c r="H93" s="668"/>
      <c r="I93" s="668"/>
      <c r="J93" s="668"/>
      <c r="K93" s="668"/>
      <c r="L93" s="668"/>
      <c r="M93" s="668"/>
      <c r="N93" s="668"/>
      <c r="O93" s="668"/>
      <c r="P93" s="668"/>
      <c r="Q93" s="668"/>
      <c r="R93" s="668"/>
      <c r="S93" s="668"/>
      <c r="T93" s="668"/>
      <c r="U93" s="668"/>
      <c r="V93" s="668"/>
      <c r="W93" s="668"/>
      <c r="X93" s="668"/>
      <c r="Y93" s="668"/>
      <c r="Z93" s="668"/>
      <c r="AA93" s="668"/>
      <c r="AB93" s="668"/>
      <c r="AC93" s="668"/>
      <c r="AD93" s="668"/>
      <c r="AE93" s="668"/>
      <c r="AF93" s="668"/>
      <c r="AG93" s="668"/>
      <c r="AH93" s="668"/>
      <c r="AI93" s="668"/>
      <c r="AJ93" s="668"/>
      <c r="AK93" s="669"/>
      <c r="AL93" s="84">
        <v>2</v>
      </c>
      <c r="AM93" s="77" t="str">
        <f t="shared" si="48"/>
        <v/>
      </c>
      <c r="AN93" s="77" t="b">
        <f t="shared" si="50"/>
        <v>0</v>
      </c>
      <c r="AO93" s="77" t="s">
        <v>467</v>
      </c>
      <c r="AP93" s="77" t="b">
        <f t="shared" si="49"/>
        <v>0</v>
      </c>
      <c r="AQ93" s="83" t="b">
        <f t="shared" si="40"/>
        <v>0</v>
      </c>
      <c r="AR93" s="83" t="b">
        <f t="shared" si="41"/>
        <v>0</v>
      </c>
      <c r="AT93" s="21" t="str">
        <f t="shared" si="36"/>
        <v/>
      </c>
      <c r="AW93" s="85"/>
      <c r="AX93" s="85"/>
      <c r="AY93" s="86"/>
      <c r="BB93" s="18" t="b">
        <v>0</v>
      </c>
      <c r="BC93" s="670" t="s">
        <v>468</v>
      </c>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G93" s="20" t="s">
        <v>294</v>
      </c>
      <c r="CH93" s="671">
        <v>1800</v>
      </c>
      <c r="CI93" s="671"/>
      <c r="CJ93" s="671"/>
      <c r="CK93" s="671"/>
    </row>
    <row r="94" spans="2:89">
      <c r="B94" s="355"/>
      <c r="C94" s="668" t="s">
        <v>469</v>
      </c>
      <c r="D94" s="668"/>
      <c r="E94" s="668"/>
      <c r="F94" s="668"/>
      <c r="G94" s="668"/>
      <c r="H94" s="668"/>
      <c r="I94" s="668"/>
      <c r="J94" s="668"/>
      <c r="K94" s="668"/>
      <c r="L94" s="668"/>
      <c r="M94" s="668"/>
      <c r="N94" s="668"/>
      <c r="O94" s="668"/>
      <c r="P94" s="668"/>
      <c r="Q94" s="668"/>
      <c r="R94" s="668"/>
      <c r="S94" s="668"/>
      <c r="T94" s="668"/>
      <c r="U94" s="668"/>
      <c r="V94" s="668"/>
      <c r="W94" s="668"/>
      <c r="X94" s="668"/>
      <c r="Y94" s="668"/>
      <c r="Z94" s="668"/>
      <c r="AA94" s="668"/>
      <c r="AB94" s="668"/>
      <c r="AC94" s="668"/>
      <c r="AD94" s="668"/>
      <c r="AE94" s="668"/>
      <c r="AF94" s="668"/>
      <c r="AG94" s="668"/>
      <c r="AH94" s="668"/>
      <c r="AI94" s="668"/>
      <c r="AJ94" s="668"/>
      <c r="AK94" s="669"/>
      <c r="AL94" s="84">
        <v>2</v>
      </c>
      <c r="AM94" s="77" t="str">
        <f t="shared" si="48"/>
        <v/>
      </c>
      <c r="AN94" s="77" t="b">
        <f t="shared" si="50"/>
        <v>0</v>
      </c>
      <c r="AO94" s="77" t="s">
        <v>470</v>
      </c>
      <c r="AP94" s="77" t="b">
        <f t="shared" si="49"/>
        <v>0</v>
      </c>
      <c r="AQ94" s="83" t="b">
        <f t="shared" si="40"/>
        <v>0</v>
      </c>
      <c r="AR94" s="83" t="b">
        <f t="shared" si="41"/>
        <v>0</v>
      </c>
      <c r="AT94" s="21" t="str">
        <f t="shared" si="36"/>
        <v/>
      </c>
      <c r="AW94" s="85"/>
      <c r="AX94" s="85"/>
      <c r="AY94" s="86"/>
      <c r="BB94" s="18" t="b">
        <v>0</v>
      </c>
      <c r="BC94" s="670" t="s">
        <v>471</v>
      </c>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G94" s="20" t="s">
        <v>294</v>
      </c>
      <c r="CH94" s="671">
        <v>4000</v>
      </c>
      <c r="CI94" s="671"/>
      <c r="CJ94" s="671"/>
      <c r="CK94" s="671"/>
    </row>
    <row r="95" spans="2:89">
      <c r="B95" s="355"/>
      <c r="C95" s="668" t="s">
        <v>432</v>
      </c>
      <c r="D95" s="668"/>
      <c r="E95" s="668"/>
      <c r="F95" s="668"/>
      <c r="G95" s="668"/>
      <c r="H95" s="668"/>
      <c r="I95" s="668"/>
      <c r="J95" s="668"/>
      <c r="K95" s="668"/>
      <c r="L95" s="668"/>
      <c r="M95" s="668"/>
      <c r="N95" s="668"/>
      <c r="O95" s="668"/>
      <c r="P95" s="668"/>
      <c r="Q95" s="668"/>
      <c r="R95" s="668"/>
      <c r="S95" s="668"/>
      <c r="T95" s="668"/>
      <c r="U95" s="668"/>
      <c r="V95" s="668"/>
      <c r="W95" s="668"/>
      <c r="X95" s="668"/>
      <c r="Y95" s="668"/>
      <c r="Z95" s="668"/>
      <c r="AA95" s="668"/>
      <c r="AB95" s="668"/>
      <c r="AC95" s="668"/>
      <c r="AD95" s="668"/>
      <c r="AE95" s="668"/>
      <c r="AF95" s="668"/>
      <c r="AG95" s="668"/>
      <c r="AH95" s="668"/>
      <c r="AI95" s="668"/>
      <c r="AJ95" s="668"/>
      <c r="AK95" s="669"/>
      <c r="AL95" s="84">
        <v>2</v>
      </c>
      <c r="AM95" s="77" t="str">
        <f t="shared" si="48"/>
        <v/>
      </c>
      <c r="AN95" s="77" t="b">
        <f t="shared" si="50"/>
        <v>0</v>
      </c>
      <c r="AO95" s="77" t="s">
        <v>472</v>
      </c>
      <c r="AP95" s="77" t="b">
        <f t="shared" si="49"/>
        <v>0</v>
      </c>
      <c r="AQ95" s="83" t="b">
        <f t="shared" si="40"/>
        <v>0</v>
      </c>
      <c r="AR95" s="83" t="b">
        <f t="shared" si="41"/>
        <v>0</v>
      </c>
      <c r="AT95" s="21" t="str">
        <f t="shared" si="36"/>
        <v/>
      </c>
      <c r="AW95" s="85"/>
      <c r="AX95" s="85"/>
      <c r="AY95" s="86"/>
      <c r="BB95" s="18" t="b">
        <v>0</v>
      </c>
      <c r="BC95" s="670" t="s">
        <v>434</v>
      </c>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G95" s="20" t="s">
        <v>294</v>
      </c>
      <c r="CH95" s="671">
        <v>1000</v>
      </c>
      <c r="CI95" s="671"/>
      <c r="CJ95" s="671"/>
      <c r="CK95" s="671"/>
    </row>
    <row r="96" spans="2:89">
      <c r="B96" s="355"/>
      <c r="C96" s="668" t="s">
        <v>473</v>
      </c>
      <c r="D96" s="668"/>
      <c r="E96" s="668"/>
      <c r="F96" s="668"/>
      <c r="G96" s="668"/>
      <c r="H96" s="668"/>
      <c r="I96" s="668"/>
      <c r="J96" s="668"/>
      <c r="K96" s="668"/>
      <c r="L96" s="668"/>
      <c r="M96" s="668"/>
      <c r="N96" s="668"/>
      <c r="O96" s="668"/>
      <c r="P96" s="668"/>
      <c r="Q96" s="668"/>
      <c r="R96" s="668"/>
      <c r="S96" s="668"/>
      <c r="T96" s="668"/>
      <c r="U96" s="668"/>
      <c r="V96" s="668"/>
      <c r="W96" s="668"/>
      <c r="X96" s="668"/>
      <c r="Y96" s="668"/>
      <c r="Z96" s="668"/>
      <c r="AA96" s="668"/>
      <c r="AB96" s="668"/>
      <c r="AC96" s="668"/>
      <c r="AD96" s="668"/>
      <c r="AE96" s="668"/>
      <c r="AF96" s="668"/>
      <c r="AG96" s="668"/>
      <c r="AH96" s="668"/>
      <c r="AI96" s="668"/>
      <c r="AJ96" s="668"/>
      <c r="AK96" s="669"/>
      <c r="AL96" s="84">
        <v>2</v>
      </c>
      <c r="AM96" s="77" t="str">
        <f t="shared" si="48"/>
        <v/>
      </c>
      <c r="AN96" s="77" t="b">
        <f t="shared" si="50"/>
        <v>0</v>
      </c>
      <c r="AO96" s="77" t="s">
        <v>474</v>
      </c>
      <c r="AP96" s="77" t="b">
        <f t="shared" si="49"/>
        <v>0</v>
      </c>
      <c r="AQ96" s="83" t="b">
        <f t="shared" si="40"/>
        <v>0</v>
      </c>
      <c r="AR96" s="83" t="b">
        <f t="shared" si="41"/>
        <v>0</v>
      </c>
      <c r="AT96" s="21" t="str">
        <f t="shared" si="36"/>
        <v/>
      </c>
      <c r="AW96" s="85"/>
      <c r="AX96" s="85"/>
      <c r="AY96" s="86"/>
      <c r="BB96" s="18" t="b">
        <v>0</v>
      </c>
      <c r="BC96" s="670" t="s">
        <v>475</v>
      </c>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G96" s="20" t="s">
        <v>294</v>
      </c>
      <c r="CH96" s="671">
        <v>6600</v>
      </c>
      <c r="CI96" s="671"/>
      <c r="CJ96" s="671"/>
      <c r="CK96" s="671"/>
    </row>
    <row r="97" spans="2:89">
      <c r="B97" s="355"/>
      <c r="C97" s="668" t="s">
        <v>476</v>
      </c>
      <c r="D97" s="668"/>
      <c r="E97" s="668"/>
      <c r="F97" s="668"/>
      <c r="G97" s="668"/>
      <c r="H97" s="668"/>
      <c r="I97" s="668"/>
      <c r="J97" s="668"/>
      <c r="K97" s="668"/>
      <c r="L97" s="668"/>
      <c r="M97" s="668"/>
      <c r="N97" s="668"/>
      <c r="O97" s="668"/>
      <c r="P97" s="668"/>
      <c r="Q97" s="668"/>
      <c r="R97" s="668"/>
      <c r="S97" s="668"/>
      <c r="T97" s="668"/>
      <c r="U97" s="668"/>
      <c r="V97" s="668"/>
      <c r="W97" s="668"/>
      <c r="X97" s="668"/>
      <c r="Y97" s="668"/>
      <c r="Z97" s="668"/>
      <c r="AA97" s="668"/>
      <c r="AB97" s="668"/>
      <c r="AC97" s="668"/>
      <c r="AD97" s="668"/>
      <c r="AE97" s="668"/>
      <c r="AF97" s="668"/>
      <c r="AG97" s="668"/>
      <c r="AH97" s="668"/>
      <c r="AI97" s="668"/>
      <c r="AJ97" s="668"/>
      <c r="AK97" s="669"/>
      <c r="AL97" s="84">
        <v>2</v>
      </c>
      <c r="AM97" s="77" t="str">
        <f t="shared" si="48"/>
        <v/>
      </c>
      <c r="AN97" s="77" t="b">
        <f t="shared" si="50"/>
        <v>0</v>
      </c>
      <c r="AO97" s="77" t="s">
        <v>477</v>
      </c>
      <c r="AP97" s="77" t="b">
        <f>BB97</f>
        <v>0</v>
      </c>
      <c r="AQ97" s="83" t="b">
        <f t="shared" si="40"/>
        <v>0</v>
      </c>
      <c r="AR97" s="83" t="b">
        <f t="shared" si="41"/>
        <v>0</v>
      </c>
      <c r="AT97" s="21" t="str">
        <f t="shared" si="36"/>
        <v/>
      </c>
      <c r="AW97" s="85"/>
      <c r="AX97" s="85"/>
      <c r="AY97" s="86"/>
      <c r="BB97" s="18" t="b">
        <v>0</v>
      </c>
      <c r="BC97" s="670" t="s">
        <v>476</v>
      </c>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H97" s="671" t="s">
        <v>478</v>
      </c>
      <c r="CI97" s="671"/>
      <c r="CJ97" s="671"/>
      <c r="CK97" s="671"/>
    </row>
    <row r="98" spans="2:89">
      <c r="B98" s="660" t="s">
        <v>479</v>
      </c>
      <c r="C98" s="661"/>
      <c r="D98" s="661"/>
      <c r="E98" s="661"/>
      <c r="F98" s="661"/>
      <c r="G98" s="661"/>
      <c r="H98" s="661"/>
      <c r="I98" s="661"/>
      <c r="J98" s="661"/>
      <c r="K98" s="661"/>
      <c r="L98" s="661"/>
      <c r="M98" s="661"/>
      <c r="N98" s="661"/>
      <c r="O98" s="661"/>
      <c r="P98" s="661"/>
      <c r="Q98" s="661"/>
      <c r="R98" s="661"/>
      <c r="S98" s="661"/>
      <c r="T98" s="661"/>
      <c r="U98" s="661"/>
      <c r="V98" s="661"/>
      <c r="W98" s="661"/>
      <c r="X98" s="661"/>
      <c r="Y98" s="661"/>
      <c r="Z98" s="661"/>
      <c r="AA98" s="661"/>
      <c r="AB98" s="661"/>
      <c r="AC98" s="661"/>
      <c r="AD98" s="661"/>
      <c r="AE98" s="661"/>
      <c r="AF98" s="661"/>
      <c r="AG98" s="661"/>
      <c r="AH98" s="661"/>
      <c r="AI98" s="661"/>
      <c r="AJ98" s="661"/>
      <c r="AK98" s="360">
        <f>COUNTIF(BB99,TRUE)</f>
        <v>0</v>
      </c>
      <c r="AL98" s="84">
        <v>1</v>
      </c>
      <c r="AM98" t="str">
        <f>B98</f>
        <v>10. 其他測項 OTHER ITEMS：(請自行填入)</v>
      </c>
      <c r="AN98" t="b">
        <f>OR(BB99)</f>
        <v>0</v>
      </c>
      <c r="AO98" t="s">
        <v>480</v>
      </c>
      <c r="AP98" t="b">
        <f>TRUE</f>
        <v>1</v>
      </c>
      <c r="AQ98" s="83" t="b">
        <f t="shared" si="40"/>
        <v>0</v>
      </c>
      <c r="AR98" s="83" t="b">
        <f t="shared" si="41"/>
        <v>0</v>
      </c>
      <c r="AT98" s="21" t="str">
        <f t="shared" si="36"/>
        <v/>
      </c>
      <c r="AW98" s="85"/>
      <c r="AX98" s="85"/>
      <c r="AY98" s="86"/>
      <c r="BB98" s="662" t="s">
        <v>479</v>
      </c>
      <c r="BC98" s="662"/>
      <c r="BD98" s="662"/>
      <c r="BE98" s="662"/>
      <c r="BF98" s="662"/>
      <c r="BG98" s="662"/>
      <c r="BH98" s="662"/>
      <c r="BI98" s="662"/>
      <c r="BJ98" s="662"/>
      <c r="BK98" s="662"/>
      <c r="BL98" s="662"/>
      <c r="BM98" s="662"/>
      <c r="BN98" s="662"/>
      <c r="BO98" s="662"/>
      <c r="BP98" s="662"/>
      <c r="BQ98" s="662"/>
      <c r="BR98" s="662"/>
      <c r="BS98" s="662"/>
      <c r="BT98" s="662"/>
      <c r="BU98" s="662"/>
      <c r="BV98" s="662"/>
      <c r="BW98" s="662"/>
      <c r="BX98" s="662"/>
      <c r="BY98" s="662"/>
      <c r="BZ98" s="662"/>
      <c r="CA98" s="662"/>
      <c r="CB98" s="662"/>
      <c r="CC98" s="662"/>
      <c r="CD98" s="662"/>
      <c r="CE98" s="662"/>
      <c r="CF98" s="662"/>
      <c r="CG98" s="662"/>
      <c r="CH98" s="662"/>
      <c r="CI98" s="662"/>
      <c r="CJ98" s="662"/>
      <c r="CK98" s="17">
        <f>COUNTIF(BB99,TRUE)</f>
        <v>0</v>
      </c>
    </row>
    <row r="99" spans="2:89" ht="16.5" thickBot="1">
      <c r="B99" s="356"/>
      <c r="C99" s="668"/>
      <c r="D99" s="668"/>
      <c r="E99" s="668"/>
      <c r="F99" s="668"/>
      <c r="G99" s="668"/>
      <c r="H99" s="668"/>
      <c r="I99" s="668"/>
      <c r="J99" s="668"/>
      <c r="K99" s="668"/>
      <c r="L99" s="668"/>
      <c r="M99" s="668"/>
      <c r="N99" s="668"/>
      <c r="O99" s="668"/>
      <c r="P99" s="668"/>
      <c r="Q99" s="668"/>
      <c r="R99" s="668"/>
      <c r="S99" s="668"/>
      <c r="T99" s="668"/>
      <c r="U99" s="668"/>
      <c r="V99" s="668"/>
      <c r="W99" s="668"/>
      <c r="X99" s="668"/>
      <c r="Y99" s="668"/>
      <c r="Z99" s="668"/>
      <c r="AA99" s="668"/>
      <c r="AB99" s="668"/>
      <c r="AC99" s="668"/>
      <c r="AD99" s="668"/>
      <c r="AE99" s="668"/>
      <c r="AF99" s="668"/>
      <c r="AG99" s="668"/>
      <c r="AH99" s="668"/>
      <c r="AI99" s="668"/>
      <c r="AJ99" s="668"/>
      <c r="AK99" s="669"/>
      <c r="AL99" s="84">
        <v>2</v>
      </c>
      <c r="AM99" s="77" t="str">
        <f>IF(BB99,C99,"")</f>
        <v/>
      </c>
      <c r="AN99" s="77" t="b">
        <f>BB99</f>
        <v>0</v>
      </c>
      <c r="AO99" s="77" t="s">
        <v>480</v>
      </c>
      <c r="AP99" s="77" t="b">
        <f>AND(B99,C99&lt;&gt;"")</f>
        <v>0</v>
      </c>
      <c r="AQ99" s="83" t="b">
        <f t="shared" si="40"/>
        <v>0</v>
      </c>
      <c r="AR99" s="83" t="b">
        <f t="shared" si="41"/>
        <v>0</v>
      </c>
      <c r="AT99" s="21" t="str">
        <f t="shared" si="36"/>
        <v/>
      </c>
      <c r="AW99" s="85"/>
      <c r="AX99" s="85"/>
      <c r="AY99" s="86"/>
      <c r="BB99" s="87" t="b">
        <v>0</v>
      </c>
      <c r="BC99" s="670" t="s">
        <v>481</v>
      </c>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row>
    <row r="100" spans="2:89" ht="19.5">
      <c r="B100" s="683"/>
      <c r="C100" s="682"/>
      <c r="D100" s="682"/>
      <c r="E100" s="682"/>
      <c r="F100" s="682"/>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4"/>
      <c r="AL100" s="90"/>
      <c r="AM100" s="90"/>
      <c r="AN100" s="90"/>
      <c r="AO100" s="90"/>
      <c r="AP100" s="90"/>
      <c r="AQ100" s="90"/>
      <c r="AR100" s="90"/>
      <c r="BB100" s="19"/>
      <c r="BC100" s="19"/>
      <c r="BD100" s="19"/>
      <c r="BE100" s="19"/>
      <c r="BF100" s="19"/>
      <c r="BG100" s="19"/>
      <c r="BH100" s="19"/>
      <c r="BI100" s="19"/>
      <c r="BJ100" s="19"/>
      <c r="BK100" s="19"/>
      <c r="BL100" s="19"/>
      <c r="BM100" s="19"/>
      <c r="BN100" s="19"/>
      <c r="BO100" s="19"/>
      <c r="BP100" s="19"/>
      <c r="BQ100" s="19"/>
      <c r="BR100" s="19"/>
      <c r="BS100" s="19"/>
      <c r="BT100" s="19"/>
      <c r="BU100" s="19"/>
      <c r="BV100" s="19"/>
      <c r="BW100" s="19"/>
      <c r="BX100" s="19"/>
      <c r="BY100" s="19"/>
      <c r="BZ100" s="19"/>
      <c r="CA100" s="19"/>
      <c r="CB100" s="19"/>
      <c r="CC100" s="19"/>
      <c r="CD100" s="19"/>
      <c r="CE100" s="19"/>
      <c r="CF100" s="19"/>
      <c r="CG100" s="19"/>
      <c r="CH100" s="19"/>
      <c r="CI100" s="19"/>
      <c r="CJ100" s="19"/>
      <c r="CK100" s="19"/>
    </row>
    <row r="101" spans="2:89" hidden="1">
      <c r="B101" s="357"/>
      <c r="C101" s="354"/>
      <c r="D101" s="354"/>
      <c r="E101" s="354"/>
      <c r="F101" s="354"/>
      <c r="G101" s="354"/>
      <c r="H101" s="354"/>
      <c r="I101" s="354"/>
      <c r="J101" s="354"/>
      <c r="K101" s="354"/>
      <c r="L101" s="354"/>
      <c r="M101" s="354"/>
      <c r="N101" s="354"/>
      <c r="O101" s="354"/>
      <c r="P101" s="354"/>
      <c r="Q101" s="354"/>
      <c r="R101" s="354"/>
      <c r="S101" s="354"/>
      <c r="T101" s="354"/>
      <c r="U101" s="354"/>
      <c r="V101" s="354"/>
      <c r="W101" s="354"/>
      <c r="X101" s="354"/>
      <c r="Y101" s="354"/>
      <c r="Z101" s="354"/>
      <c r="AA101" s="354"/>
      <c r="AB101" s="354"/>
      <c r="AC101" s="354"/>
      <c r="AD101" s="354"/>
      <c r="AE101" s="354"/>
      <c r="AF101" s="354"/>
      <c r="AG101" s="354"/>
      <c r="AH101" s="354"/>
      <c r="AI101" s="354"/>
      <c r="AJ101" s="354"/>
      <c r="AK101" s="361"/>
    </row>
    <row r="102" spans="2:89" hidden="1">
      <c r="B102" s="357"/>
      <c r="C102" s="354"/>
      <c r="D102" s="354"/>
      <c r="E102" s="354"/>
      <c r="F102" s="354"/>
      <c r="G102" s="354"/>
      <c r="H102" s="354"/>
      <c r="I102" s="354"/>
      <c r="J102" s="354"/>
      <c r="K102" s="354"/>
      <c r="L102" s="354"/>
      <c r="M102" s="354"/>
      <c r="N102" s="354"/>
      <c r="O102" s="354"/>
      <c r="P102" s="354"/>
      <c r="Q102" s="354"/>
      <c r="R102" s="354"/>
      <c r="S102" s="354"/>
      <c r="T102" s="354"/>
      <c r="U102" s="354"/>
      <c r="V102" s="354"/>
      <c r="W102" s="354"/>
      <c r="X102" s="354"/>
      <c r="Y102" s="354"/>
      <c r="Z102" s="354"/>
      <c r="AA102" s="354"/>
      <c r="AB102" s="354"/>
      <c r="AC102" s="354"/>
      <c r="AD102" s="354"/>
      <c r="AE102" s="354"/>
      <c r="AF102" s="354"/>
      <c r="AG102" s="354"/>
      <c r="AH102" s="354"/>
      <c r="AI102" s="354"/>
      <c r="AJ102" s="354"/>
      <c r="AK102" s="361"/>
    </row>
    <row r="103" spans="2:89" hidden="1">
      <c r="B103" s="357"/>
      <c r="C103" s="354"/>
      <c r="D103" s="354"/>
      <c r="E103" s="354"/>
      <c r="F103" s="354"/>
      <c r="G103" s="354"/>
      <c r="H103" s="354"/>
      <c r="I103" s="354"/>
      <c r="J103" s="354"/>
      <c r="K103" s="354"/>
      <c r="L103" s="354"/>
      <c r="M103" s="354"/>
      <c r="N103" s="354"/>
      <c r="O103" s="354"/>
      <c r="P103" s="354"/>
      <c r="Q103" s="354"/>
      <c r="R103" s="354"/>
      <c r="S103" s="354"/>
      <c r="T103" s="354"/>
      <c r="U103" s="354"/>
      <c r="V103" s="354"/>
      <c r="W103" s="354"/>
      <c r="X103" s="354"/>
      <c r="Y103" s="354"/>
      <c r="Z103" s="354"/>
      <c r="AA103" s="354"/>
      <c r="AB103" s="354"/>
      <c r="AC103" s="354"/>
      <c r="AD103" s="354"/>
      <c r="AE103" s="354"/>
      <c r="AF103" s="354"/>
      <c r="AG103" s="354"/>
      <c r="AH103" s="354"/>
      <c r="AI103" s="354"/>
      <c r="AJ103" s="354"/>
      <c r="AK103" s="361"/>
    </row>
    <row r="104" spans="2:89" hidden="1">
      <c r="B104" s="357"/>
      <c r="C104" s="354"/>
      <c r="D104" s="354"/>
      <c r="E104" s="354"/>
      <c r="F104" s="354"/>
      <c r="G104" s="354"/>
      <c r="H104" s="354"/>
      <c r="I104" s="354"/>
      <c r="J104" s="354"/>
      <c r="K104" s="354"/>
      <c r="L104" s="354"/>
      <c r="M104" s="354"/>
      <c r="N104" s="354"/>
      <c r="O104" s="354"/>
      <c r="P104" s="354"/>
      <c r="Q104" s="354"/>
      <c r="R104" s="354"/>
      <c r="S104" s="354"/>
      <c r="T104" s="354"/>
      <c r="U104" s="354"/>
      <c r="V104" s="354"/>
      <c r="W104" s="354"/>
      <c r="X104" s="354"/>
      <c r="Y104" s="354"/>
      <c r="Z104" s="354"/>
      <c r="AA104" s="354"/>
      <c r="AB104" s="354"/>
      <c r="AC104" s="354"/>
      <c r="AD104" s="354"/>
      <c r="AE104" s="354"/>
      <c r="AF104" s="354"/>
      <c r="AG104" s="354"/>
      <c r="AH104" s="354"/>
      <c r="AI104" s="354"/>
      <c r="AJ104" s="354"/>
      <c r="AK104" s="361"/>
    </row>
    <row r="105" spans="2:89" hidden="1">
      <c r="B105" s="357"/>
      <c r="C105" s="354"/>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361"/>
    </row>
    <row r="106" spans="2:89" hidden="1">
      <c r="B106" s="357"/>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354"/>
      <c r="AI106" s="354"/>
      <c r="AJ106" s="354"/>
      <c r="AK106" s="361"/>
    </row>
    <row r="107" spans="2:89" ht="16.5" hidden="1" thickBot="1">
      <c r="B107" s="358"/>
      <c r="C107" s="359"/>
      <c r="D107" s="359"/>
      <c r="E107" s="359"/>
      <c r="F107" s="359"/>
      <c r="G107" s="359"/>
      <c r="H107" s="359"/>
      <c r="I107" s="359"/>
      <c r="J107" s="359"/>
      <c r="K107" s="359"/>
      <c r="L107" s="359"/>
      <c r="M107" s="359"/>
      <c r="N107" s="359"/>
      <c r="O107" s="359"/>
      <c r="P107" s="359"/>
      <c r="Q107" s="359"/>
      <c r="R107" s="359"/>
      <c r="S107" s="359"/>
      <c r="T107" s="359"/>
      <c r="U107" s="359"/>
      <c r="V107" s="359"/>
      <c r="W107" s="359"/>
      <c r="X107" s="359"/>
      <c r="Y107" s="359"/>
      <c r="Z107" s="359"/>
      <c r="AA107" s="359"/>
      <c r="AB107" s="359"/>
      <c r="AC107" s="359"/>
      <c r="AD107" s="359"/>
      <c r="AE107" s="359"/>
      <c r="AF107" s="359"/>
      <c r="AG107" s="359"/>
      <c r="AH107" s="359"/>
      <c r="AI107" s="359"/>
      <c r="AJ107" s="359"/>
      <c r="AK107" s="362"/>
    </row>
    <row r="108" spans="2:89" ht="19.5">
      <c r="B108" s="682" t="s">
        <v>838</v>
      </c>
      <c r="C108" s="682"/>
      <c r="D108" s="682"/>
      <c r="E108" s="682"/>
      <c r="F108" s="682"/>
      <c r="G108" s="682"/>
      <c r="H108" s="682"/>
      <c r="I108" s="682"/>
      <c r="J108" s="682"/>
      <c r="K108" s="682"/>
      <c r="L108" s="682"/>
      <c r="M108" s="682"/>
      <c r="N108" s="682"/>
      <c r="O108" s="682"/>
      <c r="P108" s="682"/>
      <c r="Q108" s="682"/>
      <c r="R108" s="682"/>
      <c r="S108" s="682"/>
      <c r="T108" s="682"/>
      <c r="U108" s="682"/>
      <c r="V108" s="682"/>
      <c r="W108" s="682"/>
      <c r="X108" s="682"/>
      <c r="Y108" s="682"/>
      <c r="Z108" s="682"/>
      <c r="AA108" s="682"/>
      <c r="AB108" s="682"/>
      <c r="AC108" s="682"/>
      <c r="AD108" s="682"/>
      <c r="AE108" s="682"/>
      <c r="AF108" s="682"/>
      <c r="AG108" s="682"/>
      <c r="AH108" s="682"/>
      <c r="AI108" s="682"/>
      <c r="AJ108" s="682"/>
      <c r="AK108" s="682"/>
    </row>
  </sheetData>
  <sheetProtection algorithmName="SHA-512" hashValue="krFKZ2fK1IVUYYObd8QP3dA35ZYF6y+Ayrr0vmW4kAbmWPEH37WXJcrLZaPXggWA2WjZRlZlWT6xBX3Rd0zf0A==" saltValue="O8N7iVnHEllqXm+dXEGL0g==" spinCount="100000" sheet="1" formatCells="0" formatRows="0" selectLockedCells="1"/>
  <mergeCells count="253">
    <mergeCell ref="B108:AK108"/>
    <mergeCell ref="B27:AK27"/>
    <mergeCell ref="C28:AK28"/>
    <mergeCell ref="C29:AK29"/>
    <mergeCell ref="B100:AK100"/>
    <mergeCell ref="B90:AJ90"/>
    <mergeCell ref="BB90:CJ90"/>
    <mergeCell ref="C91:AK91"/>
    <mergeCell ref="BC91:CA91"/>
    <mergeCell ref="CH91:CK91"/>
    <mergeCell ref="C92:AK92"/>
    <mergeCell ref="BC92:CA92"/>
    <mergeCell ref="CH92:CK92"/>
    <mergeCell ref="BB98:CJ98"/>
    <mergeCell ref="C87:AK87"/>
    <mergeCell ref="BC87:CA87"/>
    <mergeCell ref="CH87:CK87"/>
    <mergeCell ref="C88:AK88"/>
    <mergeCell ref="BC88:CA88"/>
    <mergeCell ref="CH88:CK88"/>
    <mergeCell ref="C99:AK99"/>
    <mergeCell ref="BC99:CA99"/>
    <mergeCell ref="C95:AK95"/>
    <mergeCell ref="BC95:CA95"/>
    <mergeCell ref="C97:AK97"/>
    <mergeCell ref="BC97:CA97"/>
    <mergeCell ref="CH97:CK97"/>
    <mergeCell ref="B98:AJ98"/>
    <mergeCell ref="BC85:CA85"/>
    <mergeCell ref="CH85:CK85"/>
    <mergeCell ref="C86:AK86"/>
    <mergeCell ref="BC86:CA86"/>
    <mergeCell ref="CH86:CK86"/>
    <mergeCell ref="CH95:CK95"/>
    <mergeCell ref="C96:AK96"/>
    <mergeCell ref="BC96:CA96"/>
    <mergeCell ref="CH96:CK96"/>
    <mergeCell ref="C93:AK93"/>
    <mergeCell ref="BC93:CA93"/>
    <mergeCell ref="CH93:CK93"/>
    <mergeCell ref="C94:AK94"/>
    <mergeCell ref="BC94:CA94"/>
    <mergeCell ref="CH94:CK94"/>
    <mergeCell ref="C89:AK89"/>
    <mergeCell ref="C82:AK82"/>
    <mergeCell ref="BC82:CA82"/>
    <mergeCell ref="CH82:CK82"/>
    <mergeCell ref="C83:AK83"/>
    <mergeCell ref="BC83:CA83"/>
    <mergeCell ref="CH83:CK83"/>
    <mergeCell ref="C85:AK85"/>
    <mergeCell ref="C84:AK84"/>
    <mergeCell ref="C80:AK80"/>
    <mergeCell ref="BC80:CA80"/>
    <mergeCell ref="CH80:CK80"/>
    <mergeCell ref="C81:AK81"/>
    <mergeCell ref="BC81:CA81"/>
    <mergeCell ref="CH81:CK81"/>
    <mergeCell ref="C78:AK78"/>
    <mergeCell ref="BC78:CA78"/>
    <mergeCell ref="CH78:CK78"/>
    <mergeCell ref="C79:AK79"/>
    <mergeCell ref="BC79:CA79"/>
    <mergeCell ref="CH79:CK79"/>
    <mergeCell ref="C76:AK76"/>
    <mergeCell ref="BC76:CA76"/>
    <mergeCell ref="CH76:CK76"/>
    <mergeCell ref="C77:AK77"/>
    <mergeCell ref="BC77:CA77"/>
    <mergeCell ref="CH77:CK77"/>
    <mergeCell ref="C73:AK73"/>
    <mergeCell ref="BC73:CA73"/>
    <mergeCell ref="CH73:CK73"/>
    <mergeCell ref="B74:AJ74"/>
    <mergeCell ref="BB74:CJ74"/>
    <mergeCell ref="C75:AK75"/>
    <mergeCell ref="BC75:CA75"/>
    <mergeCell ref="CH75:CK75"/>
    <mergeCell ref="C71:AK71"/>
    <mergeCell ref="BC71:CA71"/>
    <mergeCell ref="CH71:CK71"/>
    <mergeCell ref="C72:AK72"/>
    <mergeCell ref="BC72:CA72"/>
    <mergeCell ref="CH72:CK72"/>
    <mergeCell ref="C69:AK69"/>
    <mergeCell ref="BC69:CA69"/>
    <mergeCell ref="CH69:CK69"/>
    <mergeCell ref="C70:AK70"/>
    <mergeCell ref="BC70:CA70"/>
    <mergeCell ref="CH70:CK70"/>
    <mergeCell ref="B66:AJ66"/>
    <mergeCell ref="BB66:CJ66"/>
    <mergeCell ref="C67:AK67"/>
    <mergeCell ref="BC67:CA67"/>
    <mergeCell ref="CH67:CK67"/>
    <mergeCell ref="C68:AK68"/>
    <mergeCell ref="BC68:CA68"/>
    <mergeCell ref="CH68:CK68"/>
    <mergeCell ref="C64:AK64"/>
    <mergeCell ref="BC64:CA64"/>
    <mergeCell ref="CH64:CK64"/>
    <mergeCell ref="C65:AK65"/>
    <mergeCell ref="BC65:CA65"/>
    <mergeCell ref="CH65:CK65"/>
    <mergeCell ref="C62:AK62"/>
    <mergeCell ref="BC62:CA62"/>
    <mergeCell ref="CH62:CK62"/>
    <mergeCell ref="C63:AK63"/>
    <mergeCell ref="BC63:CA63"/>
    <mergeCell ref="CH63:CK63"/>
    <mergeCell ref="C60:AK60"/>
    <mergeCell ref="BC60:CA60"/>
    <mergeCell ref="CH60:CK60"/>
    <mergeCell ref="C61:AK61"/>
    <mergeCell ref="BC61:CA61"/>
    <mergeCell ref="CH61:CK61"/>
    <mergeCell ref="C58:AK58"/>
    <mergeCell ref="BC58:CA58"/>
    <mergeCell ref="CH58:CK58"/>
    <mergeCell ref="C59:AK59"/>
    <mergeCell ref="BC59:CA59"/>
    <mergeCell ref="CH59:CK59"/>
    <mergeCell ref="C56:AK56"/>
    <mergeCell ref="BC56:CA56"/>
    <mergeCell ref="CH56:CK56"/>
    <mergeCell ref="C57:AK57"/>
    <mergeCell ref="BC57:CA57"/>
    <mergeCell ref="CH57:CK57"/>
    <mergeCell ref="B53:AJ53"/>
    <mergeCell ref="BB53:CJ53"/>
    <mergeCell ref="C54:AK54"/>
    <mergeCell ref="BC54:CA54"/>
    <mergeCell ref="CH54:CK54"/>
    <mergeCell ref="C55:AK55"/>
    <mergeCell ref="BC55:CA55"/>
    <mergeCell ref="CH55:CK55"/>
    <mergeCell ref="B50:AK50"/>
    <mergeCell ref="BB50:CK50"/>
    <mergeCell ref="C51:AK51"/>
    <mergeCell ref="BC51:CA51"/>
    <mergeCell ref="CH51:CK51"/>
    <mergeCell ref="C52:AK52"/>
    <mergeCell ref="BC52:CA52"/>
    <mergeCell ref="CH52:CK52"/>
    <mergeCell ref="C48:AK48"/>
    <mergeCell ref="BC48:CA48"/>
    <mergeCell ref="CH48:CK48"/>
    <mergeCell ref="C49:AK49"/>
    <mergeCell ref="BC49:CA49"/>
    <mergeCell ref="CH49:CK49"/>
    <mergeCell ref="C45:AK45"/>
    <mergeCell ref="BC45:CA45"/>
    <mergeCell ref="CH45:CK45"/>
    <mergeCell ref="B46:AJ46"/>
    <mergeCell ref="BB46:CJ46"/>
    <mergeCell ref="B47:AK47"/>
    <mergeCell ref="BB47:CK47"/>
    <mergeCell ref="C43:AK43"/>
    <mergeCell ref="BC43:CA43"/>
    <mergeCell ref="CH43:CK43"/>
    <mergeCell ref="C44:AK44"/>
    <mergeCell ref="BC44:CA44"/>
    <mergeCell ref="CH44:CK44"/>
    <mergeCell ref="C41:AK41"/>
    <mergeCell ref="BC41:CA41"/>
    <mergeCell ref="CH41:CK41"/>
    <mergeCell ref="C42:AK42"/>
    <mergeCell ref="BC42:CA42"/>
    <mergeCell ref="CH42:CK42"/>
    <mergeCell ref="C39:AK39"/>
    <mergeCell ref="BC39:CA39"/>
    <mergeCell ref="CH39:CK39"/>
    <mergeCell ref="C40:AK40"/>
    <mergeCell ref="BC40:CA40"/>
    <mergeCell ref="CH40:CK40"/>
    <mergeCell ref="C36:AK36"/>
    <mergeCell ref="BC36:CA36"/>
    <mergeCell ref="CH36:CK36"/>
    <mergeCell ref="B37:AJ37"/>
    <mergeCell ref="BB37:CJ37"/>
    <mergeCell ref="C38:AK38"/>
    <mergeCell ref="BC38:CA38"/>
    <mergeCell ref="CH38:CK38"/>
    <mergeCell ref="C34:AK34"/>
    <mergeCell ref="BC34:CA34"/>
    <mergeCell ref="CH34:CK34"/>
    <mergeCell ref="C35:AK35"/>
    <mergeCell ref="BC35:CA35"/>
    <mergeCell ref="CH35:CK35"/>
    <mergeCell ref="C32:AK32"/>
    <mergeCell ref="BC32:CA32"/>
    <mergeCell ref="CH32:CK32"/>
    <mergeCell ref="C33:AK33"/>
    <mergeCell ref="BC33:CA33"/>
    <mergeCell ref="CH33:CK33"/>
    <mergeCell ref="B30:AJ30"/>
    <mergeCell ref="BB30:CJ30"/>
    <mergeCell ref="C31:AK31"/>
    <mergeCell ref="BC31:CA31"/>
    <mergeCell ref="CH31:CK31"/>
    <mergeCell ref="B21:AK21"/>
    <mergeCell ref="C22:AK22"/>
    <mergeCell ref="C23:AK23"/>
    <mergeCell ref="C24:AK24"/>
    <mergeCell ref="C25:AK25"/>
    <mergeCell ref="C26:AK26"/>
    <mergeCell ref="C16:AK16"/>
    <mergeCell ref="BC16:CA16"/>
    <mergeCell ref="CH16:CK16"/>
    <mergeCell ref="C14:AK14"/>
    <mergeCell ref="BC14:CA14"/>
    <mergeCell ref="CH14:CK14"/>
    <mergeCell ref="C15:AK15"/>
    <mergeCell ref="BC15:CA15"/>
    <mergeCell ref="CH15:CK15"/>
    <mergeCell ref="C13:AK13"/>
    <mergeCell ref="BC13:CA13"/>
    <mergeCell ref="CH13:CK13"/>
    <mergeCell ref="C12:AK12"/>
    <mergeCell ref="BC12:CA12"/>
    <mergeCell ref="CH12:CK12"/>
    <mergeCell ref="B11:AK11"/>
    <mergeCell ref="C8:AK8"/>
    <mergeCell ref="BC8:CA8"/>
    <mergeCell ref="CH8:CK8"/>
    <mergeCell ref="B9:AK9"/>
    <mergeCell ref="BB9:CK9"/>
    <mergeCell ref="B10:AJ10"/>
    <mergeCell ref="BB10:CJ10"/>
    <mergeCell ref="B1:AK1"/>
    <mergeCell ref="BB1:CK1"/>
    <mergeCell ref="B2:AK2"/>
    <mergeCell ref="BB2:CK2"/>
    <mergeCell ref="B3:AJ3"/>
    <mergeCell ref="BB3:CJ3"/>
    <mergeCell ref="B17:AK17"/>
    <mergeCell ref="C18:AK18"/>
    <mergeCell ref="C20:AK20"/>
    <mergeCell ref="C19:AK19"/>
    <mergeCell ref="C6:AK6"/>
    <mergeCell ref="BC6:CA6"/>
    <mergeCell ref="CH6:CK6"/>
    <mergeCell ref="C7:AK7"/>
    <mergeCell ref="BC7:CA7"/>
    <mergeCell ref="CH7:CK7"/>
    <mergeCell ref="C4:AK4"/>
    <mergeCell ref="BC4:CA4"/>
    <mergeCell ref="CH4:CK4"/>
    <mergeCell ref="C5:AK5"/>
    <mergeCell ref="BC5:CA5"/>
    <mergeCell ref="CH5:CK5"/>
    <mergeCell ref="BC11:CA11"/>
    <mergeCell ref="CH11:CK11"/>
  </mergeCells>
  <phoneticPr fontId="10" type="noConversion"/>
  <conditionalFormatting sqref="B3">
    <cfRule type="expression" dxfId="858" priority="427">
      <formula>$AK3</formula>
    </cfRule>
  </conditionalFormatting>
  <conditionalFormatting sqref="B9">
    <cfRule type="expression" dxfId="857" priority="256">
      <formula>OR($BB$8)</formula>
    </cfRule>
  </conditionalFormatting>
  <conditionalFormatting sqref="B10">
    <cfRule type="expression" dxfId="856" priority="425">
      <formula>$AK10</formula>
    </cfRule>
  </conditionalFormatting>
  <conditionalFormatting sqref="B11">
    <cfRule type="expression" dxfId="855" priority="7271">
      <formula>OR($BB$12:$BB$16)</formula>
    </cfRule>
  </conditionalFormatting>
  <conditionalFormatting sqref="B17">
    <cfRule type="expression" dxfId="854" priority="178">
      <formula>OR($BB$18:$BB$20)</formula>
    </cfRule>
  </conditionalFormatting>
  <conditionalFormatting sqref="B21">
    <cfRule type="expression" dxfId="853" priority="1">
      <formula>OR($BB$22:$BB$26)</formula>
    </cfRule>
  </conditionalFormatting>
  <conditionalFormatting sqref="B27">
    <cfRule type="expression" dxfId="852" priority="7272" stopIfTrue="1">
      <formula>AND($AQ27=TRUE, ISNUMBER(SEARCH("*", $AT27)))</formula>
    </cfRule>
  </conditionalFormatting>
  <conditionalFormatting sqref="B30">
    <cfRule type="expression" dxfId="851" priority="424">
      <formula>$AK30</formula>
    </cfRule>
  </conditionalFormatting>
  <conditionalFormatting sqref="B37">
    <cfRule type="expression" dxfId="850" priority="423">
      <formula>$AK37</formula>
    </cfRule>
  </conditionalFormatting>
  <conditionalFormatting sqref="B46">
    <cfRule type="expression" dxfId="849" priority="422">
      <formula>$AK46</formula>
    </cfRule>
  </conditionalFormatting>
  <conditionalFormatting sqref="B47">
    <cfRule type="expression" dxfId="848" priority="262">
      <formula>OR($BB47:$BB48)</formula>
    </cfRule>
  </conditionalFormatting>
  <conditionalFormatting sqref="B50">
    <cfRule type="expression" dxfId="847" priority="259">
      <formula>OR($BB50:$BB51)</formula>
    </cfRule>
  </conditionalFormatting>
  <conditionalFormatting sqref="B53">
    <cfRule type="expression" dxfId="846" priority="421">
      <formula>$AK53</formula>
    </cfRule>
  </conditionalFormatting>
  <conditionalFormatting sqref="B66">
    <cfRule type="expression" dxfId="845" priority="420">
      <formula>$AK66</formula>
    </cfRule>
  </conditionalFormatting>
  <conditionalFormatting sqref="B74">
    <cfRule type="expression" dxfId="844" priority="419">
      <formula>$AK74</formula>
    </cfRule>
  </conditionalFormatting>
  <conditionalFormatting sqref="B90">
    <cfRule type="expression" dxfId="843" priority="418">
      <formula>$AK90</formula>
    </cfRule>
  </conditionalFormatting>
  <conditionalFormatting sqref="B98">
    <cfRule type="expression" dxfId="842" priority="417">
      <formula>$AK98</formula>
    </cfRule>
  </conditionalFormatting>
  <conditionalFormatting sqref="B9:AK9">
    <cfRule type="expression" dxfId="841" priority="258">
      <formula>OR($AL9=3)</formula>
    </cfRule>
    <cfRule type="expression" dxfId="840" priority="257">
      <formula>OR($AL9=2,$AL9=3,$AL9=1)</formula>
    </cfRule>
  </conditionalFormatting>
  <conditionalFormatting sqref="B10:AS26 B28:AS46 AL2:AT2 AT3:AT99 C27:AS27">
    <cfRule type="expression" dxfId="839" priority="344">
      <formula>OR($AL2=2,$AL2=3,$AL2=1)</formula>
    </cfRule>
  </conditionalFormatting>
  <conditionalFormatting sqref="B47:AS49">
    <cfRule type="expression" dxfId="838" priority="264">
      <formula>OR($AL47=3)</formula>
    </cfRule>
  </conditionalFormatting>
  <conditionalFormatting sqref="B47:AS99">
    <cfRule type="expression" dxfId="837" priority="260">
      <formula>OR($AL47=2,$AL47=3,$AL47=1)</formula>
    </cfRule>
  </conditionalFormatting>
  <conditionalFormatting sqref="B50:AS99">
    <cfRule type="expression" dxfId="836" priority="261">
      <formula>OR($AL50=3)</formula>
    </cfRule>
  </conditionalFormatting>
  <conditionalFormatting sqref="B1:AY2 AU3:AX3 B3:AS8 AU4:AY99 AL9:AS9 B100 AL100:AY100 B101:AY107 B108 AL108:AY108 B109:AY128">
    <cfRule type="expression" dxfId="835" priority="282">
      <formula>OR($AL1=2,$AL1=3,$AL1=1)</formula>
    </cfRule>
    <cfRule type="expression" dxfId="834" priority="283">
      <formula>OR($AL1=3)</formula>
    </cfRule>
  </conditionalFormatting>
  <conditionalFormatting sqref="C12:C29 C4:C8">
    <cfRule type="expression" dxfId="833" priority="1140" stopIfTrue="1">
      <formula>BB4=TRUE</formula>
    </cfRule>
  </conditionalFormatting>
  <conditionalFormatting sqref="C16">
    <cfRule type="expression" dxfId="832" priority="3" stopIfTrue="1">
      <formula>BB16=TRUE</formula>
    </cfRule>
  </conditionalFormatting>
  <conditionalFormatting sqref="C18:C20">
    <cfRule type="expression" dxfId="831" priority="73" stopIfTrue="1">
      <formula>BB18=TRUE</formula>
    </cfRule>
  </conditionalFormatting>
  <conditionalFormatting sqref="C28:C29">
    <cfRule type="expression" dxfId="830" priority="179" stopIfTrue="1">
      <formula>BB28=TRUE</formula>
    </cfRule>
  </conditionalFormatting>
  <conditionalFormatting sqref="C31:C36">
    <cfRule type="expression" dxfId="829" priority="1981" stopIfTrue="1">
      <formula>BB31=TRUE</formula>
    </cfRule>
  </conditionalFormatting>
  <conditionalFormatting sqref="C38:C45">
    <cfRule type="expression" dxfId="828" priority="2191" stopIfTrue="1">
      <formula>BB38=TRUE</formula>
    </cfRule>
  </conditionalFormatting>
  <conditionalFormatting sqref="C48:C49">
    <cfRule type="expression" dxfId="827" priority="2471" stopIfTrue="1">
      <formula>BB48=TRUE</formula>
    </cfRule>
  </conditionalFormatting>
  <conditionalFormatting sqref="C51:C52">
    <cfRule type="expression" dxfId="826" priority="2541" stopIfTrue="1">
      <formula>BB51=TRUE</formula>
    </cfRule>
  </conditionalFormatting>
  <conditionalFormatting sqref="C54:C65">
    <cfRule type="expression" dxfId="825" priority="2611" stopIfTrue="1">
      <formula>BB54=TRUE</formula>
    </cfRule>
  </conditionalFormatting>
  <conditionalFormatting sqref="C67:C73">
    <cfRule type="expression" dxfId="824" priority="3031" stopIfTrue="1">
      <formula>BB67=TRUE</formula>
    </cfRule>
  </conditionalFormatting>
  <conditionalFormatting sqref="C75:C89">
    <cfRule type="expression" dxfId="823" priority="3276" stopIfTrue="1">
      <formula>BB75=TRUE</formula>
    </cfRule>
  </conditionalFormatting>
  <conditionalFormatting sqref="C91:C97">
    <cfRule type="expression" dxfId="822" priority="3731" stopIfTrue="1">
      <formula>BB91=TRUE</formula>
    </cfRule>
  </conditionalFormatting>
  <conditionalFormatting sqref="C99">
    <cfRule type="expression" dxfId="821" priority="3976">
      <formula>AND(BB99, ISBLANK(C99))</formula>
    </cfRule>
    <cfRule type="expression" dxfId="820" priority="3977">
      <formula>AND(BB99, NOT(ISBLANK(C99)))</formula>
    </cfRule>
  </conditionalFormatting>
  <conditionalFormatting sqref="D12:D29 D5:D8">
    <cfRule type="expression" dxfId="819" priority="1142" stopIfTrue="1">
      <formula>CK5=TRUE</formula>
    </cfRule>
  </conditionalFormatting>
  <conditionalFormatting sqref="D16">
    <cfRule type="expression" dxfId="818" priority="4" stopIfTrue="1">
      <formula>CK16=TRUE</formula>
    </cfRule>
  </conditionalFormatting>
  <conditionalFormatting sqref="D18:D20">
    <cfRule type="expression" dxfId="817" priority="74" stopIfTrue="1">
      <formula>CK18=TRUE</formula>
    </cfRule>
  </conditionalFormatting>
  <conditionalFormatting sqref="D28:D29">
    <cfRule type="expression" dxfId="816" priority="180" stopIfTrue="1">
      <formula>CK28=TRUE</formula>
    </cfRule>
  </conditionalFormatting>
  <conditionalFormatting sqref="D31:D36">
    <cfRule type="expression" dxfId="815" priority="1982" stopIfTrue="1">
      <formula>CK31=TRUE</formula>
    </cfRule>
  </conditionalFormatting>
  <conditionalFormatting sqref="D38:D45">
    <cfRule type="expression" dxfId="814" priority="2192" stopIfTrue="1">
      <formula>CK38=TRUE</formula>
    </cfRule>
  </conditionalFormatting>
  <conditionalFormatting sqref="D48:D49">
    <cfRule type="expression" dxfId="813" priority="2472" stopIfTrue="1">
      <formula>CK48=TRUE</formula>
    </cfRule>
  </conditionalFormatting>
  <conditionalFormatting sqref="D51:D52">
    <cfRule type="expression" dxfId="812" priority="2542" stopIfTrue="1">
      <formula>CK51=TRUE</formula>
    </cfRule>
  </conditionalFormatting>
  <conditionalFormatting sqref="D54:D65">
    <cfRule type="expression" dxfId="811" priority="2612" stopIfTrue="1">
      <formula>CK54=TRUE</formula>
    </cfRule>
  </conditionalFormatting>
  <conditionalFormatting sqref="D67:D73">
    <cfRule type="expression" dxfId="810" priority="3032" stopIfTrue="1">
      <formula>CK67=TRUE</formula>
    </cfRule>
  </conditionalFormatting>
  <conditionalFormatting sqref="D75:D89">
    <cfRule type="expression" dxfId="809" priority="3277" stopIfTrue="1">
      <formula>CK75=TRUE</formula>
    </cfRule>
  </conditionalFormatting>
  <conditionalFormatting sqref="D91:D97">
    <cfRule type="expression" dxfId="808" priority="3732" stopIfTrue="1">
      <formula>CK91=TRUE</formula>
    </cfRule>
  </conditionalFormatting>
  <conditionalFormatting sqref="E12:E29 E5:E8">
    <cfRule type="expression" dxfId="807" priority="1143" stopIfTrue="1">
      <formula>CK5=TRUE</formula>
    </cfRule>
  </conditionalFormatting>
  <conditionalFormatting sqref="E16">
    <cfRule type="expression" dxfId="806" priority="5" stopIfTrue="1">
      <formula>CK16=TRUE</formula>
    </cfRule>
  </conditionalFormatting>
  <conditionalFormatting sqref="E18:E20">
    <cfRule type="expression" dxfId="805" priority="75" stopIfTrue="1">
      <formula>CK18=TRUE</formula>
    </cfRule>
  </conditionalFormatting>
  <conditionalFormatting sqref="E28:E29">
    <cfRule type="expression" dxfId="804" priority="181" stopIfTrue="1">
      <formula>CK28=TRUE</formula>
    </cfRule>
  </conditionalFormatting>
  <conditionalFormatting sqref="E31:E36">
    <cfRule type="expression" dxfId="803" priority="1983" stopIfTrue="1">
      <formula>CK31=TRUE</formula>
    </cfRule>
  </conditionalFormatting>
  <conditionalFormatting sqref="E38:E45">
    <cfRule type="expression" dxfId="802" priority="2193" stopIfTrue="1">
      <formula>CK38=TRUE</formula>
    </cfRule>
  </conditionalFormatting>
  <conditionalFormatting sqref="E48:E49">
    <cfRule type="expression" dxfId="801" priority="2473" stopIfTrue="1">
      <formula>CK48=TRUE</formula>
    </cfRule>
  </conditionalFormatting>
  <conditionalFormatting sqref="E51:E52">
    <cfRule type="expression" dxfId="800" priority="2543" stopIfTrue="1">
      <formula>CK51=TRUE</formula>
    </cfRule>
  </conditionalFormatting>
  <conditionalFormatting sqref="E54:E65">
    <cfRule type="expression" dxfId="799" priority="2613" stopIfTrue="1">
      <formula>CK54=TRUE</formula>
    </cfRule>
  </conditionalFormatting>
  <conditionalFormatting sqref="E67:E73">
    <cfRule type="expression" dxfId="798" priority="3033" stopIfTrue="1">
      <formula>CK67=TRUE</formula>
    </cfRule>
  </conditionalFormatting>
  <conditionalFormatting sqref="E75:E89">
    <cfRule type="expression" dxfId="797" priority="3278" stopIfTrue="1">
      <formula>CK75=TRUE</formula>
    </cfRule>
  </conditionalFormatting>
  <conditionalFormatting sqref="E91:E97">
    <cfRule type="expression" dxfId="796" priority="3733" stopIfTrue="1">
      <formula>CK91=TRUE</formula>
    </cfRule>
  </conditionalFormatting>
  <conditionalFormatting sqref="F12:F29 F5:F8">
    <cfRule type="expression" dxfId="795" priority="1144" stopIfTrue="1">
      <formula>CK5=TRUE</formula>
    </cfRule>
  </conditionalFormatting>
  <conditionalFormatting sqref="F16">
    <cfRule type="expression" dxfId="794" priority="6" stopIfTrue="1">
      <formula>CK16=TRUE</formula>
    </cfRule>
  </conditionalFormatting>
  <conditionalFormatting sqref="F18:F20">
    <cfRule type="expression" dxfId="793" priority="76" stopIfTrue="1">
      <formula>CK18=TRUE</formula>
    </cfRule>
  </conditionalFormatting>
  <conditionalFormatting sqref="F28:F29">
    <cfRule type="expression" dxfId="792" priority="182" stopIfTrue="1">
      <formula>CK28=TRUE</formula>
    </cfRule>
  </conditionalFormatting>
  <conditionalFormatting sqref="F31:F36">
    <cfRule type="expression" dxfId="791" priority="1984" stopIfTrue="1">
      <formula>CK31=TRUE</formula>
    </cfRule>
  </conditionalFormatting>
  <conditionalFormatting sqref="F38:F45">
    <cfRule type="expression" dxfId="790" priority="2194" stopIfTrue="1">
      <formula>CK38=TRUE</formula>
    </cfRule>
  </conditionalFormatting>
  <conditionalFormatting sqref="F48:F49">
    <cfRule type="expression" dxfId="789" priority="2474" stopIfTrue="1">
      <formula>CK48=TRUE</formula>
    </cfRule>
  </conditionalFormatting>
  <conditionalFormatting sqref="F51:F52">
    <cfRule type="expression" dxfId="788" priority="2544" stopIfTrue="1">
      <formula>CK51=TRUE</formula>
    </cfRule>
  </conditionalFormatting>
  <conditionalFormatting sqref="F54:F65">
    <cfRule type="expression" dxfId="787" priority="2614" stopIfTrue="1">
      <formula>CK54=TRUE</formula>
    </cfRule>
  </conditionalFormatting>
  <conditionalFormatting sqref="F67:F73">
    <cfRule type="expression" dxfId="786" priority="3034" stopIfTrue="1">
      <formula>CK67=TRUE</formula>
    </cfRule>
  </conditionalFormatting>
  <conditionalFormatting sqref="F75:F89">
    <cfRule type="expression" dxfId="785" priority="3279" stopIfTrue="1">
      <formula>CK75=TRUE</formula>
    </cfRule>
  </conditionalFormatting>
  <conditionalFormatting sqref="F91:F97">
    <cfRule type="expression" dxfId="784" priority="3734" stopIfTrue="1">
      <formula>CK91=TRUE</formula>
    </cfRule>
  </conditionalFormatting>
  <conditionalFormatting sqref="G12:G29 G5:G8">
    <cfRule type="expression" dxfId="783" priority="1145" stopIfTrue="1">
      <formula>CK5=TRUE</formula>
    </cfRule>
  </conditionalFormatting>
  <conditionalFormatting sqref="G16">
    <cfRule type="expression" dxfId="782" priority="7" stopIfTrue="1">
      <formula>CK16=TRUE</formula>
    </cfRule>
  </conditionalFormatting>
  <conditionalFormatting sqref="G18:G20">
    <cfRule type="expression" dxfId="781" priority="77" stopIfTrue="1">
      <formula>CK18=TRUE</formula>
    </cfRule>
  </conditionalFormatting>
  <conditionalFormatting sqref="G28:G29">
    <cfRule type="expression" dxfId="780" priority="183" stopIfTrue="1">
      <formula>CK28=TRUE</formula>
    </cfRule>
  </conditionalFormatting>
  <conditionalFormatting sqref="G31:G36">
    <cfRule type="expression" dxfId="779" priority="1985" stopIfTrue="1">
      <formula>CK31=TRUE</formula>
    </cfRule>
  </conditionalFormatting>
  <conditionalFormatting sqref="G38:G45">
    <cfRule type="expression" dxfId="778" priority="2195" stopIfTrue="1">
      <formula>CK38=TRUE</formula>
    </cfRule>
  </conditionalFormatting>
  <conditionalFormatting sqref="G48:G49">
    <cfRule type="expression" dxfId="777" priority="2475" stopIfTrue="1">
      <formula>CK48=TRUE</formula>
    </cfRule>
  </conditionalFormatting>
  <conditionalFormatting sqref="G51:G52">
    <cfRule type="expression" dxfId="776" priority="2545" stopIfTrue="1">
      <formula>CK51=TRUE</formula>
    </cfRule>
  </conditionalFormatting>
  <conditionalFormatting sqref="G54:G65">
    <cfRule type="expression" dxfId="775" priority="2615" stopIfTrue="1">
      <formula>CK54=TRUE</formula>
    </cfRule>
  </conditionalFormatting>
  <conditionalFormatting sqref="G67:G73">
    <cfRule type="expression" dxfId="774" priority="3035" stopIfTrue="1">
      <formula>CK67=TRUE</formula>
    </cfRule>
  </conditionalFormatting>
  <conditionalFormatting sqref="G75:G89">
    <cfRule type="expression" dxfId="773" priority="3280" stopIfTrue="1">
      <formula>CK75=TRUE</formula>
    </cfRule>
  </conditionalFormatting>
  <conditionalFormatting sqref="G91:G97">
    <cfRule type="expression" dxfId="772" priority="3735" stopIfTrue="1">
      <formula>CK91=TRUE</formula>
    </cfRule>
  </conditionalFormatting>
  <conditionalFormatting sqref="H12:H29 H5:H8">
    <cfRule type="expression" dxfId="771" priority="1146" stopIfTrue="1">
      <formula>CK5=TRUE</formula>
    </cfRule>
  </conditionalFormatting>
  <conditionalFormatting sqref="H16">
    <cfRule type="expression" dxfId="770" priority="8" stopIfTrue="1">
      <formula>CK16=TRUE</formula>
    </cfRule>
  </conditionalFormatting>
  <conditionalFormatting sqref="H18:H20">
    <cfRule type="expression" dxfId="769" priority="78" stopIfTrue="1">
      <formula>CK18=TRUE</formula>
    </cfRule>
  </conditionalFormatting>
  <conditionalFormatting sqref="H28:H29">
    <cfRule type="expression" dxfId="768" priority="184" stopIfTrue="1">
      <formula>CK28=TRUE</formula>
    </cfRule>
  </conditionalFormatting>
  <conditionalFormatting sqref="H31:H36">
    <cfRule type="expression" dxfId="767" priority="1986" stopIfTrue="1">
      <formula>CK31=TRUE</formula>
    </cfRule>
  </conditionalFormatting>
  <conditionalFormatting sqref="H38:H45">
    <cfRule type="expression" dxfId="766" priority="2196" stopIfTrue="1">
      <formula>CK38=TRUE</formula>
    </cfRule>
  </conditionalFormatting>
  <conditionalFormatting sqref="H48:H49">
    <cfRule type="expression" dxfId="765" priority="2476" stopIfTrue="1">
      <formula>CK48=TRUE</formula>
    </cfRule>
  </conditionalFormatting>
  <conditionalFormatting sqref="H51:H52">
    <cfRule type="expression" dxfId="764" priority="2546" stopIfTrue="1">
      <formula>CK51=TRUE</formula>
    </cfRule>
  </conditionalFormatting>
  <conditionalFormatting sqref="H54:H65">
    <cfRule type="expression" dxfId="763" priority="2616" stopIfTrue="1">
      <formula>CK54=TRUE</formula>
    </cfRule>
  </conditionalFormatting>
  <conditionalFormatting sqref="H67:H73">
    <cfRule type="expression" dxfId="762" priority="3036" stopIfTrue="1">
      <formula>CK67=TRUE</formula>
    </cfRule>
  </conditionalFormatting>
  <conditionalFormatting sqref="H75:H89">
    <cfRule type="expression" dxfId="761" priority="3281" stopIfTrue="1">
      <formula>CK75=TRUE</formula>
    </cfRule>
  </conditionalFormatting>
  <conditionalFormatting sqref="H91:H97">
    <cfRule type="expression" dxfId="760" priority="3736" stopIfTrue="1">
      <formula>CK91=TRUE</formula>
    </cfRule>
  </conditionalFormatting>
  <conditionalFormatting sqref="I12:I29 I5:I8">
    <cfRule type="expression" dxfId="759" priority="1147" stopIfTrue="1">
      <formula>CK5=TRUE</formula>
    </cfRule>
  </conditionalFormatting>
  <conditionalFormatting sqref="I16">
    <cfRule type="expression" dxfId="758" priority="9" stopIfTrue="1">
      <formula>CK16=TRUE</formula>
    </cfRule>
  </conditionalFormatting>
  <conditionalFormatting sqref="I18:I20">
    <cfRule type="expression" dxfId="757" priority="79" stopIfTrue="1">
      <formula>CK18=TRUE</formula>
    </cfRule>
  </conditionalFormatting>
  <conditionalFormatting sqref="I28:I29">
    <cfRule type="expression" dxfId="756" priority="185" stopIfTrue="1">
      <formula>CK28=TRUE</formula>
    </cfRule>
  </conditionalFormatting>
  <conditionalFormatting sqref="I31:I36">
    <cfRule type="expression" dxfId="755" priority="1987" stopIfTrue="1">
      <formula>CK31=TRUE</formula>
    </cfRule>
  </conditionalFormatting>
  <conditionalFormatting sqref="I38:I45">
    <cfRule type="expression" dxfId="754" priority="2197" stopIfTrue="1">
      <formula>CK38=TRUE</formula>
    </cfRule>
  </conditionalFormatting>
  <conditionalFormatting sqref="I48:I49">
    <cfRule type="expression" dxfId="753" priority="2477" stopIfTrue="1">
      <formula>CK48=TRUE</formula>
    </cfRule>
  </conditionalFormatting>
  <conditionalFormatting sqref="I51:I52">
    <cfRule type="expression" dxfId="752" priority="2547" stopIfTrue="1">
      <formula>CK51=TRUE</formula>
    </cfRule>
  </conditionalFormatting>
  <conditionalFormatting sqref="I54:I65">
    <cfRule type="expression" dxfId="751" priority="2617" stopIfTrue="1">
      <formula>CK54=TRUE</formula>
    </cfRule>
  </conditionalFormatting>
  <conditionalFormatting sqref="I67:I73">
    <cfRule type="expression" dxfId="750" priority="3037" stopIfTrue="1">
      <formula>CK67=TRUE</formula>
    </cfRule>
  </conditionalFormatting>
  <conditionalFormatting sqref="I75:I89">
    <cfRule type="expression" dxfId="749" priority="3282" stopIfTrue="1">
      <formula>CK75=TRUE</formula>
    </cfRule>
  </conditionalFormatting>
  <conditionalFormatting sqref="I91:I97">
    <cfRule type="expression" dxfId="748" priority="3737" stopIfTrue="1">
      <formula>CK91=TRUE</formula>
    </cfRule>
  </conditionalFormatting>
  <conditionalFormatting sqref="J12:J29 J5:J8">
    <cfRule type="expression" dxfId="747" priority="1148" stopIfTrue="1">
      <formula>CK5=TRUE</formula>
    </cfRule>
  </conditionalFormatting>
  <conditionalFormatting sqref="J16">
    <cfRule type="expression" dxfId="746" priority="10" stopIfTrue="1">
      <formula>CK16=TRUE</formula>
    </cfRule>
  </conditionalFormatting>
  <conditionalFormatting sqref="J18:J20">
    <cfRule type="expression" dxfId="745" priority="80" stopIfTrue="1">
      <formula>CK18=TRUE</formula>
    </cfRule>
  </conditionalFormatting>
  <conditionalFormatting sqref="J28:J29">
    <cfRule type="expression" dxfId="744" priority="186" stopIfTrue="1">
      <formula>CK28=TRUE</formula>
    </cfRule>
  </conditionalFormatting>
  <conditionalFormatting sqref="J31:J36">
    <cfRule type="expression" dxfId="743" priority="1988" stopIfTrue="1">
      <formula>CK31=TRUE</formula>
    </cfRule>
  </conditionalFormatting>
  <conditionalFormatting sqref="J38:J45">
    <cfRule type="expression" dxfId="742" priority="2198" stopIfTrue="1">
      <formula>CK38=TRUE</formula>
    </cfRule>
  </conditionalFormatting>
  <conditionalFormatting sqref="J48:J49">
    <cfRule type="expression" dxfId="741" priority="2478" stopIfTrue="1">
      <formula>CK48=TRUE</formula>
    </cfRule>
  </conditionalFormatting>
  <conditionalFormatting sqref="J51:J52">
    <cfRule type="expression" dxfId="740" priority="2548" stopIfTrue="1">
      <formula>CK51=TRUE</formula>
    </cfRule>
  </conditionalFormatting>
  <conditionalFormatting sqref="J54:J65">
    <cfRule type="expression" dxfId="739" priority="2618" stopIfTrue="1">
      <formula>CK54=TRUE</formula>
    </cfRule>
  </conditionalFormatting>
  <conditionalFormatting sqref="J67:J73">
    <cfRule type="expression" dxfId="738" priority="3038" stopIfTrue="1">
      <formula>CK67=TRUE</formula>
    </cfRule>
  </conditionalFormatting>
  <conditionalFormatting sqref="J75:J89">
    <cfRule type="expression" dxfId="737" priority="3283" stopIfTrue="1">
      <formula>CK75=TRUE</formula>
    </cfRule>
  </conditionalFormatting>
  <conditionalFormatting sqref="J91:J97">
    <cfRule type="expression" dxfId="736" priority="3738" stopIfTrue="1">
      <formula>CK91=TRUE</formula>
    </cfRule>
  </conditionalFormatting>
  <conditionalFormatting sqref="K12:K29 K5:K8">
    <cfRule type="expression" dxfId="735" priority="1149" stopIfTrue="1">
      <formula>CK5=TRUE</formula>
    </cfRule>
  </conditionalFormatting>
  <conditionalFormatting sqref="K16">
    <cfRule type="expression" dxfId="734" priority="11" stopIfTrue="1">
      <formula>CK16=TRUE</formula>
    </cfRule>
  </conditionalFormatting>
  <conditionalFormatting sqref="K18:K20">
    <cfRule type="expression" dxfId="733" priority="81" stopIfTrue="1">
      <formula>CK18=TRUE</formula>
    </cfRule>
  </conditionalFormatting>
  <conditionalFormatting sqref="K28:K29">
    <cfRule type="expression" dxfId="732" priority="187" stopIfTrue="1">
      <formula>CK28=TRUE</formula>
    </cfRule>
  </conditionalFormatting>
  <conditionalFormatting sqref="K31:K36">
    <cfRule type="expression" dxfId="731" priority="1989" stopIfTrue="1">
      <formula>CK31=TRUE</formula>
    </cfRule>
  </conditionalFormatting>
  <conditionalFormatting sqref="K38:K45">
    <cfRule type="expression" dxfId="730" priority="2199" stopIfTrue="1">
      <formula>CK38=TRUE</formula>
    </cfRule>
  </conditionalFormatting>
  <conditionalFormatting sqref="K48:K49">
    <cfRule type="expression" dxfId="729" priority="2479" stopIfTrue="1">
      <formula>CK48=TRUE</formula>
    </cfRule>
  </conditionalFormatting>
  <conditionalFormatting sqref="K51:K52">
    <cfRule type="expression" dxfId="728" priority="2549" stopIfTrue="1">
      <formula>CK51=TRUE</formula>
    </cfRule>
  </conditionalFormatting>
  <conditionalFormatting sqref="K54:K65">
    <cfRule type="expression" dxfId="727" priority="2619" stopIfTrue="1">
      <formula>CK54=TRUE</formula>
    </cfRule>
  </conditionalFormatting>
  <conditionalFormatting sqref="K67:K73">
    <cfRule type="expression" dxfId="726" priority="3039" stopIfTrue="1">
      <formula>CK67=TRUE</formula>
    </cfRule>
  </conditionalFormatting>
  <conditionalFormatting sqref="K75:K89">
    <cfRule type="expression" dxfId="725" priority="3284" stopIfTrue="1">
      <formula>CK75=TRUE</formula>
    </cfRule>
  </conditionalFormatting>
  <conditionalFormatting sqref="K91:K97">
    <cfRule type="expression" dxfId="724" priority="3739" stopIfTrue="1">
      <formula>CK91=TRUE</formula>
    </cfRule>
  </conditionalFormatting>
  <conditionalFormatting sqref="L12:L29 L5:L8">
    <cfRule type="expression" dxfId="723" priority="1150" stopIfTrue="1">
      <formula>CK5=TRUE</formula>
    </cfRule>
  </conditionalFormatting>
  <conditionalFormatting sqref="L16">
    <cfRule type="expression" dxfId="722" priority="12" stopIfTrue="1">
      <formula>CK16=TRUE</formula>
    </cfRule>
  </conditionalFormatting>
  <conditionalFormatting sqref="L18:L20">
    <cfRule type="expression" dxfId="721" priority="82" stopIfTrue="1">
      <formula>CK18=TRUE</formula>
    </cfRule>
  </conditionalFormatting>
  <conditionalFormatting sqref="L28:L29">
    <cfRule type="expression" dxfId="720" priority="188" stopIfTrue="1">
      <formula>CK28=TRUE</formula>
    </cfRule>
  </conditionalFormatting>
  <conditionalFormatting sqref="L31:L36">
    <cfRule type="expression" dxfId="719" priority="1990" stopIfTrue="1">
      <formula>CK31=TRUE</formula>
    </cfRule>
  </conditionalFormatting>
  <conditionalFormatting sqref="L38:L45">
    <cfRule type="expression" dxfId="718" priority="2200" stopIfTrue="1">
      <formula>CK38=TRUE</formula>
    </cfRule>
  </conditionalFormatting>
  <conditionalFormatting sqref="L48:L49">
    <cfRule type="expression" dxfId="717" priority="2480" stopIfTrue="1">
      <formula>CK48=TRUE</formula>
    </cfRule>
  </conditionalFormatting>
  <conditionalFormatting sqref="L51:L52">
    <cfRule type="expression" dxfId="716" priority="2550" stopIfTrue="1">
      <formula>CK51=TRUE</formula>
    </cfRule>
  </conditionalFormatting>
  <conditionalFormatting sqref="L54:L65">
    <cfRule type="expression" dxfId="715" priority="2620" stopIfTrue="1">
      <formula>CK54=TRUE</formula>
    </cfRule>
  </conditionalFormatting>
  <conditionalFormatting sqref="L67:L73">
    <cfRule type="expression" dxfId="714" priority="3040" stopIfTrue="1">
      <formula>CK67=TRUE</formula>
    </cfRule>
  </conditionalFormatting>
  <conditionalFormatting sqref="L75:L89">
    <cfRule type="expression" dxfId="713" priority="3285" stopIfTrue="1">
      <formula>CK75=TRUE</formula>
    </cfRule>
  </conditionalFormatting>
  <conditionalFormatting sqref="L91:L97">
    <cfRule type="expression" dxfId="712" priority="3740" stopIfTrue="1">
      <formula>CK91=TRUE</formula>
    </cfRule>
  </conditionalFormatting>
  <conditionalFormatting sqref="M12:M29 M5:M8">
    <cfRule type="expression" dxfId="711" priority="1151" stopIfTrue="1">
      <formula>CK5=TRUE</formula>
    </cfRule>
  </conditionalFormatting>
  <conditionalFormatting sqref="M16">
    <cfRule type="expression" dxfId="710" priority="13" stopIfTrue="1">
      <formula>CK16=TRUE</formula>
    </cfRule>
  </conditionalFormatting>
  <conditionalFormatting sqref="M18:M20">
    <cfRule type="expression" dxfId="709" priority="83" stopIfTrue="1">
      <formula>CK18=TRUE</formula>
    </cfRule>
  </conditionalFormatting>
  <conditionalFormatting sqref="M28:M29">
    <cfRule type="expression" dxfId="708" priority="189" stopIfTrue="1">
      <formula>CK28=TRUE</formula>
    </cfRule>
  </conditionalFormatting>
  <conditionalFormatting sqref="M31:M36">
    <cfRule type="expression" dxfId="707" priority="1991" stopIfTrue="1">
      <formula>CK31=TRUE</formula>
    </cfRule>
  </conditionalFormatting>
  <conditionalFormatting sqref="M38:M45">
    <cfRule type="expression" dxfId="706" priority="2201" stopIfTrue="1">
      <formula>CK38=TRUE</formula>
    </cfRule>
  </conditionalFormatting>
  <conditionalFormatting sqref="M48:M49">
    <cfRule type="expression" dxfId="705" priority="2481" stopIfTrue="1">
      <formula>CK48=TRUE</formula>
    </cfRule>
  </conditionalFormatting>
  <conditionalFormatting sqref="M51:M52">
    <cfRule type="expression" dxfId="704" priority="2551" stopIfTrue="1">
      <formula>CK51=TRUE</formula>
    </cfRule>
  </conditionalFormatting>
  <conditionalFormatting sqref="M54:M65">
    <cfRule type="expression" dxfId="703" priority="2621" stopIfTrue="1">
      <formula>CK54=TRUE</formula>
    </cfRule>
  </conditionalFormatting>
  <conditionalFormatting sqref="M67:M73">
    <cfRule type="expression" dxfId="702" priority="3041" stopIfTrue="1">
      <formula>CK67=TRUE</formula>
    </cfRule>
  </conditionalFormatting>
  <conditionalFormatting sqref="M75:M89">
    <cfRule type="expression" dxfId="701" priority="3286" stopIfTrue="1">
      <formula>CK75=TRUE</formula>
    </cfRule>
  </conditionalFormatting>
  <conditionalFormatting sqref="M91:M97">
    <cfRule type="expression" dxfId="700" priority="3741" stopIfTrue="1">
      <formula>CK91=TRUE</formula>
    </cfRule>
  </conditionalFormatting>
  <conditionalFormatting sqref="N12:N29 N5:N8">
    <cfRule type="expression" dxfId="699" priority="1152" stopIfTrue="1">
      <formula>CK5=TRUE</formula>
    </cfRule>
  </conditionalFormatting>
  <conditionalFormatting sqref="N16">
    <cfRule type="expression" dxfId="698" priority="14" stopIfTrue="1">
      <formula>CK16=TRUE</formula>
    </cfRule>
  </conditionalFormatting>
  <conditionalFormatting sqref="N18:N20">
    <cfRule type="expression" dxfId="697" priority="84" stopIfTrue="1">
      <formula>CK18=TRUE</formula>
    </cfRule>
  </conditionalFormatting>
  <conditionalFormatting sqref="N28:N29">
    <cfRule type="expression" dxfId="696" priority="190" stopIfTrue="1">
      <formula>CK28=TRUE</formula>
    </cfRule>
  </conditionalFormatting>
  <conditionalFormatting sqref="N31:N36">
    <cfRule type="expression" dxfId="695" priority="1992" stopIfTrue="1">
      <formula>CK31=TRUE</formula>
    </cfRule>
  </conditionalFormatting>
  <conditionalFormatting sqref="N38:N45">
    <cfRule type="expression" dxfId="694" priority="2202" stopIfTrue="1">
      <formula>CK38=TRUE</formula>
    </cfRule>
  </conditionalFormatting>
  <conditionalFormatting sqref="N48:N49">
    <cfRule type="expression" dxfId="693" priority="2482" stopIfTrue="1">
      <formula>CK48=TRUE</formula>
    </cfRule>
  </conditionalFormatting>
  <conditionalFormatting sqref="N51:N52">
    <cfRule type="expression" dxfId="692" priority="2552" stopIfTrue="1">
      <formula>CK51=TRUE</formula>
    </cfRule>
  </conditionalFormatting>
  <conditionalFormatting sqref="N54:N65">
    <cfRule type="expression" dxfId="691" priority="2622" stopIfTrue="1">
      <formula>CK54=TRUE</formula>
    </cfRule>
  </conditionalFormatting>
  <conditionalFormatting sqref="N67:N73">
    <cfRule type="expression" dxfId="690" priority="3042" stopIfTrue="1">
      <formula>CK67=TRUE</formula>
    </cfRule>
  </conditionalFormatting>
  <conditionalFormatting sqref="N75:N89">
    <cfRule type="expression" dxfId="689" priority="3287" stopIfTrue="1">
      <formula>CK75=TRUE</formula>
    </cfRule>
  </conditionalFormatting>
  <conditionalFormatting sqref="N91:N97">
    <cfRule type="expression" dxfId="688" priority="3742" stopIfTrue="1">
      <formula>CK91=TRUE</formula>
    </cfRule>
  </conditionalFormatting>
  <conditionalFormatting sqref="O12:O29 O5:O8">
    <cfRule type="expression" dxfId="687" priority="1153" stopIfTrue="1">
      <formula>CK5=TRUE</formula>
    </cfRule>
  </conditionalFormatting>
  <conditionalFormatting sqref="O16">
    <cfRule type="expression" dxfId="686" priority="15" stopIfTrue="1">
      <formula>CK16=TRUE</formula>
    </cfRule>
  </conditionalFormatting>
  <conditionalFormatting sqref="O18:O20">
    <cfRule type="expression" dxfId="685" priority="85" stopIfTrue="1">
      <formula>CK18=TRUE</formula>
    </cfRule>
  </conditionalFormatting>
  <conditionalFormatting sqref="O28:O29">
    <cfRule type="expression" dxfId="684" priority="191" stopIfTrue="1">
      <formula>CK28=TRUE</formula>
    </cfRule>
  </conditionalFormatting>
  <conditionalFormatting sqref="O31:O36">
    <cfRule type="expression" dxfId="683" priority="1993" stopIfTrue="1">
      <formula>CK31=TRUE</formula>
    </cfRule>
  </conditionalFormatting>
  <conditionalFormatting sqref="O38:O45">
    <cfRule type="expression" dxfId="682" priority="2203" stopIfTrue="1">
      <formula>CK38=TRUE</formula>
    </cfRule>
  </conditionalFormatting>
  <conditionalFormatting sqref="O48:O49">
    <cfRule type="expression" dxfId="681" priority="2483" stopIfTrue="1">
      <formula>CK48=TRUE</formula>
    </cfRule>
  </conditionalFormatting>
  <conditionalFormatting sqref="O51:O52">
    <cfRule type="expression" dxfId="680" priority="2553" stopIfTrue="1">
      <formula>CK51=TRUE</formula>
    </cfRule>
  </conditionalFormatting>
  <conditionalFormatting sqref="O54:O65">
    <cfRule type="expression" dxfId="679" priority="2623" stopIfTrue="1">
      <formula>CK54=TRUE</formula>
    </cfRule>
  </conditionalFormatting>
  <conditionalFormatting sqref="O67:O73">
    <cfRule type="expression" dxfId="678" priority="3043" stopIfTrue="1">
      <formula>CK67=TRUE</formula>
    </cfRule>
  </conditionalFormatting>
  <conditionalFormatting sqref="O75:O89">
    <cfRule type="expression" dxfId="677" priority="3288" stopIfTrue="1">
      <formula>CK75=TRUE</formula>
    </cfRule>
  </conditionalFormatting>
  <conditionalFormatting sqref="O91:O97">
    <cfRule type="expression" dxfId="676" priority="3743" stopIfTrue="1">
      <formula>CK91=TRUE</formula>
    </cfRule>
  </conditionalFormatting>
  <conditionalFormatting sqref="P12:P29 P5:P8">
    <cfRule type="expression" dxfId="675" priority="1154" stopIfTrue="1">
      <formula>CK5=TRUE</formula>
    </cfRule>
  </conditionalFormatting>
  <conditionalFormatting sqref="P16">
    <cfRule type="expression" dxfId="674" priority="16" stopIfTrue="1">
      <formula>CK16=TRUE</formula>
    </cfRule>
  </conditionalFormatting>
  <conditionalFormatting sqref="P18:P20">
    <cfRule type="expression" dxfId="673" priority="86" stopIfTrue="1">
      <formula>CK18=TRUE</formula>
    </cfRule>
  </conditionalFormatting>
  <conditionalFormatting sqref="P28:P29">
    <cfRule type="expression" dxfId="672" priority="192" stopIfTrue="1">
      <formula>CK28=TRUE</formula>
    </cfRule>
  </conditionalFormatting>
  <conditionalFormatting sqref="P31:P36">
    <cfRule type="expression" dxfId="671" priority="1994" stopIfTrue="1">
      <formula>CK31=TRUE</formula>
    </cfRule>
  </conditionalFormatting>
  <conditionalFormatting sqref="P38:P45">
    <cfRule type="expression" dxfId="670" priority="2204" stopIfTrue="1">
      <formula>CK38=TRUE</formula>
    </cfRule>
  </conditionalFormatting>
  <conditionalFormatting sqref="P48:P49">
    <cfRule type="expression" dxfId="669" priority="2484" stopIfTrue="1">
      <formula>CK48=TRUE</formula>
    </cfRule>
  </conditionalFormatting>
  <conditionalFormatting sqref="P51:P52">
    <cfRule type="expression" dxfId="668" priority="2554" stopIfTrue="1">
      <formula>CK51=TRUE</formula>
    </cfRule>
  </conditionalFormatting>
  <conditionalFormatting sqref="P54:P65">
    <cfRule type="expression" dxfId="667" priority="2624" stopIfTrue="1">
      <formula>CK54=TRUE</formula>
    </cfRule>
  </conditionalFormatting>
  <conditionalFormatting sqref="P67:P73">
    <cfRule type="expression" dxfId="666" priority="3044" stopIfTrue="1">
      <formula>CK67=TRUE</formula>
    </cfRule>
  </conditionalFormatting>
  <conditionalFormatting sqref="P75:P89">
    <cfRule type="expression" dxfId="665" priority="3289" stopIfTrue="1">
      <formula>CK75=TRUE</formula>
    </cfRule>
  </conditionalFormatting>
  <conditionalFormatting sqref="P91:P97">
    <cfRule type="expression" dxfId="664" priority="3744" stopIfTrue="1">
      <formula>CK91=TRUE</formula>
    </cfRule>
  </conditionalFormatting>
  <conditionalFormatting sqref="Q12:Q29 Q5:Q8">
    <cfRule type="expression" dxfId="663" priority="1155" stopIfTrue="1">
      <formula>CK5=TRUE</formula>
    </cfRule>
  </conditionalFormatting>
  <conditionalFormatting sqref="Q16">
    <cfRule type="expression" dxfId="662" priority="17" stopIfTrue="1">
      <formula>CK16=TRUE</formula>
    </cfRule>
  </conditionalFormatting>
  <conditionalFormatting sqref="Q18:Q20">
    <cfRule type="expression" dxfId="661" priority="87" stopIfTrue="1">
      <formula>CK18=TRUE</formula>
    </cfRule>
  </conditionalFormatting>
  <conditionalFormatting sqref="Q28:Q29">
    <cfRule type="expression" dxfId="660" priority="193" stopIfTrue="1">
      <formula>CK28=TRUE</formula>
    </cfRule>
  </conditionalFormatting>
  <conditionalFormatting sqref="Q31:Q36">
    <cfRule type="expression" dxfId="659" priority="1995" stopIfTrue="1">
      <formula>CK31=TRUE</formula>
    </cfRule>
  </conditionalFormatting>
  <conditionalFormatting sqref="Q38:Q45">
    <cfRule type="expression" dxfId="658" priority="2205" stopIfTrue="1">
      <formula>CK38=TRUE</formula>
    </cfRule>
  </conditionalFormatting>
  <conditionalFormatting sqref="Q48:Q49">
    <cfRule type="expression" dxfId="657" priority="2485" stopIfTrue="1">
      <formula>CK48=TRUE</formula>
    </cfRule>
  </conditionalFormatting>
  <conditionalFormatting sqref="Q51:Q52">
    <cfRule type="expression" dxfId="656" priority="2555" stopIfTrue="1">
      <formula>CK51=TRUE</formula>
    </cfRule>
  </conditionalFormatting>
  <conditionalFormatting sqref="Q54:Q65">
    <cfRule type="expression" dxfId="655" priority="2625" stopIfTrue="1">
      <formula>CK54=TRUE</formula>
    </cfRule>
  </conditionalFormatting>
  <conditionalFormatting sqref="Q67:Q73">
    <cfRule type="expression" dxfId="654" priority="3045" stopIfTrue="1">
      <formula>CK67=TRUE</formula>
    </cfRule>
  </conditionalFormatting>
  <conditionalFormatting sqref="Q75:Q89">
    <cfRule type="expression" dxfId="653" priority="3290" stopIfTrue="1">
      <formula>CK75=TRUE</formula>
    </cfRule>
  </conditionalFormatting>
  <conditionalFormatting sqref="Q91:Q97">
    <cfRule type="expression" dxfId="652" priority="3745" stopIfTrue="1">
      <formula>CK91=TRUE</formula>
    </cfRule>
  </conditionalFormatting>
  <conditionalFormatting sqref="R12:R29 R5:R8">
    <cfRule type="expression" dxfId="651" priority="1156" stopIfTrue="1">
      <formula>CK5=TRUE</formula>
    </cfRule>
  </conditionalFormatting>
  <conditionalFormatting sqref="R16">
    <cfRule type="expression" dxfId="650" priority="18" stopIfTrue="1">
      <formula>CK16=TRUE</formula>
    </cfRule>
  </conditionalFormatting>
  <conditionalFormatting sqref="R18:R20">
    <cfRule type="expression" dxfId="649" priority="88" stopIfTrue="1">
      <formula>CK18=TRUE</formula>
    </cfRule>
  </conditionalFormatting>
  <conditionalFormatting sqref="R28:R29">
    <cfRule type="expression" dxfId="648" priority="194" stopIfTrue="1">
      <formula>CK28=TRUE</formula>
    </cfRule>
  </conditionalFormatting>
  <conditionalFormatting sqref="R31:R36">
    <cfRule type="expression" dxfId="647" priority="1996" stopIfTrue="1">
      <formula>CK31=TRUE</formula>
    </cfRule>
  </conditionalFormatting>
  <conditionalFormatting sqref="R38:R45">
    <cfRule type="expression" dxfId="646" priority="2206" stopIfTrue="1">
      <formula>CK38=TRUE</formula>
    </cfRule>
  </conditionalFormatting>
  <conditionalFormatting sqref="R48:R49">
    <cfRule type="expression" dxfId="645" priority="2486" stopIfTrue="1">
      <formula>CK48=TRUE</formula>
    </cfRule>
  </conditionalFormatting>
  <conditionalFormatting sqref="R51:R52">
    <cfRule type="expression" dxfId="644" priority="2556" stopIfTrue="1">
      <formula>CK51=TRUE</formula>
    </cfRule>
  </conditionalFormatting>
  <conditionalFormatting sqref="R54:R65">
    <cfRule type="expression" dxfId="643" priority="2626" stopIfTrue="1">
      <formula>CK54=TRUE</formula>
    </cfRule>
  </conditionalFormatting>
  <conditionalFormatting sqref="R67:R73">
    <cfRule type="expression" dxfId="642" priority="3046" stopIfTrue="1">
      <formula>CK67=TRUE</formula>
    </cfRule>
  </conditionalFormatting>
  <conditionalFormatting sqref="R75:R89">
    <cfRule type="expression" dxfId="641" priority="3291" stopIfTrue="1">
      <formula>CK75=TRUE</formula>
    </cfRule>
  </conditionalFormatting>
  <conditionalFormatting sqref="R91:R97">
    <cfRule type="expression" dxfId="640" priority="3746" stopIfTrue="1">
      <formula>CK91=TRUE</formula>
    </cfRule>
  </conditionalFormatting>
  <conditionalFormatting sqref="S12:S29 S5:S8">
    <cfRule type="expression" dxfId="639" priority="1157" stopIfTrue="1">
      <formula>CK5=TRUE</formula>
    </cfRule>
  </conditionalFormatting>
  <conditionalFormatting sqref="S16">
    <cfRule type="expression" dxfId="638" priority="19" stopIfTrue="1">
      <formula>CK16=TRUE</formula>
    </cfRule>
  </conditionalFormatting>
  <conditionalFormatting sqref="S18:S20">
    <cfRule type="expression" dxfId="637" priority="89" stopIfTrue="1">
      <formula>CK18=TRUE</formula>
    </cfRule>
  </conditionalFormatting>
  <conditionalFormatting sqref="S28:S29">
    <cfRule type="expression" dxfId="636" priority="195" stopIfTrue="1">
      <formula>CK28=TRUE</formula>
    </cfRule>
  </conditionalFormatting>
  <conditionalFormatting sqref="S31:S36">
    <cfRule type="expression" dxfId="635" priority="1997" stopIfTrue="1">
      <formula>CK31=TRUE</formula>
    </cfRule>
  </conditionalFormatting>
  <conditionalFormatting sqref="S38:S45">
    <cfRule type="expression" dxfId="634" priority="2207" stopIfTrue="1">
      <formula>CK38=TRUE</formula>
    </cfRule>
  </conditionalFormatting>
  <conditionalFormatting sqref="S48:S49">
    <cfRule type="expression" dxfId="633" priority="2487" stopIfTrue="1">
      <formula>CK48=TRUE</formula>
    </cfRule>
  </conditionalFormatting>
  <conditionalFormatting sqref="S51:S52">
    <cfRule type="expression" dxfId="632" priority="2557" stopIfTrue="1">
      <formula>CK51=TRUE</formula>
    </cfRule>
  </conditionalFormatting>
  <conditionalFormatting sqref="S54:S65">
    <cfRule type="expression" dxfId="631" priority="2627" stopIfTrue="1">
      <formula>CK54=TRUE</formula>
    </cfRule>
  </conditionalFormatting>
  <conditionalFormatting sqref="S67:S73">
    <cfRule type="expression" dxfId="630" priority="3047" stopIfTrue="1">
      <formula>CK67=TRUE</formula>
    </cfRule>
  </conditionalFormatting>
  <conditionalFormatting sqref="S75:S89">
    <cfRule type="expression" dxfId="629" priority="3292" stopIfTrue="1">
      <formula>CK75=TRUE</formula>
    </cfRule>
  </conditionalFormatting>
  <conditionalFormatting sqref="S91:S97">
    <cfRule type="expression" dxfId="628" priority="3747" stopIfTrue="1">
      <formula>CK91=TRUE</formula>
    </cfRule>
  </conditionalFormatting>
  <conditionalFormatting sqref="T12:T29 T5:T8">
    <cfRule type="expression" dxfId="627" priority="1158" stopIfTrue="1">
      <formula>CK5=TRUE</formula>
    </cfRule>
  </conditionalFormatting>
  <conditionalFormatting sqref="T16">
    <cfRule type="expression" dxfId="626" priority="20" stopIfTrue="1">
      <formula>CK16=TRUE</formula>
    </cfRule>
  </conditionalFormatting>
  <conditionalFormatting sqref="T18:T20">
    <cfRule type="expression" dxfId="625" priority="90" stopIfTrue="1">
      <formula>CK18=TRUE</formula>
    </cfRule>
  </conditionalFormatting>
  <conditionalFormatting sqref="T28:T29">
    <cfRule type="expression" dxfId="624" priority="196" stopIfTrue="1">
      <formula>CK28=TRUE</formula>
    </cfRule>
  </conditionalFormatting>
  <conditionalFormatting sqref="T31:T36">
    <cfRule type="expression" dxfId="623" priority="1998" stopIfTrue="1">
      <formula>CK31=TRUE</formula>
    </cfRule>
  </conditionalFormatting>
  <conditionalFormatting sqref="T38:T45">
    <cfRule type="expression" dxfId="622" priority="2208" stopIfTrue="1">
      <formula>CK38=TRUE</formula>
    </cfRule>
  </conditionalFormatting>
  <conditionalFormatting sqref="T48:T49">
    <cfRule type="expression" dxfId="621" priority="2488" stopIfTrue="1">
      <formula>CK48=TRUE</formula>
    </cfRule>
  </conditionalFormatting>
  <conditionalFormatting sqref="T51:T52">
    <cfRule type="expression" dxfId="620" priority="2558" stopIfTrue="1">
      <formula>CK51=TRUE</formula>
    </cfRule>
  </conditionalFormatting>
  <conditionalFormatting sqref="T54:T65">
    <cfRule type="expression" dxfId="619" priority="2628" stopIfTrue="1">
      <formula>CK54=TRUE</formula>
    </cfRule>
  </conditionalFormatting>
  <conditionalFormatting sqref="T67:T73">
    <cfRule type="expression" dxfId="618" priority="3048" stopIfTrue="1">
      <formula>CK67=TRUE</formula>
    </cfRule>
  </conditionalFormatting>
  <conditionalFormatting sqref="T75:T89">
    <cfRule type="expression" dxfId="617" priority="3293" stopIfTrue="1">
      <formula>CK75=TRUE</formula>
    </cfRule>
  </conditionalFormatting>
  <conditionalFormatting sqref="T91:T97">
    <cfRule type="expression" dxfId="616" priority="3748" stopIfTrue="1">
      <formula>CK91=TRUE</formula>
    </cfRule>
  </conditionalFormatting>
  <conditionalFormatting sqref="U12:U29 U5:U8">
    <cfRule type="expression" dxfId="615" priority="1159" stopIfTrue="1">
      <formula>CK5=TRUE</formula>
    </cfRule>
  </conditionalFormatting>
  <conditionalFormatting sqref="U16">
    <cfRule type="expression" dxfId="614" priority="21" stopIfTrue="1">
      <formula>CK16=TRUE</formula>
    </cfRule>
  </conditionalFormatting>
  <conditionalFormatting sqref="U18:U20">
    <cfRule type="expression" dxfId="613" priority="91" stopIfTrue="1">
      <formula>CK18=TRUE</formula>
    </cfRule>
  </conditionalFormatting>
  <conditionalFormatting sqref="U28:U29">
    <cfRule type="expression" dxfId="612" priority="197" stopIfTrue="1">
      <formula>CK28=TRUE</formula>
    </cfRule>
  </conditionalFormatting>
  <conditionalFormatting sqref="U31:U36">
    <cfRule type="expression" dxfId="611" priority="1999" stopIfTrue="1">
      <formula>CK31=TRUE</formula>
    </cfRule>
  </conditionalFormatting>
  <conditionalFormatting sqref="U38:U45">
    <cfRule type="expression" dxfId="610" priority="2209" stopIfTrue="1">
      <formula>CK38=TRUE</formula>
    </cfRule>
  </conditionalFormatting>
  <conditionalFormatting sqref="U48:U49">
    <cfRule type="expression" dxfId="609" priority="2489" stopIfTrue="1">
      <formula>CK48=TRUE</formula>
    </cfRule>
  </conditionalFormatting>
  <conditionalFormatting sqref="U51:U52">
    <cfRule type="expression" dxfId="608" priority="2559" stopIfTrue="1">
      <formula>CK51=TRUE</formula>
    </cfRule>
  </conditionalFormatting>
  <conditionalFormatting sqref="U54:U65">
    <cfRule type="expression" dxfId="607" priority="2629" stopIfTrue="1">
      <formula>CK54=TRUE</formula>
    </cfRule>
  </conditionalFormatting>
  <conditionalFormatting sqref="U67:U73">
    <cfRule type="expression" dxfId="606" priority="3049" stopIfTrue="1">
      <formula>CK67=TRUE</formula>
    </cfRule>
  </conditionalFormatting>
  <conditionalFormatting sqref="U75:U89">
    <cfRule type="expression" dxfId="605" priority="3294" stopIfTrue="1">
      <formula>CK75=TRUE</formula>
    </cfRule>
  </conditionalFormatting>
  <conditionalFormatting sqref="U91:U97">
    <cfRule type="expression" dxfId="604" priority="3749" stopIfTrue="1">
      <formula>CK91=TRUE</formula>
    </cfRule>
  </conditionalFormatting>
  <conditionalFormatting sqref="V12:V29 V5:V8">
    <cfRule type="expression" dxfId="603" priority="1160" stopIfTrue="1">
      <formula>CK5=TRUE</formula>
    </cfRule>
  </conditionalFormatting>
  <conditionalFormatting sqref="V16">
    <cfRule type="expression" dxfId="602" priority="22" stopIfTrue="1">
      <formula>CK16=TRUE</formula>
    </cfRule>
  </conditionalFormatting>
  <conditionalFormatting sqref="V18:V20">
    <cfRule type="expression" dxfId="601" priority="92" stopIfTrue="1">
      <formula>CK18=TRUE</formula>
    </cfRule>
  </conditionalFormatting>
  <conditionalFormatting sqref="V28:V29">
    <cfRule type="expression" dxfId="600" priority="198" stopIfTrue="1">
      <formula>CK28=TRUE</formula>
    </cfRule>
  </conditionalFormatting>
  <conditionalFormatting sqref="V31:V36">
    <cfRule type="expression" dxfId="599" priority="2000" stopIfTrue="1">
      <formula>CK31=TRUE</formula>
    </cfRule>
  </conditionalFormatting>
  <conditionalFormatting sqref="V38:V45">
    <cfRule type="expression" dxfId="598" priority="2210" stopIfTrue="1">
      <formula>CK38=TRUE</formula>
    </cfRule>
  </conditionalFormatting>
  <conditionalFormatting sqref="V48:V49">
    <cfRule type="expression" dxfId="597" priority="2490" stopIfTrue="1">
      <formula>CK48=TRUE</formula>
    </cfRule>
  </conditionalFormatting>
  <conditionalFormatting sqref="V51:V52">
    <cfRule type="expression" dxfId="596" priority="2560" stopIfTrue="1">
      <formula>CK51=TRUE</formula>
    </cfRule>
  </conditionalFormatting>
  <conditionalFormatting sqref="V54:V65">
    <cfRule type="expression" dxfId="595" priority="2630" stopIfTrue="1">
      <formula>CK54=TRUE</formula>
    </cfRule>
  </conditionalFormatting>
  <conditionalFormatting sqref="V67:V73">
    <cfRule type="expression" dxfId="594" priority="3050" stopIfTrue="1">
      <formula>CK67=TRUE</formula>
    </cfRule>
  </conditionalFormatting>
  <conditionalFormatting sqref="V75:V89">
    <cfRule type="expression" dxfId="593" priority="3295" stopIfTrue="1">
      <formula>CK75=TRUE</formula>
    </cfRule>
  </conditionalFormatting>
  <conditionalFormatting sqref="V91:V97">
    <cfRule type="expression" dxfId="592" priority="3750" stopIfTrue="1">
      <formula>CK91=TRUE</formula>
    </cfRule>
  </conditionalFormatting>
  <conditionalFormatting sqref="W12:W29 W5:W8">
    <cfRule type="expression" dxfId="591" priority="1161" stopIfTrue="1">
      <formula>CK5=TRUE</formula>
    </cfRule>
  </conditionalFormatting>
  <conditionalFormatting sqref="W16">
    <cfRule type="expression" dxfId="590" priority="23" stopIfTrue="1">
      <formula>CK16=TRUE</formula>
    </cfRule>
  </conditionalFormatting>
  <conditionalFormatting sqref="W18:W20">
    <cfRule type="expression" dxfId="589" priority="93" stopIfTrue="1">
      <formula>CK18=TRUE</formula>
    </cfRule>
  </conditionalFormatting>
  <conditionalFormatting sqref="W28:W29">
    <cfRule type="expression" dxfId="588" priority="199" stopIfTrue="1">
      <formula>CK28=TRUE</formula>
    </cfRule>
  </conditionalFormatting>
  <conditionalFormatting sqref="W31:W36">
    <cfRule type="expression" dxfId="587" priority="2001" stopIfTrue="1">
      <formula>CK31=TRUE</formula>
    </cfRule>
  </conditionalFormatting>
  <conditionalFormatting sqref="W38:W45">
    <cfRule type="expression" dxfId="586" priority="2211" stopIfTrue="1">
      <formula>CK38=TRUE</formula>
    </cfRule>
  </conditionalFormatting>
  <conditionalFormatting sqref="W48:W49">
    <cfRule type="expression" dxfId="585" priority="2491" stopIfTrue="1">
      <formula>CK48=TRUE</formula>
    </cfRule>
  </conditionalFormatting>
  <conditionalFormatting sqref="W51:W52">
    <cfRule type="expression" dxfId="584" priority="2561" stopIfTrue="1">
      <formula>CK51=TRUE</formula>
    </cfRule>
  </conditionalFormatting>
  <conditionalFormatting sqref="W54:W65">
    <cfRule type="expression" dxfId="583" priority="2631" stopIfTrue="1">
      <formula>CK54=TRUE</formula>
    </cfRule>
  </conditionalFormatting>
  <conditionalFormatting sqref="W67:W73">
    <cfRule type="expression" dxfId="582" priority="3051" stopIfTrue="1">
      <formula>CK67=TRUE</formula>
    </cfRule>
  </conditionalFormatting>
  <conditionalFormatting sqref="W75:W89">
    <cfRule type="expression" dxfId="581" priority="3296" stopIfTrue="1">
      <formula>CK75=TRUE</formula>
    </cfRule>
  </conditionalFormatting>
  <conditionalFormatting sqref="W91:W97">
    <cfRule type="expression" dxfId="580" priority="3751" stopIfTrue="1">
      <formula>CK91=TRUE</formula>
    </cfRule>
  </conditionalFormatting>
  <conditionalFormatting sqref="X12:X29 X5:X8">
    <cfRule type="expression" dxfId="579" priority="1162" stopIfTrue="1">
      <formula>CK5=TRUE</formula>
    </cfRule>
  </conditionalFormatting>
  <conditionalFormatting sqref="X16">
    <cfRule type="expression" dxfId="578" priority="24" stopIfTrue="1">
      <formula>CK16=TRUE</formula>
    </cfRule>
  </conditionalFormatting>
  <conditionalFormatting sqref="X18:X20">
    <cfRule type="expression" dxfId="577" priority="94" stopIfTrue="1">
      <formula>CK18=TRUE</formula>
    </cfRule>
  </conditionalFormatting>
  <conditionalFormatting sqref="X28:X29">
    <cfRule type="expression" dxfId="576" priority="200" stopIfTrue="1">
      <formula>CK28=TRUE</formula>
    </cfRule>
  </conditionalFormatting>
  <conditionalFormatting sqref="X31:X36">
    <cfRule type="expression" dxfId="575" priority="2002" stopIfTrue="1">
      <formula>CK31=TRUE</formula>
    </cfRule>
  </conditionalFormatting>
  <conditionalFormatting sqref="X38:X45">
    <cfRule type="expression" dxfId="574" priority="2212" stopIfTrue="1">
      <formula>CK38=TRUE</formula>
    </cfRule>
  </conditionalFormatting>
  <conditionalFormatting sqref="X48:X49">
    <cfRule type="expression" dxfId="573" priority="2492" stopIfTrue="1">
      <formula>CK48=TRUE</formula>
    </cfRule>
  </conditionalFormatting>
  <conditionalFormatting sqref="X51:X52">
    <cfRule type="expression" dxfId="572" priority="2562" stopIfTrue="1">
      <formula>CK51=TRUE</formula>
    </cfRule>
  </conditionalFormatting>
  <conditionalFormatting sqref="X54:X65">
    <cfRule type="expression" dxfId="571" priority="2632" stopIfTrue="1">
      <formula>CK54=TRUE</formula>
    </cfRule>
  </conditionalFormatting>
  <conditionalFormatting sqref="X67:X73">
    <cfRule type="expression" dxfId="570" priority="3052" stopIfTrue="1">
      <formula>CK67=TRUE</formula>
    </cfRule>
  </conditionalFormatting>
  <conditionalFormatting sqref="X75:X89">
    <cfRule type="expression" dxfId="569" priority="3297" stopIfTrue="1">
      <formula>CK75=TRUE</formula>
    </cfRule>
  </conditionalFormatting>
  <conditionalFormatting sqref="X91:X97">
    <cfRule type="expression" dxfId="568" priority="3752" stopIfTrue="1">
      <formula>CK91=TRUE</formula>
    </cfRule>
  </conditionalFormatting>
  <conditionalFormatting sqref="Y12:Y29 Y5:Y8">
    <cfRule type="expression" dxfId="567" priority="1163" stopIfTrue="1">
      <formula>CK5=TRUE</formula>
    </cfRule>
  </conditionalFormatting>
  <conditionalFormatting sqref="Y16">
    <cfRule type="expression" dxfId="566" priority="25" stopIfTrue="1">
      <formula>CK16=TRUE</formula>
    </cfRule>
  </conditionalFormatting>
  <conditionalFormatting sqref="Y18:Y20">
    <cfRule type="expression" dxfId="565" priority="95" stopIfTrue="1">
      <formula>CK18=TRUE</formula>
    </cfRule>
  </conditionalFormatting>
  <conditionalFormatting sqref="Y28:Y29">
    <cfRule type="expression" dxfId="564" priority="201" stopIfTrue="1">
      <formula>CK28=TRUE</formula>
    </cfRule>
  </conditionalFormatting>
  <conditionalFormatting sqref="Y31:Y36">
    <cfRule type="expression" dxfId="563" priority="2003" stopIfTrue="1">
      <formula>CK31=TRUE</formula>
    </cfRule>
  </conditionalFormatting>
  <conditionalFormatting sqref="Y38:Y45">
    <cfRule type="expression" dxfId="562" priority="2213" stopIfTrue="1">
      <formula>CK38=TRUE</formula>
    </cfRule>
  </conditionalFormatting>
  <conditionalFormatting sqref="Y48:Y49">
    <cfRule type="expression" dxfId="561" priority="2493" stopIfTrue="1">
      <formula>CK48=TRUE</formula>
    </cfRule>
  </conditionalFormatting>
  <conditionalFormatting sqref="Y51:Y52">
    <cfRule type="expression" dxfId="560" priority="2563" stopIfTrue="1">
      <formula>CK51=TRUE</formula>
    </cfRule>
  </conditionalFormatting>
  <conditionalFormatting sqref="Y54:Y65">
    <cfRule type="expression" dxfId="559" priority="2633" stopIfTrue="1">
      <formula>CK54=TRUE</formula>
    </cfRule>
  </conditionalFormatting>
  <conditionalFormatting sqref="Y67:Y73">
    <cfRule type="expression" dxfId="558" priority="3053" stopIfTrue="1">
      <formula>CK67=TRUE</formula>
    </cfRule>
  </conditionalFormatting>
  <conditionalFormatting sqref="Y75:Y89">
    <cfRule type="expression" dxfId="557" priority="3298" stopIfTrue="1">
      <formula>CK75=TRUE</formula>
    </cfRule>
  </conditionalFormatting>
  <conditionalFormatting sqref="Y91:Y97">
    <cfRule type="expression" dxfId="556" priority="3753" stopIfTrue="1">
      <formula>CK91=TRUE</formula>
    </cfRule>
  </conditionalFormatting>
  <conditionalFormatting sqref="Z12:Z29 Z5:Z8">
    <cfRule type="expression" dxfId="555" priority="1164" stopIfTrue="1">
      <formula>CK5=TRUE</formula>
    </cfRule>
  </conditionalFormatting>
  <conditionalFormatting sqref="Z16">
    <cfRule type="expression" dxfId="554" priority="26" stopIfTrue="1">
      <formula>CK16=TRUE</formula>
    </cfRule>
  </conditionalFormatting>
  <conditionalFormatting sqref="Z18:Z20">
    <cfRule type="expression" dxfId="553" priority="96" stopIfTrue="1">
      <formula>CK18=TRUE</formula>
    </cfRule>
  </conditionalFormatting>
  <conditionalFormatting sqref="Z28:Z29">
    <cfRule type="expression" dxfId="552" priority="202" stopIfTrue="1">
      <formula>CK28=TRUE</formula>
    </cfRule>
  </conditionalFormatting>
  <conditionalFormatting sqref="Z31:Z36">
    <cfRule type="expression" dxfId="551" priority="2004" stopIfTrue="1">
      <formula>CK31=TRUE</formula>
    </cfRule>
  </conditionalFormatting>
  <conditionalFormatting sqref="Z38:Z45">
    <cfRule type="expression" dxfId="550" priority="2214" stopIfTrue="1">
      <formula>CK38=TRUE</formula>
    </cfRule>
  </conditionalFormatting>
  <conditionalFormatting sqref="Z48:Z49">
    <cfRule type="expression" dxfId="549" priority="2494" stopIfTrue="1">
      <formula>CK48=TRUE</formula>
    </cfRule>
  </conditionalFormatting>
  <conditionalFormatting sqref="Z51:Z52">
    <cfRule type="expression" dxfId="548" priority="2564" stopIfTrue="1">
      <formula>CK51=TRUE</formula>
    </cfRule>
  </conditionalFormatting>
  <conditionalFormatting sqref="Z54:Z65">
    <cfRule type="expression" dxfId="547" priority="2634" stopIfTrue="1">
      <formula>CK54=TRUE</formula>
    </cfRule>
  </conditionalFormatting>
  <conditionalFormatting sqref="Z67:Z73">
    <cfRule type="expression" dxfId="546" priority="3054" stopIfTrue="1">
      <formula>CK67=TRUE</formula>
    </cfRule>
  </conditionalFormatting>
  <conditionalFormatting sqref="Z75:Z89">
    <cfRule type="expression" dxfId="545" priority="3299" stopIfTrue="1">
      <formula>CK75=TRUE</formula>
    </cfRule>
  </conditionalFormatting>
  <conditionalFormatting sqref="Z91:Z97">
    <cfRule type="expression" dxfId="544" priority="3754" stopIfTrue="1">
      <formula>CK91=TRUE</formula>
    </cfRule>
  </conditionalFormatting>
  <conditionalFormatting sqref="AA12:AA29 AA5:AA8">
    <cfRule type="expression" dxfId="543" priority="1165" stopIfTrue="1">
      <formula>CK5=TRUE</formula>
    </cfRule>
  </conditionalFormatting>
  <conditionalFormatting sqref="AA16">
    <cfRule type="expression" dxfId="542" priority="27" stopIfTrue="1">
      <formula>CK16=TRUE</formula>
    </cfRule>
  </conditionalFormatting>
  <conditionalFormatting sqref="AA18:AA20">
    <cfRule type="expression" dxfId="541" priority="97" stopIfTrue="1">
      <formula>CK18=TRUE</formula>
    </cfRule>
  </conditionalFormatting>
  <conditionalFormatting sqref="AA28:AA29">
    <cfRule type="expression" dxfId="540" priority="203" stopIfTrue="1">
      <formula>CK28=TRUE</formula>
    </cfRule>
  </conditionalFormatting>
  <conditionalFormatting sqref="AA31:AA36">
    <cfRule type="expression" dxfId="539" priority="2005" stopIfTrue="1">
      <formula>CK31=TRUE</formula>
    </cfRule>
  </conditionalFormatting>
  <conditionalFormatting sqref="AA38:AA45">
    <cfRule type="expression" dxfId="538" priority="2215" stopIfTrue="1">
      <formula>CK38=TRUE</formula>
    </cfRule>
  </conditionalFormatting>
  <conditionalFormatting sqref="AA48:AA49">
    <cfRule type="expression" dxfId="537" priority="2495" stopIfTrue="1">
      <formula>CK48=TRUE</formula>
    </cfRule>
  </conditionalFormatting>
  <conditionalFormatting sqref="AA51:AA52">
    <cfRule type="expression" dxfId="536" priority="2565" stopIfTrue="1">
      <formula>CK51=TRUE</formula>
    </cfRule>
  </conditionalFormatting>
  <conditionalFormatting sqref="AA54:AA65">
    <cfRule type="expression" dxfId="535" priority="2635" stopIfTrue="1">
      <formula>CK54=TRUE</formula>
    </cfRule>
  </conditionalFormatting>
  <conditionalFormatting sqref="AA67:AA73">
    <cfRule type="expression" dxfId="534" priority="3055" stopIfTrue="1">
      <formula>CK67=TRUE</formula>
    </cfRule>
  </conditionalFormatting>
  <conditionalFormatting sqref="AA75:AA89">
    <cfRule type="expression" dxfId="533" priority="3300" stopIfTrue="1">
      <formula>CK75=TRUE</formula>
    </cfRule>
  </conditionalFormatting>
  <conditionalFormatting sqref="AA91:AA97">
    <cfRule type="expression" dxfId="532" priority="3755" stopIfTrue="1">
      <formula>CK91=TRUE</formula>
    </cfRule>
  </conditionalFormatting>
  <conditionalFormatting sqref="AB12:AB29 AB5:AB8">
    <cfRule type="expression" dxfId="531" priority="1166" stopIfTrue="1">
      <formula>CK5=TRUE</formula>
    </cfRule>
  </conditionalFormatting>
  <conditionalFormatting sqref="AB16">
    <cfRule type="expression" dxfId="530" priority="28" stopIfTrue="1">
      <formula>CK16=TRUE</formula>
    </cfRule>
  </conditionalFormatting>
  <conditionalFormatting sqref="AB18:AB20">
    <cfRule type="expression" dxfId="529" priority="98" stopIfTrue="1">
      <formula>CK18=TRUE</formula>
    </cfRule>
  </conditionalFormatting>
  <conditionalFormatting sqref="AB28:AB29">
    <cfRule type="expression" dxfId="528" priority="204" stopIfTrue="1">
      <formula>CK28=TRUE</formula>
    </cfRule>
  </conditionalFormatting>
  <conditionalFormatting sqref="AB31:AB36">
    <cfRule type="expression" dxfId="527" priority="2006" stopIfTrue="1">
      <formula>CK31=TRUE</formula>
    </cfRule>
  </conditionalFormatting>
  <conditionalFormatting sqref="AB38:AB45">
    <cfRule type="expression" dxfId="526" priority="2216" stopIfTrue="1">
      <formula>CK38=TRUE</formula>
    </cfRule>
  </conditionalFormatting>
  <conditionalFormatting sqref="AB48:AB49">
    <cfRule type="expression" dxfId="525" priority="2496" stopIfTrue="1">
      <formula>CK48=TRUE</formula>
    </cfRule>
  </conditionalFormatting>
  <conditionalFormatting sqref="AB51:AB52">
    <cfRule type="expression" dxfId="524" priority="2566" stopIfTrue="1">
      <formula>CK51=TRUE</formula>
    </cfRule>
  </conditionalFormatting>
  <conditionalFormatting sqref="AB54:AB65">
    <cfRule type="expression" dxfId="523" priority="2636" stopIfTrue="1">
      <formula>CK54=TRUE</formula>
    </cfRule>
  </conditionalFormatting>
  <conditionalFormatting sqref="AB67:AB73">
    <cfRule type="expression" dxfId="522" priority="3056" stopIfTrue="1">
      <formula>CK67=TRUE</formula>
    </cfRule>
  </conditionalFormatting>
  <conditionalFormatting sqref="AB75:AB89">
    <cfRule type="expression" dxfId="521" priority="3301" stopIfTrue="1">
      <formula>CK75=TRUE</formula>
    </cfRule>
  </conditionalFormatting>
  <conditionalFormatting sqref="AB91:AB97">
    <cfRule type="expression" dxfId="520" priority="3756" stopIfTrue="1">
      <formula>CK91=TRUE</formula>
    </cfRule>
  </conditionalFormatting>
  <conditionalFormatting sqref="AC12:AC29 AC5:AC8">
    <cfRule type="expression" dxfId="519" priority="1167" stopIfTrue="1">
      <formula>CK5=TRUE</formula>
    </cfRule>
  </conditionalFormatting>
  <conditionalFormatting sqref="AC16">
    <cfRule type="expression" dxfId="518" priority="29" stopIfTrue="1">
      <formula>CK16=TRUE</formula>
    </cfRule>
  </conditionalFormatting>
  <conditionalFormatting sqref="AC18:AC20">
    <cfRule type="expression" dxfId="517" priority="99" stopIfTrue="1">
      <formula>CK18=TRUE</formula>
    </cfRule>
  </conditionalFormatting>
  <conditionalFormatting sqref="AC28:AC29">
    <cfRule type="expression" dxfId="516" priority="205" stopIfTrue="1">
      <formula>CK28=TRUE</formula>
    </cfRule>
  </conditionalFormatting>
  <conditionalFormatting sqref="AC31:AC36">
    <cfRule type="expression" dxfId="515" priority="2007" stopIfTrue="1">
      <formula>CK31=TRUE</formula>
    </cfRule>
  </conditionalFormatting>
  <conditionalFormatting sqref="AC38:AC45">
    <cfRule type="expression" dxfId="514" priority="2217" stopIfTrue="1">
      <formula>CK38=TRUE</formula>
    </cfRule>
  </conditionalFormatting>
  <conditionalFormatting sqref="AC48:AC49">
    <cfRule type="expression" dxfId="513" priority="2497" stopIfTrue="1">
      <formula>CK48=TRUE</formula>
    </cfRule>
  </conditionalFormatting>
  <conditionalFormatting sqref="AC51:AC52">
    <cfRule type="expression" dxfId="512" priority="2567" stopIfTrue="1">
      <formula>CK51=TRUE</formula>
    </cfRule>
  </conditionalFormatting>
  <conditionalFormatting sqref="AC54:AC65">
    <cfRule type="expression" dxfId="511" priority="2637" stopIfTrue="1">
      <formula>CK54=TRUE</formula>
    </cfRule>
  </conditionalFormatting>
  <conditionalFormatting sqref="AC67:AC73">
    <cfRule type="expression" dxfId="510" priority="3057" stopIfTrue="1">
      <formula>CK67=TRUE</formula>
    </cfRule>
  </conditionalFormatting>
  <conditionalFormatting sqref="AC75:AC89">
    <cfRule type="expression" dxfId="509" priority="3302" stopIfTrue="1">
      <formula>CK75=TRUE</formula>
    </cfRule>
  </conditionalFormatting>
  <conditionalFormatting sqref="AC91:AC97">
    <cfRule type="expression" dxfId="508" priority="3757" stopIfTrue="1">
      <formula>CK91=TRUE</formula>
    </cfRule>
  </conditionalFormatting>
  <conditionalFormatting sqref="AD12:AD29 AD5:AD8">
    <cfRule type="expression" dxfId="507" priority="1168" stopIfTrue="1">
      <formula>CK5=TRUE</formula>
    </cfRule>
  </conditionalFormatting>
  <conditionalFormatting sqref="AD16">
    <cfRule type="expression" dxfId="506" priority="30" stopIfTrue="1">
      <formula>CK16=TRUE</formula>
    </cfRule>
  </conditionalFormatting>
  <conditionalFormatting sqref="AD18:AD20">
    <cfRule type="expression" dxfId="505" priority="100" stopIfTrue="1">
      <formula>CK18=TRUE</formula>
    </cfRule>
  </conditionalFormatting>
  <conditionalFormatting sqref="AD28:AD29">
    <cfRule type="expression" dxfId="504" priority="206" stopIfTrue="1">
      <formula>CK28=TRUE</formula>
    </cfRule>
  </conditionalFormatting>
  <conditionalFormatting sqref="AD31:AD36">
    <cfRule type="expression" dxfId="503" priority="2008" stopIfTrue="1">
      <formula>CK31=TRUE</formula>
    </cfRule>
  </conditionalFormatting>
  <conditionalFormatting sqref="AD38:AD45">
    <cfRule type="expression" dxfId="502" priority="2218" stopIfTrue="1">
      <formula>CK38=TRUE</formula>
    </cfRule>
  </conditionalFormatting>
  <conditionalFormatting sqref="AD48:AD49">
    <cfRule type="expression" dxfId="501" priority="2498" stopIfTrue="1">
      <formula>CK48=TRUE</formula>
    </cfRule>
  </conditionalFormatting>
  <conditionalFormatting sqref="AD51:AD52">
    <cfRule type="expression" dxfId="500" priority="2568" stopIfTrue="1">
      <formula>CK51=TRUE</formula>
    </cfRule>
  </conditionalFormatting>
  <conditionalFormatting sqref="AD54:AD65">
    <cfRule type="expression" dxfId="499" priority="2638" stopIfTrue="1">
      <formula>CK54=TRUE</formula>
    </cfRule>
  </conditionalFormatting>
  <conditionalFormatting sqref="AD67:AD73">
    <cfRule type="expression" dxfId="498" priority="3058" stopIfTrue="1">
      <formula>CK67=TRUE</formula>
    </cfRule>
  </conditionalFormatting>
  <conditionalFormatting sqref="AD75:AD89">
    <cfRule type="expression" dxfId="497" priority="3303" stopIfTrue="1">
      <formula>CK75=TRUE</formula>
    </cfRule>
  </conditionalFormatting>
  <conditionalFormatting sqref="AD91:AD97">
    <cfRule type="expression" dxfId="496" priority="3758" stopIfTrue="1">
      <formula>CK91=TRUE</formula>
    </cfRule>
  </conditionalFormatting>
  <conditionalFormatting sqref="AE12:AE29 AE5:AE8">
    <cfRule type="expression" dxfId="495" priority="1169" stopIfTrue="1">
      <formula>CK5=TRUE</formula>
    </cfRule>
  </conditionalFormatting>
  <conditionalFormatting sqref="AE16">
    <cfRule type="expression" dxfId="494" priority="31" stopIfTrue="1">
      <formula>CK16=TRUE</formula>
    </cfRule>
  </conditionalFormatting>
  <conditionalFormatting sqref="AE18:AE20">
    <cfRule type="expression" dxfId="493" priority="101" stopIfTrue="1">
      <formula>CK18=TRUE</formula>
    </cfRule>
  </conditionalFormatting>
  <conditionalFormatting sqref="AE28:AE29">
    <cfRule type="expression" dxfId="492" priority="207" stopIfTrue="1">
      <formula>CK28=TRUE</formula>
    </cfRule>
  </conditionalFormatting>
  <conditionalFormatting sqref="AE31:AE36">
    <cfRule type="expression" dxfId="491" priority="2009" stopIfTrue="1">
      <formula>CK31=TRUE</formula>
    </cfRule>
  </conditionalFormatting>
  <conditionalFormatting sqref="AE38:AE45">
    <cfRule type="expression" dxfId="490" priority="2219" stopIfTrue="1">
      <formula>CK38=TRUE</formula>
    </cfRule>
  </conditionalFormatting>
  <conditionalFormatting sqref="AE48:AE49">
    <cfRule type="expression" dxfId="489" priority="2499" stopIfTrue="1">
      <formula>CK48=TRUE</formula>
    </cfRule>
  </conditionalFormatting>
  <conditionalFormatting sqref="AE51:AE52">
    <cfRule type="expression" dxfId="488" priority="2569" stopIfTrue="1">
      <formula>CK51=TRUE</formula>
    </cfRule>
  </conditionalFormatting>
  <conditionalFormatting sqref="AE54:AE65">
    <cfRule type="expression" dxfId="487" priority="2639" stopIfTrue="1">
      <formula>CK54=TRUE</formula>
    </cfRule>
  </conditionalFormatting>
  <conditionalFormatting sqref="AE67:AE73">
    <cfRule type="expression" dxfId="486" priority="3059" stopIfTrue="1">
      <formula>CK67=TRUE</formula>
    </cfRule>
  </conditionalFormatting>
  <conditionalFormatting sqref="AE75:AE89">
    <cfRule type="expression" dxfId="485" priority="3304" stopIfTrue="1">
      <formula>CK75=TRUE</formula>
    </cfRule>
  </conditionalFormatting>
  <conditionalFormatting sqref="AE91:AE97">
    <cfRule type="expression" dxfId="484" priority="3759" stopIfTrue="1">
      <formula>CK91=TRUE</formula>
    </cfRule>
  </conditionalFormatting>
  <conditionalFormatting sqref="AF12:AF29 AF5:AF8">
    <cfRule type="expression" dxfId="483" priority="1170" stopIfTrue="1">
      <formula>CK5=TRUE</formula>
    </cfRule>
  </conditionalFormatting>
  <conditionalFormatting sqref="AF16">
    <cfRule type="expression" dxfId="482" priority="32" stopIfTrue="1">
      <formula>CK16=TRUE</formula>
    </cfRule>
  </conditionalFormatting>
  <conditionalFormatting sqref="AF18:AF20">
    <cfRule type="expression" dxfId="481" priority="102" stopIfTrue="1">
      <formula>CK18=TRUE</formula>
    </cfRule>
  </conditionalFormatting>
  <conditionalFormatting sqref="AF28:AF29">
    <cfRule type="expression" dxfId="480" priority="208" stopIfTrue="1">
      <formula>CK28=TRUE</formula>
    </cfRule>
  </conditionalFormatting>
  <conditionalFormatting sqref="AF31:AF36">
    <cfRule type="expression" dxfId="479" priority="2010" stopIfTrue="1">
      <formula>CK31=TRUE</formula>
    </cfRule>
  </conditionalFormatting>
  <conditionalFormatting sqref="AF38:AF45">
    <cfRule type="expression" dxfId="478" priority="2220" stopIfTrue="1">
      <formula>CK38=TRUE</formula>
    </cfRule>
  </conditionalFormatting>
  <conditionalFormatting sqref="AF48:AF49">
    <cfRule type="expression" dxfId="477" priority="2500" stopIfTrue="1">
      <formula>CK48=TRUE</formula>
    </cfRule>
  </conditionalFormatting>
  <conditionalFormatting sqref="AF51:AF52">
    <cfRule type="expression" dxfId="476" priority="2570" stopIfTrue="1">
      <formula>CK51=TRUE</formula>
    </cfRule>
  </conditionalFormatting>
  <conditionalFormatting sqref="AF54:AF65">
    <cfRule type="expression" dxfId="475" priority="2640" stopIfTrue="1">
      <formula>CK54=TRUE</formula>
    </cfRule>
  </conditionalFormatting>
  <conditionalFormatting sqref="AF67:AF73">
    <cfRule type="expression" dxfId="474" priority="3060" stopIfTrue="1">
      <formula>CK67=TRUE</formula>
    </cfRule>
  </conditionalFormatting>
  <conditionalFormatting sqref="AF75:AF89">
    <cfRule type="expression" dxfId="473" priority="3305" stopIfTrue="1">
      <formula>CK75=TRUE</formula>
    </cfRule>
  </conditionalFormatting>
  <conditionalFormatting sqref="AF91:AF97">
    <cfRule type="expression" dxfId="472" priority="3760" stopIfTrue="1">
      <formula>CK91=TRUE</formula>
    </cfRule>
  </conditionalFormatting>
  <conditionalFormatting sqref="AG12:AG29 AG5:AG8">
    <cfRule type="expression" dxfId="471" priority="1171" stopIfTrue="1">
      <formula>CK5=TRUE</formula>
    </cfRule>
  </conditionalFormatting>
  <conditionalFormatting sqref="AG16">
    <cfRule type="expression" dxfId="470" priority="33" stopIfTrue="1">
      <formula>CK16=TRUE</formula>
    </cfRule>
  </conditionalFormatting>
  <conditionalFormatting sqref="AG18:AG20">
    <cfRule type="expression" dxfId="469" priority="103" stopIfTrue="1">
      <formula>CK18=TRUE</formula>
    </cfRule>
  </conditionalFormatting>
  <conditionalFormatting sqref="AG28:AG29">
    <cfRule type="expression" dxfId="468" priority="209" stopIfTrue="1">
      <formula>CK28=TRUE</formula>
    </cfRule>
  </conditionalFormatting>
  <conditionalFormatting sqref="AG31:AG36">
    <cfRule type="expression" dxfId="467" priority="2011" stopIfTrue="1">
      <formula>CK31=TRUE</formula>
    </cfRule>
  </conditionalFormatting>
  <conditionalFormatting sqref="AG38:AG45">
    <cfRule type="expression" dxfId="466" priority="2221" stopIfTrue="1">
      <formula>CK38=TRUE</formula>
    </cfRule>
  </conditionalFormatting>
  <conditionalFormatting sqref="AG48:AG49">
    <cfRule type="expression" dxfId="465" priority="2501" stopIfTrue="1">
      <formula>CK48=TRUE</formula>
    </cfRule>
  </conditionalFormatting>
  <conditionalFormatting sqref="AG51:AG52">
    <cfRule type="expression" dxfId="464" priority="2571" stopIfTrue="1">
      <formula>CK51=TRUE</formula>
    </cfRule>
  </conditionalFormatting>
  <conditionalFormatting sqref="AG54:AG65">
    <cfRule type="expression" dxfId="463" priority="2641" stopIfTrue="1">
      <formula>CK54=TRUE</formula>
    </cfRule>
  </conditionalFormatting>
  <conditionalFormatting sqref="AG67:AG73">
    <cfRule type="expression" dxfId="462" priority="3061" stopIfTrue="1">
      <formula>CK67=TRUE</formula>
    </cfRule>
  </conditionalFormatting>
  <conditionalFormatting sqref="AG75:AG89">
    <cfRule type="expression" dxfId="461" priority="3306" stopIfTrue="1">
      <formula>CK75=TRUE</formula>
    </cfRule>
  </conditionalFormatting>
  <conditionalFormatting sqref="AG91:AG97">
    <cfRule type="expression" dxfId="460" priority="3761" stopIfTrue="1">
      <formula>CK91=TRUE</formula>
    </cfRule>
  </conditionalFormatting>
  <conditionalFormatting sqref="AH12:AH29 AH5:AH8">
    <cfRule type="expression" dxfId="459" priority="1172" stopIfTrue="1">
      <formula>CK5=TRUE</formula>
    </cfRule>
  </conditionalFormatting>
  <conditionalFormatting sqref="AH16">
    <cfRule type="expression" dxfId="458" priority="34" stopIfTrue="1">
      <formula>CK16=TRUE</formula>
    </cfRule>
  </conditionalFormatting>
  <conditionalFormatting sqref="AH18:AH20">
    <cfRule type="expression" dxfId="457" priority="104" stopIfTrue="1">
      <formula>CK18=TRUE</formula>
    </cfRule>
  </conditionalFormatting>
  <conditionalFormatting sqref="AH28:AH29">
    <cfRule type="expression" dxfId="456" priority="210" stopIfTrue="1">
      <formula>CK28=TRUE</formula>
    </cfRule>
  </conditionalFormatting>
  <conditionalFormatting sqref="AH31:AH36">
    <cfRule type="expression" dxfId="455" priority="2012" stopIfTrue="1">
      <formula>CK31=TRUE</formula>
    </cfRule>
  </conditionalFormatting>
  <conditionalFormatting sqref="AH38:AH45">
    <cfRule type="expression" dxfId="454" priority="2222" stopIfTrue="1">
      <formula>CK38=TRUE</formula>
    </cfRule>
  </conditionalFormatting>
  <conditionalFormatting sqref="AH48:AH49">
    <cfRule type="expression" dxfId="453" priority="2502" stopIfTrue="1">
      <formula>CK48=TRUE</formula>
    </cfRule>
  </conditionalFormatting>
  <conditionalFormatting sqref="AH51:AH52">
    <cfRule type="expression" dxfId="452" priority="2572" stopIfTrue="1">
      <formula>CK51=TRUE</formula>
    </cfRule>
  </conditionalFormatting>
  <conditionalFormatting sqref="AH54:AH65">
    <cfRule type="expression" dxfId="451" priority="2642" stopIfTrue="1">
      <formula>CK54=TRUE</formula>
    </cfRule>
  </conditionalFormatting>
  <conditionalFormatting sqref="AH67:AH73">
    <cfRule type="expression" dxfId="450" priority="3062" stopIfTrue="1">
      <formula>CK67=TRUE</formula>
    </cfRule>
  </conditionalFormatting>
  <conditionalFormatting sqref="AH75:AH89">
    <cfRule type="expression" dxfId="449" priority="3307" stopIfTrue="1">
      <formula>CK75=TRUE</formula>
    </cfRule>
  </conditionalFormatting>
  <conditionalFormatting sqref="AH91:AH97">
    <cfRule type="expression" dxfId="448" priority="3762" stopIfTrue="1">
      <formula>CK91=TRUE</formula>
    </cfRule>
  </conditionalFormatting>
  <conditionalFormatting sqref="AI12:AI29 AI5:AI8">
    <cfRule type="expression" dxfId="447" priority="1173" stopIfTrue="1">
      <formula>CK5=TRUE</formula>
    </cfRule>
  </conditionalFormatting>
  <conditionalFormatting sqref="AI16">
    <cfRule type="expression" dxfId="446" priority="35" stopIfTrue="1">
      <formula>CK16=TRUE</formula>
    </cfRule>
  </conditionalFormatting>
  <conditionalFormatting sqref="AI18:AI20">
    <cfRule type="expression" dxfId="445" priority="105" stopIfTrue="1">
      <formula>CK18=TRUE</formula>
    </cfRule>
  </conditionalFormatting>
  <conditionalFormatting sqref="AI28:AI29">
    <cfRule type="expression" dxfId="444" priority="211" stopIfTrue="1">
      <formula>CK28=TRUE</formula>
    </cfRule>
  </conditionalFormatting>
  <conditionalFormatting sqref="AI31:AI36">
    <cfRule type="expression" dxfId="443" priority="2013" stopIfTrue="1">
      <formula>CK31=TRUE</formula>
    </cfRule>
  </conditionalFormatting>
  <conditionalFormatting sqref="AI38:AI45">
    <cfRule type="expression" dxfId="442" priority="2223" stopIfTrue="1">
      <formula>CK38=TRUE</formula>
    </cfRule>
  </conditionalFormatting>
  <conditionalFormatting sqref="AI48:AI49">
    <cfRule type="expression" dxfId="441" priority="2503" stopIfTrue="1">
      <formula>CK48=TRUE</formula>
    </cfRule>
  </conditionalFormatting>
  <conditionalFormatting sqref="AI51:AI52">
    <cfRule type="expression" dxfId="440" priority="2573" stopIfTrue="1">
      <formula>CK51=TRUE</formula>
    </cfRule>
  </conditionalFormatting>
  <conditionalFormatting sqref="AI54:AI65">
    <cfRule type="expression" dxfId="439" priority="2643" stopIfTrue="1">
      <formula>CK54=TRUE</formula>
    </cfRule>
  </conditionalFormatting>
  <conditionalFormatting sqref="AI67:AI73">
    <cfRule type="expression" dxfId="438" priority="3063" stopIfTrue="1">
      <formula>CK67=TRUE</formula>
    </cfRule>
  </conditionalFormatting>
  <conditionalFormatting sqref="AI75:AI89">
    <cfRule type="expression" dxfId="437" priority="3308" stopIfTrue="1">
      <formula>CK75=TRUE</formula>
    </cfRule>
  </conditionalFormatting>
  <conditionalFormatting sqref="AI91:AI97">
    <cfRule type="expression" dxfId="436" priority="3763" stopIfTrue="1">
      <formula>CK91=TRUE</formula>
    </cfRule>
  </conditionalFormatting>
  <conditionalFormatting sqref="AJ12:AJ29 AJ5:AJ8">
    <cfRule type="expression" dxfId="435" priority="1174" stopIfTrue="1">
      <formula>CK5=TRUE</formula>
    </cfRule>
  </conditionalFormatting>
  <conditionalFormatting sqref="AJ16">
    <cfRule type="expression" dxfId="434" priority="36" stopIfTrue="1">
      <formula>CK16=TRUE</formula>
    </cfRule>
  </conditionalFormatting>
  <conditionalFormatting sqref="AJ18:AJ20">
    <cfRule type="expression" dxfId="433" priority="106" stopIfTrue="1">
      <formula>CK18=TRUE</formula>
    </cfRule>
  </conditionalFormatting>
  <conditionalFormatting sqref="AJ28:AJ29">
    <cfRule type="expression" dxfId="432" priority="212" stopIfTrue="1">
      <formula>CK28=TRUE</formula>
    </cfRule>
  </conditionalFormatting>
  <conditionalFormatting sqref="AJ31:AJ36">
    <cfRule type="expression" dxfId="431" priority="2014" stopIfTrue="1">
      <formula>CK31=TRUE</formula>
    </cfRule>
  </conditionalFormatting>
  <conditionalFormatting sqref="AJ38:AJ45">
    <cfRule type="expression" dxfId="430" priority="2224" stopIfTrue="1">
      <formula>CK38=TRUE</formula>
    </cfRule>
  </conditionalFormatting>
  <conditionalFormatting sqref="AJ48:AJ49">
    <cfRule type="expression" dxfId="429" priority="2504" stopIfTrue="1">
      <formula>CK48=TRUE</formula>
    </cfRule>
  </conditionalFormatting>
  <conditionalFormatting sqref="AJ51:AJ52">
    <cfRule type="expression" dxfId="428" priority="2574" stopIfTrue="1">
      <formula>CK51=TRUE</formula>
    </cfRule>
  </conditionalFormatting>
  <conditionalFormatting sqref="AJ54:AJ65">
    <cfRule type="expression" dxfId="427" priority="2644" stopIfTrue="1">
      <formula>CK54=TRUE</formula>
    </cfRule>
  </conditionalFormatting>
  <conditionalFormatting sqref="AJ67:AJ73">
    <cfRule type="expression" dxfId="426" priority="3064" stopIfTrue="1">
      <formula>CK67=TRUE</formula>
    </cfRule>
  </conditionalFormatting>
  <conditionalFormatting sqref="AJ75:AJ89">
    <cfRule type="expression" dxfId="425" priority="3309" stopIfTrue="1">
      <formula>CK75=TRUE</formula>
    </cfRule>
  </conditionalFormatting>
  <conditionalFormatting sqref="AJ91:AJ97">
    <cfRule type="expression" dxfId="424" priority="3764" stopIfTrue="1">
      <formula>CK91=TRUE</formula>
    </cfRule>
  </conditionalFormatting>
  <conditionalFormatting sqref="AK10 AK30 AK37 AK46 AK53 AK66 AK74 AK90 AK98">
    <cfRule type="expression" dxfId="423" priority="416">
      <formula>$AK10</formula>
    </cfRule>
  </conditionalFormatting>
  <conditionalFormatting sqref="AK12:AK29 AK5:AK8">
    <cfRule type="expression" dxfId="422" priority="1175" stopIfTrue="1">
      <formula>CK5=TRUE</formula>
    </cfRule>
  </conditionalFormatting>
  <conditionalFormatting sqref="AK16">
    <cfRule type="expression" dxfId="421" priority="37" stopIfTrue="1">
      <formula>CK16=TRUE</formula>
    </cfRule>
  </conditionalFormatting>
  <conditionalFormatting sqref="AK18:AK20">
    <cfRule type="expression" dxfId="420" priority="107" stopIfTrue="1">
      <formula>CK18=TRUE</formula>
    </cfRule>
  </conditionalFormatting>
  <conditionalFormatting sqref="AK28:AK29">
    <cfRule type="expression" dxfId="419" priority="213" stopIfTrue="1">
      <formula>CK28=TRUE</formula>
    </cfRule>
  </conditionalFormatting>
  <conditionalFormatting sqref="AK31:AK36">
    <cfRule type="expression" dxfId="418" priority="2015" stopIfTrue="1">
      <formula>CK31=TRUE</formula>
    </cfRule>
  </conditionalFormatting>
  <conditionalFormatting sqref="AK38:AK45">
    <cfRule type="expression" dxfId="417" priority="2225" stopIfTrue="1">
      <formula>CK38=TRUE</formula>
    </cfRule>
  </conditionalFormatting>
  <conditionalFormatting sqref="AK48:AK49">
    <cfRule type="expression" dxfId="416" priority="2505" stopIfTrue="1">
      <formula>CK48=TRUE</formula>
    </cfRule>
  </conditionalFormatting>
  <conditionalFormatting sqref="AK51:AK52">
    <cfRule type="expression" dxfId="415" priority="2575" stopIfTrue="1">
      <formula>CK51=TRUE</formula>
    </cfRule>
  </conditionalFormatting>
  <conditionalFormatting sqref="AK54:AK65">
    <cfRule type="expression" dxfId="414" priority="2645" stopIfTrue="1">
      <formula>CK54=TRUE</formula>
    </cfRule>
  </conditionalFormatting>
  <conditionalFormatting sqref="AK67:AK73">
    <cfRule type="expression" dxfId="413" priority="3065" stopIfTrue="1">
      <formula>CK67=TRUE</formula>
    </cfRule>
  </conditionalFormatting>
  <conditionalFormatting sqref="AK75:AK89">
    <cfRule type="expression" dxfId="412" priority="3310" stopIfTrue="1">
      <formula>CK75=TRUE</formula>
    </cfRule>
  </conditionalFormatting>
  <conditionalFormatting sqref="AK91:AK97">
    <cfRule type="expression" dxfId="411" priority="3765" stopIfTrue="1">
      <formula>CK91=TRUE</formula>
    </cfRule>
  </conditionalFormatting>
  <conditionalFormatting sqref="AK3:AL3">
    <cfRule type="expression" dxfId="410" priority="339">
      <formula>$AK3</formula>
    </cfRule>
  </conditionalFormatting>
  <conditionalFormatting sqref="AL4:AL99">
    <cfRule type="expression" dxfId="409" priority="394">
      <formula>$AK4</formula>
    </cfRule>
  </conditionalFormatting>
  <conditionalFormatting sqref="AL1:AT2">
    <cfRule type="expression" dxfId="408" priority="347">
      <formula>OR($AL1=3)</formula>
    </cfRule>
    <cfRule type="expression" dxfId="407" priority="346">
      <formula>OR($AL1=2,$AL1=3,$AL1=1)</formula>
    </cfRule>
  </conditionalFormatting>
  <conditionalFormatting sqref="AL2:AT2 AT3:AT99 B10:AS26 C27:AS27 B28:AS46">
    <cfRule type="expression" dxfId="406" priority="345">
      <formula>OR($AL2=3)</formula>
    </cfRule>
  </conditionalFormatting>
  <conditionalFormatting sqref="AM37 AO37:AP37">
    <cfRule type="expression" dxfId="405" priority="324">
      <formula>OR($AL37=3)</formula>
    </cfRule>
    <cfRule type="expression" dxfId="404" priority="323">
      <formula>OR($AL37=2,$AL37=3,$AL37=1)</formula>
    </cfRule>
  </conditionalFormatting>
  <conditionalFormatting sqref="AM10:AP10">
    <cfRule type="expression" dxfId="403" priority="331">
      <formula>OR($AL10=2,$AL10=3,$AL10=1)</formula>
    </cfRule>
    <cfRule type="expression" dxfId="402" priority="330">
      <formula>OR($AL10=3)</formula>
    </cfRule>
    <cfRule type="expression" dxfId="401" priority="329">
      <formula>OR($AL10=2,$AL10=3,$AL10=1)</formula>
    </cfRule>
    <cfRule type="expression" dxfId="400" priority="332">
      <formula>OR($AL10=3)</formula>
    </cfRule>
  </conditionalFormatting>
  <conditionalFormatting sqref="AM30:AP30">
    <cfRule type="expression" dxfId="399" priority="328">
      <formula>OR($AL30=3)</formula>
    </cfRule>
    <cfRule type="expression" dxfId="398" priority="325">
      <formula>OR($AL30=2,$AL30=3,$AL30=1)</formula>
    </cfRule>
    <cfRule type="expression" dxfId="397" priority="326">
      <formula>OR($AL30=3)</formula>
    </cfRule>
    <cfRule type="expression" dxfId="396" priority="327">
      <formula>OR($AL30=2,$AL30=3,$AL30=1)</formula>
    </cfRule>
  </conditionalFormatting>
  <conditionalFormatting sqref="AM37:AP37">
    <cfRule type="expression" dxfId="395" priority="296">
      <formula>OR($AL37=3)</formula>
    </cfRule>
    <cfRule type="expression" dxfId="394" priority="295">
      <formula>OR($AL37=2,$AL37=3,$AL37=1)</formula>
    </cfRule>
  </conditionalFormatting>
  <conditionalFormatting sqref="AM46:AP46">
    <cfRule type="expression" dxfId="393" priority="318">
      <formula>OR($AL46=3)</formula>
    </cfRule>
    <cfRule type="expression" dxfId="392" priority="317">
      <formula>OR($AL46=2,$AL46=3,$AL46=1)</formula>
    </cfRule>
    <cfRule type="expression" dxfId="391" priority="319">
      <formula>OR($AL46=2,$AL46=3,$AL46=1)</formula>
    </cfRule>
    <cfRule type="expression" dxfId="390" priority="320">
      <formula>OR($AL46=3)</formula>
    </cfRule>
  </conditionalFormatting>
  <conditionalFormatting sqref="AM53:AP53">
    <cfRule type="expression" dxfId="389" priority="313">
      <formula>OR($AL53=2,$AL53=3,$AL53=1)</formula>
    </cfRule>
    <cfRule type="expression" dxfId="388" priority="316">
      <formula>OR($AL53=3)</formula>
    </cfRule>
    <cfRule type="expression" dxfId="387" priority="314">
      <formula>OR($AL53=3)</formula>
    </cfRule>
    <cfRule type="expression" dxfId="386" priority="315">
      <formula>OR($AL53=2,$AL53=3,$AL53=1)</formula>
    </cfRule>
  </conditionalFormatting>
  <conditionalFormatting sqref="AM66:AP66">
    <cfRule type="expression" dxfId="385" priority="312">
      <formula>OR($AL66=3)</formula>
    </cfRule>
    <cfRule type="expression" dxfId="384" priority="310">
      <formula>OR($AL66=3)</formula>
    </cfRule>
    <cfRule type="expression" dxfId="383" priority="309">
      <formula>OR($AL66=2,$AL66=3,$AL66=1)</formula>
    </cfRule>
    <cfRule type="expression" dxfId="382" priority="311">
      <formula>OR($AL66=2,$AL66=3,$AL66=1)</formula>
    </cfRule>
  </conditionalFormatting>
  <conditionalFormatting sqref="AM74:AP74">
    <cfRule type="expression" dxfId="381" priority="308">
      <formula>OR($AL74=3)</formula>
    </cfRule>
    <cfRule type="expression" dxfId="380" priority="306">
      <formula>OR($AL74=3)</formula>
    </cfRule>
    <cfRule type="expression" dxfId="379" priority="307">
      <formula>OR($AL74=2,$AL74=3,$AL74=1)</formula>
    </cfRule>
    <cfRule type="expression" dxfId="378" priority="305">
      <formula>OR($AL74=2,$AL74=3,$AL74=1)</formula>
    </cfRule>
  </conditionalFormatting>
  <conditionalFormatting sqref="AM90:AP90">
    <cfRule type="expression" dxfId="377" priority="303">
      <formula>OR($AL90=2,$AL90=3,$AL90=1)</formula>
    </cfRule>
    <cfRule type="expression" dxfId="376" priority="302">
      <formula>OR($AL90=3)</formula>
    </cfRule>
    <cfRule type="expression" dxfId="375" priority="301">
      <formula>OR($AL90=2,$AL90=3,$AL90=1)</formula>
    </cfRule>
    <cfRule type="expression" dxfId="374" priority="304">
      <formula>OR($AL90=3)</formula>
    </cfRule>
  </conditionalFormatting>
  <conditionalFormatting sqref="AM98:AP98">
    <cfRule type="expression" dxfId="373" priority="300">
      <formula>OR($AL98=3)</formula>
    </cfRule>
    <cfRule type="expression" dxfId="372" priority="299">
      <formula>OR($AL98=2,$AL98=3,$AL98=1)</formula>
    </cfRule>
    <cfRule type="expression" dxfId="371" priority="298">
      <formula>OR($AL98=3)</formula>
    </cfRule>
    <cfRule type="expression" dxfId="370" priority="297">
      <formula>OR($AL98=2,$AL98=3,$AL98=1)</formula>
    </cfRule>
  </conditionalFormatting>
  <conditionalFormatting sqref="AM1:AS1">
    <cfRule type="expression" dxfId="369" priority="343">
      <formula>OR($AL1=3)</formula>
    </cfRule>
    <cfRule type="expression" dxfId="368" priority="342">
      <formula>OR($AL1=2,$AL1=3,$AL1=1)</formula>
    </cfRule>
  </conditionalFormatting>
  <conditionalFormatting sqref="AN37">
    <cfRule type="expression" dxfId="367" priority="294">
      <formula>OR($AL37=3)</formula>
    </cfRule>
    <cfRule type="expression" dxfId="366" priority="293">
      <formula>OR($AL37=2,$AL37=3,$AL37=1)</formula>
    </cfRule>
  </conditionalFormatting>
  <conditionalFormatting sqref="AQ4:AQ10 AQ30:AQ99">
    <cfRule type="expression" dxfId="365" priority="292">
      <formula>OR($AL4=3)</formula>
    </cfRule>
    <cfRule type="expression" dxfId="364" priority="291">
      <formula>OR($AL4=2,$AL4=3,$AL4=1)</formula>
    </cfRule>
  </conditionalFormatting>
  <conditionalFormatting sqref="AQ4:AR10 AQ30:AR99">
    <cfRule type="expression" dxfId="363" priority="288">
      <formula>OR($AL4=3)</formula>
    </cfRule>
    <cfRule type="expression" dxfId="362" priority="287">
      <formula>OR($AL4=2,$AL4=3,$AL4=1)</formula>
    </cfRule>
  </conditionalFormatting>
  <conditionalFormatting sqref="AR4:AR10 AR30:AR99">
    <cfRule type="expression" dxfId="361" priority="286">
      <formula>OR($AL4=3)</formula>
    </cfRule>
    <cfRule type="expression" dxfId="360" priority="285">
      <formula>OR($AL4=2,$AL4=3,$AL4=1)</formula>
    </cfRule>
  </conditionalFormatting>
  <conditionalFormatting sqref="AS3">
    <cfRule type="expression" dxfId="359" priority="337">
      <formula>OR($AL3=2,$AL3=3,$AL3=1)</formula>
    </cfRule>
    <cfRule type="expression" dxfId="358" priority="338">
      <formula>OR($AL3=3)</formula>
    </cfRule>
  </conditionalFormatting>
  <conditionalFormatting sqref="AY1">
    <cfRule type="expression" dxfId="357" priority="334">
      <formula>OR($AL1=3)</formula>
    </cfRule>
    <cfRule type="expression" dxfId="356" priority="333">
      <formula>OR($AL1=2,$AL1=3,$AL1=1)</formula>
    </cfRule>
  </conditionalFormatting>
  <conditionalFormatting sqref="BB3">
    <cfRule type="expression" dxfId="355" priority="359">
      <formula>$AK3</formula>
    </cfRule>
  </conditionalFormatting>
  <conditionalFormatting sqref="BB10">
    <cfRule type="expression" dxfId="354" priority="357">
      <formula>$AK10</formula>
    </cfRule>
  </conditionalFormatting>
  <conditionalFormatting sqref="BB30">
    <cfRule type="expression" dxfId="353" priority="356">
      <formula>$AK30</formula>
    </cfRule>
  </conditionalFormatting>
  <conditionalFormatting sqref="BB37">
    <cfRule type="expression" dxfId="352" priority="355">
      <formula>$AK37</formula>
    </cfRule>
  </conditionalFormatting>
  <conditionalFormatting sqref="BB46">
    <cfRule type="expression" dxfId="351" priority="354">
      <formula>$AK46</formula>
    </cfRule>
  </conditionalFormatting>
  <conditionalFormatting sqref="BB53">
    <cfRule type="expression" dxfId="350" priority="353">
      <formula>$AK53</formula>
    </cfRule>
  </conditionalFormatting>
  <conditionalFormatting sqref="BB66">
    <cfRule type="expression" dxfId="349" priority="352">
      <formula>$AK66</formula>
    </cfRule>
  </conditionalFormatting>
  <conditionalFormatting sqref="BB74">
    <cfRule type="expression" dxfId="348" priority="351">
      <formula>$AK74</formula>
    </cfRule>
  </conditionalFormatting>
  <conditionalFormatting sqref="BB90">
    <cfRule type="expression" dxfId="347" priority="350">
      <formula>$AK90</formula>
    </cfRule>
  </conditionalFormatting>
  <conditionalFormatting sqref="BB98">
    <cfRule type="expression" dxfId="346" priority="349">
      <formula>$AK98</formula>
    </cfRule>
  </conditionalFormatting>
  <conditionalFormatting sqref="BC4:BC8 BC11:BC29">
    <cfRule type="expression" dxfId="345" priority="393">
      <formula>BB4</formula>
    </cfRule>
  </conditionalFormatting>
  <conditionalFormatting sqref="BC31:BC36">
    <cfRule type="expression" dxfId="344" priority="381">
      <formula>BB31</formula>
    </cfRule>
  </conditionalFormatting>
  <conditionalFormatting sqref="BC38:BC45">
    <cfRule type="expression" dxfId="343" priority="380">
      <formula>BB38</formula>
    </cfRule>
  </conditionalFormatting>
  <conditionalFormatting sqref="BC48:BC49">
    <cfRule type="expression" dxfId="342" priority="379">
      <formula>BB48</formula>
    </cfRule>
  </conditionalFormatting>
  <conditionalFormatting sqref="BC51:BC52">
    <cfRule type="expression" dxfId="341" priority="378">
      <formula>BB51</formula>
    </cfRule>
  </conditionalFormatting>
  <conditionalFormatting sqref="BC54:BC65">
    <cfRule type="expression" dxfId="340" priority="377">
      <formula>BB54</formula>
    </cfRule>
  </conditionalFormatting>
  <conditionalFormatting sqref="BC67:BC73">
    <cfRule type="expression" dxfId="339" priority="376">
      <formula>BB67</formula>
    </cfRule>
  </conditionalFormatting>
  <conditionalFormatting sqref="BC75:BC89">
    <cfRule type="expression" dxfId="338" priority="375">
      <formula>BB75</formula>
    </cfRule>
  </conditionalFormatting>
  <conditionalFormatting sqref="BC91:BC97">
    <cfRule type="expression" dxfId="337" priority="374">
      <formula>BB91</formula>
    </cfRule>
  </conditionalFormatting>
  <conditionalFormatting sqref="BC99">
    <cfRule type="expression" dxfId="336" priority="373">
      <formula>BB99</formula>
    </cfRule>
  </conditionalFormatting>
  <conditionalFormatting sqref="CB4:CH8">
    <cfRule type="expression" dxfId="335" priority="370">
      <formula>$B4</formula>
    </cfRule>
  </conditionalFormatting>
  <conditionalFormatting sqref="CB11:CH29">
    <cfRule type="expression" dxfId="334" priority="392">
      <formula>$B11</formula>
    </cfRule>
  </conditionalFormatting>
  <conditionalFormatting sqref="CB31:CH36">
    <cfRule type="expression" dxfId="333" priority="368">
      <formula>$B31</formula>
    </cfRule>
  </conditionalFormatting>
  <conditionalFormatting sqref="CB38:CH45">
    <cfRule type="expression" dxfId="332" priority="367">
      <formula>$B38</formula>
    </cfRule>
  </conditionalFormatting>
  <conditionalFormatting sqref="CB48:CH49">
    <cfRule type="expression" dxfId="331" priority="366">
      <formula>$B48</formula>
    </cfRule>
  </conditionalFormatting>
  <conditionalFormatting sqref="CB51:CH52">
    <cfRule type="expression" dxfId="330" priority="365">
      <formula>$B51</formula>
    </cfRule>
  </conditionalFormatting>
  <conditionalFormatting sqref="CB54:CH65">
    <cfRule type="expression" dxfId="329" priority="364">
      <formula>$B54</formula>
    </cfRule>
  </conditionalFormatting>
  <conditionalFormatting sqref="CB67:CH73">
    <cfRule type="expression" dxfId="328" priority="363">
      <formula>$B67</formula>
    </cfRule>
  </conditionalFormatting>
  <conditionalFormatting sqref="CB75:CH89">
    <cfRule type="expression" dxfId="327" priority="362">
      <formula>$B75</formula>
    </cfRule>
  </conditionalFormatting>
  <conditionalFormatting sqref="CB91:CH97">
    <cfRule type="expression" dxfId="326" priority="361">
      <formula>$B91</formula>
    </cfRule>
  </conditionalFormatting>
  <conditionalFormatting sqref="CB99:CK99">
    <cfRule type="expression" dxfId="325" priority="360">
      <formula>$B99</formula>
    </cfRule>
  </conditionalFormatting>
  <conditionalFormatting sqref="CK3">
    <cfRule type="expression" dxfId="324" priority="358">
      <formula>$AK3</formula>
    </cfRule>
  </conditionalFormatting>
  <conditionalFormatting sqref="CK10 CK30 CK37 CK46 CK53 CK66 CK74 CK90 CK98">
    <cfRule type="expression" dxfId="323" priority="348">
      <formula>$AK10</formula>
    </cfRule>
  </conditionalFormatting>
  <hyperlinks>
    <hyperlink ref="B108" location="'主頁 Main Page'!A1" display="回主頁 Back to Main Page" xr:uid="{1DCDAE47-7F68-4FA3-A6AE-C03CA5B68E13}"/>
    <hyperlink ref="B108:AK108" location="'主頁 Main Page'!D50" display="回主頁 Back to Main Page" xr:uid="{C774D4CC-4A0C-4269-8223-3672DAF3C2A5}"/>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化粧品
Ultra Trace and Industrial Safety Hygiene Laboratory Application Form - Cosmetics</oddHeader>
    <oddFooter>&amp;L&amp;"微軟正黑體,標準"&amp;9超微量工業安全實驗室委託試驗申請書- 化粧品 Ultra Trace and Industrial Safety Hygiene Laboratory Application Form - Cosmetics
報告號碼Report No.:&amp;C&amp;"微軟正黑體,標準"&amp;9Page &amp;P of &amp;N&amp;R&amp;"微軟正黑體,標準"&amp;9版次Version：5.4    發行日期Issued Date：2025.12.31</oddFooter>
  </headerFooter>
  <rowBreaks count="1" manualBreakCount="1">
    <brk id="52" min="1" max="36"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8469" r:id="rId5" name="Check Box 101">
              <controlPr defaultSize="0" autoFill="0" autoLine="0" autoPict="0">
                <anchor moveWithCells="1">
                  <from>
                    <xdr:col>1</xdr:col>
                    <xdr:colOff>0</xdr:colOff>
                    <xdr:row>3</xdr:row>
                    <xdr:rowOff>0</xdr:rowOff>
                  </from>
                  <to>
                    <xdr:col>2</xdr:col>
                    <xdr:colOff>57150</xdr:colOff>
                    <xdr:row>4</xdr:row>
                    <xdr:rowOff>9525</xdr:rowOff>
                  </to>
                </anchor>
              </controlPr>
            </control>
          </mc:Choice>
        </mc:AlternateContent>
        <mc:AlternateContent xmlns:mc="http://schemas.openxmlformats.org/markup-compatibility/2006">
          <mc:Choice Requires="x14">
            <control shapeId="58470" r:id="rId6" name="Check Box 102">
              <controlPr defaultSize="0" autoFill="0" autoLine="0" autoPict="0">
                <anchor moveWithCells="1">
                  <from>
                    <xdr:col>1</xdr:col>
                    <xdr:colOff>0</xdr:colOff>
                    <xdr:row>4</xdr:row>
                    <xdr:rowOff>0</xdr:rowOff>
                  </from>
                  <to>
                    <xdr:col>2</xdr:col>
                    <xdr:colOff>57150</xdr:colOff>
                    <xdr:row>5</xdr:row>
                    <xdr:rowOff>9525</xdr:rowOff>
                  </to>
                </anchor>
              </controlPr>
            </control>
          </mc:Choice>
        </mc:AlternateContent>
        <mc:AlternateContent xmlns:mc="http://schemas.openxmlformats.org/markup-compatibility/2006">
          <mc:Choice Requires="x14">
            <control shapeId="58471" r:id="rId7" name="Check Box 103">
              <controlPr defaultSize="0" autoFill="0" autoLine="0" autoPict="0">
                <anchor moveWithCells="1">
                  <from>
                    <xdr:col>1</xdr:col>
                    <xdr:colOff>0</xdr:colOff>
                    <xdr:row>5</xdr:row>
                    <xdr:rowOff>0</xdr:rowOff>
                  </from>
                  <to>
                    <xdr:col>2</xdr:col>
                    <xdr:colOff>57150</xdr:colOff>
                    <xdr:row>6</xdr:row>
                    <xdr:rowOff>9525</xdr:rowOff>
                  </to>
                </anchor>
              </controlPr>
            </control>
          </mc:Choice>
        </mc:AlternateContent>
        <mc:AlternateContent xmlns:mc="http://schemas.openxmlformats.org/markup-compatibility/2006">
          <mc:Choice Requires="x14">
            <control shapeId="58472" r:id="rId8" name="Check Box 104">
              <controlPr defaultSize="0" autoFill="0" autoLine="0" autoPict="0">
                <anchor moveWithCells="1">
                  <from>
                    <xdr:col>1</xdr:col>
                    <xdr:colOff>0</xdr:colOff>
                    <xdr:row>6</xdr:row>
                    <xdr:rowOff>0</xdr:rowOff>
                  </from>
                  <to>
                    <xdr:col>2</xdr:col>
                    <xdr:colOff>57150</xdr:colOff>
                    <xdr:row>7</xdr:row>
                    <xdr:rowOff>9525</xdr:rowOff>
                  </to>
                </anchor>
              </controlPr>
            </control>
          </mc:Choice>
        </mc:AlternateContent>
        <mc:AlternateContent xmlns:mc="http://schemas.openxmlformats.org/markup-compatibility/2006">
          <mc:Choice Requires="x14">
            <control shapeId="58473" r:id="rId9" name="Check Box 105">
              <controlPr defaultSize="0" autoFill="0" autoLine="0" autoPict="0">
                <anchor moveWithCells="1">
                  <from>
                    <xdr:col>1</xdr:col>
                    <xdr:colOff>0</xdr:colOff>
                    <xdr:row>7</xdr:row>
                    <xdr:rowOff>0</xdr:rowOff>
                  </from>
                  <to>
                    <xdr:col>2</xdr:col>
                    <xdr:colOff>57150</xdr:colOff>
                    <xdr:row>8</xdr:row>
                    <xdr:rowOff>9525</xdr:rowOff>
                  </to>
                </anchor>
              </controlPr>
            </control>
          </mc:Choice>
        </mc:AlternateContent>
        <mc:AlternateContent xmlns:mc="http://schemas.openxmlformats.org/markup-compatibility/2006">
          <mc:Choice Requires="x14">
            <control shapeId="58495" r:id="rId10" name="Check Box 127">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58496" r:id="rId11" name="Check Box 128">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58497" r:id="rId12" name="Check Box 129">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58498" r:id="rId13" name="Check Box 130">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58499" r:id="rId14" name="Check Box 131">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58500" r:id="rId15" name="Check Box 132">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58501" r:id="rId16" name="Check Box 133">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58502" r:id="rId17" name="Check Box 134">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58503" r:id="rId18" name="Check Box 135">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58504" r:id="rId19" name="Check Box 136">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58505" r:id="rId20" name="Check Box 137">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58506" r:id="rId21" name="Check Box 138">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58507" r:id="rId22" name="Check Box 139">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58508" r:id="rId23" name="Check Box 140">
              <controlPr defaultSize="0" autoFill="0" autoLine="0" autoPict="0">
                <anchor moveWithCells="1">
                  <from>
                    <xdr:col>1</xdr:col>
                    <xdr:colOff>0</xdr:colOff>
                    <xdr:row>47</xdr:row>
                    <xdr:rowOff>0</xdr:rowOff>
                  </from>
                  <to>
                    <xdr:col>2</xdr:col>
                    <xdr:colOff>57150</xdr:colOff>
                    <xdr:row>48</xdr:row>
                    <xdr:rowOff>9525</xdr:rowOff>
                  </to>
                </anchor>
              </controlPr>
            </control>
          </mc:Choice>
        </mc:AlternateContent>
        <mc:AlternateContent xmlns:mc="http://schemas.openxmlformats.org/markup-compatibility/2006">
          <mc:Choice Requires="x14">
            <control shapeId="58509" r:id="rId24" name="Check Box 141">
              <controlPr defaultSize="0" autoFill="0" autoLine="0" autoPict="0">
                <anchor moveWithCells="1">
                  <from>
                    <xdr:col>1</xdr:col>
                    <xdr:colOff>0</xdr:colOff>
                    <xdr:row>48</xdr:row>
                    <xdr:rowOff>0</xdr:rowOff>
                  </from>
                  <to>
                    <xdr:col>2</xdr:col>
                    <xdr:colOff>57150</xdr:colOff>
                    <xdr:row>49</xdr:row>
                    <xdr:rowOff>9525</xdr:rowOff>
                  </to>
                </anchor>
              </controlPr>
            </control>
          </mc:Choice>
        </mc:AlternateContent>
        <mc:AlternateContent xmlns:mc="http://schemas.openxmlformats.org/markup-compatibility/2006">
          <mc:Choice Requires="x14">
            <control shapeId="58510" r:id="rId25" name="Check Box 142">
              <controlPr defaultSize="0" autoFill="0" autoLine="0" autoPict="0">
                <anchor moveWithCells="1">
                  <from>
                    <xdr:col>1</xdr:col>
                    <xdr:colOff>0</xdr:colOff>
                    <xdr:row>50</xdr:row>
                    <xdr:rowOff>0</xdr:rowOff>
                  </from>
                  <to>
                    <xdr:col>2</xdr:col>
                    <xdr:colOff>57150</xdr:colOff>
                    <xdr:row>51</xdr:row>
                    <xdr:rowOff>9525</xdr:rowOff>
                  </to>
                </anchor>
              </controlPr>
            </control>
          </mc:Choice>
        </mc:AlternateContent>
        <mc:AlternateContent xmlns:mc="http://schemas.openxmlformats.org/markup-compatibility/2006">
          <mc:Choice Requires="x14">
            <control shapeId="58511" r:id="rId26" name="Check Box 143">
              <controlPr defaultSize="0" autoFill="0" autoLine="0" autoPict="0">
                <anchor moveWithCells="1">
                  <from>
                    <xdr:col>1</xdr:col>
                    <xdr:colOff>0</xdr:colOff>
                    <xdr:row>51</xdr:row>
                    <xdr:rowOff>0</xdr:rowOff>
                  </from>
                  <to>
                    <xdr:col>2</xdr:col>
                    <xdr:colOff>57150</xdr:colOff>
                    <xdr:row>52</xdr:row>
                    <xdr:rowOff>9525</xdr:rowOff>
                  </to>
                </anchor>
              </controlPr>
            </control>
          </mc:Choice>
        </mc:AlternateContent>
        <mc:AlternateContent xmlns:mc="http://schemas.openxmlformats.org/markup-compatibility/2006">
          <mc:Choice Requires="x14">
            <control shapeId="58512" r:id="rId27" name="Check Box 144">
              <controlPr defaultSize="0" autoFill="0" autoLine="0" autoPict="0">
                <anchor moveWithCells="1">
                  <from>
                    <xdr:col>1</xdr:col>
                    <xdr:colOff>0</xdr:colOff>
                    <xdr:row>53</xdr:row>
                    <xdr:rowOff>0</xdr:rowOff>
                  </from>
                  <to>
                    <xdr:col>2</xdr:col>
                    <xdr:colOff>57150</xdr:colOff>
                    <xdr:row>54</xdr:row>
                    <xdr:rowOff>9525</xdr:rowOff>
                  </to>
                </anchor>
              </controlPr>
            </control>
          </mc:Choice>
        </mc:AlternateContent>
        <mc:AlternateContent xmlns:mc="http://schemas.openxmlformats.org/markup-compatibility/2006">
          <mc:Choice Requires="x14">
            <control shapeId="58513" r:id="rId28" name="Check Box 145">
              <controlPr defaultSize="0" autoFill="0" autoLine="0" autoPict="0">
                <anchor moveWithCells="1">
                  <from>
                    <xdr:col>1</xdr:col>
                    <xdr:colOff>0</xdr:colOff>
                    <xdr:row>54</xdr:row>
                    <xdr:rowOff>0</xdr:rowOff>
                  </from>
                  <to>
                    <xdr:col>2</xdr:col>
                    <xdr:colOff>57150</xdr:colOff>
                    <xdr:row>55</xdr:row>
                    <xdr:rowOff>9525</xdr:rowOff>
                  </to>
                </anchor>
              </controlPr>
            </control>
          </mc:Choice>
        </mc:AlternateContent>
        <mc:AlternateContent xmlns:mc="http://schemas.openxmlformats.org/markup-compatibility/2006">
          <mc:Choice Requires="x14">
            <control shapeId="58514" r:id="rId29" name="Check Box 146">
              <controlPr defaultSize="0" autoFill="0" autoLine="0" autoPict="0">
                <anchor moveWithCells="1">
                  <from>
                    <xdr:col>1</xdr:col>
                    <xdr:colOff>0</xdr:colOff>
                    <xdr:row>55</xdr:row>
                    <xdr:rowOff>0</xdr:rowOff>
                  </from>
                  <to>
                    <xdr:col>2</xdr:col>
                    <xdr:colOff>57150</xdr:colOff>
                    <xdr:row>56</xdr:row>
                    <xdr:rowOff>9525</xdr:rowOff>
                  </to>
                </anchor>
              </controlPr>
            </control>
          </mc:Choice>
        </mc:AlternateContent>
        <mc:AlternateContent xmlns:mc="http://schemas.openxmlformats.org/markup-compatibility/2006">
          <mc:Choice Requires="x14">
            <control shapeId="58515" r:id="rId30" name="Check Box 147">
              <controlPr defaultSize="0" autoFill="0" autoLine="0" autoPict="0">
                <anchor moveWithCells="1">
                  <from>
                    <xdr:col>1</xdr:col>
                    <xdr:colOff>0</xdr:colOff>
                    <xdr:row>56</xdr:row>
                    <xdr:rowOff>0</xdr:rowOff>
                  </from>
                  <to>
                    <xdr:col>2</xdr:col>
                    <xdr:colOff>57150</xdr:colOff>
                    <xdr:row>57</xdr:row>
                    <xdr:rowOff>9525</xdr:rowOff>
                  </to>
                </anchor>
              </controlPr>
            </control>
          </mc:Choice>
        </mc:AlternateContent>
        <mc:AlternateContent xmlns:mc="http://schemas.openxmlformats.org/markup-compatibility/2006">
          <mc:Choice Requires="x14">
            <control shapeId="58516" r:id="rId31" name="Check Box 148">
              <controlPr defaultSize="0" autoFill="0" autoLine="0" autoPict="0">
                <anchor moveWithCells="1">
                  <from>
                    <xdr:col>1</xdr:col>
                    <xdr:colOff>0</xdr:colOff>
                    <xdr:row>57</xdr:row>
                    <xdr:rowOff>0</xdr:rowOff>
                  </from>
                  <to>
                    <xdr:col>2</xdr:col>
                    <xdr:colOff>57150</xdr:colOff>
                    <xdr:row>58</xdr:row>
                    <xdr:rowOff>9525</xdr:rowOff>
                  </to>
                </anchor>
              </controlPr>
            </control>
          </mc:Choice>
        </mc:AlternateContent>
        <mc:AlternateContent xmlns:mc="http://schemas.openxmlformats.org/markup-compatibility/2006">
          <mc:Choice Requires="x14">
            <control shapeId="58517" r:id="rId32" name="Check Box 149">
              <controlPr defaultSize="0" autoFill="0" autoLine="0" autoPict="0">
                <anchor moveWithCells="1">
                  <from>
                    <xdr:col>1</xdr:col>
                    <xdr:colOff>0</xdr:colOff>
                    <xdr:row>58</xdr:row>
                    <xdr:rowOff>0</xdr:rowOff>
                  </from>
                  <to>
                    <xdr:col>2</xdr:col>
                    <xdr:colOff>57150</xdr:colOff>
                    <xdr:row>59</xdr:row>
                    <xdr:rowOff>9525</xdr:rowOff>
                  </to>
                </anchor>
              </controlPr>
            </control>
          </mc:Choice>
        </mc:AlternateContent>
        <mc:AlternateContent xmlns:mc="http://schemas.openxmlformats.org/markup-compatibility/2006">
          <mc:Choice Requires="x14">
            <control shapeId="58518" r:id="rId33" name="Check Box 150">
              <controlPr defaultSize="0" autoFill="0" autoLine="0" autoPict="0">
                <anchor moveWithCells="1">
                  <from>
                    <xdr:col>1</xdr:col>
                    <xdr:colOff>0</xdr:colOff>
                    <xdr:row>59</xdr:row>
                    <xdr:rowOff>0</xdr:rowOff>
                  </from>
                  <to>
                    <xdr:col>2</xdr:col>
                    <xdr:colOff>57150</xdr:colOff>
                    <xdr:row>60</xdr:row>
                    <xdr:rowOff>9525</xdr:rowOff>
                  </to>
                </anchor>
              </controlPr>
            </control>
          </mc:Choice>
        </mc:AlternateContent>
        <mc:AlternateContent xmlns:mc="http://schemas.openxmlformats.org/markup-compatibility/2006">
          <mc:Choice Requires="x14">
            <control shapeId="58519" r:id="rId34" name="Check Box 151">
              <controlPr defaultSize="0" autoFill="0" autoLine="0" autoPict="0">
                <anchor moveWithCells="1">
                  <from>
                    <xdr:col>1</xdr:col>
                    <xdr:colOff>0</xdr:colOff>
                    <xdr:row>60</xdr:row>
                    <xdr:rowOff>0</xdr:rowOff>
                  </from>
                  <to>
                    <xdr:col>2</xdr:col>
                    <xdr:colOff>57150</xdr:colOff>
                    <xdr:row>61</xdr:row>
                    <xdr:rowOff>9525</xdr:rowOff>
                  </to>
                </anchor>
              </controlPr>
            </control>
          </mc:Choice>
        </mc:AlternateContent>
        <mc:AlternateContent xmlns:mc="http://schemas.openxmlformats.org/markup-compatibility/2006">
          <mc:Choice Requires="x14">
            <control shapeId="58520" r:id="rId35" name="Check Box 152">
              <controlPr defaultSize="0" autoFill="0" autoLine="0" autoPict="0">
                <anchor moveWithCells="1">
                  <from>
                    <xdr:col>1</xdr:col>
                    <xdr:colOff>0</xdr:colOff>
                    <xdr:row>61</xdr:row>
                    <xdr:rowOff>0</xdr:rowOff>
                  </from>
                  <to>
                    <xdr:col>2</xdr:col>
                    <xdr:colOff>57150</xdr:colOff>
                    <xdr:row>62</xdr:row>
                    <xdr:rowOff>9525</xdr:rowOff>
                  </to>
                </anchor>
              </controlPr>
            </control>
          </mc:Choice>
        </mc:AlternateContent>
        <mc:AlternateContent xmlns:mc="http://schemas.openxmlformats.org/markup-compatibility/2006">
          <mc:Choice Requires="x14">
            <control shapeId="58521" r:id="rId36" name="Check Box 153">
              <controlPr defaultSize="0" autoFill="0" autoLine="0" autoPict="0">
                <anchor moveWithCells="1">
                  <from>
                    <xdr:col>1</xdr:col>
                    <xdr:colOff>0</xdr:colOff>
                    <xdr:row>62</xdr:row>
                    <xdr:rowOff>0</xdr:rowOff>
                  </from>
                  <to>
                    <xdr:col>2</xdr:col>
                    <xdr:colOff>57150</xdr:colOff>
                    <xdr:row>63</xdr:row>
                    <xdr:rowOff>9525</xdr:rowOff>
                  </to>
                </anchor>
              </controlPr>
            </control>
          </mc:Choice>
        </mc:AlternateContent>
        <mc:AlternateContent xmlns:mc="http://schemas.openxmlformats.org/markup-compatibility/2006">
          <mc:Choice Requires="x14">
            <control shapeId="58522" r:id="rId37" name="Check Box 154">
              <controlPr defaultSize="0" autoFill="0" autoLine="0" autoPict="0">
                <anchor moveWithCells="1">
                  <from>
                    <xdr:col>1</xdr:col>
                    <xdr:colOff>0</xdr:colOff>
                    <xdr:row>63</xdr:row>
                    <xdr:rowOff>0</xdr:rowOff>
                  </from>
                  <to>
                    <xdr:col>2</xdr:col>
                    <xdr:colOff>57150</xdr:colOff>
                    <xdr:row>64</xdr:row>
                    <xdr:rowOff>9525</xdr:rowOff>
                  </to>
                </anchor>
              </controlPr>
            </control>
          </mc:Choice>
        </mc:AlternateContent>
        <mc:AlternateContent xmlns:mc="http://schemas.openxmlformats.org/markup-compatibility/2006">
          <mc:Choice Requires="x14">
            <control shapeId="58523" r:id="rId38" name="Check Box 155">
              <controlPr defaultSize="0" autoFill="0" autoLine="0" autoPict="0">
                <anchor moveWithCells="1">
                  <from>
                    <xdr:col>1</xdr:col>
                    <xdr:colOff>0</xdr:colOff>
                    <xdr:row>64</xdr:row>
                    <xdr:rowOff>0</xdr:rowOff>
                  </from>
                  <to>
                    <xdr:col>2</xdr:col>
                    <xdr:colOff>57150</xdr:colOff>
                    <xdr:row>65</xdr:row>
                    <xdr:rowOff>9525</xdr:rowOff>
                  </to>
                </anchor>
              </controlPr>
            </control>
          </mc:Choice>
        </mc:AlternateContent>
        <mc:AlternateContent xmlns:mc="http://schemas.openxmlformats.org/markup-compatibility/2006">
          <mc:Choice Requires="x14">
            <control shapeId="58524" r:id="rId39" name="Check Box 156">
              <controlPr defaultSize="0" autoFill="0" autoLine="0" autoPict="0">
                <anchor moveWithCells="1">
                  <from>
                    <xdr:col>1</xdr:col>
                    <xdr:colOff>0</xdr:colOff>
                    <xdr:row>66</xdr:row>
                    <xdr:rowOff>0</xdr:rowOff>
                  </from>
                  <to>
                    <xdr:col>2</xdr:col>
                    <xdr:colOff>57150</xdr:colOff>
                    <xdr:row>67</xdr:row>
                    <xdr:rowOff>9525</xdr:rowOff>
                  </to>
                </anchor>
              </controlPr>
            </control>
          </mc:Choice>
        </mc:AlternateContent>
        <mc:AlternateContent xmlns:mc="http://schemas.openxmlformats.org/markup-compatibility/2006">
          <mc:Choice Requires="x14">
            <control shapeId="58525" r:id="rId40" name="Check Box 157">
              <controlPr defaultSize="0" autoFill="0" autoLine="0" autoPict="0">
                <anchor moveWithCells="1">
                  <from>
                    <xdr:col>1</xdr:col>
                    <xdr:colOff>0</xdr:colOff>
                    <xdr:row>67</xdr:row>
                    <xdr:rowOff>0</xdr:rowOff>
                  </from>
                  <to>
                    <xdr:col>2</xdr:col>
                    <xdr:colOff>57150</xdr:colOff>
                    <xdr:row>68</xdr:row>
                    <xdr:rowOff>9525</xdr:rowOff>
                  </to>
                </anchor>
              </controlPr>
            </control>
          </mc:Choice>
        </mc:AlternateContent>
        <mc:AlternateContent xmlns:mc="http://schemas.openxmlformats.org/markup-compatibility/2006">
          <mc:Choice Requires="x14">
            <control shapeId="58526" r:id="rId41" name="Check Box 158">
              <controlPr defaultSize="0" autoFill="0" autoLine="0" autoPict="0">
                <anchor moveWithCells="1">
                  <from>
                    <xdr:col>1</xdr:col>
                    <xdr:colOff>0</xdr:colOff>
                    <xdr:row>68</xdr:row>
                    <xdr:rowOff>0</xdr:rowOff>
                  </from>
                  <to>
                    <xdr:col>2</xdr:col>
                    <xdr:colOff>57150</xdr:colOff>
                    <xdr:row>69</xdr:row>
                    <xdr:rowOff>9525</xdr:rowOff>
                  </to>
                </anchor>
              </controlPr>
            </control>
          </mc:Choice>
        </mc:AlternateContent>
        <mc:AlternateContent xmlns:mc="http://schemas.openxmlformats.org/markup-compatibility/2006">
          <mc:Choice Requires="x14">
            <control shapeId="58527" r:id="rId42" name="Check Box 159">
              <controlPr defaultSize="0" autoFill="0" autoLine="0" autoPict="0">
                <anchor moveWithCells="1">
                  <from>
                    <xdr:col>1</xdr:col>
                    <xdr:colOff>0</xdr:colOff>
                    <xdr:row>69</xdr:row>
                    <xdr:rowOff>0</xdr:rowOff>
                  </from>
                  <to>
                    <xdr:col>2</xdr:col>
                    <xdr:colOff>57150</xdr:colOff>
                    <xdr:row>70</xdr:row>
                    <xdr:rowOff>9525</xdr:rowOff>
                  </to>
                </anchor>
              </controlPr>
            </control>
          </mc:Choice>
        </mc:AlternateContent>
        <mc:AlternateContent xmlns:mc="http://schemas.openxmlformats.org/markup-compatibility/2006">
          <mc:Choice Requires="x14">
            <control shapeId="58528" r:id="rId43" name="Check Box 160">
              <controlPr defaultSize="0" autoFill="0" autoLine="0" autoPict="0">
                <anchor moveWithCells="1">
                  <from>
                    <xdr:col>1</xdr:col>
                    <xdr:colOff>0</xdr:colOff>
                    <xdr:row>70</xdr:row>
                    <xdr:rowOff>0</xdr:rowOff>
                  </from>
                  <to>
                    <xdr:col>2</xdr:col>
                    <xdr:colOff>57150</xdr:colOff>
                    <xdr:row>71</xdr:row>
                    <xdr:rowOff>9525</xdr:rowOff>
                  </to>
                </anchor>
              </controlPr>
            </control>
          </mc:Choice>
        </mc:AlternateContent>
        <mc:AlternateContent xmlns:mc="http://schemas.openxmlformats.org/markup-compatibility/2006">
          <mc:Choice Requires="x14">
            <control shapeId="58529" r:id="rId44" name="Check Box 161">
              <controlPr defaultSize="0" autoFill="0" autoLine="0" autoPict="0">
                <anchor moveWithCells="1">
                  <from>
                    <xdr:col>1</xdr:col>
                    <xdr:colOff>0</xdr:colOff>
                    <xdr:row>71</xdr:row>
                    <xdr:rowOff>0</xdr:rowOff>
                  </from>
                  <to>
                    <xdr:col>2</xdr:col>
                    <xdr:colOff>57150</xdr:colOff>
                    <xdr:row>72</xdr:row>
                    <xdr:rowOff>9525</xdr:rowOff>
                  </to>
                </anchor>
              </controlPr>
            </control>
          </mc:Choice>
        </mc:AlternateContent>
        <mc:AlternateContent xmlns:mc="http://schemas.openxmlformats.org/markup-compatibility/2006">
          <mc:Choice Requires="x14">
            <control shapeId="58530" r:id="rId45" name="Check Box 162">
              <controlPr defaultSize="0" autoFill="0" autoLine="0" autoPict="0">
                <anchor moveWithCells="1">
                  <from>
                    <xdr:col>1</xdr:col>
                    <xdr:colOff>0</xdr:colOff>
                    <xdr:row>72</xdr:row>
                    <xdr:rowOff>0</xdr:rowOff>
                  </from>
                  <to>
                    <xdr:col>2</xdr:col>
                    <xdr:colOff>57150</xdr:colOff>
                    <xdr:row>73</xdr:row>
                    <xdr:rowOff>9525</xdr:rowOff>
                  </to>
                </anchor>
              </controlPr>
            </control>
          </mc:Choice>
        </mc:AlternateContent>
        <mc:AlternateContent xmlns:mc="http://schemas.openxmlformats.org/markup-compatibility/2006">
          <mc:Choice Requires="x14">
            <control shapeId="58531" r:id="rId46" name="Check Box 163">
              <controlPr defaultSize="0" autoFill="0" autoLine="0" autoPict="0">
                <anchor moveWithCells="1">
                  <from>
                    <xdr:col>1</xdr:col>
                    <xdr:colOff>0</xdr:colOff>
                    <xdr:row>74</xdr:row>
                    <xdr:rowOff>0</xdr:rowOff>
                  </from>
                  <to>
                    <xdr:col>2</xdr:col>
                    <xdr:colOff>57150</xdr:colOff>
                    <xdr:row>75</xdr:row>
                    <xdr:rowOff>9525</xdr:rowOff>
                  </to>
                </anchor>
              </controlPr>
            </control>
          </mc:Choice>
        </mc:AlternateContent>
        <mc:AlternateContent xmlns:mc="http://schemas.openxmlformats.org/markup-compatibility/2006">
          <mc:Choice Requires="x14">
            <control shapeId="58532" r:id="rId47" name="Check Box 164">
              <controlPr defaultSize="0" autoFill="0" autoLine="0" autoPict="0">
                <anchor moveWithCells="1">
                  <from>
                    <xdr:col>1</xdr:col>
                    <xdr:colOff>0</xdr:colOff>
                    <xdr:row>75</xdr:row>
                    <xdr:rowOff>0</xdr:rowOff>
                  </from>
                  <to>
                    <xdr:col>2</xdr:col>
                    <xdr:colOff>57150</xdr:colOff>
                    <xdr:row>76</xdr:row>
                    <xdr:rowOff>9525</xdr:rowOff>
                  </to>
                </anchor>
              </controlPr>
            </control>
          </mc:Choice>
        </mc:AlternateContent>
        <mc:AlternateContent xmlns:mc="http://schemas.openxmlformats.org/markup-compatibility/2006">
          <mc:Choice Requires="x14">
            <control shapeId="58533" r:id="rId48" name="Check Box 165">
              <controlPr defaultSize="0" autoFill="0" autoLine="0" autoPict="0">
                <anchor moveWithCells="1">
                  <from>
                    <xdr:col>1</xdr:col>
                    <xdr:colOff>0</xdr:colOff>
                    <xdr:row>76</xdr:row>
                    <xdr:rowOff>0</xdr:rowOff>
                  </from>
                  <to>
                    <xdr:col>2</xdr:col>
                    <xdr:colOff>57150</xdr:colOff>
                    <xdr:row>77</xdr:row>
                    <xdr:rowOff>9525</xdr:rowOff>
                  </to>
                </anchor>
              </controlPr>
            </control>
          </mc:Choice>
        </mc:AlternateContent>
        <mc:AlternateContent xmlns:mc="http://schemas.openxmlformats.org/markup-compatibility/2006">
          <mc:Choice Requires="x14">
            <control shapeId="58534" r:id="rId49" name="Check Box 166">
              <controlPr defaultSize="0" autoFill="0" autoLine="0" autoPict="0">
                <anchor moveWithCells="1">
                  <from>
                    <xdr:col>1</xdr:col>
                    <xdr:colOff>0</xdr:colOff>
                    <xdr:row>77</xdr:row>
                    <xdr:rowOff>0</xdr:rowOff>
                  </from>
                  <to>
                    <xdr:col>2</xdr:col>
                    <xdr:colOff>57150</xdr:colOff>
                    <xdr:row>78</xdr:row>
                    <xdr:rowOff>9525</xdr:rowOff>
                  </to>
                </anchor>
              </controlPr>
            </control>
          </mc:Choice>
        </mc:AlternateContent>
        <mc:AlternateContent xmlns:mc="http://schemas.openxmlformats.org/markup-compatibility/2006">
          <mc:Choice Requires="x14">
            <control shapeId="58535" r:id="rId50" name="Check Box 167">
              <controlPr defaultSize="0" autoFill="0" autoLine="0" autoPict="0">
                <anchor moveWithCells="1">
                  <from>
                    <xdr:col>1</xdr:col>
                    <xdr:colOff>0</xdr:colOff>
                    <xdr:row>78</xdr:row>
                    <xdr:rowOff>0</xdr:rowOff>
                  </from>
                  <to>
                    <xdr:col>2</xdr:col>
                    <xdr:colOff>57150</xdr:colOff>
                    <xdr:row>79</xdr:row>
                    <xdr:rowOff>9525</xdr:rowOff>
                  </to>
                </anchor>
              </controlPr>
            </control>
          </mc:Choice>
        </mc:AlternateContent>
        <mc:AlternateContent xmlns:mc="http://schemas.openxmlformats.org/markup-compatibility/2006">
          <mc:Choice Requires="x14">
            <control shapeId="58536" r:id="rId51" name="Check Box 168">
              <controlPr defaultSize="0" autoFill="0" autoLine="0" autoPict="0">
                <anchor moveWithCells="1">
                  <from>
                    <xdr:col>1</xdr:col>
                    <xdr:colOff>0</xdr:colOff>
                    <xdr:row>79</xdr:row>
                    <xdr:rowOff>0</xdr:rowOff>
                  </from>
                  <to>
                    <xdr:col>2</xdr:col>
                    <xdr:colOff>57150</xdr:colOff>
                    <xdr:row>80</xdr:row>
                    <xdr:rowOff>9525</xdr:rowOff>
                  </to>
                </anchor>
              </controlPr>
            </control>
          </mc:Choice>
        </mc:AlternateContent>
        <mc:AlternateContent xmlns:mc="http://schemas.openxmlformats.org/markup-compatibility/2006">
          <mc:Choice Requires="x14">
            <control shapeId="58537" r:id="rId52" name="Check Box 169">
              <controlPr defaultSize="0" autoFill="0" autoLine="0" autoPict="0">
                <anchor moveWithCells="1">
                  <from>
                    <xdr:col>1</xdr:col>
                    <xdr:colOff>0</xdr:colOff>
                    <xdr:row>80</xdr:row>
                    <xdr:rowOff>0</xdr:rowOff>
                  </from>
                  <to>
                    <xdr:col>2</xdr:col>
                    <xdr:colOff>57150</xdr:colOff>
                    <xdr:row>81</xdr:row>
                    <xdr:rowOff>9525</xdr:rowOff>
                  </to>
                </anchor>
              </controlPr>
            </control>
          </mc:Choice>
        </mc:AlternateContent>
        <mc:AlternateContent xmlns:mc="http://schemas.openxmlformats.org/markup-compatibility/2006">
          <mc:Choice Requires="x14">
            <control shapeId="58538" r:id="rId53" name="Check Box 170">
              <controlPr defaultSize="0" autoFill="0" autoLine="0" autoPict="0">
                <anchor moveWithCells="1">
                  <from>
                    <xdr:col>1</xdr:col>
                    <xdr:colOff>0</xdr:colOff>
                    <xdr:row>81</xdr:row>
                    <xdr:rowOff>0</xdr:rowOff>
                  </from>
                  <to>
                    <xdr:col>2</xdr:col>
                    <xdr:colOff>57150</xdr:colOff>
                    <xdr:row>82</xdr:row>
                    <xdr:rowOff>9525</xdr:rowOff>
                  </to>
                </anchor>
              </controlPr>
            </control>
          </mc:Choice>
        </mc:AlternateContent>
        <mc:AlternateContent xmlns:mc="http://schemas.openxmlformats.org/markup-compatibility/2006">
          <mc:Choice Requires="x14">
            <control shapeId="58539" r:id="rId54" name="Check Box 171">
              <controlPr defaultSize="0" autoFill="0" autoLine="0" autoPict="0">
                <anchor moveWithCells="1">
                  <from>
                    <xdr:col>1</xdr:col>
                    <xdr:colOff>0</xdr:colOff>
                    <xdr:row>82</xdr:row>
                    <xdr:rowOff>0</xdr:rowOff>
                  </from>
                  <to>
                    <xdr:col>2</xdr:col>
                    <xdr:colOff>57150</xdr:colOff>
                    <xdr:row>83</xdr:row>
                    <xdr:rowOff>9525</xdr:rowOff>
                  </to>
                </anchor>
              </controlPr>
            </control>
          </mc:Choice>
        </mc:AlternateContent>
        <mc:AlternateContent xmlns:mc="http://schemas.openxmlformats.org/markup-compatibility/2006">
          <mc:Choice Requires="x14">
            <control shapeId="58540" r:id="rId55" name="Check Box 172">
              <controlPr defaultSize="0" autoFill="0" autoLine="0" autoPict="0">
                <anchor moveWithCells="1">
                  <from>
                    <xdr:col>1</xdr:col>
                    <xdr:colOff>0</xdr:colOff>
                    <xdr:row>84</xdr:row>
                    <xdr:rowOff>0</xdr:rowOff>
                  </from>
                  <to>
                    <xdr:col>2</xdr:col>
                    <xdr:colOff>57150</xdr:colOff>
                    <xdr:row>85</xdr:row>
                    <xdr:rowOff>9525</xdr:rowOff>
                  </to>
                </anchor>
              </controlPr>
            </control>
          </mc:Choice>
        </mc:AlternateContent>
        <mc:AlternateContent xmlns:mc="http://schemas.openxmlformats.org/markup-compatibility/2006">
          <mc:Choice Requires="x14">
            <control shapeId="58541" r:id="rId56" name="Check Box 173">
              <controlPr defaultSize="0" autoFill="0" autoLine="0" autoPict="0">
                <anchor moveWithCells="1">
                  <from>
                    <xdr:col>1</xdr:col>
                    <xdr:colOff>0</xdr:colOff>
                    <xdr:row>85</xdr:row>
                    <xdr:rowOff>0</xdr:rowOff>
                  </from>
                  <to>
                    <xdr:col>2</xdr:col>
                    <xdr:colOff>57150</xdr:colOff>
                    <xdr:row>86</xdr:row>
                    <xdr:rowOff>9525</xdr:rowOff>
                  </to>
                </anchor>
              </controlPr>
            </control>
          </mc:Choice>
        </mc:AlternateContent>
        <mc:AlternateContent xmlns:mc="http://schemas.openxmlformats.org/markup-compatibility/2006">
          <mc:Choice Requires="x14">
            <control shapeId="58544" r:id="rId57" name="Check Box 176">
              <controlPr defaultSize="0" autoFill="0" autoLine="0" autoPict="0">
                <anchor moveWithCells="1">
                  <from>
                    <xdr:col>1</xdr:col>
                    <xdr:colOff>0</xdr:colOff>
                    <xdr:row>90</xdr:row>
                    <xdr:rowOff>0</xdr:rowOff>
                  </from>
                  <to>
                    <xdr:col>2</xdr:col>
                    <xdr:colOff>57150</xdr:colOff>
                    <xdr:row>91</xdr:row>
                    <xdr:rowOff>9525</xdr:rowOff>
                  </to>
                </anchor>
              </controlPr>
            </control>
          </mc:Choice>
        </mc:AlternateContent>
        <mc:AlternateContent xmlns:mc="http://schemas.openxmlformats.org/markup-compatibility/2006">
          <mc:Choice Requires="x14">
            <control shapeId="58545" r:id="rId58" name="Check Box 177">
              <controlPr defaultSize="0" autoFill="0" autoLine="0" autoPict="0">
                <anchor moveWithCells="1">
                  <from>
                    <xdr:col>1</xdr:col>
                    <xdr:colOff>0</xdr:colOff>
                    <xdr:row>91</xdr:row>
                    <xdr:rowOff>0</xdr:rowOff>
                  </from>
                  <to>
                    <xdr:col>2</xdr:col>
                    <xdr:colOff>57150</xdr:colOff>
                    <xdr:row>92</xdr:row>
                    <xdr:rowOff>9525</xdr:rowOff>
                  </to>
                </anchor>
              </controlPr>
            </control>
          </mc:Choice>
        </mc:AlternateContent>
        <mc:AlternateContent xmlns:mc="http://schemas.openxmlformats.org/markup-compatibility/2006">
          <mc:Choice Requires="x14">
            <control shapeId="58546" r:id="rId59" name="Check Box 178">
              <controlPr defaultSize="0" autoFill="0" autoLine="0" autoPict="0">
                <anchor moveWithCells="1">
                  <from>
                    <xdr:col>1</xdr:col>
                    <xdr:colOff>0</xdr:colOff>
                    <xdr:row>92</xdr:row>
                    <xdr:rowOff>0</xdr:rowOff>
                  </from>
                  <to>
                    <xdr:col>2</xdr:col>
                    <xdr:colOff>57150</xdr:colOff>
                    <xdr:row>93</xdr:row>
                    <xdr:rowOff>9525</xdr:rowOff>
                  </to>
                </anchor>
              </controlPr>
            </control>
          </mc:Choice>
        </mc:AlternateContent>
        <mc:AlternateContent xmlns:mc="http://schemas.openxmlformats.org/markup-compatibility/2006">
          <mc:Choice Requires="x14">
            <control shapeId="58547" r:id="rId60" name="Check Box 179">
              <controlPr defaultSize="0" autoFill="0" autoLine="0" autoPict="0">
                <anchor moveWithCells="1">
                  <from>
                    <xdr:col>1</xdr:col>
                    <xdr:colOff>0</xdr:colOff>
                    <xdr:row>93</xdr:row>
                    <xdr:rowOff>0</xdr:rowOff>
                  </from>
                  <to>
                    <xdr:col>2</xdr:col>
                    <xdr:colOff>57150</xdr:colOff>
                    <xdr:row>94</xdr:row>
                    <xdr:rowOff>9525</xdr:rowOff>
                  </to>
                </anchor>
              </controlPr>
            </control>
          </mc:Choice>
        </mc:AlternateContent>
        <mc:AlternateContent xmlns:mc="http://schemas.openxmlformats.org/markup-compatibility/2006">
          <mc:Choice Requires="x14">
            <control shapeId="58548" r:id="rId61" name="Check Box 180">
              <controlPr defaultSize="0" autoFill="0" autoLine="0" autoPict="0">
                <anchor moveWithCells="1">
                  <from>
                    <xdr:col>1</xdr:col>
                    <xdr:colOff>0</xdr:colOff>
                    <xdr:row>94</xdr:row>
                    <xdr:rowOff>0</xdr:rowOff>
                  </from>
                  <to>
                    <xdr:col>2</xdr:col>
                    <xdr:colOff>57150</xdr:colOff>
                    <xdr:row>95</xdr:row>
                    <xdr:rowOff>9525</xdr:rowOff>
                  </to>
                </anchor>
              </controlPr>
            </control>
          </mc:Choice>
        </mc:AlternateContent>
        <mc:AlternateContent xmlns:mc="http://schemas.openxmlformats.org/markup-compatibility/2006">
          <mc:Choice Requires="x14">
            <control shapeId="58549" r:id="rId62" name="Check Box 181">
              <controlPr defaultSize="0" autoFill="0" autoLine="0" autoPict="0">
                <anchor moveWithCells="1">
                  <from>
                    <xdr:col>1</xdr:col>
                    <xdr:colOff>0</xdr:colOff>
                    <xdr:row>95</xdr:row>
                    <xdr:rowOff>0</xdr:rowOff>
                  </from>
                  <to>
                    <xdr:col>2</xdr:col>
                    <xdr:colOff>57150</xdr:colOff>
                    <xdr:row>96</xdr:row>
                    <xdr:rowOff>9525</xdr:rowOff>
                  </to>
                </anchor>
              </controlPr>
            </control>
          </mc:Choice>
        </mc:AlternateContent>
        <mc:AlternateContent xmlns:mc="http://schemas.openxmlformats.org/markup-compatibility/2006">
          <mc:Choice Requires="x14">
            <control shapeId="58550" r:id="rId63" name="Check Box 182">
              <controlPr defaultSize="0" autoFill="0" autoLine="0" autoPict="0">
                <anchor moveWithCells="1">
                  <from>
                    <xdr:col>1</xdr:col>
                    <xdr:colOff>0</xdr:colOff>
                    <xdr:row>96</xdr:row>
                    <xdr:rowOff>0</xdr:rowOff>
                  </from>
                  <to>
                    <xdr:col>2</xdr:col>
                    <xdr:colOff>57150</xdr:colOff>
                    <xdr:row>97</xdr:row>
                    <xdr:rowOff>9525</xdr:rowOff>
                  </to>
                </anchor>
              </controlPr>
            </control>
          </mc:Choice>
        </mc:AlternateContent>
        <mc:AlternateContent xmlns:mc="http://schemas.openxmlformats.org/markup-compatibility/2006">
          <mc:Choice Requires="x14">
            <control shapeId="58551" r:id="rId64" name="Check Box 183">
              <controlPr defaultSize="0" autoFill="0" autoLine="0" autoPict="0">
                <anchor moveWithCells="1">
                  <from>
                    <xdr:col>1</xdr:col>
                    <xdr:colOff>0</xdr:colOff>
                    <xdr:row>98</xdr:row>
                    <xdr:rowOff>0</xdr:rowOff>
                  </from>
                  <to>
                    <xdr:col>2</xdr:col>
                    <xdr:colOff>57150</xdr:colOff>
                    <xdr:row>99</xdr:row>
                    <xdr:rowOff>0</xdr:rowOff>
                  </to>
                </anchor>
              </controlPr>
            </control>
          </mc:Choice>
        </mc:AlternateContent>
        <mc:AlternateContent xmlns:mc="http://schemas.openxmlformats.org/markup-compatibility/2006">
          <mc:Choice Requires="x14">
            <control shapeId="58553" r:id="rId65" name="Check Box 185">
              <controlPr defaultSize="0" autoFill="0" autoLine="0" autoPict="0">
                <anchor moveWithCells="1">
                  <from>
                    <xdr:col>1</xdr:col>
                    <xdr:colOff>0</xdr:colOff>
                    <xdr:row>83</xdr:row>
                    <xdr:rowOff>0</xdr:rowOff>
                  </from>
                  <to>
                    <xdr:col>2</xdr:col>
                    <xdr:colOff>57150</xdr:colOff>
                    <xdr:row>84</xdr:row>
                    <xdr:rowOff>9525</xdr:rowOff>
                  </to>
                </anchor>
              </controlPr>
            </control>
          </mc:Choice>
        </mc:AlternateContent>
        <mc:AlternateContent xmlns:mc="http://schemas.openxmlformats.org/markup-compatibility/2006">
          <mc:Choice Requires="x14">
            <control shapeId="58583" r:id="rId66" name="Check Box 215">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58568" r:id="rId67" name="Check Box 200">
              <controlPr defaultSize="0" autoFill="0" autoLine="0" autoPict="0">
                <anchor moveWithCells="1">
                  <from>
                    <xdr:col>1</xdr:col>
                    <xdr:colOff>0</xdr:colOff>
                    <xdr:row>11</xdr:row>
                    <xdr:rowOff>0</xdr:rowOff>
                  </from>
                  <to>
                    <xdr:col>2</xdr:col>
                    <xdr:colOff>57150</xdr:colOff>
                    <xdr:row>12</xdr:row>
                    <xdr:rowOff>9525</xdr:rowOff>
                  </to>
                </anchor>
              </controlPr>
            </control>
          </mc:Choice>
        </mc:AlternateContent>
        <mc:AlternateContent xmlns:mc="http://schemas.openxmlformats.org/markup-compatibility/2006">
          <mc:Choice Requires="x14">
            <control shapeId="58569" r:id="rId68" name="Check Box 201">
              <controlPr defaultSize="0" autoFill="0" autoLine="0" autoPict="0">
                <anchor moveWithCells="1">
                  <from>
                    <xdr:col>1</xdr:col>
                    <xdr:colOff>0</xdr:colOff>
                    <xdr:row>12</xdr:row>
                    <xdr:rowOff>0</xdr:rowOff>
                  </from>
                  <to>
                    <xdr:col>2</xdr:col>
                    <xdr:colOff>57150</xdr:colOff>
                    <xdr:row>13</xdr:row>
                    <xdr:rowOff>9525</xdr:rowOff>
                  </to>
                </anchor>
              </controlPr>
            </control>
          </mc:Choice>
        </mc:AlternateContent>
        <mc:AlternateContent xmlns:mc="http://schemas.openxmlformats.org/markup-compatibility/2006">
          <mc:Choice Requires="x14">
            <control shapeId="58570" r:id="rId69" name="Check Box 202">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58571" r:id="rId70" name="Check Box 203">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58572" r:id="rId71" name="Check Box 204">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58573" r:id="rId72" name="Check Box 205">
              <controlPr defaultSize="0" autoFill="0" autoLine="0" autoPict="0">
                <anchor moveWithCells="1">
                  <from>
                    <xdr:col>1</xdr:col>
                    <xdr:colOff>0</xdr:colOff>
                    <xdr:row>17</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58574" r:id="rId73" name="Check Box 206">
              <controlPr defaultSize="0" autoFill="0" autoLine="0" autoPict="0">
                <anchor moveWithCells="1">
                  <from>
                    <xdr:col>1</xdr:col>
                    <xdr:colOff>0</xdr:colOff>
                    <xdr:row>18</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58575" r:id="rId74" name="Check Box 207">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58576" r:id="rId75" name="Check Box 208">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58577" r:id="rId76" name="Check Box 209">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58578" r:id="rId77" name="Check Box 210">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58579" r:id="rId78" name="Check Box 211">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58580" r:id="rId79" name="Check Box 212">
              <controlPr defaultSize="0" autoFill="0" autoLine="0" autoPict="0">
                <anchor moveWithCells="1">
                  <from>
                    <xdr:col>1</xdr:col>
                    <xdr:colOff>0</xdr:colOff>
                    <xdr:row>25</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58581" r:id="rId80" name="Check Box 213">
              <controlPr defaultSize="0" autoFill="0" autoLine="0" autoPict="0">
                <anchor moveWithCells="1">
                  <from>
                    <xdr:col>1</xdr:col>
                    <xdr:colOff>0</xdr:colOff>
                    <xdr:row>27</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58582" r:id="rId81" name="Check Box 214">
              <controlPr defaultSize="0" autoFill="0" autoLine="0" autoPict="0">
                <anchor moveWithCells="1">
                  <from>
                    <xdr:col>1</xdr:col>
                    <xdr:colOff>0</xdr:colOff>
                    <xdr:row>28</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58542" r:id="rId82" name="Check Box 174">
              <controlPr defaultSize="0" autoFill="0" autoLine="0" autoPict="0">
                <anchor moveWithCells="1">
                  <from>
                    <xdr:col>1</xdr:col>
                    <xdr:colOff>0</xdr:colOff>
                    <xdr:row>86</xdr:row>
                    <xdr:rowOff>0</xdr:rowOff>
                  </from>
                  <to>
                    <xdr:col>2</xdr:col>
                    <xdr:colOff>57150</xdr:colOff>
                    <xdr:row>87</xdr:row>
                    <xdr:rowOff>9525</xdr:rowOff>
                  </to>
                </anchor>
              </controlPr>
            </control>
          </mc:Choice>
        </mc:AlternateContent>
        <mc:AlternateContent xmlns:mc="http://schemas.openxmlformats.org/markup-compatibility/2006">
          <mc:Choice Requires="x14">
            <control shapeId="58543" r:id="rId83" name="Check Box 175">
              <controlPr defaultSize="0" autoFill="0" autoLine="0" autoPict="0">
                <anchor moveWithCells="1">
                  <from>
                    <xdr:col>1</xdr:col>
                    <xdr:colOff>0</xdr:colOff>
                    <xdr:row>87</xdr:row>
                    <xdr:rowOff>0</xdr:rowOff>
                  </from>
                  <to>
                    <xdr:col>2</xdr:col>
                    <xdr:colOff>57150</xdr:colOff>
                    <xdr:row>88</xdr:row>
                    <xdr:rowOff>9525</xdr:rowOff>
                  </to>
                </anchor>
              </controlPr>
            </control>
          </mc:Choice>
        </mc:AlternateContent>
        <mc:AlternateContent xmlns:mc="http://schemas.openxmlformats.org/markup-compatibility/2006">
          <mc:Choice Requires="x14">
            <control shapeId="58587" r:id="rId84" name="Check Box 219">
              <controlPr defaultSize="0" autoFill="0" autoLine="0" autoPict="0">
                <anchor moveWithCells="1">
                  <from>
                    <xdr:col>1</xdr:col>
                    <xdr:colOff>0</xdr:colOff>
                    <xdr:row>88</xdr:row>
                    <xdr:rowOff>0</xdr:rowOff>
                  </from>
                  <to>
                    <xdr:col>2</xdr:col>
                    <xdr:colOff>57150</xdr:colOff>
                    <xdr:row>89</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22554-AD8B-4004-A7D4-D86A077BDF5E}">
  <sheetPr codeName="Sheet12">
    <tabColor rgb="FFFFC000"/>
  </sheetPr>
  <dimension ref="A1:CK136"/>
  <sheetViews>
    <sheetView view="pageBreakPreview" topLeftCell="A43" zoomScaleNormal="100" zoomScaleSheetLayoutView="100" workbookViewId="0">
      <selection activeCell="B47" sqref="B47"/>
    </sheetView>
  </sheetViews>
  <sheetFormatPr defaultColWidth="8.85546875" defaultRowHeight="15.75"/>
  <cols>
    <col min="1" max="1" width="2.85546875" style="305" customWidth="1"/>
    <col min="2" max="37" width="3.5703125" style="21" customWidth="1"/>
    <col min="38" max="38" width="8.85546875" hidden="1" customWidth="1"/>
    <col min="39" max="39" width="27.28515625" hidden="1" customWidth="1"/>
    <col min="40" max="50" width="8.85546875" hidden="1" customWidth="1"/>
    <col min="51" max="51" width="74.7109375" style="77" hidden="1" customWidth="1"/>
    <col min="54" max="89" width="0" style="21" hidden="1" customWidth="1"/>
  </cols>
  <sheetData>
    <row r="1" spans="1:54" ht="17.25" thickTop="1">
      <c r="A1" s="338"/>
      <c r="B1" s="648" t="s">
        <v>482</v>
      </c>
      <c r="C1" s="649"/>
      <c r="D1" s="649"/>
      <c r="E1" s="649"/>
      <c r="F1" s="649"/>
      <c r="G1" s="649"/>
      <c r="H1" s="649"/>
      <c r="I1" s="649"/>
      <c r="J1" s="649"/>
      <c r="K1" s="649"/>
      <c r="L1" s="649"/>
      <c r="M1" s="649"/>
      <c r="N1" s="649"/>
      <c r="O1" s="649"/>
      <c r="P1" s="649"/>
      <c r="Q1" s="649"/>
      <c r="R1" s="649"/>
      <c r="S1" s="649"/>
      <c r="T1" s="649"/>
      <c r="U1" s="649"/>
      <c r="V1" s="649"/>
      <c r="W1" s="649"/>
      <c r="X1" s="649"/>
      <c r="Y1" s="649"/>
      <c r="Z1" s="649"/>
      <c r="AA1" s="649"/>
      <c r="AB1" s="649"/>
      <c r="AC1" s="649"/>
      <c r="AD1" s="649"/>
      <c r="AE1" s="649"/>
      <c r="AF1" s="649"/>
      <c r="AG1" s="649"/>
      <c r="AH1" s="649"/>
      <c r="AI1" s="649"/>
      <c r="AJ1" s="649"/>
      <c r="AK1" s="650"/>
      <c r="AL1" s="75"/>
      <c r="AN1" s="76" t="s">
        <v>128</v>
      </c>
      <c r="AP1" s="76" t="s">
        <v>129</v>
      </c>
      <c r="AY1" s="78" t="str">
        <f>IF(COUNTIF(BB1:BB131,TRUE),"《"&amp;B1&amp;"》","")</f>
        <v/>
      </c>
    </row>
    <row r="2" spans="1:54">
      <c r="B2" s="654" t="s">
        <v>483</v>
      </c>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655"/>
      <c r="AI2" s="655"/>
      <c r="AJ2" s="655"/>
      <c r="AK2" s="656"/>
      <c r="AL2" s="79" t="s">
        <v>99</v>
      </c>
      <c r="AM2" s="79" t="s">
        <v>101</v>
      </c>
      <c r="AN2" s="79" t="s">
        <v>130</v>
      </c>
      <c r="AO2" s="80" t="s">
        <v>131</v>
      </c>
      <c r="AP2" s="79" t="s">
        <v>132</v>
      </c>
      <c r="AQ2" s="79" t="s">
        <v>102</v>
      </c>
      <c r="AR2" s="79" t="s">
        <v>133</v>
      </c>
      <c r="AS2" s="79" t="s">
        <v>134</v>
      </c>
      <c r="AT2" s="79" t="s">
        <v>101</v>
      </c>
      <c r="AU2" s="81"/>
      <c r="AV2" s="81"/>
      <c r="AY2" s="82" t="str" cm="1">
        <f t="array" ref="AY2">IF(AY1&lt;&gt;"",LOOKUP(2,1/(AT3:AT1000&lt;&gt;""),AT3:AT1000),"")</f>
        <v/>
      </c>
    </row>
    <row r="3" spans="1:54" ht="15.75" customHeight="1">
      <c r="B3" s="685" t="s">
        <v>484</v>
      </c>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686"/>
      <c r="AG3" s="686"/>
      <c r="AH3" s="686"/>
      <c r="AI3" s="686"/>
      <c r="AJ3" s="686"/>
      <c r="AK3" s="687"/>
      <c r="AL3" s="16">
        <v>1</v>
      </c>
      <c r="AM3" t="str">
        <f>B3</f>
        <v>**測試前務請提供產品全成分比例表供實驗室比對；如未提供，測試結果僅依實驗室分析數據為主出具報告**</v>
      </c>
      <c r="AN3" t="b">
        <f>OR(BB4,BB5,BB6,BB7,BB8)</f>
        <v>0</v>
      </c>
      <c r="AO3" t="s">
        <v>100</v>
      </c>
      <c r="AP3" t="b">
        <f>TRUE</f>
        <v>1</v>
      </c>
      <c r="AQ3" s="83" t="b">
        <f>AND($AN3,$AP3)</f>
        <v>0</v>
      </c>
      <c r="AR3" s="83" t="b">
        <f>IF($AN3=TRUE,$AP3&lt;&gt;TRUE)</f>
        <v>0</v>
      </c>
      <c r="AT3" s="21" t="str">
        <f>IF(AQ3=TRUE,
    IF(AL3=3,
        IF(AM3="", "", "        "&amp;REPT("-", LEN(AO3) - LEN(SUBSTITUTE(AO3, "-", "")))&amp;AM3&amp;CHAR(10)),
        IF(AL3=1, ""&amp;AM3&amp;CHAR(10),
           IF(AL3=2, "      █"&amp;AM3&amp;CHAR(10), AM3&amp;CHAR(10))
        )
    )&amp;AS3,
    "")</f>
        <v/>
      </c>
      <c r="AY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
&amp;IF(OR(ISNUMBER(SEARCH("★",AY2)),ISNUMBER(SEARCH("◎",AY2)),ISNUMBER(SEARCH("#",AY2))),CHAR(10),"")</f>
        <v/>
      </c>
    </row>
    <row r="4" spans="1:54">
      <c r="B4" s="688" t="s">
        <v>821</v>
      </c>
      <c r="C4" s="689"/>
      <c r="D4" s="689"/>
      <c r="E4" s="689"/>
      <c r="F4" s="689"/>
      <c r="G4" s="689"/>
      <c r="H4" s="689"/>
      <c r="I4" s="689"/>
      <c r="J4" s="689"/>
      <c r="K4" s="689"/>
      <c r="L4" s="689"/>
      <c r="M4" s="689"/>
      <c r="N4" s="689"/>
      <c r="O4" s="689"/>
      <c r="P4" s="689"/>
      <c r="Q4" s="689"/>
      <c r="R4" s="689"/>
      <c r="S4" s="689"/>
      <c r="T4" s="689"/>
      <c r="U4" s="689"/>
      <c r="V4" s="689"/>
      <c r="W4" s="689"/>
      <c r="X4" s="689"/>
      <c r="Y4" s="689"/>
      <c r="Z4" s="689"/>
      <c r="AA4" s="689"/>
      <c r="AB4" s="689"/>
      <c r="AC4" s="689"/>
      <c r="AD4" s="689"/>
      <c r="AE4" s="689"/>
      <c r="AF4" s="689"/>
      <c r="AG4" s="689"/>
      <c r="AH4" s="689"/>
      <c r="AI4" s="689"/>
      <c r="AJ4" s="689"/>
      <c r="AK4" s="370">
        <f>COUNTIF(BB5:BB8,TRUE)</f>
        <v>0</v>
      </c>
      <c r="AL4" s="84">
        <v>1</v>
      </c>
      <c r="AM4" t="str">
        <f>B4</f>
        <v>1. 常見項目</v>
      </c>
      <c r="AN4" s="91" t="b">
        <f>OR(BB5:BB8)</f>
        <v>0</v>
      </c>
      <c r="AO4" s="91" t="s">
        <v>100</v>
      </c>
      <c r="AP4" t="b">
        <f>OR(BB5:BB8)</f>
        <v>0</v>
      </c>
      <c r="AQ4" s="83" t="b">
        <f t="shared" ref="AQ4:AQ9" si="0">AND($AN4,$AP4)</f>
        <v>0</v>
      </c>
      <c r="AR4" s="83" t="b">
        <f t="shared" ref="AR4:AR9" si="1">IF($AN4=TRUE,$AP4&lt;&gt;TRUE)</f>
        <v>0</v>
      </c>
      <c r="AS4" s="77"/>
      <c r="AT4" s="21" t="str">
        <f>AT3&amp;IF(AQ4=TRUE,
    IF(AL4=3,
        IF(AM4="", "", "        "&amp;REPT("-", LEN(AO4) - LEN(SUBSTITUTE(AO4, "-", "")))&amp;AM4&amp;CHAR(10)),
        IF(AL4=1, ""&amp;AM4&amp;CHAR(10),
           IF(AL4=2, "      █"&amp;AM4&amp;CHAR(10), AM4&amp;CHAR(10))
        )
    )&amp;AS4,
    "")</f>
        <v/>
      </c>
      <c r="AU4" s="91"/>
      <c r="AV4" s="92"/>
      <c r="AY4" s="93"/>
    </row>
    <row r="5" spans="1:54">
      <c r="B5" s="363"/>
      <c r="C5" s="690" t="s">
        <v>485</v>
      </c>
      <c r="D5" s="690"/>
      <c r="E5" s="690"/>
      <c r="F5" s="690"/>
      <c r="G5" s="690"/>
      <c r="H5" s="690"/>
      <c r="I5" s="690"/>
      <c r="J5" s="690"/>
      <c r="K5" s="690"/>
      <c r="L5" s="690"/>
      <c r="M5" s="690"/>
      <c r="N5" s="690"/>
      <c r="O5" s="690"/>
      <c r="P5" s="690"/>
      <c r="Q5" s="690"/>
      <c r="R5" s="690"/>
      <c r="S5" s="690"/>
      <c r="T5" s="690"/>
      <c r="U5" s="690"/>
      <c r="V5" s="690"/>
      <c r="W5" s="690"/>
      <c r="X5" s="690"/>
      <c r="Y5" s="690"/>
      <c r="Z5" s="690"/>
      <c r="AA5" s="690"/>
      <c r="AB5" s="690"/>
      <c r="AC5" s="690"/>
      <c r="AD5" s="690"/>
      <c r="AE5" s="690"/>
      <c r="AF5" s="690"/>
      <c r="AG5" s="690"/>
      <c r="AH5" s="690"/>
      <c r="AI5" s="690"/>
      <c r="AJ5" s="690"/>
      <c r="AK5" s="691"/>
      <c r="AL5">
        <v>2</v>
      </c>
      <c r="AM5" s="77" t="str">
        <f>IF(BB5,C5,"")</f>
        <v/>
      </c>
      <c r="AN5" s="91" t="b">
        <f>BB5</f>
        <v>0</v>
      </c>
      <c r="AO5" s="91" t="s">
        <v>292</v>
      </c>
      <c r="AP5" s="91" t="b">
        <f t="shared" ref="AP5:AP8" si="2">BB5</f>
        <v>0</v>
      </c>
      <c r="AQ5" s="83" t="b">
        <f t="shared" si="0"/>
        <v>0</v>
      </c>
      <c r="AR5" s="83" t="b">
        <f t="shared" si="1"/>
        <v>0</v>
      </c>
      <c r="AS5" s="77"/>
      <c r="AT5" s="21" t="str">
        <f t="shared" ref="AT5:AT68" si="3">AT4&amp;IF(AQ5=TRUE,
    IF(AL5=3,
        IF(AM5="", "", "        "&amp;REPT("-", LEN(AO5) - LEN(SUBSTITUTE(AO5, "-", "")))&amp;AM5&amp;CHAR(10)),
        IF(AL5=1, ""&amp;AM5&amp;CHAR(10),
           IF(AL5=2, "      █"&amp;AM5&amp;CHAR(10), AM5&amp;CHAR(10))
        )
    )&amp;AS5,
    "")</f>
        <v/>
      </c>
      <c r="AU5" s="91"/>
      <c r="AV5" s="92"/>
      <c r="AY5" s="93"/>
      <c r="BB5" s="21" t="b">
        <v>0</v>
      </c>
    </row>
    <row r="6" spans="1:54">
      <c r="B6" s="363"/>
      <c r="C6" s="690" t="s">
        <v>486</v>
      </c>
      <c r="D6" s="690"/>
      <c r="E6" s="690"/>
      <c r="F6" s="690"/>
      <c r="G6" s="690"/>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1"/>
      <c r="AL6">
        <v>2</v>
      </c>
      <c r="AM6" s="77" t="str">
        <f t="shared" ref="AM6:AM8" si="4">IF(BB6,C6,"")</f>
        <v/>
      </c>
      <c r="AN6" s="91" t="b">
        <f t="shared" ref="AN6:AN8" si="5">BB6</f>
        <v>0</v>
      </c>
      <c r="AO6" s="91" t="s">
        <v>296</v>
      </c>
      <c r="AP6" s="91" t="b">
        <f t="shared" si="2"/>
        <v>0</v>
      </c>
      <c r="AQ6" s="83" t="b">
        <f t="shared" si="0"/>
        <v>0</v>
      </c>
      <c r="AR6" s="83" t="b">
        <f t="shared" si="1"/>
        <v>0</v>
      </c>
      <c r="AS6" s="77"/>
      <c r="AT6" s="21" t="str">
        <f t="shared" si="3"/>
        <v/>
      </c>
      <c r="AU6" s="91"/>
      <c r="AV6" s="92"/>
      <c r="AY6" s="93"/>
      <c r="BB6" s="21" t="b">
        <v>0</v>
      </c>
    </row>
    <row r="7" spans="1:54">
      <c r="B7" s="363"/>
      <c r="C7" s="690" t="s">
        <v>814</v>
      </c>
      <c r="D7" s="690"/>
      <c r="E7" s="690"/>
      <c r="F7" s="690"/>
      <c r="G7" s="690"/>
      <c r="H7" s="690"/>
      <c r="I7" s="690"/>
      <c r="J7" s="690"/>
      <c r="K7" s="690"/>
      <c r="L7" s="690"/>
      <c r="M7" s="690"/>
      <c r="N7" s="690"/>
      <c r="O7" s="690"/>
      <c r="P7" s="690"/>
      <c r="Q7" s="690"/>
      <c r="R7" s="690"/>
      <c r="S7" s="690"/>
      <c r="T7" s="690"/>
      <c r="U7" s="690"/>
      <c r="V7" s="690"/>
      <c r="W7" s="690"/>
      <c r="X7" s="690"/>
      <c r="Y7" s="690"/>
      <c r="Z7" s="690"/>
      <c r="AA7" s="690"/>
      <c r="AB7" s="690"/>
      <c r="AC7" s="690"/>
      <c r="AD7" s="690"/>
      <c r="AE7" s="690"/>
      <c r="AF7" s="690"/>
      <c r="AG7" s="690"/>
      <c r="AH7" s="690"/>
      <c r="AI7" s="690"/>
      <c r="AJ7" s="690"/>
      <c r="AK7" s="691"/>
      <c r="AL7">
        <v>2</v>
      </c>
      <c r="AM7" s="77" t="str">
        <f t="shared" si="4"/>
        <v/>
      </c>
      <c r="AN7" s="91" t="b">
        <f t="shared" si="5"/>
        <v>0</v>
      </c>
      <c r="AO7" s="91" t="s">
        <v>299</v>
      </c>
      <c r="AP7" s="91" t="b">
        <f t="shared" si="2"/>
        <v>0</v>
      </c>
      <c r="AQ7" s="83" t="b">
        <f t="shared" si="0"/>
        <v>0</v>
      </c>
      <c r="AR7" s="83" t="b">
        <f t="shared" si="1"/>
        <v>0</v>
      </c>
      <c r="AS7" s="77"/>
      <c r="AT7" s="21" t="str">
        <f t="shared" si="3"/>
        <v/>
      </c>
      <c r="AU7" s="91"/>
      <c r="AV7" s="92"/>
      <c r="AY7" s="93"/>
      <c r="BB7" s="21" t="b">
        <v>0</v>
      </c>
    </row>
    <row r="8" spans="1:54">
      <c r="B8" s="364"/>
      <c r="C8" s="697" t="s">
        <v>487</v>
      </c>
      <c r="D8" s="697"/>
      <c r="E8" s="697"/>
      <c r="F8" s="697"/>
      <c r="G8" s="697"/>
      <c r="H8" s="697"/>
      <c r="I8" s="697"/>
      <c r="J8" s="697"/>
      <c r="K8" s="697"/>
      <c r="L8" s="697"/>
      <c r="M8" s="697"/>
      <c r="N8" s="697"/>
      <c r="O8" s="697"/>
      <c r="P8" s="697"/>
      <c r="Q8" s="697"/>
      <c r="R8" s="697"/>
      <c r="S8" s="697"/>
      <c r="T8" s="697"/>
      <c r="U8" s="697"/>
      <c r="V8" s="697"/>
      <c r="W8" s="697"/>
      <c r="X8" s="697"/>
      <c r="Y8" s="697"/>
      <c r="Z8" s="697"/>
      <c r="AA8" s="697"/>
      <c r="AB8" s="697"/>
      <c r="AC8" s="697"/>
      <c r="AD8" s="697"/>
      <c r="AE8" s="697"/>
      <c r="AF8" s="697"/>
      <c r="AG8" s="697"/>
      <c r="AH8" s="697"/>
      <c r="AI8" s="697"/>
      <c r="AJ8" s="697"/>
      <c r="AK8" s="698"/>
      <c r="AL8">
        <v>2</v>
      </c>
      <c r="AM8" s="77" t="str">
        <f t="shared" si="4"/>
        <v/>
      </c>
      <c r="AN8" s="91" t="b">
        <f t="shared" si="5"/>
        <v>0</v>
      </c>
      <c r="AO8" s="91" t="s">
        <v>302</v>
      </c>
      <c r="AP8" s="91" t="b">
        <f t="shared" si="2"/>
        <v>0</v>
      </c>
      <c r="AQ8" s="83" t="b">
        <f t="shared" si="0"/>
        <v>0</v>
      </c>
      <c r="AR8" s="83" t="b">
        <f t="shared" si="1"/>
        <v>0</v>
      </c>
      <c r="AS8" s="77"/>
      <c r="AT8" s="21" t="str">
        <f t="shared" si="3"/>
        <v/>
      </c>
      <c r="AU8" s="91"/>
      <c r="AV8" s="92"/>
      <c r="AY8" s="93"/>
      <c r="BB8" s="21" t="b">
        <v>0</v>
      </c>
    </row>
    <row r="9" spans="1:54">
      <c r="B9" s="688" t="s">
        <v>822</v>
      </c>
      <c r="C9" s="689"/>
      <c r="D9" s="689"/>
      <c r="E9" s="689"/>
      <c r="F9" s="689"/>
      <c r="G9" s="689"/>
      <c r="H9" s="689"/>
      <c r="I9" s="689"/>
      <c r="J9" s="689"/>
      <c r="K9" s="689"/>
      <c r="L9" s="689"/>
      <c r="M9" s="689"/>
      <c r="N9" s="689"/>
      <c r="O9" s="689"/>
      <c r="P9" s="689"/>
      <c r="Q9" s="689"/>
      <c r="R9" s="689"/>
      <c r="S9" s="689"/>
      <c r="T9" s="689"/>
      <c r="U9" s="689"/>
      <c r="V9" s="689"/>
      <c r="W9" s="689"/>
      <c r="X9" s="689"/>
      <c r="Y9" s="689"/>
      <c r="Z9" s="689"/>
      <c r="AA9" s="689"/>
      <c r="AB9" s="689"/>
      <c r="AC9" s="689"/>
      <c r="AD9" s="689"/>
      <c r="AE9" s="689"/>
      <c r="AF9" s="689"/>
      <c r="AG9" s="689"/>
      <c r="AH9" s="689"/>
      <c r="AI9" s="689"/>
      <c r="AJ9" s="689"/>
      <c r="AK9" s="370">
        <f>COUNTIF(BB10:BB14,TRUE)</f>
        <v>0</v>
      </c>
      <c r="AL9" s="84">
        <v>1</v>
      </c>
      <c r="AM9" t="str">
        <f>B9</f>
        <v>2. 牙齒美白劑 (含數據、圖譜、流程方法):</v>
      </c>
      <c r="AN9" s="91" t="b">
        <f>OR(BB11:BB12,BB14)</f>
        <v>0</v>
      </c>
      <c r="AO9" s="91" t="s">
        <v>308</v>
      </c>
      <c r="AP9" s="91" t="b">
        <f>OR(BB11:BB12,BB14)</f>
        <v>0</v>
      </c>
      <c r="AQ9" s="83" t="b">
        <f t="shared" si="0"/>
        <v>0</v>
      </c>
      <c r="AR9" s="83" t="b">
        <f t="shared" si="1"/>
        <v>0</v>
      </c>
      <c r="AS9" s="77"/>
      <c r="AT9" s="21" t="str">
        <f t="shared" si="3"/>
        <v/>
      </c>
      <c r="AU9" s="91"/>
      <c r="AV9" s="92"/>
      <c r="AY9" s="93"/>
    </row>
    <row r="10" spans="1:54">
      <c r="B10" s="365"/>
      <c r="C10" s="692" t="s">
        <v>488</v>
      </c>
      <c r="D10" s="692"/>
      <c r="E10" s="692"/>
      <c r="F10" s="692"/>
      <c r="G10" s="692"/>
      <c r="H10" s="692"/>
      <c r="I10" s="692"/>
      <c r="J10" s="692"/>
      <c r="K10" s="692"/>
      <c r="L10" s="692"/>
      <c r="M10" s="692"/>
      <c r="N10" s="692"/>
      <c r="O10" s="692"/>
      <c r="P10" s="692"/>
      <c r="Q10" s="692"/>
      <c r="R10" s="692"/>
      <c r="S10" s="692" t="s">
        <v>489</v>
      </c>
      <c r="T10" s="692"/>
      <c r="U10" s="692"/>
      <c r="V10" s="692"/>
      <c r="W10" s="692"/>
      <c r="X10" s="692"/>
      <c r="Y10" s="692"/>
      <c r="Z10" s="692"/>
      <c r="AA10" s="692"/>
      <c r="AB10" s="692"/>
      <c r="AC10" s="692"/>
      <c r="AD10" s="692"/>
      <c r="AE10" s="692"/>
      <c r="AF10" s="692"/>
      <c r="AG10" s="692"/>
      <c r="AH10" s="692"/>
      <c r="AI10" s="692"/>
      <c r="AJ10" s="692"/>
      <c r="AK10" s="693"/>
      <c r="AM10" s="91"/>
      <c r="AN10" s="91"/>
      <c r="AO10" s="91"/>
      <c r="AP10" s="91"/>
      <c r="AQ10" s="94"/>
      <c r="AR10" s="94"/>
      <c r="AS10" s="77"/>
      <c r="AT10" s="21" t="str">
        <f t="shared" si="3"/>
        <v/>
      </c>
      <c r="AU10" s="91"/>
      <c r="AV10" s="92"/>
      <c r="AY10" s="93"/>
    </row>
    <row r="11" spans="1:54">
      <c r="B11" s="363"/>
      <c r="C11" s="692" t="s">
        <v>490</v>
      </c>
      <c r="D11" s="692"/>
      <c r="E11" s="692"/>
      <c r="F11" s="692"/>
      <c r="G11" s="692"/>
      <c r="H11" s="692"/>
      <c r="I11" s="692"/>
      <c r="J11" s="692"/>
      <c r="K11" s="692"/>
      <c r="L11" s="692"/>
      <c r="M11" s="692"/>
      <c r="N11" s="692"/>
      <c r="O11" s="692"/>
      <c r="P11" s="692"/>
      <c r="Q11" s="692"/>
      <c r="R11" s="692"/>
      <c r="S11" s="692" t="s">
        <v>491</v>
      </c>
      <c r="T11" s="692"/>
      <c r="U11" s="692"/>
      <c r="V11" s="692"/>
      <c r="W11" s="692"/>
      <c r="X11" s="692"/>
      <c r="Y11" s="692"/>
      <c r="Z11" s="692"/>
      <c r="AA11" s="692"/>
      <c r="AB11" s="692"/>
      <c r="AC11" s="692"/>
      <c r="AD11" s="692"/>
      <c r="AE11" s="692"/>
      <c r="AF11" s="692"/>
      <c r="AG11" s="692"/>
      <c r="AH11" s="692"/>
      <c r="AI11" s="692"/>
      <c r="AJ11" s="692"/>
      <c r="AK11" s="693"/>
      <c r="AL11">
        <v>2</v>
      </c>
      <c r="AM11" s="91" t="str">
        <f>IF(AL11=1,BB11,IF(AL11=2,C11&amp;IF(S11&lt;&gt;"",","&amp;S11,""),""))</f>
        <v>Hydrogen Peroxide註(含鑑別測試),7722-84-1</v>
      </c>
      <c r="AN11" s="91" t="b">
        <f t="shared" ref="AN11:AN12" si="6">BB11</f>
        <v>0</v>
      </c>
      <c r="AO11" s="91" t="s">
        <v>309</v>
      </c>
      <c r="AP11" s="91" t="b">
        <f t="shared" ref="AP11:AP12" si="7">BB11</f>
        <v>0</v>
      </c>
      <c r="AQ11" s="83" t="b">
        <f t="shared" ref="AQ11:AQ15" si="8">AND($AN11,$AP11)</f>
        <v>0</v>
      </c>
      <c r="AR11" s="83" t="b">
        <f t="shared" ref="AR11:AR15" si="9">IF($AN11=TRUE,$AP11&lt;&gt;TRUE)</f>
        <v>0</v>
      </c>
      <c r="AS11" s="77"/>
      <c r="AT11" s="21" t="str">
        <f t="shared" si="3"/>
        <v/>
      </c>
      <c r="AU11" s="91"/>
      <c r="AV11" s="92"/>
      <c r="AY11" s="93"/>
      <c r="BB11" s="21" t="b">
        <v>0</v>
      </c>
    </row>
    <row r="12" spans="1:54">
      <c r="B12" s="363"/>
      <c r="C12" s="692" t="s">
        <v>492</v>
      </c>
      <c r="D12" s="692"/>
      <c r="E12" s="692"/>
      <c r="F12" s="692"/>
      <c r="G12" s="692"/>
      <c r="H12" s="692"/>
      <c r="I12" s="692"/>
      <c r="J12" s="692" t="s">
        <v>493</v>
      </c>
      <c r="K12" s="692"/>
      <c r="L12" s="692"/>
      <c r="M12" s="692"/>
      <c r="N12" s="692"/>
      <c r="O12" s="692"/>
      <c r="P12" s="692"/>
      <c r="Q12" s="692"/>
      <c r="R12" s="692"/>
      <c r="S12" s="692"/>
      <c r="T12" s="692"/>
      <c r="U12" s="692"/>
      <c r="V12" s="692"/>
      <c r="W12" s="692"/>
      <c r="X12" s="692"/>
      <c r="Y12" s="692"/>
      <c r="Z12" s="692"/>
      <c r="AA12" s="692"/>
      <c r="AB12" s="692"/>
      <c r="AC12" s="692"/>
      <c r="AD12" s="692"/>
      <c r="AE12" s="692"/>
      <c r="AF12" s="692"/>
      <c r="AG12" s="692"/>
      <c r="AH12" s="692"/>
      <c r="AI12" s="692"/>
      <c r="AJ12" s="692"/>
      <c r="AK12" s="693"/>
      <c r="AL12">
        <v>2</v>
      </c>
      <c r="AM12" s="91" t="str">
        <f>IF(AL12=1,BB12,IF(AL12=2,C12&amp;IF(S12&lt;&gt;"",","&amp;S12,""),""))</f>
        <v>Total Peroxide註</v>
      </c>
      <c r="AN12" s="91" t="b">
        <f t="shared" si="6"/>
        <v>0</v>
      </c>
      <c r="AO12" s="91" t="s">
        <v>311</v>
      </c>
      <c r="AP12" s="91" t="b">
        <f t="shared" si="7"/>
        <v>0</v>
      </c>
      <c r="AQ12" s="83" t="b">
        <f t="shared" si="8"/>
        <v>0</v>
      </c>
      <c r="AR12" s="83" t="b">
        <f t="shared" si="9"/>
        <v>0</v>
      </c>
      <c r="AS12" s="77"/>
      <c r="AT12" s="21" t="str">
        <f t="shared" si="3"/>
        <v/>
      </c>
      <c r="AU12" s="91"/>
      <c r="AV12" s="92"/>
      <c r="AY12" s="93"/>
      <c r="BB12" s="21" t="b">
        <v>0</v>
      </c>
    </row>
    <row r="13" spans="1:54">
      <c r="B13" s="694" t="s">
        <v>494</v>
      </c>
      <c r="C13" s="695"/>
      <c r="D13" s="695"/>
      <c r="E13" s="695"/>
      <c r="F13" s="695"/>
      <c r="G13" s="695"/>
      <c r="H13" s="695"/>
      <c r="I13" s="695"/>
      <c r="J13" s="695"/>
      <c r="K13" s="695"/>
      <c r="L13" s="695"/>
      <c r="M13" s="695"/>
      <c r="N13" s="695"/>
      <c r="O13" s="695"/>
      <c r="P13" s="695"/>
      <c r="Q13" s="695"/>
      <c r="R13" s="695"/>
      <c r="S13" s="695"/>
      <c r="T13" s="695"/>
      <c r="U13" s="695"/>
      <c r="V13" s="695"/>
      <c r="W13" s="695"/>
      <c r="X13" s="695"/>
      <c r="Y13" s="695"/>
      <c r="Z13" s="695"/>
      <c r="AA13" s="695"/>
      <c r="AB13" s="695"/>
      <c r="AC13" s="695"/>
      <c r="AD13" s="695"/>
      <c r="AE13" s="695"/>
      <c r="AF13" s="695"/>
      <c r="AG13" s="695"/>
      <c r="AH13" s="695"/>
      <c r="AI13" s="695"/>
      <c r="AJ13" s="695"/>
      <c r="AK13" s="696"/>
      <c r="AL13">
        <v>3</v>
      </c>
      <c r="AM13" s="91" t="str">
        <f>B13</f>
        <v>註: 牙齒美白產品，如同時2項成份(含)以上，因方法無法區分，報告將呈現"各項成份鑑別"與"Peroxid 總量"。</v>
      </c>
      <c r="AN13" s="91" t="b">
        <f>OR(BB11:BB12)</f>
        <v>0</v>
      </c>
      <c r="AO13" s="91" t="s">
        <v>495</v>
      </c>
      <c r="AP13" s="91" t="b">
        <f>TRUE</f>
        <v>1</v>
      </c>
      <c r="AQ13" s="83" t="b">
        <f t="shared" si="8"/>
        <v>0</v>
      </c>
      <c r="AR13" s="83" t="b">
        <f t="shared" si="9"/>
        <v>0</v>
      </c>
      <c r="AS13" s="77"/>
      <c r="AT13" s="21" t="str">
        <f t="shared" si="3"/>
        <v/>
      </c>
      <c r="AU13" s="91"/>
      <c r="AV13" s="92"/>
      <c r="AY13" s="93"/>
    </row>
    <row r="14" spans="1:54">
      <c r="B14" s="366"/>
      <c r="C14" s="692" t="s">
        <v>496</v>
      </c>
      <c r="D14" s="692"/>
      <c r="E14" s="692"/>
      <c r="F14" s="692"/>
      <c r="G14" s="692"/>
      <c r="H14" s="692"/>
      <c r="I14" s="692"/>
      <c r="J14" s="692"/>
      <c r="K14" s="692"/>
      <c r="L14" s="692"/>
      <c r="M14" s="692"/>
      <c r="N14" s="692"/>
      <c r="O14" s="692"/>
      <c r="P14" s="692"/>
      <c r="Q14" s="692"/>
      <c r="R14" s="692"/>
      <c r="S14" s="692" t="s">
        <v>497</v>
      </c>
      <c r="T14" s="692"/>
      <c r="U14" s="692"/>
      <c r="V14" s="692"/>
      <c r="W14" s="692"/>
      <c r="X14" s="692"/>
      <c r="Y14" s="692"/>
      <c r="Z14" s="692"/>
      <c r="AA14" s="692"/>
      <c r="AB14" s="692"/>
      <c r="AC14" s="692"/>
      <c r="AD14" s="692"/>
      <c r="AE14" s="692"/>
      <c r="AF14" s="692"/>
      <c r="AG14" s="692"/>
      <c r="AH14" s="692"/>
      <c r="AI14" s="692"/>
      <c r="AJ14" s="692"/>
      <c r="AK14" s="693"/>
      <c r="AL14">
        <v>2</v>
      </c>
      <c r="AM14" s="91" t="str">
        <f>IF(AL14=1,BB14,IF(AL14=2,C14&amp;IF(S14&lt;&gt;"",","&amp;S14,""),""))</f>
        <v>Carbamide Peroxide註(含鑑別),124-43-6</v>
      </c>
      <c r="AN14" s="91" t="b">
        <f>BB14</f>
        <v>0</v>
      </c>
      <c r="AO14" s="91" t="s">
        <v>498</v>
      </c>
      <c r="AP14" s="91" t="b">
        <f>BB14</f>
        <v>0</v>
      </c>
      <c r="AQ14" s="83" t="b">
        <f t="shared" si="8"/>
        <v>0</v>
      </c>
      <c r="AR14" s="83" t="b">
        <f t="shared" si="9"/>
        <v>0</v>
      </c>
      <c r="AS14" s="77"/>
      <c r="AT14" s="21" t="str">
        <f t="shared" si="3"/>
        <v/>
      </c>
      <c r="AU14" s="91"/>
      <c r="AV14" s="92"/>
      <c r="AY14" s="93"/>
      <c r="BB14" s="21" t="b">
        <v>0</v>
      </c>
    </row>
    <row r="15" spans="1:54">
      <c r="B15" s="688" t="s">
        <v>823</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89"/>
      <c r="AJ15" s="689"/>
      <c r="AK15" s="370">
        <f>COUNTIF(BB16:BB17,TRUE)</f>
        <v>0</v>
      </c>
      <c r="AL15" s="84">
        <v>1</v>
      </c>
      <c r="AM15" t="str">
        <f>B15</f>
        <v>3. 止汗制臭劑(含鑑別、數據、圖譜、流程方法):</v>
      </c>
      <c r="AN15" s="91" t="b">
        <f>OR(BB17)</f>
        <v>0</v>
      </c>
      <c r="AO15" s="91" t="s">
        <v>322</v>
      </c>
      <c r="AP15" s="91" t="b">
        <f>BB17</f>
        <v>0</v>
      </c>
      <c r="AQ15" s="83" t="b">
        <f t="shared" si="8"/>
        <v>0</v>
      </c>
      <c r="AR15" s="83" t="b">
        <f t="shared" si="9"/>
        <v>0</v>
      </c>
      <c r="AS15" s="77"/>
      <c r="AT15" s="21" t="str">
        <f t="shared" si="3"/>
        <v/>
      </c>
      <c r="AU15" s="91"/>
      <c r="AV15" s="92"/>
      <c r="AY15" s="93"/>
    </row>
    <row r="16" spans="1:54">
      <c r="B16" s="365"/>
      <c r="C16" s="692" t="s">
        <v>488</v>
      </c>
      <c r="D16" s="692"/>
      <c r="E16" s="692"/>
      <c r="F16" s="692"/>
      <c r="G16" s="692"/>
      <c r="H16" s="692"/>
      <c r="I16" s="692"/>
      <c r="J16" s="692"/>
      <c r="K16" s="692"/>
      <c r="L16" s="692"/>
      <c r="M16" s="692"/>
      <c r="N16" s="692"/>
      <c r="O16" s="692"/>
      <c r="P16" s="692"/>
      <c r="Q16" s="692"/>
      <c r="R16" s="692"/>
      <c r="S16" s="692" t="s">
        <v>489</v>
      </c>
      <c r="T16" s="692"/>
      <c r="U16" s="692"/>
      <c r="V16" s="692"/>
      <c r="W16" s="692"/>
      <c r="X16" s="692"/>
      <c r="Y16" s="692"/>
      <c r="Z16" s="692"/>
      <c r="AA16" s="692"/>
      <c r="AB16" s="692"/>
      <c r="AC16" s="692"/>
      <c r="AD16" s="692"/>
      <c r="AE16" s="692"/>
      <c r="AF16" s="692"/>
      <c r="AG16" s="692"/>
      <c r="AH16" s="692"/>
      <c r="AI16" s="692"/>
      <c r="AJ16" s="692"/>
      <c r="AK16" s="693"/>
      <c r="AR16" s="94"/>
      <c r="AT16" s="21" t="str">
        <f t="shared" si="3"/>
        <v/>
      </c>
      <c r="AY16" s="93"/>
    </row>
    <row r="17" spans="2:54">
      <c r="B17" s="363"/>
      <c r="C17" s="692" t="s">
        <v>499</v>
      </c>
      <c r="D17" s="692"/>
      <c r="E17" s="692"/>
      <c r="F17" s="692"/>
      <c r="G17" s="692"/>
      <c r="H17" s="692"/>
      <c r="I17" s="692"/>
      <c r="J17" s="692" t="s">
        <v>493</v>
      </c>
      <c r="K17" s="692"/>
      <c r="L17" s="692"/>
      <c r="M17" s="692"/>
      <c r="N17" s="692"/>
      <c r="O17" s="692"/>
      <c r="P17" s="692"/>
      <c r="Q17" s="692"/>
      <c r="R17" s="692"/>
      <c r="S17" s="692" t="s">
        <v>500</v>
      </c>
      <c r="T17" s="692"/>
      <c r="U17" s="692"/>
      <c r="V17" s="692"/>
      <c r="W17" s="692"/>
      <c r="X17" s="692"/>
      <c r="Y17" s="692"/>
      <c r="Z17" s="692"/>
      <c r="AA17" s="692"/>
      <c r="AB17" s="692"/>
      <c r="AC17" s="692"/>
      <c r="AD17" s="692"/>
      <c r="AE17" s="692"/>
      <c r="AF17" s="692"/>
      <c r="AG17" s="692"/>
      <c r="AH17" s="692"/>
      <c r="AI17" s="692"/>
      <c r="AJ17" s="692"/>
      <c r="AK17" s="693"/>
      <c r="AL17">
        <v>2</v>
      </c>
      <c r="AM17" s="91" t="str">
        <f>IF(AL17=1,BB17,IF(AL17=2,C17&amp;IF(S17&lt;&gt;"",","&amp;S17,""),""))</f>
        <v>Aluminum chlorohydrate,12042-91-0</v>
      </c>
      <c r="AN17" s="91" t="b">
        <f>BB17</f>
        <v>0</v>
      </c>
      <c r="AO17" s="91" t="s">
        <v>324</v>
      </c>
      <c r="AP17" s="91" t="b">
        <f>BB17</f>
        <v>0</v>
      </c>
      <c r="AQ17" s="83" t="b">
        <f t="shared" ref="AQ17:AQ18" si="10">AND($AN17,$AP17)</f>
        <v>0</v>
      </c>
      <c r="AR17" s="83" t="b">
        <f t="shared" ref="AR17:AR18" si="11">IF($AN17=TRUE,$AP17&lt;&gt;TRUE)</f>
        <v>0</v>
      </c>
      <c r="AS17" s="77"/>
      <c r="AT17" s="21" t="str">
        <f t="shared" si="3"/>
        <v/>
      </c>
      <c r="AU17" s="91"/>
      <c r="AV17" s="92"/>
      <c r="AY17" s="93"/>
      <c r="BB17" s="21" t="b">
        <v>0</v>
      </c>
    </row>
    <row r="18" spans="2:54">
      <c r="B18" s="688" t="s">
        <v>824</v>
      </c>
      <c r="C18" s="689"/>
      <c r="D18" s="689"/>
      <c r="E18" s="689"/>
      <c r="F18" s="689"/>
      <c r="G18" s="689"/>
      <c r="H18" s="689"/>
      <c r="I18" s="689"/>
      <c r="J18" s="689"/>
      <c r="K18" s="689"/>
      <c r="L18" s="689"/>
      <c r="M18" s="689"/>
      <c r="N18" s="689"/>
      <c r="O18" s="689"/>
      <c r="P18" s="689"/>
      <c r="Q18" s="689"/>
      <c r="R18" s="689"/>
      <c r="S18" s="689"/>
      <c r="T18" s="689"/>
      <c r="U18" s="689"/>
      <c r="V18" s="689"/>
      <c r="W18" s="689"/>
      <c r="X18" s="689"/>
      <c r="Y18" s="689"/>
      <c r="Z18" s="689"/>
      <c r="AA18" s="689"/>
      <c r="AB18" s="689"/>
      <c r="AC18" s="689"/>
      <c r="AD18" s="689"/>
      <c r="AE18" s="689"/>
      <c r="AF18" s="689"/>
      <c r="AG18" s="689"/>
      <c r="AH18" s="689"/>
      <c r="AI18" s="689"/>
      <c r="AJ18" s="689"/>
      <c r="AK18" s="370">
        <f>COUNTIF(BB19:BB21,TRUE)</f>
        <v>0</v>
      </c>
      <c r="AL18" s="84">
        <v>1</v>
      </c>
      <c r="AM18" t="str">
        <f>B18</f>
        <v>4. 抗痘(含數據、圖譜、流程方法):</v>
      </c>
      <c r="AN18" s="91" t="b">
        <f>OR(BB20:BB21)</f>
        <v>0</v>
      </c>
      <c r="AO18" s="91" t="s">
        <v>342</v>
      </c>
      <c r="AP18" s="91" t="b">
        <f>OR(BB20:BB21)</f>
        <v>0</v>
      </c>
      <c r="AQ18" s="83" t="b">
        <f t="shared" si="10"/>
        <v>0</v>
      </c>
      <c r="AR18" s="83" t="b">
        <f t="shared" si="11"/>
        <v>0</v>
      </c>
      <c r="AS18" s="77"/>
      <c r="AT18" s="21" t="str">
        <f t="shared" si="3"/>
        <v/>
      </c>
      <c r="AU18" s="91"/>
      <c r="AV18" s="92"/>
      <c r="AY18" s="93"/>
    </row>
    <row r="19" spans="2:54">
      <c r="B19" s="365"/>
      <c r="C19" s="692" t="s">
        <v>488</v>
      </c>
      <c r="D19" s="692"/>
      <c r="E19" s="692"/>
      <c r="F19" s="692"/>
      <c r="G19" s="692"/>
      <c r="H19" s="692"/>
      <c r="I19" s="692"/>
      <c r="J19" s="692"/>
      <c r="K19" s="692"/>
      <c r="L19" s="692"/>
      <c r="M19" s="692"/>
      <c r="N19" s="692"/>
      <c r="O19" s="692"/>
      <c r="P19" s="692"/>
      <c r="Q19" s="692"/>
      <c r="R19" s="692"/>
      <c r="S19" s="692" t="s">
        <v>489</v>
      </c>
      <c r="T19" s="692"/>
      <c r="U19" s="692"/>
      <c r="V19" s="692"/>
      <c r="W19" s="692"/>
      <c r="X19" s="692"/>
      <c r="Y19" s="692"/>
      <c r="Z19" s="692"/>
      <c r="AA19" s="692"/>
      <c r="AB19" s="692"/>
      <c r="AC19" s="692"/>
      <c r="AD19" s="692"/>
      <c r="AE19" s="692"/>
      <c r="AF19" s="692"/>
      <c r="AG19" s="692"/>
      <c r="AH19" s="692"/>
      <c r="AI19" s="692"/>
      <c r="AJ19" s="692"/>
      <c r="AK19" s="693"/>
      <c r="AR19" s="94" t="b">
        <f t="shared" ref="AR19" si="12">IFERROR(VLOOKUP(AO19,$AU$3:$AV$135,2,FALSE),FALSE)</f>
        <v>0</v>
      </c>
      <c r="AT19" s="21" t="str">
        <f t="shared" si="3"/>
        <v/>
      </c>
      <c r="AY19" s="93"/>
    </row>
    <row r="20" spans="2:54">
      <c r="B20" s="363"/>
      <c r="C20" s="692" t="s">
        <v>501</v>
      </c>
      <c r="D20" s="692"/>
      <c r="E20" s="692"/>
      <c r="F20" s="692"/>
      <c r="G20" s="692"/>
      <c r="H20" s="692"/>
      <c r="I20" s="692"/>
      <c r="J20" s="692"/>
      <c r="K20" s="692"/>
      <c r="L20" s="692"/>
      <c r="M20" s="692"/>
      <c r="N20" s="692"/>
      <c r="O20" s="692"/>
      <c r="P20" s="692"/>
      <c r="Q20" s="692"/>
      <c r="R20" s="692"/>
      <c r="S20" s="692" t="s">
        <v>502</v>
      </c>
      <c r="T20" s="692"/>
      <c r="U20" s="692"/>
      <c r="V20" s="692"/>
      <c r="W20" s="692"/>
      <c r="X20" s="692"/>
      <c r="Y20" s="692"/>
      <c r="Z20" s="692"/>
      <c r="AA20" s="692"/>
      <c r="AB20" s="692"/>
      <c r="AC20" s="692"/>
      <c r="AD20" s="692"/>
      <c r="AE20" s="692"/>
      <c r="AF20" s="692"/>
      <c r="AG20" s="692"/>
      <c r="AH20" s="692"/>
      <c r="AI20" s="692"/>
      <c r="AJ20" s="692"/>
      <c r="AK20" s="693"/>
      <c r="AL20">
        <v>2</v>
      </c>
      <c r="AM20" s="91" t="str">
        <f>IF(AL20=1,BB20,IF(AL20=2,C20&amp;IF(S20&lt;&gt;"",","&amp;S20,""),""))</f>
        <v>Salicylic acid,69-72-7</v>
      </c>
      <c r="AN20" s="91" t="b">
        <f t="shared" ref="AN20:AN21" si="13">BB20</f>
        <v>0</v>
      </c>
      <c r="AO20" s="91" t="s">
        <v>344</v>
      </c>
      <c r="AP20" s="91" t="b">
        <f t="shared" ref="AP20:AP21" si="14">BB20</f>
        <v>0</v>
      </c>
      <c r="AQ20" s="83" t="b">
        <f t="shared" ref="AQ20:AQ22" si="15">AND($AN20,$AP20)</f>
        <v>0</v>
      </c>
      <c r="AR20" s="83" t="b">
        <f t="shared" ref="AR20:AR22" si="16">IF($AN20=TRUE,$AP20&lt;&gt;TRUE)</f>
        <v>0</v>
      </c>
      <c r="AS20" s="77"/>
      <c r="AT20" s="21" t="str">
        <f t="shared" si="3"/>
        <v/>
      </c>
      <c r="AU20" s="91"/>
      <c r="AV20" s="92"/>
      <c r="AY20" s="93"/>
      <c r="BB20" s="21" t="b">
        <v>0</v>
      </c>
    </row>
    <row r="21" spans="2:54">
      <c r="B21" s="364"/>
      <c r="C21" s="692" t="s">
        <v>503</v>
      </c>
      <c r="D21" s="692"/>
      <c r="E21" s="692"/>
      <c r="F21" s="692"/>
      <c r="G21" s="692"/>
      <c r="H21" s="692"/>
      <c r="I21" s="692"/>
      <c r="J21" s="692"/>
      <c r="K21" s="692"/>
      <c r="L21" s="692"/>
      <c r="M21" s="692"/>
      <c r="N21" s="692"/>
      <c r="O21" s="692"/>
      <c r="P21" s="692"/>
      <c r="Q21" s="692"/>
      <c r="R21" s="692"/>
      <c r="S21" s="692" t="s">
        <v>504</v>
      </c>
      <c r="T21" s="692"/>
      <c r="U21" s="692"/>
      <c r="V21" s="692"/>
      <c r="W21" s="692"/>
      <c r="X21" s="692"/>
      <c r="Y21" s="692"/>
      <c r="Z21" s="692"/>
      <c r="AA21" s="692"/>
      <c r="AB21" s="692"/>
      <c r="AC21" s="692"/>
      <c r="AD21" s="692"/>
      <c r="AE21" s="692"/>
      <c r="AF21" s="692"/>
      <c r="AG21" s="692"/>
      <c r="AH21" s="692"/>
      <c r="AI21" s="692"/>
      <c r="AJ21" s="692"/>
      <c r="AK21" s="693"/>
      <c r="AL21">
        <v>2</v>
      </c>
      <c r="AM21" s="91" t="str">
        <f>IF(AL21=1,BB21,IF(AL21=2,C21&amp;IF(S21&lt;&gt;"",","&amp;S21,""),""))</f>
        <v>Sulfur,7704-34-9</v>
      </c>
      <c r="AN21" s="91" t="b">
        <f t="shared" si="13"/>
        <v>0</v>
      </c>
      <c r="AO21" s="91" t="s">
        <v>347</v>
      </c>
      <c r="AP21" s="91" t="b">
        <f t="shared" si="14"/>
        <v>0</v>
      </c>
      <c r="AQ21" s="83" t="b">
        <f t="shared" si="15"/>
        <v>0</v>
      </c>
      <c r="AR21" s="83" t="b">
        <f t="shared" si="16"/>
        <v>0</v>
      </c>
      <c r="AS21" s="77"/>
      <c r="AT21" s="21" t="str">
        <f t="shared" si="3"/>
        <v/>
      </c>
      <c r="AU21" s="91"/>
      <c r="AV21" s="92"/>
      <c r="AY21" s="93"/>
      <c r="BB21" s="21" t="b">
        <v>0</v>
      </c>
    </row>
    <row r="22" spans="2:54">
      <c r="B22" s="688" t="s">
        <v>505</v>
      </c>
      <c r="C22" s="689"/>
      <c r="D22" s="689"/>
      <c r="E22" s="689"/>
      <c r="F22" s="689"/>
      <c r="G22" s="689"/>
      <c r="H22" s="689"/>
      <c r="I22" s="689"/>
      <c r="J22" s="689"/>
      <c r="K22" s="689"/>
      <c r="L22" s="689"/>
      <c r="M22" s="689"/>
      <c r="N22" s="689"/>
      <c r="O22" s="689"/>
      <c r="P22" s="689"/>
      <c r="Q22" s="689"/>
      <c r="R22" s="689"/>
      <c r="S22" s="689"/>
      <c r="T22" s="689"/>
      <c r="U22" s="689"/>
      <c r="V22" s="689"/>
      <c r="W22" s="689"/>
      <c r="X22" s="689"/>
      <c r="Y22" s="689"/>
      <c r="Z22" s="689"/>
      <c r="AA22" s="689"/>
      <c r="AB22" s="689"/>
      <c r="AC22" s="689"/>
      <c r="AD22" s="689"/>
      <c r="AE22" s="689"/>
      <c r="AF22" s="689"/>
      <c r="AG22" s="689"/>
      <c r="AH22" s="689"/>
      <c r="AI22" s="689"/>
      <c r="AJ22" s="689"/>
      <c r="AK22" s="370">
        <f>COUNTIF(BB23:BB47,TRUE)</f>
        <v>0</v>
      </c>
      <c r="AL22" s="84">
        <v>1</v>
      </c>
      <c r="AM22" t="str">
        <f>B22</f>
        <v>5. 防曬劑- 物、化性項目(含數據、圖譜、流程方法):</v>
      </c>
      <c r="AN22" s="91" t="b">
        <f>OR(BB24:BB47)</f>
        <v>0</v>
      </c>
      <c r="AO22" s="91" t="s">
        <v>368</v>
      </c>
      <c r="AP22" s="91" t="b">
        <f>OR(BB24:BB47)</f>
        <v>0</v>
      </c>
      <c r="AQ22" s="83" t="b">
        <f t="shared" si="15"/>
        <v>0</v>
      </c>
      <c r="AR22" s="83" t="b">
        <f t="shared" si="16"/>
        <v>0</v>
      </c>
      <c r="AS22" s="77"/>
      <c r="AT22" s="21" t="str">
        <f t="shared" si="3"/>
        <v/>
      </c>
      <c r="AU22" s="91"/>
      <c r="AV22" s="92"/>
      <c r="AY22" s="93"/>
    </row>
    <row r="23" spans="2:54">
      <c r="B23" s="364"/>
      <c r="C23" s="692" t="s">
        <v>488</v>
      </c>
      <c r="D23" s="692"/>
      <c r="E23" s="692"/>
      <c r="F23" s="692"/>
      <c r="G23" s="692"/>
      <c r="H23" s="692"/>
      <c r="I23" s="692"/>
      <c r="J23" s="692"/>
      <c r="K23" s="692"/>
      <c r="L23" s="692"/>
      <c r="M23" s="692"/>
      <c r="N23" s="692"/>
      <c r="O23" s="692"/>
      <c r="P23" s="692"/>
      <c r="Q23" s="692"/>
      <c r="R23" s="692"/>
      <c r="S23" s="692" t="s">
        <v>489</v>
      </c>
      <c r="T23" s="692"/>
      <c r="U23" s="692"/>
      <c r="V23" s="692"/>
      <c r="W23" s="692"/>
      <c r="X23" s="692"/>
      <c r="Y23" s="692"/>
      <c r="Z23" s="692"/>
      <c r="AA23" s="692"/>
      <c r="AB23" s="692"/>
      <c r="AC23" s="692"/>
      <c r="AD23" s="692"/>
      <c r="AE23" s="692"/>
      <c r="AF23" s="692"/>
      <c r="AG23" s="692"/>
      <c r="AH23" s="692"/>
      <c r="AI23" s="692"/>
      <c r="AJ23" s="692"/>
      <c r="AK23" s="693"/>
      <c r="AR23" s="94"/>
      <c r="AT23" s="21" t="str">
        <f t="shared" si="3"/>
        <v/>
      </c>
      <c r="AY23" s="93"/>
      <c r="BB23" s="21" t="b">
        <v>0</v>
      </c>
    </row>
    <row r="24" spans="2:54">
      <c r="B24" s="363"/>
      <c r="C24" s="692" t="s">
        <v>506</v>
      </c>
      <c r="D24" s="692"/>
      <c r="E24" s="692"/>
      <c r="F24" s="692"/>
      <c r="G24" s="692"/>
      <c r="H24" s="692"/>
      <c r="I24" s="692"/>
      <c r="J24" s="692"/>
      <c r="K24" s="692"/>
      <c r="L24" s="692"/>
      <c r="M24" s="692"/>
      <c r="N24" s="692"/>
      <c r="O24" s="692"/>
      <c r="P24" s="692"/>
      <c r="Q24" s="692"/>
      <c r="R24" s="692"/>
      <c r="S24" s="692" t="s">
        <v>507</v>
      </c>
      <c r="T24" s="692"/>
      <c r="U24" s="692"/>
      <c r="V24" s="692"/>
      <c r="W24" s="692"/>
      <c r="X24" s="692"/>
      <c r="Y24" s="692"/>
      <c r="Z24" s="692"/>
      <c r="AA24" s="692"/>
      <c r="AB24" s="692"/>
      <c r="AC24" s="692"/>
      <c r="AD24" s="692"/>
      <c r="AE24" s="692"/>
      <c r="AF24" s="692"/>
      <c r="AG24" s="692"/>
      <c r="AH24" s="692"/>
      <c r="AI24" s="692"/>
      <c r="AJ24" s="692"/>
      <c r="AK24" s="693"/>
      <c r="AL24">
        <v>2</v>
      </c>
      <c r="AM24" s="91" t="str">
        <f>IF(AL24=1,BB24,IF(AL24=2,C24&amp;IF(S24&lt;&gt;"",","&amp;S24,""),""))</f>
        <v>Zinc Oxide (CI 77947),1314-13-2</v>
      </c>
      <c r="AN24" s="91" t="b">
        <f t="shared" ref="AN24:AN52" si="17">BB24</f>
        <v>0</v>
      </c>
      <c r="AO24" s="91" t="s">
        <v>370</v>
      </c>
      <c r="AP24" s="91" t="b">
        <f t="shared" ref="AP24:AP47" si="18">BB24</f>
        <v>0</v>
      </c>
      <c r="AQ24" s="83" t="b">
        <f t="shared" ref="AQ24:AQ55" si="19">AND($AN24,$AP24)</f>
        <v>0</v>
      </c>
      <c r="AR24" s="83" t="b">
        <f t="shared" ref="AR24:AR55" si="20">IF($AN24=TRUE,$AP24&lt;&gt;TRUE)</f>
        <v>0</v>
      </c>
      <c r="AS24" s="77"/>
      <c r="AT24" s="21" t="str">
        <f t="shared" si="3"/>
        <v/>
      </c>
      <c r="AU24" s="91"/>
      <c r="AV24" s="92"/>
      <c r="AY24" s="93"/>
      <c r="BB24" s="21" t="b">
        <v>0</v>
      </c>
    </row>
    <row r="25" spans="2:54">
      <c r="B25" s="363"/>
      <c r="C25" s="692" t="s">
        <v>508</v>
      </c>
      <c r="D25" s="692"/>
      <c r="E25" s="692"/>
      <c r="F25" s="692"/>
      <c r="G25" s="692"/>
      <c r="H25" s="692"/>
      <c r="I25" s="692"/>
      <c r="J25" s="692"/>
      <c r="K25" s="692"/>
      <c r="L25" s="692"/>
      <c r="M25" s="692"/>
      <c r="N25" s="692"/>
      <c r="O25" s="692"/>
      <c r="P25" s="692"/>
      <c r="Q25" s="692"/>
      <c r="R25" s="692"/>
      <c r="S25" s="692" t="s">
        <v>509</v>
      </c>
      <c r="T25" s="692"/>
      <c r="U25" s="692"/>
      <c r="V25" s="692"/>
      <c r="W25" s="692"/>
      <c r="X25" s="692"/>
      <c r="Y25" s="692"/>
      <c r="Z25" s="692"/>
      <c r="AA25" s="692"/>
      <c r="AB25" s="692"/>
      <c r="AC25" s="692"/>
      <c r="AD25" s="692"/>
      <c r="AE25" s="692"/>
      <c r="AF25" s="692"/>
      <c r="AG25" s="692"/>
      <c r="AH25" s="692"/>
      <c r="AI25" s="692"/>
      <c r="AJ25" s="692"/>
      <c r="AK25" s="693"/>
      <c r="AL25">
        <v>2</v>
      </c>
      <c r="AM25" s="91" t="str">
        <f t="shared" ref="AM25:AM47" si="21">IF(AL25=1,BB25,IF(AL25=2,C25&amp;IF(S25&lt;&gt;"",","&amp;S25,""),""))</f>
        <v>Titanium Oxides (CI 77891),13463-67-7</v>
      </c>
      <c r="AN25" s="91" t="b">
        <f t="shared" si="17"/>
        <v>0</v>
      </c>
      <c r="AO25" s="91" t="s">
        <v>510</v>
      </c>
      <c r="AP25" s="91" t="b">
        <f t="shared" si="18"/>
        <v>0</v>
      </c>
      <c r="AQ25" s="83" t="b">
        <f t="shared" si="19"/>
        <v>0</v>
      </c>
      <c r="AR25" s="83" t="b">
        <f t="shared" si="20"/>
        <v>0</v>
      </c>
      <c r="AS25" s="77"/>
      <c r="AT25" s="21" t="str">
        <f t="shared" si="3"/>
        <v/>
      </c>
      <c r="AU25" s="91"/>
      <c r="AV25" s="92"/>
      <c r="AY25" s="93"/>
      <c r="BB25" s="21" t="b">
        <v>0</v>
      </c>
    </row>
    <row r="26" spans="2:54">
      <c r="B26" s="363"/>
      <c r="C26" s="692" t="s">
        <v>778</v>
      </c>
      <c r="D26" s="692"/>
      <c r="E26" s="692"/>
      <c r="F26" s="692"/>
      <c r="G26" s="692"/>
      <c r="H26" s="692"/>
      <c r="I26" s="692"/>
      <c r="J26" s="692"/>
      <c r="K26" s="692"/>
      <c r="L26" s="692"/>
      <c r="M26" s="692"/>
      <c r="N26" s="692"/>
      <c r="O26" s="692"/>
      <c r="P26" s="692"/>
      <c r="Q26" s="692"/>
      <c r="R26" s="692"/>
      <c r="S26" s="692" t="s">
        <v>511</v>
      </c>
      <c r="T26" s="692"/>
      <c r="U26" s="692"/>
      <c r="V26" s="692"/>
      <c r="W26" s="692"/>
      <c r="X26" s="692"/>
      <c r="Y26" s="692"/>
      <c r="Z26" s="692"/>
      <c r="AA26" s="692"/>
      <c r="AB26" s="692"/>
      <c r="AC26" s="692"/>
      <c r="AD26" s="692"/>
      <c r="AE26" s="692"/>
      <c r="AF26" s="692"/>
      <c r="AG26" s="692"/>
      <c r="AH26" s="692"/>
      <c r="AI26" s="692"/>
      <c r="AJ26" s="692"/>
      <c r="AK26" s="693"/>
      <c r="AL26">
        <v>2</v>
      </c>
      <c r="AM26" s="91" t="str">
        <f t="shared" si="21"/>
        <v>Benzophenone-1,131-56-6</v>
      </c>
      <c r="AN26" s="91" t="b">
        <f t="shared" si="17"/>
        <v>0</v>
      </c>
      <c r="AO26" s="91" t="s">
        <v>512</v>
      </c>
      <c r="AP26" s="91" t="b">
        <f t="shared" si="18"/>
        <v>0</v>
      </c>
      <c r="AQ26" s="83" t="b">
        <f t="shared" si="19"/>
        <v>0</v>
      </c>
      <c r="AR26" s="83" t="b">
        <f t="shared" si="20"/>
        <v>0</v>
      </c>
      <c r="AS26" s="77"/>
      <c r="AT26" s="21" t="str">
        <f t="shared" si="3"/>
        <v/>
      </c>
      <c r="AU26" s="91"/>
      <c r="AV26" s="92"/>
      <c r="AY26" s="93"/>
      <c r="BB26" s="21" t="b">
        <v>0</v>
      </c>
    </row>
    <row r="27" spans="2:54">
      <c r="B27" s="363"/>
      <c r="C27" s="692" t="s">
        <v>513</v>
      </c>
      <c r="D27" s="692"/>
      <c r="E27" s="692"/>
      <c r="F27" s="692"/>
      <c r="G27" s="692"/>
      <c r="H27" s="692"/>
      <c r="I27" s="692"/>
      <c r="J27" s="692"/>
      <c r="K27" s="692"/>
      <c r="L27" s="692"/>
      <c r="M27" s="692"/>
      <c r="N27" s="692"/>
      <c r="O27" s="692"/>
      <c r="P27" s="692"/>
      <c r="Q27" s="692"/>
      <c r="R27" s="692"/>
      <c r="S27" s="692" t="s">
        <v>514</v>
      </c>
      <c r="T27" s="692"/>
      <c r="U27" s="692"/>
      <c r="V27" s="692"/>
      <c r="W27" s="692"/>
      <c r="X27" s="692"/>
      <c r="Y27" s="692"/>
      <c r="Z27" s="692"/>
      <c r="AA27" s="692"/>
      <c r="AB27" s="692"/>
      <c r="AC27" s="692"/>
      <c r="AD27" s="692"/>
      <c r="AE27" s="692"/>
      <c r="AF27" s="692"/>
      <c r="AG27" s="692"/>
      <c r="AH27" s="692"/>
      <c r="AI27" s="692"/>
      <c r="AJ27" s="692"/>
      <c r="AK27" s="693"/>
      <c r="AL27">
        <v>2</v>
      </c>
      <c r="AM27" s="91" t="str">
        <f t="shared" si="21"/>
        <v>Benzophenone-2,131-55-5</v>
      </c>
      <c r="AN27" s="91" t="b">
        <f t="shared" si="17"/>
        <v>0</v>
      </c>
      <c r="AO27" s="91" t="s">
        <v>515</v>
      </c>
      <c r="AP27" s="91" t="b">
        <f t="shared" si="18"/>
        <v>0</v>
      </c>
      <c r="AQ27" s="83" t="b">
        <f t="shared" si="19"/>
        <v>0</v>
      </c>
      <c r="AR27" s="83" t="b">
        <f t="shared" si="20"/>
        <v>0</v>
      </c>
      <c r="AS27" s="77"/>
      <c r="AT27" s="21" t="str">
        <f t="shared" si="3"/>
        <v/>
      </c>
      <c r="AU27" s="91"/>
      <c r="AV27" s="92"/>
      <c r="AY27" s="93"/>
      <c r="BB27" s="21" t="b">
        <v>0</v>
      </c>
    </row>
    <row r="28" spans="2:54">
      <c r="B28" s="363"/>
      <c r="C28" s="692" t="s">
        <v>516</v>
      </c>
      <c r="D28" s="692"/>
      <c r="E28" s="692"/>
      <c r="F28" s="692"/>
      <c r="G28" s="692"/>
      <c r="H28" s="692"/>
      <c r="I28" s="692"/>
      <c r="J28" s="692"/>
      <c r="K28" s="692"/>
      <c r="L28" s="692"/>
      <c r="M28" s="692"/>
      <c r="N28" s="692"/>
      <c r="O28" s="692"/>
      <c r="P28" s="692"/>
      <c r="Q28" s="692"/>
      <c r="R28" s="692"/>
      <c r="S28" s="692" t="s">
        <v>517</v>
      </c>
      <c r="T28" s="692"/>
      <c r="U28" s="692"/>
      <c r="V28" s="692"/>
      <c r="W28" s="692"/>
      <c r="X28" s="692"/>
      <c r="Y28" s="692"/>
      <c r="Z28" s="692"/>
      <c r="AA28" s="692"/>
      <c r="AB28" s="692"/>
      <c r="AC28" s="692"/>
      <c r="AD28" s="692"/>
      <c r="AE28" s="692"/>
      <c r="AF28" s="692"/>
      <c r="AG28" s="692"/>
      <c r="AH28" s="692"/>
      <c r="AI28" s="692"/>
      <c r="AJ28" s="692"/>
      <c r="AK28" s="693"/>
      <c r="AL28">
        <v>2</v>
      </c>
      <c r="AM28" s="91" t="str">
        <f t="shared" si="21"/>
        <v>Benzophenone-3,131-57-7</v>
      </c>
      <c r="AN28" s="91" t="b">
        <f t="shared" si="17"/>
        <v>0</v>
      </c>
      <c r="AO28" s="91" t="s">
        <v>518</v>
      </c>
      <c r="AP28" s="91" t="b">
        <f t="shared" si="18"/>
        <v>0</v>
      </c>
      <c r="AQ28" s="83" t="b">
        <f t="shared" si="19"/>
        <v>0</v>
      </c>
      <c r="AR28" s="83" t="b">
        <f t="shared" si="20"/>
        <v>0</v>
      </c>
      <c r="AS28" s="77"/>
      <c r="AT28" s="21" t="str">
        <f t="shared" si="3"/>
        <v/>
      </c>
      <c r="AU28" s="91"/>
      <c r="AV28" s="92"/>
      <c r="AY28" s="93"/>
      <c r="BB28" s="21" t="b">
        <v>0</v>
      </c>
    </row>
    <row r="29" spans="2:54">
      <c r="B29" s="363"/>
      <c r="C29" s="692" t="s">
        <v>519</v>
      </c>
      <c r="D29" s="692"/>
      <c r="E29" s="692"/>
      <c r="F29" s="692"/>
      <c r="G29" s="692"/>
      <c r="H29" s="692"/>
      <c r="I29" s="692"/>
      <c r="J29" s="692"/>
      <c r="K29" s="692"/>
      <c r="L29" s="692"/>
      <c r="M29" s="692"/>
      <c r="N29" s="692"/>
      <c r="O29" s="692"/>
      <c r="P29" s="692"/>
      <c r="Q29" s="692"/>
      <c r="R29" s="692"/>
      <c r="S29" s="692" t="s">
        <v>520</v>
      </c>
      <c r="T29" s="692"/>
      <c r="U29" s="692"/>
      <c r="V29" s="692"/>
      <c r="W29" s="692"/>
      <c r="X29" s="692"/>
      <c r="Y29" s="692"/>
      <c r="Z29" s="692"/>
      <c r="AA29" s="692"/>
      <c r="AB29" s="692"/>
      <c r="AC29" s="692"/>
      <c r="AD29" s="692"/>
      <c r="AE29" s="692"/>
      <c r="AF29" s="692"/>
      <c r="AG29" s="692"/>
      <c r="AH29" s="692"/>
      <c r="AI29" s="692"/>
      <c r="AJ29" s="692"/>
      <c r="AK29" s="693"/>
      <c r="AL29">
        <v>2</v>
      </c>
      <c r="AM29" s="91" t="str">
        <f t="shared" si="21"/>
        <v>Benzophenone-4,4065-45-6</v>
      </c>
      <c r="AN29" s="91" t="b">
        <f t="shared" si="17"/>
        <v>0</v>
      </c>
      <c r="AO29" s="91" t="s">
        <v>521</v>
      </c>
      <c r="AP29" s="91" t="b">
        <f t="shared" si="18"/>
        <v>0</v>
      </c>
      <c r="AQ29" s="83" t="b">
        <f t="shared" si="19"/>
        <v>0</v>
      </c>
      <c r="AR29" s="83" t="b">
        <f t="shared" si="20"/>
        <v>0</v>
      </c>
      <c r="AS29" s="77"/>
      <c r="AT29" s="21" t="str">
        <f t="shared" si="3"/>
        <v/>
      </c>
      <c r="AU29" s="91"/>
      <c r="AV29" s="92"/>
      <c r="AY29" s="93"/>
      <c r="BB29" s="21" t="b">
        <v>0</v>
      </c>
    </row>
    <row r="30" spans="2:54">
      <c r="B30" s="363"/>
      <c r="C30" s="692" t="s">
        <v>522</v>
      </c>
      <c r="D30" s="692"/>
      <c r="E30" s="692"/>
      <c r="F30" s="692"/>
      <c r="G30" s="692"/>
      <c r="H30" s="692"/>
      <c r="I30" s="692"/>
      <c r="J30" s="692"/>
      <c r="K30" s="692"/>
      <c r="L30" s="692"/>
      <c r="M30" s="692"/>
      <c r="N30" s="692"/>
      <c r="O30" s="692"/>
      <c r="P30" s="692"/>
      <c r="Q30" s="692"/>
      <c r="R30" s="692"/>
      <c r="S30" s="692" t="s">
        <v>523</v>
      </c>
      <c r="T30" s="692"/>
      <c r="U30" s="692"/>
      <c r="V30" s="692"/>
      <c r="W30" s="692"/>
      <c r="X30" s="692"/>
      <c r="Y30" s="692"/>
      <c r="Z30" s="692"/>
      <c r="AA30" s="692"/>
      <c r="AB30" s="692"/>
      <c r="AC30" s="692"/>
      <c r="AD30" s="692"/>
      <c r="AE30" s="692"/>
      <c r="AF30" s="692"/>
      <c r="AG30" s="692"/>
      <c r="AH30" s="692"/>
      <c r="AI30" s="692"/>
      <c r="AJ30" s="692"/>
      <c r="AK30" s="693"/>
      <c r="AL30">
        <v>2</v>
      </c>
      <c r="AM30" s="91" t="str">
        <f t="shared" si="21"/>
        <v>Benzophenone-5,6628-37-1</v>
      </c>
      <c r="AN30" s="91" t="b">
        <f t="shared" si="17"/>
        <v>0</v>
      </c>
      <c r="AO30" s="91" t="s">
        <v>524</v>
      </c>
      <c r="AP30" s="91" t="b">
        <f t="shared" si="18"/>
        <v>0</v>
      </c>
      <c r="AQ30" s="83" t="b">
        <f t="shared" si="19"/>
        <v>0</v>
      </c>
      <c r="AR30" s="83" t="b">
        <f t="shared" si="20"/>
        <v>0</v>
      </c>
      <c r="AS30" s="77"/>
      <c r="AT30" s="21" t="str">
        <f t="shared" si="3"/>
        <v/>
      </c>
      <c r="AU30" s="91"/>
      <c r="AV30" s="92"/>
      <c r="AY30" s="93"/>
      <c r="BB30" s="21" t="b">
        <v>0</v>
      </c>
    </row>
    <row r="31" spans="2:54">
      <c r="B31" s="363"/>
      <c r="C31" s="692" t="s">
        <v>525</v>
      </c>
      <c r="D31" s="692"/>
      <c r="E31" s="692"/>
      <c r="F31" s="692"/>
      <c r="G31" s="692"/>
      <c r="H31" s="692"/>
      <c r="I31" s="692"/>
      <c r="J31" s="692"/>
      <c r="K31" s="692"/>
      <c r="L31" s="692"/>
      <c r="M31" s="692"/>
      <c r="N31" s="692"/>
      <c r="O31" s="692"/>
      <c r="P31" s="692"/>
      <c r="Q31" s="692"/>
      <c r="R31" s="692"/>
      <c r="S31" s="692" t="s">
        <v>526</v>
      </c>
      <c r="T31" s="692"/>
      <c r="U31" s="692"/>
      <c r="V31" s="692"/>
      <c r="W31" s="692"/>
      <c r="X31" s="692"/>
      <c r="Y31" s="692"/>
      <c r="Z31" s="692"/>
      <c r="AA31" s="692"/>
      <c r="AB31" s="692"/>
      <c r="AC31" s="692"/>
      <c r="AD31" s="692"/>
      <c r="AE31" s="692"/>
      <c r="AF31" s="692"/>
      <c r="AG31" s="692"/>
      <c r="AH31" s="692"/>
      <c r="AI31" s="692"/>
      <c r="AJ31" s="692"/>
      <c r="AK31" s="693"/>
      <c r="AL31">
        <v>2</v>
      </c>
      <c r="AM31" s="91" t="str">
        <f t="shared" si="21"/>
        <v>Benzophenone-6,131-54-4</v>
      </c>
      <c r="AN31" s="91" t="b">
        <f t="shared" si="17"/>
        <v>0</v>
      </c>
      <c r="AO31" s="91" t="s">
        <v>527</v>
      </c>
      <c r="AP31" s="91" t="b">
        <f t="shared" si="18"/>
        <v>0</v>
      </c>
      <c r="AQ31" s="83" t="b">
        <f t="shared" si="19"/>
        <v>0</v>
      </c>
      <c r="AR31" s="83" t="b">
        <f t="shared" si="20"/>
        <v>0</v>
      </c>
      <c r="AS31" s="77"/>
      <c r="AT31" s="21" t="str">
        <f t="shared" si="3"/>
        <v/>
      </c>
      <c r="AU31" s="91"/>
      <c r="AV31" s="92"/>
      <c r="AY31" s="93"/>
      <c r="BB31" s="21" t="b">
        <v>0</v>
      </c>
    </row>
    <row r="32" spans="2:54">
      <c r="B32" s="363"/>
      <c r="C32" s="692" t="s">
        <v>528</v>
      </c>
      <c r="D32" s="692"/>
      <c r="E32" s="692"/>
      <c r="F32" s="692"/>
      <c r="G32" s="692"/>
      <c r="H32" s="692"/>
      <c r="I32" s="692"/>
      <c r="J32" s="692"/>
      <c r="K32" s="692"/>
      <c r="L32" s="692"/>
      <c r="M32" s="692"/>
      <c r="N32" s="692"/>
      <c r="O32" s="692"/>
      <c r="P32" s="692"/>
      <c r="Q32" s="692"/>
      <c r="R32" s="692"/>
      <c r="S32" s="692" t="s">
        <v>529</v>
      </c>
      <c r="T32" s="692"/>
      <c r="U32" s="692"/>
      <c r="V32" s="692"/>
      <c r="W32" s="692"/>
      <c r="X32" s="692"/>
      <c r="Y32" s="692"/>
      <c r="Z32" s="692"/>
      <c r="AA32" s="692"/>
      <c r="AB32" s="692"/>
      <c r="AC32" s="692"/>
      <c r="AD32" s="692"/>
      <c r="AE32" s="692"/>
      <c r="AF32" s="692"/>
      <c r="AG32" s="692"/>
      <c r="AH32" s="692"/>
      <c r="AI32" s="692"/>
      <c r="AJ32" s="692"/>
      <c r="AK32" s="693"/>
      <c r="AL32">
        <v>2</v>
      </c>
      <c r="AM32" s="91" t="str">
        <f t="shared" si="21"/>
        <v>Benzophenone-8,131-53-3</v>
      </c>
      <c r="AN32" s="91" t="b">
        <f t="shared" si="17"/>
        <v>0</v>
      </c>
      <c r="AO32" s="91" t="s">
        <v>530</v>
      </c>
      <c r="AP32" s="91" t="b">
        <f t="shared" si="18"/>
        <v>0</v>
      </c>
      <c r="AQ32" s="83" t="b">
        <f t="shared" si="19"/>
        <v>0</v>
      </c>
      <c r="AR32" s="83" t="b">
        <f t="shared" si="20"/>
        <v>0</v>
      </c>
      <c r="AS32" s="77"/>
      <c r="AT32" s="21" t="str">
        <f t="shared" si="3"/>
        <v/>
      </c>
      <c r="AU32" s="91"/>
      <c r="AV32" s="92"/>
      <c r="AY32" s="93"/>
      <c r="BB32" s="21" t="b">
        <v>0</v>
      </c>
    </row>
    <row r="33" spans="2:54">
      <c r="B33" s="363"/>
      <c r="C33" s="692" t="s">
        <v>781</v>
      </c>
      <c r="D33" s="692"/>
      <c r="E33" s="692"/>
      <c r="F33" s="692"/>
      <c r="G33" s="692"/>
      <c r="H33" s="692"/>
      <c r="I33" s="692"/>
      <c r="J33" s="692"/>
      <c r="K33" s="692"/>
      <c r="L33" s="692"/>
      <c r="M33" s="692"/>
      <c r="N33" s="692"/>
      <c r="O33" s="692"/>
      <c r="P33" s="692"/>
      <c r="Q33" s="692"/>
      <c r="R33" s="692"/>
      <c r="S33" s="692" t="s">
        <v>531</v>
      </c>
      <c r="T33" s="692"/>
      <c r="U33" s="692"/>
      <c r="V33" s="692"/>
      <c r="W33" s="692"/>
      <c r="X33" s="692"/>
      <c r="Y33" s="692"/>
      <c r="Z33" s="692"/>
      <c r="AA33" s="692"/>
      <c r="AB33" s="692"/>
      <c r="AC33" s="692"/>
      <c r="AD33" s="692"/>
      <c r="AE33" s="692"/>
      <c r="AF33" s="692"/>
      <c r="AG33" s="692"/>
      <c r="AH33" s="692"/>
      <c r="AI33" s="692"/>
      <c r="AJ33" s="692"/>
      <c r="AK33" s="693"/>
      <c r="AL33">
        <v>2</v>
      </c>
      <c r="AM33" s="91" t="str">
        <f t="shared" si="21"/>
        <v>bis-ethylhexyloxyphenol methoxyphenyl triazine (TS),187393-00-6</v>
      </c>
      <c r="AN33" s="91" t="b">
        <f t="shared" si="17"/>
        <v>0</v>
      </c>
      <c r="AO33" s="91" t="s">
        <v>532</v>
      </c>
      <c r="AP33" s="91" t="b">
        <f t="shared" si="18"/>
        <v>0</v>
      </c>
      <c r="AQ33" s="83" t="b">
        <f t="shared" si="19"/>
        <v>0</v>
      </c>
      <c r="AR33" s="83" t="b">
        <f t="shared" si="20"/>
        <v>0</v>
      </c>
      <c r="AS33" s="77"/>
      <c r="AT33" s="21" t="str">
        <f t="shared" si="3"/>
        <v/>
      </c>
      <c r="AU33" s="91"/>
      <c r="AV33" s="92"/>
      <c r="AY33" s="93"/>
      <c r="BB33" s="21" t="b">
        <v>0</v>
      </c>
    </row>
    <row r="34" spans="2:54">
      <c r="B34" s="363"/>
      <c r="C34" s="692" t="s">
        <v>779</v>
      </c>
      <c r="D34" s="692"/>
      <c r="E34" s="692"/>
      <c r="F34" s="692"/>
      <c r="G34" s="692"/>
      <c r="H34" s="692"/>
      <c r="I34" s="692"/>
      <c r="J34" s="692"/>
      <c r="K34" s="692"/>
      <c r="L34" s="692"/>
      <c r="M34" s="692"/>
      <c r="N34" s="692"/>
      <c r="O34" s="692"/>
      <c r="P34" s="692"/>
      <c r="Q34" s="692"/>
      <c r="R34" s="692"/>
      <c r="S34" s="692" t="s">
        <v>533</v>
      </c>
      <c r="T34" s="692"/>
      <c r="U34" s="692"/>
      <c r="V34" s="692"/>
      <c r="W34" s="692"/>
      <c r="X34" s="692"/>
      <c r="Y34" s="692"/>
      <c r="Z34" s="692"/>
      <c r="AA34" s="692"/>
      <c r="AB34" s="692"/>
      <c r="AC34" s="692"/>
      <c r="AD34" s="692"/>
      <c r="AE34" s="692"/>
      <c r="AF34" s="692"/>
      <c r="AG34" s="692"/>
      <c r="AH34" s="692"/>
      <c r="AI34" s="692"/>
      <c r="AJ34" s="692"/>
      <c r="AK34" s="693"/>
      <c r="AL34">
        <v>2</v>
      </c>
      <c r="AM34" s="91" t="str">
        <f t="shared" si="21"/>
        <v>Butyl methoxydibenzoylmethane (Parsol 1789),70356-09-1</v>
      </c>
      <c r="AN34" s="91" t="b">
        <f t="shared" si="17"/>
        <v>0</v>
      </c>
      <c r="AO34" s="91" t="s">
        <v>534</v>
      </c>
      <c r="AP34" s="91" t="b">
        <f t="shared" si="18"/>
        <v>0</v>
      </c>
      <c r="AQ34" s="83" t="b">
        <f t="shared" si="19"/>
        <v>0</v>
      </c>
      <c r="AR34" s="83" t="b">
        <f t="shared" si="20"/>
        <v>0</v>
      </c>
      <c r="AS34" s="77"/>
      <c r="AT34" s="21" t="str">
        <f t="shared" si="3"/>
        <v/>
      </c>
      <c r="AU34" s="91"/>
      <c r="AV34" s="92"/>
      <c r="AY34" s="93"/>
      <c r="BB34" s="21" t="b">
        <v>0</v>
      </c>
    </row>
    <row r="35" spans="2:54">
      <c r="B35" s="363"/>
      <c r="C35" s="692" t="s">
        <v>535</v>
      </c>
      <c r="D35" s="692"/>
      <c r="E35" s="692"/>
      <c r="F35" s="692"/>
      <c r="G35" s="692"/>
      <c r="H35" s="692"/>
      <c r="I35" s="692"/>
      <c r="J35" s="692"/>
      <c r="K35" s="692"/>
      <c r="L35" s="692"/>
      <c r="M35" s="692"/>
      <c r="N35" s="692"/>
      <c r="O35" s="692"/>
      <c r="P35" s="692"/>
      <c r="Q35" s="692"/>
      <c r="R35" s="692"/>
      <c r="S35" s="692" t="s">
        <v>536</v>
      </c>
      <c r="T35" s="692"/>
      <c r="U35" s="692"/>
      <c r="V35" s="692"/>
      <c r="W35" s="692"/>
      <c r="X35" s="692"/>
      <c r="Y35" s="692"/>
      <c r="Z35" s="692"/>
      <c r="AA35" s="692"/>
      <c r="AB35" s="692"/>
      <c r="AC35" s="692"/>
      <c r="AD35" s="692"/>
      <c r="AE35" s="692"/>
      <c r="AF35" s="692"/>
      <c r="AG35" s="692"/>
      <c r="AH35" s="692"/>
      <c r="AI35" s="692"/>
      <c r="AJ35" s="692"/>
      <c r="AK35" s="693"/>
      <c r="AL35">
        <v>2</v>
      </c>
      <c r="AM35" s="91" t="str">
        <f t="shared" si="21"/>
        <v>Diethylamino Hydroxybenzoyl Hexyl Benzoate(DHHB),302776-68-7</v>
      </c>
      <c r="AN35" s="91" t="b">
        <f t="shared" si="17"/>
        <v>0</v>
      </c>
      <c r="AO35" s="91" t="s">
        <v>537</v>
      </c>
      <c r="AP35" s="91" t="b">
        <f t="shared" si="18"/>
        <v>0</v>
      </c>
      <c r="AQ35" s="83" t="b">
        <f t="shared" si="19"/>
        <v>0</v>
      </c>
      <c r="AR35" s="83" t="b">
        <f t="shared" si="20"/>
        <v>0</v>
      </c>
      <c r="AS35" s="77"/>
      <c r="AT35" s="21" t="str">
        <f t="shared" si="3"/>
        <v/>
      </c>
      <c r="AU35" s="91"/>
      <c r="AV35" s="92"/>
      <c r="AY35" s="93"/>
      <c r="BB35" s="21" t="b">
        <v>0</v>
      </c>
    </row>
    <row r="36" spans="2:54">
      <c r="B36" s="363"/>
      <c r="C36" s="692" t="s">
        <v>538</v>
      </c>
      <c r="D36" s="692"/>
      <c r="E36" s="692"/>
      <c r="F36" s="692"/>
      <c r="G36" s="692"/>
      <c r="H36" s="692"/>
      <c r="I36" s="692"/>
      <c r="J36" s="692"/>
      <c r="K36" s="692"/>
      <c r="L36" s="692"/>
      <c r="M36" s="692"/>
      <c r="N36" s="692"/>
      <c r="O36" s="692"/>
      <c r="P36" s="692"/>
      <c r="Q36" s="692"/>
      <c r="R36" s="692"/>
      <c r="S36" s="692" t="s">
        <v>539</v>
      </c>
      <c r="T36" s="692"/>
      <c r="U36" s="692"/>
      <c r="V36" s="692"/>
      <c r="W36" s="692"/>
      <c r="X36" s="692"/>
      <c r="Y36" s="692"/>
      <c r="Z36" s="692"/>
      <c r="AA36" s="692"/>
      <c r="AB36" s="692"/>
      <c r="AC36" s="692"/>
      <c r="AD36" s="692"/>
      <c r="AE36" s="692"/>
      <c r="AF36" s="692"/>
      <c r="AG36" s="692"/>
      <c r="AH36" s="692"/>
      <c r="AI36" s="692"/>
      <c r="AJ36" s="692"/>
      <c r="AK36" s="693"/>
      <c r="AL36">
        <v>2</v>
      </c>
      <c r="AM36" s="91" t="str">
        <f t="shared" si="21"/>
        <v>4-Methylbenzylidene camphor (4MBC),36861-47-9</v>
      </c>
      <c r="AN36" s="91" t="b">
        <f t="shared" si="17"/>
        <v>0</v>
      </c>
      <c r="AO36" s="91" t="s">
        <v>540</v>
      </c>
      <c r="AP36" s="91" t="b">
        <f t="shared" si="18"/>
        <v>0</v>
      </c>
      <c r="AQ36" s="83" t="b">
        <f t="shared" si="19"/>
        <v>0</v>
      </c>
      <c r="AR36" s="83" t="b">
        <f t="shared" si="20"/>
        <v>0</v>
      </c>
      <c r="AS36" s="77"/>
      <c r="AT36" s="21" t="str">
        <f t="shared" si="3"/>
        <v/>
      </c>
      <c r="AU36" s="91"/>
      <c r="AV36" s="92"/>
      <c r="AY36" s="93"/>
      <c r="BB36" s="21" t="b">
        <v>0</v>
      </c>
    </row>
    <row r="37" spans="2:54">
      <c r="B37" s="363"/>
      <c r="C37" s="692" t="s">
        <v>541</v>
      </c>
      <c r="D37" s="692"/>
      <c r="E37" s="692"/>
      <c r="F37" s="692"/>
      <c r="G37" s="692"/>
      <c r="H37" s="692"/>
      <c r="I37" s="692"/>
      <c r="J37" s="692"/>
      <c r="K37" s="692"/>
      <c r="L37" s="692"/>
      <c r="M37" s="692"/>
      <c r="N37" s="692"/>
      <c r="O37" s="692"/>
      <c r="P37" s="692"/>
      <c r="Q37" s="692"/>
      <c r="R37" s="692"/>
      <c r="S37" s="692" t="s">
        <v>542</v>
      </c>
      <c r="T37" s="692"/>
      <c r="U37" s="692"/>
      <c r="V37" s="692"/>
      <c r="W37" s="692"/>
      <c r="X37" s="692"/>
      <c r="Y37" s="692"/>
      <c r="Z37" s="692"/>
      <c r="AA37" s="692"/>
      <c r="AB37" s="692"/>
      <c r="AC37" s="692"/>
      <c r="AD37" s="692"/>
      <c r="AE37" s="692"/>
      <c r="AF37" s="692"/>
      <c r="AG37" s="692"/>
      <c r="AH37" s="692"/>
      <c r="AI37" s="692"/>
      <c r="AJ37" s="692"/>
      <c r="AK37" s="693"/>
      <c r="AL37">
        <v>2</v>
      </c>
      <c r="AM37" s="91" t="str">
        <f t="shared" si="21"/>
        <v>Polysilicone-15,207574-74-1</v>
      </c>
      <c r="AN37" s="91" t="b">
        <f t="shared" si="17"/>
        <v>0</v>
      </c>
      <c r="AO37" s="91" t="s">
        <v>543</v>
      </c>
      <c r="AP37" s="91" t="b">
        <f t="shared" si="18"/>
        <v>0</v>
      </c>
      <c r="AQ37" s="83" t="b">
        <f t="shared" si="19"/>
        <v>0</v>
      </c>
      <c r="AR37" s="83" t="b">
        <f t="shared" si="20"/>
        <v>0</v>
      </c>
      <c r="AS37" s="77"/>
      <c r="AT37" s="21" t="str">
        <f t="shared" si="3"/>
        <v/>
      </c>
      <c r="AU37" s="91"/>
      <c r="AV37" s="92"/>
      <c r="AY37" s="93"/>
      <c r="BB37" s="21" t="b">
        <v>0</v>
      </c>
    </row>
    <row r="38" spans="2:54">
      <c r="B38" s="363"/>
      <c r="C38" s="692" t="s">
        <v>782</v>
      </c>
      <c r="D38" s="692"/>
      <c r="E38" s="692"/>
      <c r="F38" s="692"/>
      <c r="G38" s="692"/>
      <c r="H38" s="692"/>
      <c r="I38" s="692"/>
      <c r="J38" s="692"/>
      <c r="K38" s="692"/>
      <c r="L38" s="692"/>
      <c r="M38" s="692"/>
      <c r="N38" s="692"/>
      <c r="O38" s="692"/>
      <c r="P38" s="692"/>
      <c r="Q38" s="692"/>
      <c r="R38" s="692"/>
      <c r="S38" s="692" t="s">
        <v>544</v>
      </c>
      <c r="T38" s="692"/>
      <c r="U38" s="692"/>
      <c r="V38" s="692"/>
      <c r="W38" s="692"/>
      <c r="X38" s="692"/>
      <c r="Y38" s="692"/>
      <c r="Z38" s="692"/>
      <c r="AA38" s="692"/>
      <c r="AB38" s="692"/>
      <c r="AC38" s="692"/>
      <c r="AD38" s="692"/>
      <c r="AE38" s="692"/>
      <c r="AF38" s="692"/>
      <c r="AG38" s="692"/>
      <c r="AH38" s="692"/>
      <c r="AI38" s="692"/>
      <c r="AJ38" s="692"/>
      <c r="AK38" s="693"/>
      <c r="AL38">
        <v>2</v>
      </c>
      <c r="AM38" s="91" t="str">
        <f t="shared" si="21"/>
        <v>Diethylhexyl butamido triazone (DHBT),154702-15-5</v>
      </c>
      <c r="AN38" s="91" t="b">
        <f t="shared" si="17"/>
        <v>0</v>
      </c>
      <c r="AO38" s="91" t="s">
        <v>545</v>
      </c>
      <c r="AP38" s="91" t="b">
        <f t="shared" si="18"/>
        <v>0</v>
      </c>
      <c r="AQ38" s="83" t="b">
        <f t="shared" si="19"/>
        <v>0</v>
      </c>
      <c r="AR38" s="83" t="b">
        <f t="shared" si="20"/>
        <v>0</v>
      </c>
      <c r="AS38" s="77"/>
      <c r="AT38" s="21" t="str">
        <f t="shared" si="3"/>
        <v/>
      </c>
      <c r="AU38" s="91"/>
      <c r="AV38" s="92"/>
      <c r="AY38" s="93"/>
      <c r="BB38" s="21" t="b">
        <v>0</v>
      </c>
    </row>
    <row r="39" spans="2:54">
      <c r="B39" s="363"/>
      <c r="C39" s="692" t="s">
        <v>780</v>
      </c>
      <c r="D39" s="692"/>
      <c r="E39" s="692"/>
      <c r="F39" s="692"/>
      <c r="G39" s="692"/>
      <c r="H39" s="692"/>
      <c r="I39" s="692"/>
      <c r="J39" s="692"/>
      <c r="K39" s="692"/>
      <c r="L39" s="692"/>
      <c r="M39" s="692"/>
      <c r="N39" s="692"/>
      <c r="O39" s="692"/>
      <c r="P39" s="692"/>
      <c r="Q39" s="692"/>
      <c r="R39" s="692"/>
      <c r="S39" s="692" t="s">
        <v>546</v>
      </c>
      <c r="T39" s="692"/>
      <c r="U39" s="692"/>
      <c r="V39" s="692"/>
      <c r="W39" s="692"/>
      <c r="X39" s="692"/>
      <c r="Y39" s="692"/>
      <c r="Z39" s="692"/>
      <c r="AA39" s="692"/>
      <c r="AB39" s="692"/>
      <c r="AC39" s="692"/>
      <c r="AD39" s="692"/>
      <c r="AE39" s="692"/>
      <c r="AF39" s="692"/>
      <c r="AG39" s="692"/>
      <c r="AH39" s="692"/>
      <c r="AI39" s="692"/>
      <c r="AJ39" s="692"/>
      <c r="AK39" s="693"/>
      <c r="AL39">
        <v>2</v>
      </c>
      <c r="AM39" s="91" t="str">
        <f t="shared" si="21"/>
        <v>Ethylhexyl Triazone (ET),88122-99-0</v>
      </c>
      <c r="AN39" s="91" t="b">
        <f t="shared" si="17"/>
        <v>0</v>
      </c>
      <c r="AO39" s="91" t="s">
        <v>547</v>
      </c>
      <c r="AP39" s="91" t="b">
        <f t="shared" si="18"/>
        <v>0</v>
      </c>
      <c r="AQ39" s="83" t="b">
        <f t="shared" si="19"/>
        <v>0</v>
      </c>
      <c r="AR39" s="83" t="b">
        <f t="shared" si="20"/>
        <v>0</v>
      </c>
      <c r="AS39" s="77"/>
      <c r="AT39" s="21" t="str">
        <f t="shared" si="3"/>
        <v/>
      </c>
      <c r="AU39" s="91"/>
      <c r="AV39" s="92"/>
      <c r="AY39" s="93"/>
      <c r="BB39" s="21" t="b">
        <v>0</v>
      </c>
    </row>
    <row r="40" spans="2:54">
      <c r="B40" s="363"/>
      <c r="C40" s="692" t="s">
        <v>548</v>
      </c>
      <c r="D40" s="692"/>
      <c r="E40" s="692"/>
      <c r="F40" s="692"/>
      <c r="G40" s="692"/>
      <c r="H40" s="692"/>
      <c r="I40" s="692"/>
      <c r="J40" s="692"/>
      <c r="K40" s="692"/>
      <c r="L40" s="692"/>
      <c r="M40" s="692"/>
      <c r="N40" s="692"/>
      <c r="O40" s="692"/>
      <c r="P40" s="692"/>
      <c r="Q40" s="692"/>
      <c r="R40" s="692"/>
      <c r="S40" s="692" t="s">
        <v>549</v>
      </c>
      <c r="T40" s="692"/>
      <c r="U40" s="692"/>
      <c r="V40" s="692"/>
      <c r="W40" s="692"/>
      <c r="X40" s="692"/>
      <c r="Y40" s="692"/>
      <c r="Z40" s="692"/>
      <c r="AA40" s="692"/>
      <c r="AB40" s="692"/>
      <c r="AC40" s="692"/>
      <c r="AD40" s="692"/>
      <c r="AE40" s="692"/>
      <c r="AF40" s="692"/>
      <c r="AG40" s="692"/>
      <c r="AH40" s="692"/>
      <c r="AI40" s="692"/>
      <c r="AJ40" s="692"/>
      <c r="AK40" s="693"/>
      <c r="AL40">
        <v>2</v>
      </c>
      <c r="AM40" s="91" t="str">
        <f t="shared" si="21"/>
        <v>Homosalate (HS),118-56-9</v>
      </c>
      <c r="AN40" s="91" t="b">
        <f t="shared" si="17"/>
        <v>0</v>
      </c>
      <c r="AO40" s="91" t="s">
        <v>550</v>
      </c>
      <c r="AP40" s="91" t="b">
        <f t="shared" si="18"/>
        <v>0</v>
      </c>
      <c r="AQ40" s="83" t="b">
        <f t="shared" si="19"/>
        <v>0</v>
      </c>
      <c r="AR40" s="83" t="b">
        <f t="shared" si="20"/>
        <v>0</v>
      </c>
      <c r="AS40" s="77"/>
      <c r="AT40" s="21" t="str">
        <f t="shared" si="3"/>
        <v/>
      </c>
      <c r="AU40" s="91"/>
      <c r="AV40" s="92"/>
      <c r="AY40" s="93"/>
      <c r="BB40" s="21" t="b">
        <v>0</v>
      </c>
    </row>
    <row r="41" spans="2:54">
      <c r="B41" s="363"/>
      <c r="C41" s="692" t="s">
        <v>551</v>
      </c>
      <c r="D41" s="692"/>
      <c r="E41" s="692"/>
      <c r="F41" s="692"/>
      <c r="G41" s="692"/>
      <c r="H41" s="692"/>
      <c r="I41" s="692"/>
      <c r="J41" s="692"/>
      <c r="K41" s="692"/>
      <c r="L41" s="692"/>
      <c r="M41" s="692"/>
      <c r="N41" s="692"/>
      <c r="O41" s="692"/>
      <c r="P41" s="692"/>
      <c r="Q41" s="692"/>
      <c r="R41" s="692"/>
      <c r="S41" s="692" t="s">
        <v>552</v>
      </c>
      <c r="T41" s="692"/>
      <c r="U41" s="692"/>
      <c r="V41" s="692"/>
      <c r="W41" s="692"/>
      <c r="X41" s="692"/>
      <c r="Y41" s="692"/>
      <c r="Z41" s="692"/>
      <c r="AA41" s="692"/>
      <c r="AB41" s="692"/>
      <c r="AC41" s="692"/>
      <c r="AD41" s="692"/>
      <c r="AE41" s="692"/>
      <c r="AF41" s="692"/>
      <c r="AG41" s="692"/>
      <c r="AH41" s="692"/>
      <c r="AI41" s="692"/>
      <c r="AJ41" s="692"/>
      <c r="AK41" s="693"/>
      <c r="AL41">
        <v>2</v>
      </c>
      <c r="AM41" s="91" t="str">
        <f t="shared" si="21"/>
        <v>Isoamyl-p-methoxycinnamate,71617-10-2</v>
      </c>
      <c r="AN41" s="91" t="b">
        <f t="shared" si="17"/>
        <v>0</v>
      </c>
      <c r="AO41" s="91" t="s">
        <v>553</v>
      </c>
      <c r="AP41" s="91" t="b">
        <f t="shared" si="18"/>
        <v>0</v>
      </c>
      <c r="AQ41" s="83" t="b">
        <f t="shared" si="19"/>
        <v>0</v>
      </c>
      <c r="AR41" s="83" t="b">
        <f t="shared" si="20"/>
        <v>0</v>
      </c>
      <c r="AS41" s="77"/>
      <c r="AT41" s="21" t="str">
        <f t="shared" si="3"/>
        <v/>
      </c>
      <c r="AU41" s="91"/>
      <c r="AV41" s="92"/>
      <c r="AY41" s="93"/>
      <c r="BB41" s="21" t="b">
        <v>0</v>
      </c>
    </row>
    <row r="42" spans="2:54">
      <c r="B42" s="363"/>
      <c r="C42" s="692" t="s">
        <v>554</v>
      </c>
      <c r="D42" s="692"/>
      <c r="E42" s="692"/>
      <c r="F42" s="692"/>
      <c r="G42" s="692"/>
      <c r="H42" s="692"/>
      <c r="I42" s="692"/>
      <c r="J42" s="692"/>
      <c r="K42" s="692"/>
      <c r="L42" s="692"/>
      <c r="M42" s="692"/>
      <c r="N42" s="692"/>
      <c r="O42" s="692"/>
      <c r="P42" s="692"/>
      <c r="Q42" s="692"/>
      <c r="R42" s="692"/>
      <c r="S42" s="692" t="s">
        <v>555</v>
      </c>
      <c r="T42" s="692"/>
      <c r="U42" s="692"/>
      <c r="V42" s="692"/>
      <c r="W42" s="692"/>
      <c r="X42" s="692"/>
      <c r="Y42" s="692"/>
      <c r="Z42" s="692"/>
      <c r="AA42" s="692"/>
      <c r="AB42" s="692"/>
      <c r="AC42" s="692"/>
      <c r="AD42" s="692"/>
      <c r="AE42" s="692"/>
      <c r="AF42" s="692"/>
      <c r="AG42" s="692"/>
      <c r="AH42" s="692"/>
      <c r="AI42" s="692"/>
      <c r="AJ42" s="692"/>
      <c r="AK42" s="693"/>
      <c r="AL42">
        <v>2</v>
      </c>
      <c r="AM42" s="91" t="str">
        <f t="shared" si="21"/>
        <v xml:space="preserve">Ethylhexyl methoxycinnamate (EHMC),5466-77-3 </v>
      </c>
      <c r="AN42" s="91" t="b">
        <f t="shared" si="17"/>
        <v>0</v>
      </c>
      <c r="AO42" s="91" t="s">
        <v>556</v>
      </c>
      <c r="AP42" s="91" t="b">
        <f t="shared" si="18"/>
        <v>0</v>
      </c>
      <c r="AQ42" s="83" t="b">
        <f t="shared" si="19"/>
        <v>0</v>
      </c>
      <c r="AR42" s="83" t="b">
        <f t="shared" si="20"/>
        <v>0</v>
      </c>
      <c r="AS42" s="77"/>
      <c r="AT42" s="21" t="str">
        <f t="shared" si="3"/>
        <v/>
      </c>
      <c r="AU42" s="91"/>
      <c r="AV42" s="92"/>
      <c r="AY42" s="93"/>
      <c r="BB42" s="21" t="b">
        <v>0</v>
      </c>
    </row>
    <row r="43" spans="2:54">
      <c r="B43" s="363"/>
      <c r="C43" s="692" t="s">
        <v>557</v>
      </c>
      <c r="D43" s="692"/>
      <c r="E43" s="692"/>
      <c r="F43" s="692"/>
      <c r="G43" s="692"/>
      <c r="H43" s="692"/>
      <c r="I43" s="692"/>
      <c r="J43" s="692"/>
      <c r="K43" s="692"/>
      <c r="L43" s="692"/>
      <c r="M43" s="692"/>
      <c r="N43" s="692"/>
      <c r="O43" s="692"/>
      <c r="P43" s="692"/>
      <c r="Q43" s="692"/>
      <c r="R43" s="692"/>
      <c r="S43" s="692" t="s">
        <v>558</v>
      </c>
      <c r="T43" s="692"/>
      <c r="U43" s="692"/>
      <c r="V43" s="692"/>
      <c r="W43" s="692"/>
      <c r="X43" s="692"/>
      <c r="Y43" s="692"/>
      <c r="Z43" s="692"/>
      <c r="AA43" s="692"/>
      <c r="AB43" s="692"/>
      <c r="AC43" s="692"/>
      <c r="AD43" s="692"/>
      <c r="AE43" s="692"/>
      <c r="AF43" s="692"/>
      <c r="AG43" s="692"/>
      <c r="AH43" s="692"/>
      <c r="AI43" s="692"/>
      <c r="AJ43" s="692"/>
      <c r="AK43" s="693"/>
      <c r="AL43">
        <v>2</v>
      </c>
      <c r="AM43" s="91" t="str">
        <f t="shared" si="21"/>
        <v>Ethylhexyl salicylate (ES),118-60-5</v>
      </c>
      <c r="AN43" s="91" t="b">
        <f t="shared" si="17"/>
        <v>0</v>
      </c>
      <c r="AO43" s="91" t="s">
        <v>559</v>
      </c>
      <c r="AP43" s="91" t="b">
        <f t="shared" si="18"/>
        <v>0</v>
      </c>
      <c r="AQ43" s="83" t="b">
        <f t="shared" si="19"/>
        <v>0</v>
      </c>
      <c r="AR43" s="83" t="b">
        <f t="shared" si="20"/>
        <v>0</v>
      </c>
      <c r="AS43" s="77"/>
      <c r="AT43" s="21" t="str">
        <f t="shared" si="3"/>
        <v/>
      </c>
      <c r="AU43" s="91"/>
      <c r="AV43" s="92"/>
      <c r="AY43" s="93"/>
      <c r="BB43" s="21" t="b">
        <v>0</v>
      </c>
    </row>
    <row r="44" spans="2:54">
      <c r="B44" s="363"/>
      <c r="C44" s="692" t="s">
        <v>560</v>
      </c>
      <c r="D44" s="692"/>
      <c r="E44" s="692"/>
      <c r="F44" s="692"/>
      <c r="G44" s="692"/>
      <c r="H44" s="692"/>
      <c r="I44" s="692"/>
      <c r="J44" s="692"/>
      <c r="K44" s="692"/>
      <c r="L44" s="692"/>
      <c r="M44" s="692"/>
      <c r="N44" s="692"/>
      <c r="O44" s="692"/>
      <c r="P44" s="692"/>
      <c r="Q44" s="692"/>
      <c r="R44" s="692"/>
      <c r="S44" s="692" t="s">
        <v>561</v>
      </c>
      <c r="T44" s="692"/>
      <c r="U44" s="692"/>
      <c r="V44" s="692"/>
      <c r="W44" s="692"/>
      <c r="X44" s="692"/>
      <c r="Y44" s="692"/>
      <c r="Z44" s="692"/>
      <c r="AA44" s="692"/>
      <c r="AB44" s="692"/>
      <c r="AC44" s="692"/>
      <c r="AD44" s="692"/>
      <c r="AE44" s="692"/>
      <c r="AF44" s="692"/>
      <c r="AG44" s="692"/>
      <c r="AH44" s="692"/>
      <c r="AI44" s="692"/>
      <c r="AJ44" s="692"/>
      <c r="AK44" s="693"/>
      <c r="AL44">
        <v>2</v>
      </c>
      <c r="AM44" s="91" t="str">
        <f t="shared" si="21"/>
        <v>Octocrylene (OCT),6197-30-4</v>
      </c>
      <c r="AN44" s="91" t="b">
        <f t="shared" si="17"/>
        <v>0</v>
      </c>
      <c r="AO44" s="91" t="s">
        <v>562</v>
      </c>
      <c r="AP44" s="91" t="b">
        <f t="shared" si="18"/>
        <v>0</v>
      </c>
      <c r="AQ44" s="83" t="b">
        <f t="shared" si="19"/>
        <v>0</v>
      </c>
      <c r="AR44" s="83" t="b">
        <f t="shared" si="20"/>
        <v>0</v>
      </c>
      <c r="AS44" s="77"/>
      <c r="AT44" s="21" t="str">
        <f t="shared" si="3"/>
        <v/>
      </c>
      <c r="AU44" s="91"/>
      <c r="AV44" s="92"/>
      <c r="AY44" s="93"/>
      <c r="BB44" s="21" t="b">
        <v>0</v>
      </c>
    </row>
    <row r="45" spans="2:54">
      <c r="B45" s="363"/>
      <c r="C45" s="692" t="s">
        <v>563</v>
      </c>
      <c r="D45" s="692"/>
      <c r="E45" s="692"/>
      <c r="F45" s="692"/>
      <c r="G45" s="692"/>
      <c r="H45" s="692"/>
      <c r="I45" s="692"/>
      <c r="J45" s="692"/>
      <c r="K45" s="692"/>
      <c r="L45" s="692"/>
      <c r="M45" s="692"/>
      <c r="N45" s="692"/>
      <c r="O45" s="692"/>
      <c r="P45" s="692"/>
      <c r="Q45" s="692"/>
      <c r="R45" s="692"/>
      <c r="S45" s="692" t="s">
        <v>564</v>
      </c>
      <c r="T45" s="692"/>
      <c r="U45" s="692"/>
      <c r="V45" s="692"/>
      <c r="W45" s="692"/>
      <c r="X45" s="692"/>
      <c r="Y45" s="692"/>
      <c r="Z45" s="692"/>
      <c r="AA45" s="692"/>
      <c r="AB45" s="692"/>
      <c r="AC45" s="692"/>
      <c r="AD45" s="692"/>
      <c r="AE45" s="692"/>
      <c r="AF45" s="692"/>
      <c r="AG45" s="692"/>
      <c r="AH45" s="692"/>
      <c r="AI45" s="692"/>
      <c r="AJ45" s="692"/>
      <c r="AK45" s="693"/>
      <c r="AL45">
        <v>2</v>
      </c>
      <c r="AM45" s="91" t="str">
        <f t="shared" si="21"/>
        <v>Methylene bis-benzotriazolyl tetramethylbutylphenol (MBBT),103597-45-1</v>
      </c>
      <c r="AN45" s="91" t="b">
        <f t="shared" si="17"/>
        <v>0</v>
      </c>
      <c r="AO45" s="91" t="s">
        <v>565</v>
      </c>
      <c r="AP45" s="91" t="b">
        <f t="shared" si="18"/>
        <v>0</v>
      </c>
      <c r="AQ45" s="83" t="b">
        <f t="shared" si="19"/>
        <v>0</v>
      </c>
      <c r="AR45" s="83" t="b">
        <f t="shared" si="20"/>
        <v>0</v>
      </c>
      <c r="AS45" s="77"/>
      <c r="AT45" s="21" t="str">
        <f t="shared" si="3"/>
        <v/>
      </c>
      <c r="AU45" s="91"/>
      <c r="AV45" s="92"/>
      <c r="AY45" s="93"/>
      <c r="BB45" s="21" t="b">
        <v>0</v>
      </c>
    </row>
    <row r="46" spans="2:54">
      <c r="B46" s="363"/>
      <c r="C46" s="692" t="s">
        <v>566</v>
      </c>
      <c r="D46" s="692"/>
      <c r="E46" s="692"/>
      <c r="F46" s="692"/>
      <c r="G46" s="692"/>
      <c r="H46" s="692"/>
      <c r="I46" s="692"/>
      <c r="J46" s="692"/>
      <c r="K46" s="692"/>
      <c r="L46" s="692"/>
      <c r="M46" s="692"/>
      <c r="N46" s="692"/>
      <c r="O46" s="692"/>
      <c r="P46" s="692"/>
      <c r="Q46" s="692"/>
      <c r="R46" s="692"/>
      <c r="S46" s="692" t="s">
        <v>567</v>
      </c>
      <c r="T46" s="692"/>
      <c r="U46" s="692"/>
      <c r="V46" s="692"/>
      <c r="W46" s="692"/>
      <c r="X46" s="692"/>
      <c r="Y46" s="692"/>
      <c r="Z46" s="692"/>
      <c r="AA46" s="692"/>
      <c r="AB46" s="692"/>
      <c r="AC46" s="692"/>
      <c r="AD46" s="692"/>
      <c r="AE46" s="692"/>
      <c r="AF46" s="692"/>
      <c r="AG46" s="692"/>
      <c r="AH46" s="692"/>
      <c r="AI46" s="692"/>
      <c r="AJ46" s="692"/>
      <c r="AK46" s="693"/>
      <c r="AL46">
        <v>2</v>
      </c>
      <c r="AM46" s="91" t="str">
        <f t="shared" si="21"/>
        <v>Terephthalylidene Dicamphor Sulfonic Acid (TDSA),90457-82-2</v>
      </c>
      <c r="AN46" s="91" t="b">
        <f t="shared" si="17"/>
        <v>0</v>
      </c>
      <c r="AO46" s="91" t="s">
        <v>568</v>
      </c>
      <c r="AP46" s="91" t="b">
        <f t="shared" si="18"/>
        <v>0</v>
      </c>
      <c r="AQ46" s="83" t="b">
        <f t="shared" si="19"/>
        <v>0</v>
      </c>
      <c r="AR46" s="83" t="b">
        <f t="shared" si="20"/>
        <v>0</v>
      </c>
      <c r="AS46" s="77"/>
      <c r="AT46" s="21" t="str">
        <f t="shared" si="3"/>
        <v/>
      </c>
      <c r="AU46" s="91"/>
      <c r="AV46" s="92"/>
      <c r="AY46" s="93"/>
      <c r="BB46" s="21" t="b">
        <v>0</v>
      </c>
    </row>
    <row r="47" spans="2:54">
      <c r="B47" s="363"/>
      <c r="C47" s="692" t="s">
        <v>569</v>
      </c>
      <c r="D47" s="692"/>
      <c r="E47" s="692"/>
      <c r="F47" s="692"/>
      <c r="G47" s="692"/>
      <c r="H47" s="692"/>
      <c r="I47" s="692"/>
      <c r="J47" s="692"/>
      <c r="K47" s="692"/>
      <c r="L47" s="692"/>
      <c r="M47" s="692"/>
      <c r="N47" s="692"/>
      <c r="O47" s="692"/>
      <c r="P47" s="692"/>
      <c r="Q47" s="692"/>
      <c r="R47" s="692"/>
      <c r="S47" s="692" t="s">
        <v>570</v>
      </c>
      <c r="T47" s="692"/>
      <c r="U47" s="692"/>
      <c r="V47" s="692"/>
      <c r="W47" s="692"/>
      <c r="X47" s="692"/>
      <c r="Y47" s="692"/>
      <c r="Z47" s="692"/>
      <c r="AA47" s="692"/>
      <c r="AB47" s="692"/>
      <c r="AC47" s="692"/>
      <c r="AD47" s="692"/>
      <c r="AE47" s="692"/>
      <c r="AF47" s="692"/>
      <c r="AG47" s="692"/>
      <c r="AH47" s="692"/>
      <c r="AI47" s="692"/>
      <c r="AJ47" s="692"/>
      <c r="AK47" s="693"/>
      <c r="AL47">
        <v>2</v>
      </c>
      <c r="AM47" s="91" t="str">
        <f t="shared" si="21"/>
        <v>2-Phenylbenzimidazole 5-sulfonic acid and salts (PBSA),27503-81-7</v>
      </c>
      <c r="AN47" s="91" t="b">
        <f t="shared" si="17"/>
        <v>0</v>
      </c>
      <c r="AO47" s="91" t="s">
        <v>571</v>
      </c>
      <c r="AP47" s="91" t="b">
        <f t="shared" si="18"/>
        <v>0</v>
      </c>
      <c r="AQ47" s="83" t="b">
        <f t="shared" si="19"/>
        <v>0</v>
      </c>
      <c r="AR47" s="83" t="b">
        <f t="shared" si="20"/>
        <v>0</v>
      </c>
      <c r="AS47" s="77"/>
      <c r="AT47" s="21" t="str">
        <f t="shared" si="3"/>
        <v/>
      </c>
      <c r="AU47" s="91"/>
      <c r="AV47" s="92"/>
      <c r="AY47" s="93"/>
      <c r="BB47" s="21" t="b">
        <v>0</v>
      </c>
    </row>
    <row r="48" spans="2:54">
      <c r="B48" s="688" t="s">
        <v>572</v>
      </c>
      <c r="C48" s="689"/>
      <c r="D48" s="689"/>
      <c r="E48" s="689"/>
      <c r="F48" s="689"/>
      <c r="G48" s="689"/>
      <c r="H48" s="689"/>
      <c r="I48" s="689"/>
      <c r="J48" s="689"/>
      <c r="K48" s="689"/>
      <c r="L48" s="689"/>
      <c r="M48" s="689"/>
      <c r="N48" s="689"/>
      <c r="O48" s="689"/>
      <c r="P48" s="689"/>
      <c r="Q48" s="689"/>
      <c r="R48" s="689"/>
      <c r="S48" s="689"/>
      <c r="T48" s="689"/>
      <c r="U48" s="689"/>
      <c r="V48" s="689"/>
      <c r="W48" s="689"/>
      <c r="X48" s="689"/>
      <c r="Y48" s="689"/>
      <c r="Z48" s="689"/>
      <c r="AA48" s="689"/>
      <c r="AB48" s="689"/>
      <c r="AC48" s="689"/>
      <c r="AD48" s="689"/>
      <c r="AE48" s="689"/>
      <c r="AF48" s="689"/>
      <c r="AG48" s="689"/>
      <c r="AH48" s="689"/>
      <c r="AI48" s="689"/>
      <c r="AJ48" s="689"/>
      <c r="AK48" s="370">
        <f>COUNTIF(BB49:BB52,TRUE)</f>
        <v>0</v>
      </c>
      <c r="AL48" s="84">
        <v>1</v>
      </c>
      <c r="AM48" t="str">
        <f>B48</f>
        <v>6. 防曬劑-  in vitro防曬係數SPF Boots Star Rating(含數據、圖譜、流程方法):</v>
      </c>
      <c r="AN48" s="91" t="b">
        <f>OR(BB49:BB52)</f>
        <v>0</v>
      </c>
      <c r="AO48" s="91" t="s">
        <v>383</v>
      </c>
      <c r="AP48" s="91" t="b">
        <f>OR(BB49:BB52)</f>
        <v>0</v>
      </c>
      <c r="AQ48" s="83" t="b">
        <f t="shared" si="19"/>
        <v>0</v>
      </c>
      <c r="AR48" s="83" t="b">
        <f t="shared" si="20"/>
        <v>0</v>
      </c>
      <c r="AS48" s="77"/>
      <c r="AT48" s="21" t="str">
        <f t="shared" si="3"/>
        <v/>
      </c>
      <c r="AU48" s="91"/>
      <c r="AV48" s="92"/>
      <c r="AY48" s="93"/>
    </row>
    <row r="49" spans="2:61">
      <c r="B49" s="364"/>
      <c r="C49" s="700" t="s">
        <v>573</v>
      </c>
      <c r="D49" s="700"/>
      <c r="E49" s="700"/>
      <c r="F49" s="700"/>
      <c r="G49" s="700"/>
      <c r="H49" s="700"/>
      <c r="I49" s="700"/>
      <c r="J49" s="700"/>
      <c r="K49" s="700"/>
      <c r="L49" s="700"/>
      <c r="M49" s="700"/>
      <c r="N49" s="700"/>
      <c r="O49" s="700"/>
      <c r="P49" s="700"/>
      <c r="Q49" s="700"/>
      <c r="R49" s="700"/>
      <c r="S49" s="700"/>
      <c r="T49" s="700"/>
      <c r="U49" s="700"/>
      <c r="V49" s="700"/>
      <c r="W49" s="700"/>
      <c r="X49" s="700"/>
      <c r="Y49" s="700"/>
      <c r="Z49" s="700"/>
      <c r="AA49" s="700"/>
      <c r="AB49" s="700"/>
      <c r="AC49" s="700"/>
      <c r="AD49" s="700"/>
      <c r="AE49" s="700"/>
      <c r="AF49" s="700"/>
      <c r="AG49" s="700"/>
      <c r="AH49" s="700"/>
      <c r="AI49" s="700"/>
      <c r="AJ49" s="700"/>
      <c r="AK49" s="701"/>
      <c r="AL49">
        <v>2</v>
      </c>
      <c r="AM49" s="91" t="str">
        <f>IF(AL49=1,BB49,IF(AL49=2,C49,""))</f>
        <v>EU Colipa 2011 (1.30mg/cm2)</v>
      </c>
      <c r="AN49" s="91" t="b">
        <f t="shared" si="17"/>
        <v>0</v>
      </c>
      <c r="AO49" s="91" t="s">
        <v>135</v>
      </c>
      <c r="AP49" s="91" t="b">
        <f t="shared" ref="AP49:AP52" si="22">BB49</f>
        <v>0</v>
      </c>
      <c r="AQ49" s="83" t="b">
        <f t="shared" si="19"/>
        <v>0</v>
      </c>
      <c r="AR49" s="83" t="b">
        <f t="shared" si="20"/>
        <v>0</v>
      </c>
      <c r="AS49" s="77"/>
      <c r="AT49" s="21" t="str">
        <f t="shared" si="3"/>
        <v/>
      </c>
      <c r="AU49" s="91"/>
      <c r="AV49" s="92"/>
      <c r="AY49" s="93"/>
      <c r="BB49" s="21" t="b">
        <v>0</v>
      </c>
    </row>
    <row r="50" spans="2:61">
      <c r="B50" s="364"/>
      <c r="C50" s="700" t="s">
        <v>574</v>
      </c>
      <c r="D50" s="700"/>
      <c r="E50" s="700"/>
      <c r="F50" s="700"/>
      <c r="G50" s="700"/>
      <c r="H50" s="700"/>
      <c r="I50" s="700"/>
      <c r="J50" s="700"/>
      <c r="K50" s="700"/>
      <c r="L50" s="700"/>
      <c r="M50" s="700"/>
      <c r="N50" s="700"/>
      <c r="O50" s="700"/>
      <c r="P50" s="700"/>
      <c r="Q50" s="700"/>
      <c r="R50" s="700"/>
      <c r="S50" s="700"/>
      <c r="T50" s="700"/>
      <c r="U50" s="700"/>
      <c r="V50" s="700"/>
      <c r="W50" s="700"/>
      <c r="X50" s="700"/>
      <c r="Y50" s="700"/>
      <c r="Z50" s="700"/>
      <c r="AA50" s="700"/>
      <c r="AB50" s="700"/>
      <c r="AC50" s="700"/>
      <c r="AD50" s="700"/>
      <c r="AE50" s="700"/>
      <c r="AF50" s="700"/>
      <c r="AG50" s="700"/>
      <c r="AH50" s="700"/>
      <c r="AI50" s="700"/>
      <c r="AJ50" s="700"/>
      <c r="AK50" s="701"/>
      <c r="AL50">
        <v>2</v>
      </c>
      <c r="AM50" s="91" t="str">
        <f t="shared" ref="AM50:AM52" si="23">IF(AL50=1,BB50,IF(AL50=2,C50,""))</f>
        <v>中國化妝品安全技術規範2015 (2.0mg/cm2)</v>
      </c>
      <c r="AN50" s="91" t="b">
        <f t="shared" si="17"/>
        <v>0</v>
      </c>
      <c r="AO50" s="91" t="s">
        <v>385</v>
      </c>
      <c r="AP50" s="91" t="b">
        <f t="shared" si="22"/>
        <v>0</v>
      </c>
      <c r="AQ50" s="83" t="b">
        <f t="shared" si="19"/>
        <v>0</v>
      </c>
      <c r="AR50" s="83" t="b">
        <f t="shared" si="20"/>
        <v>0</v>
      </c>
      <c r="AS50" s="77"/>
      <c r="AT50" s="21" t="str">
        <f t="shared" si="3"/>
        <v/>
      </c>
      <c r="AU50" s="91"/>
      <c r="AV50" s="92"/>
      <c r="AY50" s="93"/>
      <c r="BB50" s="21" t="b">
        <v>0</v>
      </c>
    </row>
    <row r="51" spans="2:61">
      <c r="B51" s="364"/>
      <c r="C51" s="700" t="s">
        <v>575</v>
      </c>
      <c r="D51" s="700"/>
      <c r="E51" s="700"/>
      <c r="F51" s="700"/>
      <c r="G51" s="700"/>
      <c r="H51" s="700"/>
      <c r="I51" s="700"/>
      <c r="J51" s="700"/>
      <c r="K51" s="700"/>
      <c r="L51" s="700"/>
      <c r="M51" s="700"/>
      <c r="N51" s="700"/>
      <c r="O51" s="700"/>
      <c r="P51" s="700"/>
      <c r="Q51" s="700"/>
      <c r="R51" s="700"/>
      <c r="S51" s="700"/>
      <c r="T51" s="700"/>
      <c r="U51" s="700"/>
      <c r="V51" s="700"/>
      <c r="W51" s="700"/>
      <c r="X51" s="700"/>
      <c r="Y51" s="700"/>
      <c r="Z51" s="700"/>
      <c r="AA51" s="700"/>
      <c r="AB51" s="700"/>
      <c r="AC51" s="700"/>
      <c r="AD51" s="700"/>
      <c r="AE51" s="700"/>
      <c r="AF51" s="700"/>
      <c r="AG51" s="700"/>
      <c r="AH51" s="700"/>
      <c r="AI51" s="700"/>
      <c r="AJ51" s="700"/>
      <c r="AK51" s="701"/>
      <c r="AL51">
        <v>2</v>
      </c>
      <c r="AM51" s="91" t="str">
        <f t="shared" si="23"/>
        <v>FDA 2011 (0.75mg/cm2)</v>
      </c>
      <c r="AN51" s="91" t="b">
        <f t="shared" si="17"/>
        <v>0</v>
      </c>
      <c r="AO51" s="91" t="s">
        <v>387</v>
      </c>
      <c r="AP51" s="91" t="b">
        <f t="shared" si="22"/>
        <v>0</v>
      </c>
      <c r="AQ51" s="83" t="b">
        <f t="shared" si="19"/>
        <v>0</v>
      </c>
      <c r="AR51" s="83" t="b">
        <f t="shared" si="20"/>
        <v>0</v>
      </c>
      <c r="AS51" s="77"/>
      <c r="AT51" s="21" t="str">
        <f t="shared" si="3"/>
        <v/>
      </c>
      <c r="AU51" s="91"/>
      <c r="AV51" s="92"/>
      <c r="AY51" s="93"/>
      <c r="BB51" s="21" t="b">
        <v>0</v>
      </c>
    </row>
    <row r="52" spans="2:61">
      <c r="B52" s="364"/>
      <c r="C52" s="700" t="s">
        <v>576</v>
      </c>
      <c r="D52" s="700"/>
      <c r="E52" s="700"/>
      <c r="F52" s="700"/>
      <c r="G52" s="700"/>
      <c r="H52" s="700"/>
      <c r="I52" s="700"/>
      <c r="J52" s="700"/>
      <c r="K52" s="700"/>
      <c r="L52" s="700"/>
      <c r="M52" s="700"/>
      <c r="N52" s="700"/>
      <c r="O52" s="700"/>
      <c r="P52" s="700"/>
      <c r="Q52" s="700"/>
      <c r="R52" s="700"/>
      <c r="S52" s="700"/>
      <c r="T52" s="700"/>
      <c r="U52" s="700"/>
      <c r="V52" s="700"/>
      <c r="W52" s="700"/>
      <c r="X52" s="700"/>
      <c r="Y52" s="700"/>
      <c r="Z52" s="700"/>
      <c r="AA52" s="700"/>
      <c r="AB52" s="700"/>
      <c r="AC52" s="700"/>
      <c r="AD52" s="700"/>
      <c r="AE52" s="700"/>
      <c r="AF52" s="700"/>
      <c r="AG52" s="700"/>
      <c r="AH52" s="700"/>
      <c r="AI52" s="700"/>
      <c r="AJ52" s="700"/>
      <c r="AK52" s="701"/>
      <c r="AL52">
        <v>2</v>
      </c>
      <c r="AM52" s="91" t="str">
        <f t="shared" si="23"/>
        <v>TFDA研習報告ANSM2017 (0.65 mg/cm2)</v>
      </c>
      <c r="AN52" s="91" t="b">
        <f t="shared" si="17"/>
        <v>0</v>
      </c>
      <c r="AO52" s="91" t="s">
        <v>389</v>
      </c>
      <c r="AP52" s="91" t="b">
        <f t="shared" si="22"/>
        <v>0</v>
      </c>
      <c r="AQ52" s="83" t="b">
        <f t="shared" si="19"/>
        <v>0</v>
      </c>
      <c r="AR52" s="83" t="b">
        <f t="shared" si="20"/>
        <v>0</v>
      </c>
      <c r="AS52" s="77"/>
      <c r="AT52" s="21" t="str">
        <f t="shared" si="3"/>
        <v/>
      </c>
      <c r="AU52" s="91"/>
      <c r="AV52" s="92"/>
      <c r="AY52" s="93"/>
      <c r="BB52" s="21" t="b">
        <v>0</v>
      </c>
    </row>
    <row r="53" spans="2:61">
      <c r="B53" s="702" t="s">
        <v>577</v>
      </c>
      <c r="C53" s="703"/>
      <c r="D53" s="703"/>
      <c r="E53" s="703"/>
      <c r="F53" s="703"/>
      <c r="G53" s="703"/>
      <c r="H53" s="703"/>
      <c r="I53" s="703"/>
      <c r="J53" s="703"/>
      <c r="K53" s="703"/>
      <c r="L53" s="703"/>
      <c r="M53" s="703"/>
      <c r="N53" s="703"/>
      <c r="O53" s="703"/>
      <c r="P53" s="703"/>
      <c r="Q53" s="703"/>
      <c r="R53" s="703"/>
      <c r="S53" s="703"/>
      <c r="T53" s="703"/>
      <c r="U53" s="703"/>
      <c r="V53" s="703"/>
      <c r="W53" s="703"/>
      <c r="X53" s="703"/>
      <c r="Y53" s="703"/>
      <c r="Z53" s="703"/>
      <c r="AA53" s="703"/>
      <c r="AB53" s="703"/>
      <c r="AC53" s="703"/>
      <c r="AD53" s="703"/>
      <c r="AE53" s="703"/>
      <c r="AF53" s="703"/>
      <c r="AG53" s="703"/>
      <c r="AH53" s="703"/>
      <c r="AI53" s="703"/>
      <c r="AJ53" s="703"/>
      <c r="AK53" s="704"/>
      <c r="AL53">
        <v>1</v>
      </c>
      <c r="AM53" s="91" t="str">
        <f>B53</f>
        <v>請勾選測試條件</v>
      </c>
      <c r="AN53" s="91" t="b">
        <f>OR(BB49:BB52)</f>
        <v>0</v>
      </c>
      <c r="AO53" s="91" t="s">
        <v>578</v>
      </c>
      <c r="AP53" s="91" t="b">
        <f>TRUE</f>
        <v>1</v>
      </c>
      <c r="AQ53" s="83" t="b">
        <f t="shared" si="19"/>
        <v>0</v>
      </c>
      <c r="AR53" s="83" t="b">
        <f t="shared" si="20"/>
        <v>0</v>
      </c>
      <c r="AS53" t="str">
        <f>IF(OR(AL53=1,AL53=2),IF(OR(AR54),"-----!!!未完全填寫!!!-----",""),"")</f>
        <v/>
      </c>
      <c r="AT53" s="21" t="str">
        <f t="shared" si="3"/>
        <v/>
      </c>
      <c r="AY53" s="93"/>
    </row>
    <row r="54" spans="2:61">
      <c r="B54" s="367" t="s">
        <v>579</v>
      </c>
      <c r="C54" s="340"/>
      <c r="D54" s="699" t="s">
        <v>580</v>
      </c>
      <c r="E54" s="699"/>
      <c r="F54" s="699"/>
      <c r="G54" s="699"/>
      <c r="H54" s="699"/>
      <c r="I54" s="340"/>
      <c r="J54" s="699" t="s">
        <v>581</v>
      </c>
      <c r="K54" s="699"/>
      <c r="L54" s="699"/>
      <c r="M54" s="699"/>
      <c r="N54" s="699"/>
      <c r="O54" s="699"/>
      <c r="P54" s="699"/>
      <c r="Q54" s="699"/>
      <c r="R54" s="699"/>
      <c r="S54" s="699"/>
      <c r="T54" s="699"/>
      <c r="U54" s="699"/>
      <c r="V54" s="699"/>
      <c r="W54" s="699"/>
      <c r="X54" s="353"/>
      <c r="Y54" s="353"/>
      <c r="Z54" s="353"/>
      <c r="AA54" s="353"/>
      <c r="AB54" s="353"/>
      <c r="AC54" s="353"/>
      <c r="AD54" s="353"/>
      <c r="AE54" s="353"/>
      <c r="AF54" s="353"/>
      <c r="AG54" s="353"/>
      <c r="AH54" s="353"/>
      <c r="AI54" s="353"/>
      <c r="AJ54" s="353"/>
      <c r="AK54" s="371"/>
      <c r="AL54">
        <v>3</v>
      </c>
      <c r="AM54" s="91" t="str">
        <f>IF(OR(BC54,BI54),IF(BC54,D54&amp;IF(BI54,", ",""),"")&amp;IF(BI54,J54,""),"")</f>
        <v/>
      </c>
      <c r="AN54" s="91" t="b">
        <f>OR(BB49:BB52)</f>
        <v>0</v>
      </c>
      <c r="AO54" s="91" t="s">
        <v>578</v>
      </c>
      <c r="AP54" s="91" t="b">
        <f>OR(BC54,BI54)</f>
        <v>0</v>
      </c>
      <c r="AQ54" s="83" t="b">
        <f t="shared" si="19"/>
        <v>0</v>
      </c>
      <c r="AR54" s="83" t="b">
        <f t="shared" si="20"/>
        <v>0</v>
      </c>
      <c r="AS54" s="77"/>
      <c r="AT54" s="21" t="str">
        <f t="shared" si="3"/>
        <v/>
      </c>
      <c r="AU54" s="91"/>
      <c r="AV54" s="92"/>
      <c r="AY54" s="93"/>
      <c r="BC54" s="21" t="b">
        <v>0</v>
      </c>
      <c r="BI54" s="21" t="b">
        <v>0</v>
      </c>
    </row>
    <row r="55" spans="2:61">
      <c r="B55" s="688" t="s">
        <v>815</v>
      </c>
      <c r="C55" s="689"/>
      <c r="D55" s="689"/>
      <c r="E55" s="689"/>
      <c r="F55" s="689"/>
      <c r="G55" s="689"/>
      <c r="H55" s="689"/>
      <c r="I55" s="689"/>
      <c r="J55" s="689"/>
      <c r="K55" s="689"/>
      <c r="L55" s="689"/>
      <c r="M55" s="689"/>
      <c r="N55" s="689"/>
      <c r="O55" s="689"/>
      <c r="P55" s="689"/>
      <c r="Q55" s="689"/>
      <c r="R55" s="689"/>
      <c r="S55" s="689"/>
      <c r="T55" s="689"/>
      <c r="U55" s="689"/>
      <c r="V55" s="689"/>
      <c r="W55" s="689"/>
      <c r="X55" s="689"/>
      <c r="Y55" s="689"/>
      <c r="Z55" s="689"/>
      <c r="AA55" s="689"/>
      <c r="AB55" s="689"/>
      <c r="AC55" s="689"/>
      <c r="AD55" s="689"/>
      <c r="AE55" s="689"/>
      <c r="AF55" s="689"/>
      <c r="AG55" s="689"/>
      <c r="AH55" s="689"/>
      <c r="AI55" s="689"/>
      <c r="AJ55" s="689"/>
      <c r="AK55" s="370">
        <f>COUNTIF(BB57:BB60,TRUE)</f>
        <v>0</v>
      </c>
      <c r="AL55" s="84">
        <v>1</v>
      </c>
      <c r="AM55" t="str">
        <f>B55</f>
        <v>7. 美白劑(含數據、圖譜、流程方法):</v>
      </c>
      <c r="AN55" s="91" t="b">
        <f>OR(BB57:BB60)</f>
        <v>0</v>
      </c>
      <c r="AO55" s="91" t="s">
        <v>408</v>
      </c>
      <c r="AP55" s="91" t="b">
        <f>OR(BB57:BB60)</f>
        <v>0</v>
      </c>
      <c r="AQ55" s="83" t="b">
        <f t="shared" si="19"/>
        <v>0</v>
      </c>
      <c r="AR55" s="83" t="b">
        <f t="shared" si="20"/>
        <v>0</v>
      </c>
      <c r="AS55" s="77"/>
      <c r="AT55" s="21" t="str">
        <f t="shared" si="3"/>
        <v/>
      </c>
      <c r="AU55" s="91"/>
      <c r="AV55" s="92"/>
      <c r="AY55" s="93"/>
    </row>
    <row r="56" spans="2:61">
      <c r="B56" s="365"/>
      <c r="C56" s="692" t="s">
        <v>488</v>
      </c>
      <c r="D56" s="692"/>
      <c r="E56" s="692"/>
      <c r="F56" s="692"/>
      <c r="G56" s="692"/>
      <c r="H56" s="692"/>
      <c r="I56" s="692"/>
      <c r="J56" s="692"/>
      <c r="K56" s="692"/>
      <c r="L56" s="692"/>
      <c r="M56" s="692"/>
      <c r="N56" s="692"/>
      <c r="O56" s="692"/>
      <c r="P56" s="692"/>
      <c r="Q56" s="692"/>
      <c r="R56" s="692"/>
      <c r="S56" s="692" t="s">
        <v>489</v>
      </c>
      <c r="T56" s="692"/>
      <c r="U56" s="692"/>
      <c r="V56" s="692"/>
      <c r="W56" s="692"/>
      <c r="X56" s="692"/>
      <c r="Y56" s="692"/>
      <c r="Z56" s="692"/>
      <c r="AA56" s="692"/>
      <c r="AB56" s="692"/>
      <c r="AC56" s="692"/>
      <c r="AD56" s="692"/>
      <c r="AE56" s="692"/>
      <c r="AF56" s="692"/>
      <c r="AG56" s="692"/>
      <c r="AH56" s="692"/>
      <c r="AI56" s="692"/>
      <c r="AJ56" s="692"/>
      <c r="AK56" s="693"/>
      <c r="AR56" s="94"/>
      <c r="AT56" s="21" t="str">
        <f t="shared" si="3"/>
        <v/>
      </c>
      <c r="AY56" s="93"/>
    </row>
    <row r="57" spans="2:61">
      <c r="B57" s="364"/>
      <c r="C57" s="692" t="s">
        <v>582</v>
      </c>
      <c r="D57" s="692"/>
      <c r="E57" s="692"/>
      <c r="F57" s="692"/>
      <c r="G57" s="692"/>
      <c r="H57" s="692"/>
      <c r="I57" s="692"/>
      <c r="J57" s="692"/>
      <c r="K57" s="692"/>
      <c r="L57" s="692"/>
      <c r="M57" s="692"/>
      <c r="N57" s="692"/>
      <c r="O57" s="692"/>
      <c r="P57" s="692"/>
      <c r="Q57" s="692"/>
      <c r="R57" s="692"/>
      <c r="S57" s="692" t="s">
        <v>583</v>
      </c>
      <c r="T57" s="692"/>
      <c r="U57" s="692"/>
      <c r="V57" s="692"/>
      <c r="W57" s="692"/>
      <c r="X57" s="692"/>
      <c r="Y57" s="692"/>
      <c r="Z57" s="692"/>
      <c r="AA57" s="692"/>
      <c r="AB57" s="692"/>
      <c r="AC57" s="692"/>
      <c r="AD57" s="692"/>
      <c r="AE57" s="692"/>
      <c r="AF57" s="692"/>
      <c r="AG57" s="692"/>
      <c r="AH57" s="692"/>
      <c r="AI57" s="692"/>
      <c r="AJ57" s="692"/>
      <c r="AK57" s="693"/>
      <c r="AL57">
        <v>2</v>
      </c>
      <c r="AM57" s="91" t="str">
        <f t="shared" ref="AM57:AM60" si="24">IF(AL57=1,BB57,IF(AL57=2,C57&amp;IF(S57&lt;&gt;"",","&amp;S57,""),""))</f>
        <v>Allantoin,97-59-6</v>
      </c>
      <c r="AN57" s="91" t="b">
        <f t="shared" ref="AN57:AN60" si="25">BB57</f>
        <v>0</v>
      </c>
      <c r="AO57" s="91" t="s">
        <v>410</v>
      </c>
      <c r="AP57" s="91" t="b">
        <f t="shared" ref="AP57:AP60" si="26">BB57</f>
        <v>0</v>
      </c>
      <c r="AQ57" s="83" t="b">
        <f t="shared" ref="AQ57:AQ61" si="27">AND($AN57,$AP57)</f>
        <v>0</v>
      </c>
      <c r="AR57" s="83" t="b">
        <f t="shared" ref="AR57:AR61" si="28">IF($AN57=TRUE,$AP57&lt;&gt;TRUE)</f>
        <v>0</v>
      </c>
      <c r="AS57" s="77"/>
      <c r="AT57" s="21" t="str">
        <f t="shared" si="3"/>
        <v/>
      </c>
      <c r="AU57" s="91"/>
      <c r="AV57" s="92"/>
      <c r="AY57" s="93"/>
      <c r="BB57" s="21" t="b">
        <v>0</v>
      </c>
    </row>
    <row r="58" spans="2:61">
      <c r="B58" s="364"/>
      <c r="C58" s="692" t="s">
        <v>584</v>
      </c>
      <c r="D58" s="692"/>
      <c r="E58" s="692"/>
      <c r="F58" s="692"/>
      <c r="G58" s="692"/>
      <c r="H58" s="692"/>
      <c r="I58" s="692"/>
      <c r="J58" s="692"/>
      <c r="K58" s="692"/>
      <c r="L58" s="692"/>
      <c r="M58" s="692"/>
      <c r="N58" s="692"/>
      <c r="O58" s="692"/>
      <c r="P58" s="692"/>
      <c r="Q58" s="692"/>
      <c r="R58" s="692"/>
      <c r="S58" s="692" t="s">
        <v>585</v>
      </c>
      <c r="T58" s="692"/>
      <c r="U58" s="692"/>
      <c r="V58" s="692"/>
      <c r="W58" s="692"/>
      <c r="X58" s="692"/>
      <c r="Y58" s="692"/>
      <c r="Z58" s="692"/>
      <c r="AA58" s="692"/>
      <c r="AB58" s="692"/>
      <c r="AC58" s="692"/>
      <c r="AD58" s="692"/>
      <c r="AE58" s="692"/>
      <c r="AF58" s="692"/>
      <c r="AG58" s="692"/>
      <c r="AH58" s="692"/>
      <c r="AI58" s="692"/>
      <c r="AJ58" s="692"/>
      <c r="AK58" s="693"/>
      <c r="AL58">
        <v>2</v>
      </c>
      <c r="AM58" s="91" t="str">
        <f t="shared" si="24"/>
        <v>Ascorbyl Tetraisopalmitate,183476-82-6</v>
      </c>
      <c r="AN58" s="91" t="b">
        <f t="shared" si="25"/>
        <v>0</v>
      </c>
      <c r="AO58" s="91" t="s">
        <v>413</v>
      </c>
      <c r="AP58" s="91" t="b">
        <f t="shared" si="26"/>
        <v>0</v>
      </c>
      <c r="AQ58" s="83" t="b">
        <f t="shared" si="27"/>
        <v>0</v>
      </c>
      <c r="AR58" s="83" t="b">
        <f t="shared" si="28"/>
        <v>0</v>
      </c>
      <c r="AS58" s="77"/>
      <c r="AT58" s="21" t="str">
        <f t="shared" si="3"/>
        <v/>
      </c>
      <c r="AU58" s="91"/>
      <c r="AV58" s="92"/>
      <c r="AY58" s="93"/>
      <c r="BB58" s="21" t="b">
        <v>0</v>
      </c>
    </row>
    <row r="59" spans="2:61">
      <c r="B59" s="364"/>
      <c r="C59" s="692" t="s">
        <v>586</v>
      </c>
      <c r="D59" s="692"/>
      <c r="E59" s="692"/>
      <c r="F59" s="692"/>
      <c r="G59" s="692"/>
      <c r="H59" s="692"/>
      <c r="I59" s="692"/>
      <c r="J59" s="692"/>
      <c r="K59" s="692"/>
      <c r="L59" s="692"/>
      <c r="M59" s="692"/>
      <c r="N59" s="692"/>
      <c r="O59" s="692"/>
      <c r="P59" s="692"/>
      <c r="Q59" s="692"/>
      <c r="R59" s="692"/>
      <c r="S59" s="692" t="s">
        <v>587</v>
      </c>
      <c r="T59" s="692"/>
      <c r="U59" s="692"/>
      <c r="V59" s="692"/>
      <c r="W59" s="692"/>
      <c r="X59" s="692"/>
      <c r="Y59" s="692"/>
      <c r="Z59" s="692"/>
      <c r="AA59" s="692"/>
      <c r="AB59" s="692"/>
      <c r="AC59" s="692"/>
      <c r="AD59" s="692"/>
      <c r="AE59" s="692"/>
      <c r="AF59" s="692"/>
      <c r="AG59" s="692"/>
      <c r="AH59" s="692"/>
      <c r="AI59" s="692"/>
      <c r="AJ59" s="692"/>
      <c r="AK59" s="693"/>
      <c r="AL59">
        <v>2</v>
      </c>
      <c r="AM59" s="91" t="str">
        <f t="shared" si="24"/>
        <v>Tranexamic acid,1197-18-8</v>
      </c>
      <c r="AN59" s="91" t="b">
        <f t="shared" si="25"/>
        <v>0</v>
      </c>
      <c r="AO59" s="91" t="s">
        <v>416</v>
      </c>
      <c r="AP59" s="91" t="b">
        <f t="shared" si="26"/>
        <v>0</v>
      </c>
      <c r="AQ59" s="83" t="b">
        <f t="shared" si="27"/>
        <v>0</v>
      </c>
      <c r="AR59" s="83" t="b">
        <f t="shared" si="28"/>
        <v>0</v>
      </c>
      <c r="AS59" s="77"/>
      <c r="AT59" s="21" t="str">
        <f t="shared" si="3"/>
        <v/>
      </c>
      <c r="AU59" s="91"/>
      <c r="AV59" s="92"/>
      <c r="AY59" s="93"/>
      <c r="BB59" s="21" t="b">
        <v>0</v>
      </c>
    </row>
    <row r="60" spans="2:61">
      <c r="B60" s="364"/>
      <c r="C60" s="692" t="s">
        <v>588</v>
      </c>
      <c r="D60" s="692"/>
      <c r="E60" s="692"/>
      <c r="F60" s="692"/>
      <c r="G60" s="692"/>
      <c r="H60" s="692"/>
      <c r="I60" s="692"/>
      <c r="J60" s="692"/>
      <c r="K60" s="692"/>
      <c r="L60" s="692"/>
      <c r="M60" s="692"/>
      <c r="N60" s="692"/>
      <c r="O60" s="692"/>
      <c r="P60" s="692"/>
      <c r="Q60" s="692"/>
      <c r="R60" s="692"/>
      <c r="S60" s="692" t="s">
        <v>589</v>
      </c>
      <c r="T60" s="692"/>
      <c r="U60" s="692"/>
      <c r="V60" s="692"/>
      <c r="W60" s="692"/>
      <c r="X60" s="692"/>
      <c r="Y60" s="692"/>
      <c r="Z60" s="692"/>
      <c r="AA60" s="692"/>
      <c r="AB60" s="692"/>
      <c r="AC60" s="692"/>
      <c r="AD60" s="692"/>
      <c r="AE60" s="692"/>
      <c r="AF60" s="692"/>
      <c r="AG60" s="692"/>
      <c r="AH60" s="692"/>
      <c r="AI60" s="692"/>
      <c r="AJ60" s="692"/>
      <c r="AK60" s="693"/>
      <c r="AL60">
        <v>2</v>
      </c>
      <c r="AM60" s="91" t="str">
        <f t="shared" si="24"/>
        <v>3-O-Ethyl Ascorbic Acid,86404-04-8</v>
      </c>
      <c r="AN60" s="91" t="b">
        <f t="shared" si="25"/>
        <v>0</v>
      </c>
      <c r="AO60" s="91" t="s">
        <v>419</v>
      </c>
      <c r="AP60" s="91" t="b">
        <f t="shared" si="26"/>
        <v>0</v>
      </c>
      <c r="AQ60" s="83" t="b">
        <f t="shared" si="27"/>
        <v>0</v>
      </c>
      <c r="AR60" s="83" t="b">
        <f t="shared" si="28"/>
        <v>0</v>
      </c>
      <c r="AS60" s="77"/>
      <c r="AT60" s="21" t="str">
        <f t="shared" si="3"/>
        <v/>
      </c>
      <c r="AU60" s="91"/>
      <c r="AV60" s="92"/>
      <c r="AY60" s="93"/>
      <c r="BB60" s="21" t="b">
        <v>0</v>
      </c>
    </row>
    <row r="61" spans="2:61">
      <c r="B61" s="688" t="s">
        <v>816</v>
      </c>
      <c r="C61" s="689"/>
      <c r="D61" s="689"/>
      <c r="E61" s="689"/>
      <c r="F61" s="689"/>
      <c r="G61" s="689"/>
      <c r="H61" s="689"/>
      <c r="I61" s="689"/>
      <c r="J61" s="689"/>
      <c r="K61" s="689"/>
      <c r="L61" s="689"/>
      <c r="M61" s="689"/>
      <c r="N61" s="689"/>
      <c r="O61" s="689"/>
      <c r="P61" s="689"/>
      <c r="Q61" s="689"/>
      <c r="R61" s="689"/>
      <c r="S61" s="689"/>
      <c r="T61" s="689"/>
      <c r="U61" s="689"/>
      <c r="V61" s="689"/>
      <c r="W61" s="689"/>
      <c r="X61" s="689"/>
      <c r="Y61" s="689"/>
      <c r="Z61" s="689"/>
      <c r="AA61" s="689"/>
      <c r="AB61" s="689"/>
      <c r="AC61" s="689"/>
      <c r="AD61" s="689"/>
      <c r="AE61" s="689"/>
      <c r="AF61" s="689"/>
      <c r="AG61" s="689"/>
      <c r="AH61" s="689"/>
      <c r="AI61" s="689"/>
      <c r="AJ61" s="689"/>
      <c r="AK61" s="370">
        <f>COUNTIF(BB63:BB65,TRUE)</f>
        <v>0</v>
      </c>
      <c r="AL61" s="84">
        <v>1</v>
      </c>
      <c r="AM61" t="str">
        <f>B61</f>
        <v>8. 燙髮劑-第一劑(含數據、圖譜、流程方法):</v>
      </c>
      <c r="AN61" s="91" t="b">
        <f>OR(BB63:BB65)</f>
        <v>0</v>
      </c>
      <c r="AO61" s="91" t="s">
        <v>431</v>
      </c>
      <c r="AP61" s="91" t="b">
        <f>OR(BB63:BB65)</f>
        <v>0</v>
      </c>
      <c r="AQ61" s="83" t="b">
        <f t="shared" si="27"/>
        <v>0</v>
      </c>
      <c r="AR61" s="83" t="b">
        <f t="shared" si="28"/>
        <v>0</v>
      </c>
      <c r="AS61" s="77"/>
      <c r="AT61" s="21" t="str">
        <f t="shared" si="3"/>
        <v/>
      </c>
      <c r="AU61" s="91"/>
      <c r="AV61" s="92"/>
      <c r="AY61" s="93"/>
    </row>
    <row r="62" spans="2:61">
      <c r="B62" s="365"/>
      <c r="C62" s="692" t="s">
        <v>488</v>
      </c>
      <c r="D62" s="692"/>
      <c r="E62" s="692"/>
      <c r="F62" s="692"/>
      <c r="G62" s="692"/>
      <c r="H62" s="692"/>
      <c r="I62" s="692"/>
      <c r="J62" s="692"/>
      <c r="K62" s="692"/>
      <c r="L62" s="692"/>
      <c r="M62" s="692"/>
      <c r="N62" s="692"/>
      <c r="O62" s="692"/>
      <c r="P62" s="692"/>
      <c r="Q62" s="692"/>
      <c r="R62" s="692"/>
      <c r="S62" s="692" t="s">
        <v>489</v>
      </c>
      <c r="T62" s="692"/>
      <c r="U62" s="692"/>
      <c r="V62" s="692"/>
      <c r="W62" s="692"/>
      <c r="X62" s="692"/>
      <c r="Y62" s="692"/>
      <c r="Z62" s="692"/>
      <c r="AA62" s="692"/>
      <c r="AB62" s="692"/>
      <c r="AC62" s="692"/>
      <c r="AD62" s="692"/>
      <c r="AE62" s="692"/>
      <c r="AF62" s="692"/>
      <c r="AG62" s="692"/>
      <c r="AH62" s="692"/>
      <c r="AI62" s="692"/>
      <c r="AJ62" s="692"/>
      <c r="AK62" s="693"/>
      <c r="AR62" s="94"/>
      <c r="AT62" s="21" t="str">
        <f t="shared" si="3"/>
        <v/>
      </c>
      <c r="AY62" s="93"/>
    </row>
    <row r="63" spans="2:61">
      <c r="B63" s="364"/>
      <c r="C63" s="692" t="s">
        <v>590</v>
      </c>
      <c r="D63" s="692"/>
      <c r="E63" s="692"/>
      <c r="F63" s="692"/>
      <c r="G63" s="692"/>
      <c r="H63" s="692"/>
      <c r="I63" s="692"/>
      <c r="J63" s="692"/>
      <c r="K63" s="692"/>
      <c r="L63" s="692"/>
      <c r="M63" s="692"/>
      <c r="N63" s="692"/>
      <c r="O63" s="692"/>
      <c r="P63" s="692"/>
      <c r="Q63" s="692"/>
      <c r="R63" s="692"/>
      <c r="S63" s="705" t="s">
        <v>912</v>
      </c>
      <c r="T63" s="692"/>
      <c r="U63" s="692"/>
      <c r="V63" s="692"/>
      <c r="W63" s="692"/>
      <c r="X63" s="692"/>
      <c r="Y63" s="692"/>
      <c r="Z63" s="692"/>
      <c r="AA63" s="692"/>
      <c r="AB63" s="692"/>
      <c r="AC63" s="692"/>
      <c r="AD63" s="692"/>
      <c r="AE63" s="692"/>
      <c r="AF63" s="692"/>
      <c r="AG63" s="692"/>
      <c r="AH63" s="692"/>
      <c r="AI63" s="692"/>
      <c r="AJ63" s="692"/>
      <c r="AK63" s="693"/>
      <c r="AL63">
        <v>2</v>
      </c>
      <c r="AM63" s="91" t="str">
        <f t="shared" ref="AM63:AM65" si="29">IF(AL63=1,BB63,IF(AL63=2,C63&amp;IF(S63&lt;&gt;"",","&amp;S63,""),""))</f>
        <v>Thioglycolic Acid  ,68-11-1</v>
      </c>
      <c r="AN63" s="91" t="b">
        <f t="shared" ref="AN63:AN65" si="30">BB63</f>
        <v>0</v>
      </c>
      <c r="AO63" s="91" t="s">
        <v>433</v>
      </c>
      <c r="AP63" s="91" t="b">
        <f t="shared" ref="AP63:AP65" si="31">BB63</f>
        <v>0</v>
      </c>
      <c r="AQ63" s="83" t="b">
        <f t="shared" ref="AQ63:AQ66" si="32">AND($AN63,$AP63)</f>
        <v>0</v>
      </c>
      <c r="AR63" s="83" t="b">
        <f t="shared" ref="AR63:AR66" si="33">IF($AN63=TRUE,$AP63&lt;&gt;TRUE)</f>
        <v>0</v>
      </c>
      <c r="AS63" s="77"/>
      <c r="AT63" s="21" t="str">
        <f t="shared" si="3"/>
        <v/>
      </c>
      <c r="AU63" s="91"/>
      <c r="AV63" s="92"/>
      <c r="AY63" s="93"/>
      <c r="BB63" s="21" t="b">
        <v>0</v>
      </c>
    </row>
    <row r="64" spans="2:61">
      <c r="B64" s="364"/>
      <c r="C64" s="692" t="s">
        <v>591</v>
      </c>
      <c r="D64" s="692"/>
      <c r="E64" s="692"/>
      <c r="F64" s="692"/>
      <c r="G64" s="692"/>
      <c r="H64" s="692"/>
      <c r="I64" s="692"/>
      <c r="J64" s="692"/>
      <c r="K64" s="692"/>
      <c r="L64" s="692"/>
      <c r="M64" s="692"/>
      <c r="N64" s="692"/>
      <c r="O64" s="692"/>
      <c r="P64" s="692"/>
      <c r="Q64" s="692"/>
      <c r="R64" s="692"/>
      <c r="S64" s="692" t="s">
        <v>592</v>
      </c>
      <c r="T64" s="692"/>
      <c r="U64" s="692"/>
      <c r="V64" s="692"/>
      <c r="W64" s="692"/>
      <c r="X64" s="692"/>
      <c r="Y64" s="692"/>
      <c r="Z64" s="692"/>
      <c r="AA64" s="692"/>
      <c r="AB64" s="692"/>
      <c r="AC64" s="692"/>
      <c r="AD64" s="692"/>
      <c r="AE64" s="692"/>
      <c r="AF64" s="692"/>
      <c r="AG64" s="692"/>
      <c r="AH64" s="692"/>
      <c r="AI64" s="692"/>
      <c r="AJ64" s="692"/>
      <c r="AK64" s="693"/>
      <c r="AL64">
        <v>2</v>
      </c>
      <c r="AM64" s="91" t="str">
        <f t="shared" si="29"/>
        <v>Cysteine,52-90-4</v>
      </c>
      <c r="AN64" s="91" t="b">
        <f t="shared" si="30"/>
        <v>0</v>
      </c>
      <c r="AO64" s="91" t="s">
        <v>436</v>
      </c>
      <c r="AP64" s="91" t="b">
        <f t="shared" si="31"/>
        <v>0</v>
      </c>
      <c r="AQ64" s="83" t="b">
        <f t="shared" si="32"/>
        <v>0</v>
      </c>
      <c r="AR64" s="83" t="b">
        <f t="shared" si="33"/>
        <v>0</v>
      </c>
      <c r="AS64" s="77"/>
      <c r="AT64" s="21" t="str">
        <f t="shared" si="3"/>
        <v/>
      </c>
      <c r="AU64" s="91"/>
      <c r="AV64" s="92"/>
      <c r="AY64" s="93"/>
      <c r="BB64" s="21" t="b">
        <v>0</v>
      </c>
    </row>
    <row r="65" spans="2:54">
      <c r="B65" s="364"/>
      <c r="C65" s="692" t="s">
        <v>593</v>
      </c>
      <c r="D65" s="692"/>
      <c r="E65" s="692"/>
      <c r="F65" s="692"/>
      <c r="G65" s="692"/>
      <c r="H65" s="692"/>
      <c r="I65" s="692"/>
      <c r="J65" s="692"/>
      <c r="K65" s="692"/>
      <c r="L65" s="692"/>
      <c r="M65" s="692"/>
      <c r="N65" s="692"/>
      <c r="O65" s="692"/>
      <c r="P65" s="692"/>
      <c r="Q65" s="692"/>
      <c r="R65" s="692"/>
      <c r="S65" s="692" t="s">
        <v>594</v>
      </c>
      <c r="T65" s="692"/>
      <c r="U65" s="692"/>
      <c r="V65" s="692"/>
      <c r="W65" s="692"/>
      <c r="X65" s="692"/>
      <c r="Y65" s="692"/>
      <c r="Z65" s="692"/>
      <c r="AA65" s="692"/>
      <c r="AB65" s="692"/>
      <c r="AC65" s="692"/>
      <c r="AD65" s="692"/>
      <c r="AE65" s="692"/>
      <c r="AF65" s="692"/>
      <c r="AG65" s="692"/>
      <c r="AH65" s="692"/>
      <c r="AI65" s="692"/>
      <c r="AJ65" s="692"/>
      <c r="AK65" s="693"/>
      <c r="AL65">
        <v>2</v>
      </c>
      <c r="AM65" s="91" t="str">
        <f t="shared" si="29"/>
        <v>Cysteamine HCL,156-57-0</v>
      </c>
      <c r="AN65" s="91" t="b">
        <f t="shared" si="30"/>
        <v>0</v>
      </c>
      <c r="AO65" s="91" t="s">
        <v>438</v>
      </c>
      <c r="AP65" s="91" t="b">
        <f t="shared" si="31"/>
        <v>0</v>
      </c>
      <c r="AQ65" s="83" t="b">
        <f t="shared" si="32"/>
        <v>0</v>
      </c>
      <c r="AR65" s="83" t="b">
        <f t="shared" si="33"/>
        <v>0</v>
      </c>
      <c r="AS65" s="77"/>
      <c r="AT65" s="21" t="str">
        <f t="shared" si="3"/>
        <v/>
      </c>
      <c r="AU65" s="91"/>
      <c r="AV65" s="92"/>
      <c r="AY65" s="93"/>
      <c r="BB65" s="21" t="b">
        <v>0</v>
      </c>
    </row>
    <row r="66" spans="2:54">
      <c r="B66" s="688" t="s">
        <v>817</v>
      </c>
      <c r="C66" s="689"/>
      <c r="D66" s="689"/>
      <c r="E66" s="689"/>
      <c r="F66" s="689"/>
      <c r="G66" s="689"/>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370">
        <f>COUNTIF(BB68,TRUE)</f>
        <v>0</v>
      </c>
      <c r="AL66" s="84">
        <v>1</v>
      </c>
      <c r="AM66" t="str">
        <f>B66</f>
        <v>9. 燙髮劑-第二劑(含數據、圖譜、流程方法):</v>
      </c>
      <c r="AN66" s="91" t="b">
        <f>OR(BB68)</f>
        <v>0</v>
      </c>
      <c r="AO66" s="91" t="s">
        <v>461</v>
      </c>
      <c r="AP66" s="91" t="b">
        <f>BB68</f>
        <v>0</v>
      </c>
      <c r="AQ66" s="83" t="b">
        <f t="shared" si="32"/>
        <v>0</v>
      </c>
      <c r="AR66" s="83" t="b">
        <f t="shared" si="33"/>
        <v>0</v>
      </c>
      <c r="AS66" s="77"/>
      <c r="AT66" s="21" t="str">
        <f t="shared" si="3"/>
        <v/>
      </c>
      <c r="AU66" s="91"/>
      <c r="AV66" s="92"/>
      <c r="AY66" s="93"/>
    </row>
    <row r="67" spans="2:54">
      <c r="B67" s="365"/>
      <c r="C67" s="692" t="s">
        <v>488</v>
      </c>
      <c r="D67" s="692"/>
      <c r="E67" s="692"/>
      <c r="F67" s="692"/>
      <c r="G67" s="692"/>
      <c r="H67" s="692"/>
      <c r="I67" s="692"/>
      <c r="J67" s="692"/>
      <c r="K67" s="692"/>
      <c r="L67" s="692"/>
      <c r="M67" s="692"/>
      <c r="N67" s="692"/>
      <c r="O67" s="692"/>
      <c r="P67" s="692"/>
      <c r="Q67" s="692"/>
      <c r="R67" s="692"/>
      <c r="S67" s="692" t="s">
        <v>489</v>
      </c>
      <c r="T67" s="692"/>
      <c r="U67" s="692"/>
      <c r="V67" s="692"/>
      <c r="W67" s="692"/>
      <c r="X67" s="692"/>
      <c r="Y67" s="692"/>
      <c r="Z67" s="692"/>
      <c r="AA67" s="692"/>
      <c r="AB67" s="692"/>
      <c r="AC67" s="692"/>
      <c r="AD67" s="692"/>
      <c r="AE67" s="692"/>
      <c r="AF67" s="692"/>
      <c r="AG67" s="692"/>
      <c r="AH67" s="692"/>
      <c r="AI67" s="692"/>
      <c r="AJ67" s="692"/>
      <c r="AK67" s="693"/>
      <c r="AR67" s="94"/>
      <c r="AT67" s="21" t="str">
        <f t="shared" si="3"/>
        <v/>
      </c>
      <c r="AY67" s="93"/>
    </row>
    <row r="68" spans="2:54">
      <c r="B68" s="364"/>
      <c r="C68" s="692" t="s">
        <v>595</v>
      </c>
      <c r="D68" s="692"/>
      <c r="E68" s="692"/>
      <c r="F68" s="692"/>
      <c r="G68" s="692"/>
      <c r="H68" s="692"/>
      <c r="I68" s="692"/>
      <c r="J68" s="692"/>
      <c r="K68" s="692"/>
      <c r="L68" s="692"/>
      <c r="M68" s="692"/>
      <c r="N68" s="692"/>
      <c r="O68" s="692"/>
      <c r="P68" s="692"/>
      <c r="Q68" s="692"/>
      <c r="R68" s="692"/>
      <c r="S68" s="692" t="s">
        <v>596</v>
      </c>
      <c r="T68" s="692"/>
      <c r="U68" s="692"/>
      <c r="V68" s="692"/>
      <c r="W68" s="692"/>
      <c r="X68" s="692"/>
      <c r="Y68" s="692"/>
      <c r="Z68" s="692"/>
      <c r="AA68" s="692"/>
      <c r="AB68" s="692"/>
      <c r="AC68" s="692"/>
      <c r="AD68" s="692"/>
      <c r="AE68" s="692"/>
      <c r="AF68" s="692"/>
      <c r="AG68" s="692"/>
      <c r="AH68" s="692"/>
      <c r="AI68" s="692"/>
      <c r="AJ68" s="692"/>
      <c r="AK68" s="693"/>
      <c r="AL68">
        <v>2</v>
      </c>
      <c r="AM68" s="91" t="str">
        <f t="shared" ref="AM68" si="34">IF(AL68=1,BB68,IF(AL68=2,C68&amp;IF(S68&lt;&gt;"",","&amp;S68,""),""))</f>
        <v>Sodium bromate (含鑑別測試),7789-38-0</v>
      </c>
      <c r="AN68" s="91" t="b">
        <f t="shared" ref="AN68" si="35">BB68</f>
        <v>0</v>
      </c>
      <c r="AO68" s="91" t="s">
        <v>463</v>
      </c>
      <c r="AP68" s="91" t="b">
        <f>BB68</f>
        <v>0</v>
      </c>
      <c r="AQ68" s="83" t="b">
        <f t="shared" ref="AQ68:AQ69" si="36">AND($AN68,$AP68)</f>
        <v>0</v>
      </c>
      <c r="AR68" s="83" t="b">
        <f t="shared" ref="AR68:AR69" si="37">IF($AN68=TRUE,$AP68&lt;&gt;TRUE)</f>
        <v>0</v>
      </c>
      <c r="AS68" s="77"/>
      <c r="AT68" s="21" t="str">
        <f t="shared" si="3"/>
        <v/>
      </c>
      <c r="AU68" s="91"/>
      <c r="AV68" s="92"/>
      <c r="AY68" s="93"/>
      <c r="BB68" s="21" t="b">
        <v>0</v>
      </c>
    </row>
    <row r="69" spans="2:54">
      <c r="B69" s="688" t="s">
        <v>818</v>
      </c>
      <c r="C69" s="689"/>
      <c r="D69" s="689"/>
      <c r="E69" s="689"/>
      <c r="F69" s="689"/>
      <c r="G69" s="689"/>
      <c r="H69" s="689"/>
      <c r="I69" s="689"/>
      <c r="J69" s="689"/>
      <c r="K69" s="689"/>
      <c r="L69" s="689"/>
      <c r="M69" s="689"/>
      <c r="N69" s="689"/>
      <c r="O69" s="689"/>
      <c r="P69" s="689"/>
      <c r="Q69" s="689"/>
      <c r="R69" s="689"/>
      <c r="S69" s="689"/>
      <c r="T69" s="689"/>
      <c r="U69" s="689"/>
      <c r="V69" s="689"/>
      <c r="W69" s="689"/>
      <c r="X69" s="689"/>
      <c r="Y69" s="689"/>
      <c r="Z69" s="689"/>
      <c r="AA69" s="689"/>
      <c r="AB69" s="689"/>
      <c r="AC69" s="689"/>
      <c r="AD69" s="689"/>
      <c r="AE69" s="689"/>
      <c r="AF69" s="689"/>
      <c r="AG69" s="689"/>
      <c r="AH69" s="689"/>
      <c r="AI69" s="689"/>
      <c r="AJ69" s="689"/>
      <c r="AK69" s="370">
        <f>COUNTIF(BB71:BB74,TRUE)</f>
        <v>0</v>
      </c>
      <c r="AL69" s="84">
        <v>1</v>
      </c>
      <c r="AM69" t="str">
        <f>B69</f>
        <v>10. 染髮劑-漂粉(含數據、圖譜、流程方法):</v>
      </c>
      <c r="AN69" s="91" t="b">
        <f>OR(BB71:BB74)</f>
        <v>0</v>
      </c>
      <c r="AO69" s="91" t="s">
        <v>597</v>
      </c>
      <c r="AP69" s="91" t="b">
        <f>OR(BB71:BB74)</f>
        <v>0</v>
      </c>
      <c r="AQ69" s="83" t="b">
        <f t="shared" si="36"/>
        <v>0</v>
      </c>
      <c r="AR69" s="83" t="b">
        <f t="shared" si="37"/>
        <v>0</v>
      </c>
      <c r="AS69" s="77"/>
      <c r="AT69" s="21" t="str">
        <f t="shared" ref="AT69:AT132" si="38">AT68&amp;IF(AQ69=TRUE,
    IF(AL69=3,
        IF(AM69="", "", "        "&amp;REPT("-", LEN(AO69) - LEN(SUBSTITUTE(AO69, "-", "")))&amp;AM69&amp;CHAR(10)),
        IF(AL69=1, ""&amp;AM69&amp;CHAR(10),
           IF(AL69=2, "      █"&amp;AM69&amp;CHAR(10), AM69&amp;CHAR(10))
        )
    )&amp;AS69,
    "")</f>
        <v/>
      </c>
      <c r="AU69" s="91"/>
      <c r="AV69" s="92"/>
      <c r="AY69" s="93"/>
    </row>
    <row r="70" spans="2:54">
      <c r="B70" s="365"/>
      <c r="C70" s="692" t="s">
        <v>598</v>
      </c>
      <c r="D70" s="692"/>
      <c r="E70" s="692"/>
      <c r="F70" s="692"/>
      <c r="G70" s="692"/>
      <c r="H70" s="692"/>
      <c r="I70" s="692"/>
      <c r="J70" s="692"/>
      <c r="K70" s="692"/>
      <c r="L70" s="692"/>
      <c r="M70" s="692"/>
      <c r="N70" s="692"/>
      <c r="O70" s="692"/>
      <c r="P70" s="692"/>
      <c r="Q70" s="692"/>
      <c r="R70" s="692"/>
      <c r="S70" s="692" t="s">
        <v>489</v>
      </c>
      <c r="T70" s="692"/>
      <c r="U70" s="692"/>
      <c r="V70" s="692"/>
      <c r="W70" s="692"/>
      <c r="X70" s="692"/>
      <c r="Y70" s="692"/>
      <c r="Z70" s="692"/>
      <c r="AA70" s="692"/>
      <c r="AB70" s="692"/>
      <c r="AC70" s="692"/>
      <c r="AD70" s="692"/>
      <c r="AE70" s="692"/>
      <c r="AF70" s="692"/>
      <c r="AG70" s="692"/>
      <c r="AH70" s="692"/>
      <c r="AI70" s="692"/>
      <c r="AJ70" s="692"/>
      <c r="AK70" s="693"/>
      <c r="AR70" s="94"/>
      <c r="AT70" s="21" t="str">
        <f t="shared" si="38"/>
        <v/>
      </c>
      <c r="AY70" s="93"/>
    </row>
    <row r="71" spans="2:54">
      <c r="B71" s="364"/>
      <c r="C71" s="692" t="s">
        <v>599</v>
      </c>
      <c r="D71" s="692"/>
      <c r="E71" s="692"/>
      <c r="F71" s="692"/>
      <c r="G71" s="692"/>
      <c r="H71" s="692"/>
      <c r="I71" s="692"/>
      <c r="J71" s="692"/>
      <c r="K71" s="692"/>
      <c r="L71" s="692"/>
      <c r="M71" s="692"/>
      <c r="N71" s="692"/>
      <c r="O71" s="692"/>
      <c r="P71" s="692"/>
      <c r="Q71" s="692"/>
      <c r="R71" s="692"/>
      <c r="S71" s="692" t="s">
        <v>600</v>
      </c>
      <c r="T71" s="692"/>
      <c r="U71" s="692"/>
      <c r="V71" s="692"/>
      <c r="W71" s="692"/>
      <c r="X71" s="692"/>
      <c r="Y71" s="692"/>
      <c r="Z71" s="692"/>
      <c r="AA71" s="692"/>
      <c r="AB71" s="692"/>
      <c r="AC71" s="692"/>
      <c r="AD71" s="692"/>
      <c r="AE71" s="692"/>
      <c r="AF71" s="692"/>
      <c r="AG71" s="692"/>
      <c r="AH71" s="692"/>
      <c r="AI71" s="692"/>
      <c r="AJ71" s="692"/>
      <c r="AK71" s="693"/>
      <c r="AL71">
        <v>2</v>
      </c>
      <c r="AM71" s="91" t="str">
        <f t="shared" ref="AM71:AM74" si="39">IF(AL71=1,BB71,IF(AL71=2,C71&amp;IF(S71&lt;&gt;"",","&amp;S71,""),""))</f>
        <v>Sodium persulfate註(含鑑別測試),7775-27-1</v>
      </c>
      <c r="AN71" s="91" t="b">
        <f t="shared" ref="AN71:AN74" si="40">BB71</f>
        <v>0</v>
      </c>
      <c r="AO71" s="91" t="s">
        <v>480</v>
      </c>
      <c r="AP71" s="91" t="b">
        <f t="shared" ref="AP71:AP74" si="41">BB71</f>
        <v>0</v>
      </c>
      <c r="AQ71" s="83" t="b">
        <f t="shared" ref="AQ71:AQ76" si="42">AND($AN71,$AP71)</f>
        <v>0</v>
      </c>
      <c r="AR71" s="83" t="b">
        <f t="shared" ref="AR71:AR76" si="43">IF($AN71=TRUE,$AP71&lt;&gt;TRUE)</f>
        <v>0</v>
      </c>
      <c r="AS71" s="77"/>
      <c r="AT71" s="21" t="str">
        <f t="shared" si="38"/>
        <v/>
      </c>
      <c r="AU71" s="91"/>
      <c r="AV71" s="92"/>
      <c r="AY71" s="93"/>
      <c r="BB71" s="21" t="b">
        <v>0</v>
      </c>
    </row>
    <row r="72" spans="2:54">
      <c r="B72" s="364"/>
      <c r="C72" s="692" t="s">
        <v>601</v>
      </c>
      <c r="D72" s="692"/>
      <c r="E72" s="692"/>
      <c r="F72" s="692"/>
      <c r="G72" s="692"/>
      <c r="H72" s="692"/>
      <c r="I72" s="692"/>
      <c r="J72" s="692"/>
      <c r="K72" s="692"/>
      <c r="L72" s="692"/>
      <c r="M72" s="692"/>
      <c r="N72" s="692"/>
      <c r="O72" s="692"/>
      <c r="P72" s="692"/>
      <c r="Q72" s="692"/>
      <c r="R72" s="692"/>
      <c r="S72" s="692" t="s">
        <v>602</v>
      </c>
      <c r="T72" s="692"/>
      <c r="U72" s="692"/>
      <c r="V72" s="692"/>
      <c r="W72" s="692"/>
      <c r="X72" s="692"/>
      <c r="Y72" s="692"/>
      <c r="Z72" s="692"/>
      <c r="AA72" s="692"/>
      <c r="AB72" s="692"/>
      <c r="AC72" s="692"/>
      <c r="AD72" s="692"/>
      <c r="AE72" s="692"/>
      <c r="AF72" s="692"/>
      <c r="AG72" s="692"/>
      <c r="AH72" s="692"/>
      <c r="AI72" s="692"/>
      <c r="AJ72" s="692"/>
      <c r="AK72" s="693"/>
      <c r="AL72">
        <v>2</v>
      </c>
      <c r="AM72" s="91" t="str">
        <f t="shared" si="39"/>
        <v xml:space="preserve">Potassium Persulfate註(含鑑別測試),‎7727-21-1 </v>
      </c>
      <c r="AN72" s="91" t="b">
        <f t="shared" si="40"/>
        <v>0</v>
      </c>
      <c r="AO72" s="91" t="s">
        <v>603</v>
      </c>
      <c r="AP72" s="91" t="b">
        <f t="shared" si="41"/>
        <v>0</v>
      </c>
      <c r="AQ72" s="83" t="b">
        <f t="shared" si="42"/>
        <v>0</v>
      </c>
      <c r="AR72" s="83" t="b">
        <f t="shared" si="43"/>
        <v>0</v>
      </c>
      <c r="AS72" s="77"/>
      <c r="AT72" s="21" t="str">
        <f t="shared" si="38"/>
        <v/>
      </c>
      <c r="AU72" s="91"/>
      <c r="AV72" s="92"/>
      <c r="AY72" s="93"/>
      <c r="BB72" s="21" t="b">
        <v>0</v>
      </c>
    </row>
    <row r="73" spans="2:54">
      <c r="B73" s="364"/>
      <c r="C73" s="692" t="s">
        <v>604</v>
      </c>
      <c r="D73" s="692"/>
      <c r="E73" s="692"/>
      <c r="F73" s="692"/>
      <c r="G73" s="692"/>
      <c r="H73" s="692"/>
      <c r="I73" s="692"/>
      <c r="J73" s="692"/>
      <c r="K73" s="692"/>
      <c r="L73" s="692"/>
      <c r="M73" s="692"/>
      <c r="N73" s="692"/>
      <c r="O73" s="692"/>
      <c r="P73" s="692"/>
      <c r="Q73" s="692"/>
      <c r="R73" s="692"/>
      <c r="S73" s="692" t="s">
        <v>605</v>
      </c>
      <c r="T73" s="692"/>
      <c r="U73" s="692"/>
      <c r="V73" s="692"/>
      <c r="W73" s="692"/>
      <c r="X73" s="692"/>
      <c r="Y73" s="692"/>
      <c r="Z73" s="692"/>
      <c r="AA73" s="692"/>
      <c r="AB73" s="692"/>
      <c r="AC73" s="692"/>
      <c r="AD73" s="692"/>
      <c r="AE73" s="692"/>
      <c r="AF73" s="692"/>
      <c r="AG73" s="692"/>
      <c r="AH73" s="692"/>
      <c r="AI73" s="692"/>
      <c r="AJ73" s="692"/>
      <c r="AK73" s="693"/>
      <c r="AL73">
        <v>2</v>
      </c>
      <c r="AM73" s="91" t="str">
        <f t="shared" si="39"/>
        <v xml:space="preserve">Ammonium Persulfate註(含鑑別測試),‎7727-54-0 </v>
      </c>
      <c r="AN73" s="91" t="b">
        <f t="shared" si="40"/>
        <v>0</v>
      </c>
      <c r="AO73" s="91" t="s">
        <v>606</v>
      </c>
      <c r="AP73" s="91" t="b">
        <f t="shared" si="41"/>
        <v>0</v>
      </c>
      <c r="AQ73" s="83" t="b">
        <f t="shared" si="42"/>
        <v>0</v>
      </c>
      <c r="AR73" s="83" t="b">
        <f t="shared" si="43"/>
        <v>0</v>
      </c>
      <c r="AS73" s="77"/>
      <c r="AT73" s="21" t="str">
        <f t="shared" si="38"/>
        <v/>
      </c>
      <c r="AU73" s="91"/>
      <c r="AV73" s="92"/>
      <c r="AY73" s="93"/>
      <c r="BB73" s="21" t="b">
        <v>0</v>
      </c>
    </row>
    <row r="74" spans="2:54">
      <c r="B74" s="364"/>
      <c r="C74" s="692" t="s">
        <v>607</v>
      </c>
      <c r="D74" s="692"/>
      <c r="E74" s="692"/>
      <c r="F74" s="692"/>
      <c r="G74" s="692"/>
      <c r="H74" s="692"/>
      <c r="I74" s="692"/>
      <c r="J74" s="692"/>
      <c r="K74" s="692"/>
      <c r="L74" s="692"/>
      <c r="M74" s="692"/>
      <c r="N74" s="692"/>
      <c r="O74" s="692"/>
      <c r="P74" s="692"/>
      <c r="Q74" s="692"/>
      <c r="R74" s="692"/>
      <c r="S74" s="692"/>
      <c r="T74" s="692"/>
      <c r="U74" s="692"/>
      <c r="V74" s="692"/>
      <c r="W74" s="692"/>
      <c r="X74" s="692"/>
      <c r="Y74" s="692"/>
      <c r="Z74" s="692"/>
      <c r="AA74" s="692"/>
      <c r="AB74" s="692"/>
      <c r="AC74" s="692"/>
      <c r="AD74" s="692"/>
      <c r="AE74" s="692"/>
      <c r="AF74" s="692"/>
      <c r="AG74" s="692"/>
      <c r="AH74" s="692"/>
      <c r="AI74" s="692"/>
      <c r="AJ74" s="692"/>
      <c r="AK74" s="693"/>
      <c r="AL74">
        <v>2</v>
      </c>
      <c r="AM74" s="91" t="str">
        <f t="shared" si="39"/>
        <v>Persulfate總量註</v>
      </c>
      <c r="AN74" s="91" t="b">
        <f t="shared" si="40"/>
        <v>0</v>
      </c>
      <c r="AO74" s="91" t="s">
        <v>608</v>
      </c>
      <c r="AP74" s="91" t="b">
        <f t="shared" si="41"/>
        <v>0</v>
      </c>
      <c r="AQ74" s="83" t="b">
        <f t="shared" si="42"/>
        <v>0</v>
      </c>
      <c r="AR74" s="83" t="b">
        <f t="shared" si="43"/>
        <v>0</v>
      </c>
      <c r="AS74" s="77"/>
      <c r="AT74" s="21" t="str">
        <f t="shared" si="38"/>
        <v/>
      </c>
      <c r="AU74" s="91"/>
      <c r="AV74" s="92"/>
      <c r="AY74" s="93"/>
      <c r="BB74" s="21" t="b">
        <v>0</v>
      </c>
    </row>
    <row r="75" spans="2:54">
      <c r="B75" s="694" t="s">
        <v>609</v>
      </c>
      <c r="C75" s="695"/>
      <c r="D75" s="695"/>
      <c r="E75" s="695"/>
      <c r="F75" s="695"/>
      <c r="G75" s="695"/>
      <c r="H75" s="695"/>
      <c r="I75" s="695"/>
      <c r="J75" s="695"/>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v>3</v>
      </c>
      <c r="AM75" s="91" t="str">
        <f>B75</f>
        <v>註:漂粉產品，如同時2項成份(含)以上，因方法無法區分，報告將呈現"各項成份鑑別"與"Peroxid 總量"。</v>
      </c>
      <c r="AN75" s="91" t="b">
        <f>OR(BB71:BB74)</f>
        <v>0</v>
      </c>
      <c r="AO75" s="91" t="s">
        <v>610</v>
      </c>
      <c r="AP75" s="91" t="b">
        <f>OR(BB71:BB74)</f>
        <v>0</v>
      </c>
      <c r="AQ75" s="83" t="b">
        <f t="shared" si="42"/>
        <v>0</v>
      </c>
      <c r="AR75" s="83" t="b">
        <f t="shared" si="43"/>
        <v>0</v>
      </c>
      <c r="AS75" s="77"/>
      <c r="AT75" s="21" t="str">
        <f t="shared" si="38"/>
        <v/>
      </c>
      <c r="AU75" s="91"/>
      <c r="AV75" s="92"/>
      <c r="AY75" s="93"/>
    </row>
    <row r="76" spans="2:54">
      <c r="B76" s="688" t="s">
        <v>819</v>
      </c>
      <c r="C76" s="689"/>
      <c r="D76" s="689"/>
      <c r="E76" s="689"/>
      <c r="F76" s="689"/>
      <c r="G76" s="689"/>
      <c r="H76" s="689"/>
      <c r="I76" s="689"/>
      <c r="J76" s="689"/>
      <c r="K76" s="689"/>
      <c r="L76" s="689"/>
      <c r="M76" s="689"/>
      <c r="N76" s="689"/>
      <c r="O76" s="689"/>
      <c r="P76" s="689"/>
      <c r="Q76" s="689"/>
      <c r="R76" s="689"/>
      <c r="S76" s="689"/>
      <c r="T76" s="689"/>
      <c r="U76" s="689"/>
      <c r="V76" s="689"/>
      <c r="W76" s="689"/>
      <c r="X76" s="689"/>
      <c r="Y76" s="689"/>
      <c r="Z76" s="689"/>
      <c r="AA76" s="689"/>
      <c r="AB76" s="689"/>
      <c r="AC76" s="689"/>
      <c r="AD76" s="689"/>
      <c r="AE76" s="689"/>
      <c r="AF76" s="689"/>
      <c r="AG76" s="689"/>
      <c r="AH76" s="689"/>
      <c r="AI76" s="689"/>
      <c r="AJ76" s="689"/>
      <c r="AK76" s="370">
        <f>COUNTIF(BB78,TRUE)</f>
        <v>0</v>
      </c>
      <c r="AL76" s="84">
        <v>1</v>
      </c>
      <c r="AM76" t="str">
        <f>B76</f>
        <v>11. 染髮劑-第二劑(含數據、圖譜、流程方法):</v>
      </c>
      <c r="AN76" s="91" t="b">
        <f>BB78</f>
        <v>0</v>
      </c>
      <c r="AO76" s="91" t="s">
        <v>611</v>
      </c>
      <c r="AP76" s="91" t="b">
        <f>BB78</f>
        <v>0</v>
      </c>
      <c r="AQ76" s="83" t="b">
        <f t="shared" si="42"/>
        <v>0</v>
      </c>
      <c r="AR76" s="83" t="b">
        <f t="shared" si="43"/>
        <v>0</v>
      </c>
      <c r="AS76" s="77"/>
      <c r="AT76" s="21" t="str">
        <f t="shared" si="38"/>
        <v/>
      </c>
      <c r="AU76" s="91"/>
      <c r="AV76" s="92"/>
      <c r="AY76" s="93"/>
    </row>
    <row r="77" spans="2:54">
      <c r="B77" s="365"/>
      <c r="C77" s="692" t="s">
        <v>598</v>
      </c>
      <c r="D77" s="692"/>
      <c r="E77" s="692"/>
      <c r="F77" s="692"/>
      <c r="G77" s="692"/>
      <c r="H77" s="692"/>
      <c r="I77" s="692"/>
      <c r="J77" s="692"/>
      <c r="K77" s="692"/>
      <c r="L77" s="692"/>
      <c r="M77" s="692"/>
      <c r="N77" s="692"/>
      <c r="O77" s="692"/>
      <c r="P77" s="692"/>
      <c r="Q77" s="692"/>
      <c r="R77" s="692"/>
      <c r="S77" s="692" t="s">
        <v>489</v>
      </c>
      <c r="T77" s="692"/>
      <c r="U77" s="692"/>
      <c r="V77" s="692"/>
      <c r="W77" s="692"/>
      <c r="X77" s="692"/>
      <c r="Y77" s="692"/>
      <c r="Z77" s="692"/>
      <c r="AA77" s="692"/>
      <c r="AB77" s="692"/>
      <c r="AC77" s="692"/>
      <c r="AD77" s="692"/>
      <c r="AE77" s="692"/>
      <c r="AF77" s="692"/>
      <c r="AG77" s="692"/>
      <c r="AH77" s="692"/>
      <c r="AI77" s="692"/>
      <c r="AJ77" s="692"/>
      <c r="AK77" s="693"/>
      <c r="AR77" s="94"/>
      <c r="AT77" s="21" t="str">
        <f t="shared" si="38"/>
        <v/>
      </c>
      <c r="AY77" s="93"/>
    </row>
    <row r="78" spans="2:54">
      <c r="B78" s="363"/>
      <c r="C78" s="692" t="s">
        <v>612</v>
      </c>
      <c r="D78" s="692"/>
      <c r="E78" s="692"/>
      <c r="F78" s="692"/>
      <c r="G78" s="692"/>
      <c r="H78" s="692"/>
      <c r="I78" s="692"/>
      <c r="J78" s="692"/>
      <c r="K78" s="692"/>
      <c r="L78" s="692"/>
      <c r="M78" s="692"/>
      <c r="N78" s="692"/>
      <c r="O78" s="692"/>
      <c r="P78" s="692"/>
      <c r="Q78" s="692"/>
      <c r="R78" s="692"/>
      <c r="S78" s="692" t="s">
        <v>491</v>
      </c>
      <c r="T78" s="692"/>
      <c r="U78" s="692"/>
      <c r="V78" s="692"/>
      <c r="W78" s="692"/>
      <c r="X78" s="692"/>
      <c r="Y78" s="692"/>
      <c r="Z78" s="692"/>
      <c r="AA78" s="692"/>
      <c r="AB78" s="692"/>
      <c r="AC78" s="692"/>
      <c r="AD78" s="692"/>
      <c r="AE78" s="692"/>
      <c r="AF78" s="692"/>
      <c r="AG78" s="692"/>
      <c r="AH78" s="692"/>
      <c r="AI78" s="692"/>
      <c r="AJ78" s="692"/>
      <c r="AK78" s="693"/>
      <c r="AL78">
        <v>2</v>
      </c>
      <c r="AM78" s="91" t="str">
        <f t="shared" ref="AM78" si="44">IF(AL78=1,BB78,IF(AL78=2,C78&amp;IF(S78&lt;&gt;"",","&amp;S78,""),""))</f>
        <v>Hydrogen Peroxide  (含鑑別測試、pH值)  ,7722-84-1</v>
      </c>
      <c r="AN78" s="91" t="b">
        <f t="shared" ref="AN78" si="45">BB78</f>
        <v>0</v>
      </c>
      <c r="AO78" s="91" t="s">
        <v>613</v>
      </c>
      <c r="AP78" s="91" t="b">
        <f>BB78</f>
        <v>0</v>
      </c>
      <c r="AQ78" s="83" t="b">
        <f t="shared" ref="AQ78:AQ80" si="46">AND($AN78,$AP78)</f>
        <v>0</v>
      </c>
      <c r="AR78" s="83" t="b">
        <f t="shared" ref="AR78:AR80" si="47">IF($AN78=TRUE,$AP78&lt;&gt;TRUE)</f>
        <v>0</v>
      </c>
      <c r="AS78" s="77"/>
      <c r="AT78" s="21" t="str">
        <f t="shared" si="38"/>
        <v/>
      </c>
      <c r="AU78" s="91"/>
      <c r="AV78" s="92"/>
      <c r="AY78" s="93"/>
      <c r="BB78" s="21" t="b">
        <v>0</v>
      </c>
    </row>
    <row r="79" spans="2:54">
      <c r="B79" s="688" t="s">
        <v>614</v>
      </c>
      <c r="C79" s="689"/>
      <c r="D79" s="689"/>
      <c r="E79" s="689"/>
      <c r="F79" s="689"/>
      <c r="G79" s="689"/>
      <c r="H79" s="689"/>
      <c r="I79" s="689"/>
      <c r="J79" s="689"/>
      <c r="K79" s="689"/>
      <c r="L79" s="689"/>
      <c r="M79" s="689"/>
      <c r="N79" s="689"/>
      <c r="O79" s="689"/>
      <c r="P79" s="689"/>
      <c r="Q79" s="689"/>
      <c r="R79" s="689"/>
      <c r="S79" s="689"/>
      <c r="T79" s="689"/>
      <c r="U79" s="689"/>
      <c r="V79" s="689"/>
      <c r="W79" s="689"/>
      <c r="X79" s="689"/>
      <c r="Y79" s="689"/>
      <c r="Z79" s="689"/>
      <c r="AA79" s="689"/>
      <c r="AB79" s="689"/>
      <c r="AC79" s="689"/>
      <c r="AD79" s="689"/>
      <c r="AE79" s="689"/>
      <c r="AF79" s="689"/>
      <c r="AG79" s="689"/>
      <c r="AH79" s="689"/>
      <c r="AI79" s="689"/>
      <c r="AJ79" s="689"/>
      <c r="AK79" s="370">
        <f>COUNTIF(BB82:BB132,TRUE)</f>
        <v>0</v>
      </c>
      <c r="AL79" s="84">
        <v>1</v>
      </c>
      <c r="AM79" t="str">
        <f>B79</f>
        <v>12. 染髮劑-第一劑(含數據、圖譜、流程方法):</v>
      </c>
      <c r="AN79" s="91" t="b">
        <f>OR(BB82:BB132)</f>
        <v>0</v>
      </c>
      <c r="AO79" s="91" t="s">
        <v>615</v>
      </c>
      <c r="AP79" s="91" t="b">
        <f>OR(BB82:BB132)</f>
        <v>0</v>
      </c>
      <c r="AQ79" s="83" t="b">
        <f t="shared" si="46"/>
        <v>0</v>
      </c>
      <c r="AR79" s="83" t="b">
        <f t="shared" si="47"/>
        <v>0</v>
      </c>
      <c r="AS79" s="77"/>
      <c r="AT79" s="21" t="str">
        <f t="shared" si="38"/>
        <v/>
      </c>
      <c r="AU79" s="91"/>
      <c r="AV79" s="92"/>
      <c r="AY79" s="93"/>
    </row>
    <row r="80" spans="2:54">
      <c r="B80" s="694" t="s">
        <v>616</v>
      </c>
      <c r="C80" s="695"/>
      <c r="D80" s="695"/>
      <c r="E80" s="695"/>
      <c r="F80" s="695"/>
      <c r="G80" s="695"/>
      <c r="H80" s="695"/>
      <c r="I80" s="695"/>
      <c r="J80" s="695"/>
      <c r="K80" s="695"/>
      <c r="L80" s="695"/>
      <c r="M80" s="695"/>
      <c r="N80" s="695"/>
      <c r="O80" s="695"/>
      <c r="P80" s="695"/>
      <c r="Q80" s="695"/>
      <c r="R80" s="695"/>
      <c r="S80" s="695"/>
      <c r="T80" s="695"/>
      <c r="U80" s="695"/>
      <c r="V80" s="695"/>
      <c r="W80" s="695"/>
      <c r="X80" s="695"/>
      <c r="Y80" s="695"/>
      <c r="Z80" s="695"/>
      <c r="AA80" s="695"/>
      <c r="AB80" s="695"/>
      <c r="AC80" s="695"/>
      <c r="AD80" s="695"/>
      <c r="AE80" s="695"/>
      <c r="AF80" s="695"/>
      <c r="AG80" s="695"/>
      <c r="AH80" s="695"/>
      <c r="AI80" s="695"/>
      <c r="AJ80" s="695"/>
      <c r="AK80" s="696"/>
      <c r="AL80">
        <v>3</v>
      </c>
      <c r="AM80" s="91" t="str">
        <f>B80</f>
        <v>※由於標準品有存放期效限制，請先選擇待測主成分，以利確認實驗室有無效期內標準品。</v>
      </c>
      <c r="AN80" s="91" t="b">
        <f>OR(BB82:BB132)</f>
        <v>0</v>
      </c>
      <c r="AO80" s="91" t="s">
        <v>617</v>
      </c>
      <c r="AP80" s="91" t="b">
        <f>OR(BB82:BB132)</f>
        <v>0</v>
      </c>
      <c r="AQ80" s="83" t="b">
        <f t="shared" si="46"/>
        <v>0</v>
      </c>
      <c r="AR80" s="83" t="b">
        <f t="shared" si="47"/>
        <v>0</v>
      </c>
      <c r="AS80" s="77"/>
      <c r="AT80" s="21" t="str">
        <f t="shared" si="38"/>
        <v/>
      </c>
      <c r="AU80" s="91"/>
      <c r="AV80" s="92"/>
      <c r="AY80" s="93"/>
    </row>
    <row r="81" spans="2:54">
      <c r="B81" s="368"/>
      <c r="C81" s="692" t="s">
        <v>598</v>
      </c>
      <c r="D81" s="692"/>
      <c r="E81" s="692"/>
      <c r="F81" s="692"/>
      <c r="G81" s="692"/>
      <c r="H81" s="692"/>
      <c r="I81" s="692"/>
      <c r="J81" s="692"/>
      <c r="K81" s="692"/>
      <c r="L81" s="692"/>
      <c r="M81" s="692"/>
      <c r="N81" s="692"/>
      <c r="O81" s="692"/>
      <c r="P81" s="692"/>
      <c r="Q81" s="692"/>
      <c r="R81" s="692"/>
      <c r="S81" s="692" t="s">
        <v>489</v>
      </c>
      <c r="T81" s="692"/>
      <c r="U81" s="692"/>
      <c r="V81" s="692"/>
      <c r="W81" s="692"/>
      <c r="X81" s="692"/>
      <c r="Y81" s="692"/>
      <c r="Z81" s="692"/>
      <c r="AA81" s="692"/>
      <c r="AB81" s="692"/>
      <c r="AC81" s="692"/>
      <c r="AD81" s="692"/>
      <c r="AE81" s="692"/>
      <c r="AF81" s="692"/>
      <c r="AG81" s="692"/>
      <c r="AH81" s="692"/>
      <c r="AI81" s="692"/>
      <c r="AJ81" s="692"/>
      <c r="AK81" s="693"/>
      <c r="AR81" s="94"/>
      <c r="AT81" s="21" t="str">
        <f t="shared" si="38"/>
        <v/>
      </c>
      <c r="AY81" s="93"/>
    </row>
    <row r="82" spans="2:54">
      <c r="B82" s="363"/>
      <c r="C82" s="692" t="s">
        <v>618</v>
      </c>
      <c r="D82" s="692"/>
      <c r="E82" s="692"/>
      <c r="F82" s="692"/>
      <c r="G82" s="692"/>
      <c r="H82" s="692"/>
      <c r="I82" s="692"/>
      <c r="J82" s="692"/>
      <c r="K82" s="692"/>
      <c r="L82" s="692"/>
      <c r="M82" s="692"/>
      <c r="N82" s="692"/>
      <c r="O82" s="692"/>
      <c r="P82" s="692"/>
      <c r="Q82" s="692"/>
      <c r="R82" s="692"/>
      <c r="S82" s="692" t="s">
        <v>619</v>
      </c>
      <c r="T82" s="692"/>
      <c r="U82" s="692"/>
      <c r="V82" s="692"/>
      <c r="W82" s="692"/>
      <c r="X82" s="692"/>
      <c r="Y82" s="692"/>
      <c r="Z82" s="692"/>
      <c r="AA82" s="692"/>
      <c r="AB82" s="692"/>
      <c r="AC82" s="692"/>
      <c r="AD82" s="692"/>
      <c r="AE82" s="692"/>
      <c r="AF82" s="692"/>
      <c r="AG82" s="692"/>
      <c r="AH82" s="692"/>
      <c r="AI82" s="692"/>
      <c r="AJ82" s="692"/>
      <c r="AK82" s="693"/>
      <c r="AL82">
        <v>2</v>
      </c>
      <c r="AM82" s="91" t="str">
        <f t="shared" ref="AM82:AM132" si="48">IF(AL82=1,BB82,IF(AL82=2,C82&amp;IF(S82&lt;&gt;"",","&amp;S82,""),""))</f>
        <v>1,3-Bis-(2,4-Diaminophenoxy) propane,81892-72-0</v>
      </c>
      <c r="AN82" s="91" t="b">
        <f t="shared" ref="AN82:AN132" si="49">BB82</f>
        <v>0</v>
      </c>
      <c r="AO82" s="91" t="s">
        <v>620</v>
      </c>
      <c r="AP82" s="91" t="b">
        <f t="shared" ref="AP82:AP131" si="50">BB82</f>
        <v>0</v>
      </c>
      <c r="AQ82" s="83" t="b">
        <f t="shared" ref="AQ82:AQ135" si="51">AND($AN82,$AP82)</f>
        <v>0</v>
      </c>
      <c r="AR82" s="83" t="b">
        <f t="shared" ref="AR82:AR135" si="52">IF($AN82=TRUE,$AP82&lt;&gt;TRUE)</f>
        <v>0</v>
      </c>
      <c r="AS82" s="77"/>
      <c r="AT82" s="21" t="str">
        <f t="shared" si="38"/>
        <v/>
      </c>
      <c r="AU82" s="91"/>
      <c r="AV82" s="92"/>
      <c r="AY82" s="93"/>
      <c r="BB82" s="21" t="b">
        <v>0</v>
      </c>
    </row>
    <row r="83" spans="2:54">
      <c r="B83" s="363"/>
      <c r="C83" s="692" t="s">
        <v>621</v>
      </c>
      <c r="D83" s="692"/>
      <c r="E83" s="692"/>
      <c r="F83" s="692"/>
      <c r="G83" s="692"/>
      <c r="H83" s="692"/>
      <c r="I83" s="692"/>
      <c r="J83" s="692"/>
      <c r="K83" s="692"/>
      <c r="L83" s="692"/>
      <c r="M83" s="692"/>
      <c r="N83" s="692"/>
      <c r="O83" s="692"/>
      <c r="P83" s="692"/>
      <c r="Q83" s="692"/>
      <c r="R83" s="692"/>
      <c r="S83" s="692" t="s">
        <v>622</v>
      </c>
      <c r="T83" s="692"/>
      <c r="U83" s="692"/>
      <c r="V83" s="692"/>
      <c r="W83" s="692"/>
      <c r="X83" s="692"/>
      <c r="Y83" s="692"/>
      <c r="Z83" s="692"/>
      <c r="AA83" s="692"/>
      <c r="AB83" s="692"/>
      <c r="AC83" s="692"/>
      <c r="AD83" s="692"/>
      <c r="AE83" s="692"/>
      <c r="AF83" s="692"/>
      <c r="AG83" s="692"/>
      <c r="AH83" s="692"/>
      <c r="AI83" s="692"/>
      <c r="AJ83" s="692"/>
      <c r="AK83" s="693"/>
      <c r="AL83">
        <v>2</v>
      </c>
      <c r="AM83" s="91" t="str">
        <f t="shared" si="48"/>
        <v>1-Hydroxyethyl 4,5-diamino pyrazole,155601-30-2</v>
      </c>
      <c r="AN83" s="91" t="b">
        <f t="shared" si="49"/>
        <v>0</v>
      </c>
      <c r="AO83" s="91" t="s">
        <v>623</v>
      </c>
      <c r="AP83" s="91" t="b">
        <f t="shared" si="50"/>
        <v>0</v>
      </c>
      <c r="AQ83" s="83" t="b">
        <f t="shared" si="51"/>
        <v>0</v>
      </c>
      <c r="AR83" s="83" t="b">
        <f t="shared" si="52"/>
        <v>0</v>
      </c>
      <c r="AS83" s="77"/>
      <c r="AT83" s="21" t="str">
        <f t="shared" si="38"/>
        <v/>
      </c>
      <c r="AU83" s="91"/>
      <c r="AV83" s="92"/>
      <c r="AY83" s="93"/>
      <c r="BB83" s="21" t="b">
        <v>0</v>
      </c>
    </row>
    <row r="84" spans="2:54">
      <c r="B84" s="363"/>
      <c r="C84" s="692" t="s">
        <v>624</v>
      </c>
      <c r="D84" s="692"/>
      <c r="E84" s="692"/>
      <c r="F84" s="692"/>
      <c r="G84" s="692"/>
      <c r="H84" s="692"/>
      <c r="I84" s="692"/>
      <c r="J84" s="692"/>
      <c r="K84" s="692"/>
      <c r="L84" s="692"/>
      <c r="M84" s="692"/>
      <c r="N84" s="692"/>
      <c r="O84" s="692"/>
      <c r="P84" s="692"/>
      <c r="Q84" s="692"/>
      <c r="R84" s="692"/>
      <c r="S84" s="692" t="s">
        <v>625</v>
      </c>
      <c r="T84" s="692"/>
      <c r="U84" s="692"/>
      <c r="V84" s="692"/>
      <c r="W84" s="692"/>
      <c r="X84" s="692"/>
      <c r="Y84" s="692"/>
      <c r="Z84" s="692"/>
      <c r="AA84" s="692"/>
      <c r="AB84" s="692"/>
      <c r="AC84" s="692"/>
      <c r="AD84" s="692"/>
      <c r="AE84" s="692"/>
      <c r="AF84" s="692"/>
      <c r="AG84" s="692"/>
      <c r="AH84" s="692"/>
      <c r="AI84" s="692"/>
      <c r="AJ84" s="692"/>
      <c r="AK84" s="693"/>
      <c r="AL84">
        <v>2</v>
      </c>
      <c r="AM84" s="91" t="str">
        <f t="shared" si="48"/>
        <v xml:space="preserve">1-Naphthol,90-15-3 </v>
      </c>
      <c r="AN84" s="91" t="b">
        <f t="shared" si="49"/>
        <v>0</v>
      </c>
      <c r="AO84" s="91" t="s">
        <v>626</v>
      </c>
      <c r="AP84" s="91" t="b">
        <f t="shared" si="50"/>
        <v>0</v>
      </c>
      <c r="AQ84" s="83" t="b">
        <f t="shared" si="51"/>
        <v>0</v>
      </c>
      <c r="AR84" s="83" t="b">
        <f t="shared" si="52"/>
        <v>0</v>
      </c>
      <c r="AS84" s="77"/>
      <c r="AT84" s="21" t="str">
        <f t="shared" si="38"/>
        <v/>
      </c>
      <c r="AU84" s="91"/>
      <c r="AV84" s="92"/>
      <c r="AY84" s="93"/>
      <c r="BB84" s="21" t="b">
        <v>0</v>
      </c>
    </row>
    <row r="85" spans="2:54">
      <c r="B85" s="363"/>
      <c r="C85" s="692" t="s">
        <v>627</v>
      </c>
      <c r="D85" s="692"/>
      <c r="E85" s="692"/>
      <c r="F85" s="692"/>
      <c r="G85" s="692"/>
      <c r="H85" s="692"/>
      <c r="I85" s="692"/>
      <c r="J85" s="692"/>
      <c r="K85" s="692"/>
      <c r="L85" s="692"/>
      <c r="M85" s="692"/>
      <c r="N85" s="692"/>
      <c r="O85" s="692"/>
      <c r="P85" s="692"/>
      <c r="Q85" s="692"/>
      <c r="R85" s="692"/>
      <c r="S85" s="692" t="s">
        <v>628</v>
      </c>
      <c r="T85" s="692"/>
      <c r="U85" s="692"/>
      <c r="V85" s="692"/>
      <c r="W85" s="692"/>
      <c r="X85" s="692"/>
      <c r="Y85" s="692"/>
      <c r="Z85" s="692"/>
      <c r="AA85" s="692"/>
      <c r="AB85" s="692"/>
      <c r="AC85" s="692"/>
      <c r="AD85" s="692"/>
      <c r="AE85" s="692"/>
      <c r="AF85" s="692"/>
      <c r="AG85" s="692"/>
      <c r="AH85" s="692"/>
      <c r="AI85" s="692"/>
      <c r="AJ85" s="692"/>
      <c r="AK85" s="693"/>
      <c r="AL85">
        <v>2</v>
      </c>
      <c r="AM85" s="91" t="str">
        <f t="shared" si="48"/>
        <v>2,4-Diaminophenol,95-86-3</v>
      </c>
      <c r="AN85" s="91" t="b">
        <f t="shared" si="49"/>
        <v>0</v>
      </c>
      <c r="AO85" s="91" t="s">
        <v>629</v>
      </c>
      <c r="AP85" s="91" t="b">
        <f t="shared" si="50"/>
        <v>0</v>
      </c>
      <c r="AQ85" s="83" t="b">
        <f t="shared" si="51"/>
        <v>0</v>
      </c>
      <c r="AR85" s="83" t="b">
        <f t="shared" si="52"/>
        <v>0</v>
      </c>
      <c r="AS85" s="77"/>
      <c r="AT85" s="21" t="str">
        <f t="shared" si="38"/>
        <v/>
      </c>
      <c r="AU85" s="91"/>
      <c r="AV85" s="92"/>
      <c r="AY85" s="93"/>
      <c r="BB85" s="21" t="b">
        <v>0</v>
      </c>
    </row>
    <row r="86" spans="2:54">
      <c r="B86" s="363"/>
      <c r="C86" s="692" t="s">
        <v>630</v>
      </c>
      <c r="D86" s="692"/>
      <c r="E86" s="692"/>
      <c r="F86" s="692"/>
      <c r="G86" s="692"/>
      <c r="H86" s="692"/>
      <c r="I86" s="692"/>
      <c r="J86" s="692"/>
      <c r="K86" s="692"/>
      <c r="L86" s="692"/>
      <c r="M86" s="692"/>
      <c r="N86" s="692"/>
      <c r="O86" s="692"/>
      <c r="P86" s="692"/>
      <c r="Q86" s="692"/>
      <c r="R86" s="692"/>
      <c r="S86" s="692" t="s">
        <v>631</v>
      </c>
      <c r="T86" s="692"/>
      <c r="U86" s="692"/>
      <c r="V86" s="692"/>
      <c r="W86" s="692"/>
      <c r="X86" s="692"/>
      <c r="Y86" s="692"/>
      <c r="Z86" s="692"/>
      <c r="AA86" s="692"/>
      <c r="AB86" s="692"/>
      <c r="AC86" s="692"/>
      <c r="AD86" s="692"/>
      <c r="AE86" s="692"/>
      <c r="AF86" s="692"/>
      <c r="AG86" s="692"/>
      <c r="AH86" s="692"/>
      <c r="AI86" s="692"/>
      <c r="AJ86" s="692"/>
      <c r="AK86" s="693"/>
      <c r="AL86">
        <v>2</v>
      </c>
      <c r="AM86" s="91" t="str">
        <f t="shared" si="48"/>
        <v>2,4-Diaminophenoxyethanol HCl,66422-95-5</v>
      </c>
      <c r="AN86" s="91" t="b">
        <f t="shared" si="49"/>
        <v>0</v>
      </c>
      <c r="AO86" s="91" t="s">
        <v>632</v>
      </c>
      <c r="AP86" s="91" t="b">
        <f t="shared" si="50"/>
        <v>0</v>
      </c>
      <c r="AQ86" s="83" t="b">
        <f t="shared" si="51"/>
        <v>0</v>
      </c>
      <c r="AR86" s="83" t="b">
        <f t="shared" si="52"/>
        <v>0</v>
      </c>
      <c r="AS86" s="77"/>
      <c r="AT86" s="21" t="str">
        <f t="shared" si="38"/>
        <v/>
      </c>
      <c r="AU86" s="91"/>
      <c r="AV86" s="92"/>
      <c r="AY86" s="93"/>
      <c r="BB86" s="21" t="b">
        <v>0</v>
      </c>
    </row>
    <row r="87" spans="2:54">
      <c r="B87" s="363"/>
      <c r="C87" s="692" t="s">
        <v>633</v>
      </c>
      <c r="D87" s="692"/>
      <c r="E87" s="692"/>
      <c r="F87" s="692"/>
      <c r="G87" s="692"/>
      <c r="H87" s="692"/>
      <c r="I87" s="692"/>
      <c r="J87" s="692"/>
      <c r="K87" s="692"/>
      <c r="L87" s="692"/>
      <c r="M87" s="692"/>
      <c r="N87" s="692"/>
      <c r="O87" s="692"/>
      <c r="P87" s="692"/>
      <c r="Q87" s="692"/>
      <c r="R87" s="692"/>
      <c r="S87" s="692" t="s">
        <v>634</v>
      </c>
      <c r="T87" s="692"/>
      <c r="U87" s="692"/>
      <c r="V87" s="692"/>
      <c r="W87" s="692"/>
      <c r="X87" s="692"/>
      <c r="Y87" s="692"/>
      <c r="Z87" s="692"/>
      <c r="AA87" s="692"/>
      <c r="AB87" s="692"/>
      <c r="AC87" s="692"/>
      <c r="AD87" s="692"/>
      <c r="AE87" s="692"/>
      <c r="AF87" s="692"/>
      <c r="AG87" s="692"/>
      <c r="AH87" s="692"/>
      <c r="AI87" s="692"/>
      <c r="AJ87" s="692"/>
      <c r="AK87" s="693"/>
      <c r="AL87">
        <v>2</v>
      </c>
      <c r="AM87" s="91" t="str">
        <f t="shared" si="48"/>
        <v>2,6-Diaminopyridine,141-86-6</v>
      </c>
      <c r="AN87" s="91" t="b">
        <f t="shared" si="49"/>
        <v>0</v>
      </c>
      <c r="AO87" s="91" t="s">
        <v>635</v>
      </c>
      <c r="AP87" s="91" t="b">
        <f t="shared" si="50"/>
        <v>0</v>
      </c>
      <c r="AQ87" s="83" t="b">
        <f t="shared" si="51"/>
        <v>0</v>
      </c>
      <c r="AR87" s="83" t="b">
        <f t="shared" si="52"/>
        <v>0</v>
      </c>
      <c r="AS87" s="77"/>
      <c r="AT87" s="21" t="str">
        <f t="shared" si="38"/>
        <v/>
      </c>
      <c r="AU87" s="91"/>
      <c r="AV87" s="92"/>
      <c r="AY87" s="93"/>
      <c r="BB87" s="21" t="b">
        <v>0</v>
      </c>
    </row>
    <row r="88" spans="2:54">
      <c r="B88" s="363"/>
      <c r="C88" s="692" t="s">
        <v>636</v>
      </c>
      <c r="D88" s="692"/>
      <c r="E88" s="692"/>
      <c r="F88" s="692"/>
      <c r="G88" s="692"/>
      <c r="H88" s="692"/>
      <c r="I88" s="692"/>
      <c r="J88" s="692"/>
      <c r="K88" s="692"/>
      <c r="L88" s="692"/>
      <c r="M88" s="692"/>
      <c r="N88" s="692"/>
      <c r="O88" s="692"/>
      <c r="P88" s="692"/>
      <c r="Q88" s="692"/>
      <c r="R88" s="692"/>
      <c r="S88" s="692" t="s">
        <v>637</v>
      </c>
      <c r="T88" s="692"/>
      <c r="U88" s="692"/>
      <c r="V88" s="692"/>
      <c r="W88" s="692"/>
      <c r="X88" s="692"/>
      <c r="Y88" s="692"/>
      <c r="Z88" s="692"/>
      <c r="AA88" s="692"/>
      <c r="AB88" s="692"/>
      <c r="AC88" s="692"/>
      <c r="AD88" s="692"/>
      <c r="AE88" s="692"/>
      <c r="AF88" s="692"/>
      <c r="AG88" s="692"/>
      <c r="AH88" s="692"/>
      <c r="AI88" s="692"/>
      <c r="AJ88" s="692"/>
      <c r="AK88" s="693"/>
      <c r="AL88">
        <v>2</v>
      </c>
      <c r="AM88" s="91" t="str">
        <f t="shared" si="48"/>
        <v>4-Chlororesorcinol,95-88-5</v>
      </c>
      <c r="AN88" s="91" t="b">
        <f t="shared" si="49"/>
        <v>0</v>
      </c>
      <c r="AO88" s="91" t="s">
        <v>638</v>
      </c>
      <c r="AP88" s="91" t="b">
        <f t="shared" si="50"/>
        <v>0</v>
      </c>
      <c r="AQ88" s="83" t="b">
        <f t="shared" si="51"/>
        <v>0</v>
      </c>
      <c r="AR88" s="83" t="b">
        <f t="shared" si="52"/>
        <v>0</v>
      </c>
      <c r="AS88" s="77"/>
      <c r="AT88" s="21" t="str">
        <f t="shared" si="38"/>
        <v/>
      </c>
      <c r="AU88" s="91"/>
      <c r="AV88" s="92"/>
      <c r="BB88" s="21" t="b">
        <v>0</v>
      </c>
    </row>
    <row r="89" spans="2:54">
      <c r="B89" s="363"/>
      <c r="C89" s="692" t="s">
        <v>639</v>
      </c>
      <c r="D89" s="692"/>
      <c r="E89" s="692"/>
      <c r="F89" s="692"/>
      <c r="G89" s="692"/>
      <c r="H89" s="692"/>
      <c r="I89" s="692"/>
      <c r="J89" s="692"/>
      <c r="K89" s="692"/>
      <c r="L89" s="692"/>
      <c r="M89" s="692"/>
      <c r="N89" s="692"/>
      <c r="O89" s="692"/>
      <c r="P89" s="692"/>
      <c r="Q89" s="692"/>
      <c r="R89" s="692"/>
      <c r="S89" s="692" t="s">
        <v>640</v>
      </c>
      <c r="T89" s="692"/>
      <c r="U89" s="692"/>
      <c r="V89" s="692"/>
      <c r="W89" s="692"/>
      <c r="X89" s="692"/>
      <c r="Y89" s="692"/>
      <c r="Z89" s="692"/>
      <c r="AA89" s="692"/>
      <c r="AB89" s="692"/>
      <c r="AC89" s="692"/>
      <c r="AD89" s="692"/>
      <c r="AE89" s="692"/>
      <c r="AF89" s="692"/>
      <c r="AG89" s="692"/>
      <c r="AH89" s="692"/>
      <c r="AI89" s="692"/>
      <c r="AJ89" s="692"/>
      <c r="AK89" s="693"/>
      <c r="AL89">
        <v>2</v>
      </c>
      <c r="AM89" s="91" t="str">
        <f t="shared" si="48"/>
        <v>4-Nitro-o-phenylenediamine,99-56-9</v>
      </c>
      <c r="AN89" s="91" t="b">
        <f t="shared" si="49"/>
        <v>0</v>
      </c>
      <c r="AO89" s="91" t="s">
        <v>641</v>
      </c>
      <c r="AP89" s="91" t="b">
        <f t="shared" si="50"/>
        <v>0</v>
      </c>
      <c r="AQ89" s="83" t="b">
        <f t="shared" si="51"/>
        <v>0</v>
      </c>
      <c r="AR89" s="83" t="b">
        <f t="shared" si="52"/>
        <v>0</v>
      </c>
      <c r="AS89" s="77"/>
      <c r="AT89" s="21" t="str">
        <f t="shared" si="38"/>
        <v/>
      </c>
      <c r="AU89" s="91"/>
      <c r="AV89" s="92"/>
      <c r="BB89" s="21" t="b">
        <v>0</v>
      </c>
    </row>
    <row r="90" spans="2:54">
      <c r="B90" s="363"/>
      <c r="C90" s="692" t="s">
        <v>642</v>
      </c>
      <c r="D90" s="692"/>
      <c r="E90" s="692"/>
      <c r="F90" s="692"/>
      <c r="G90" s="692"/>
      <c r="H90" s="692"/>
      <c r="I90" s="692"/>
      <c r="J90" s="692"/>
      <c r="K90" s="692"/>
      <c r="L90" s="692"/>
      <c r="M90" s="692"/>
      <c r="N90" s="692"/>
      <c r="O90" s="692"/>
      <c r="P90" s="692"/>
      <c r="Q90" s="692"/>
      <c r="R90" s="692"/>
      <c r="S90" s="692" t="s">
        <v>643</v>
      </c>
      <c r="T90" s="692"/>
      <c r="U90" s="692"/>
      <c r="V90" s="692"/>
      <c r="W90" s="692"/>
      <c r="X90" s="692"/>
      <c r="Y90" s="692"/>
      <c r="Z90" s="692"/>
      <c r="AA90" s="692"/>
      <c r="AB90" s="692"/>
      <c r="AC90" s="692"/>
      <c r="AD90" s="692"/>
      <c r="AE90" s="692"/>
      <c r="AF90" s="692"/>
      <c r="AG90" s="692"/>
      <c r="AH90" s="692"/>
      <c r="AI90" s="692"/>
      <c r="AJ90" s="692"/>
      <c r="AK90" s="693"/>
      <c r="AL90">
        <v>2</v>
      </c>
      <c r="AM90" s="91" t="str">
        <f t="shared" si="48"/>
        <v>5-Amino-6-chloro-o-cresol,84540-50-1</v>
      </c>
      <c r="AN90" s="91" t="b">
        <f t="shared" si="49"/>
        <v>0</v>
      </c>
      <c r="AO90" s="91" t="s">
        <v>644</v>
      </c>
      <c r="AP90" s="91" t="b">
        <f t="shared" si="50"/>
        <v>0</v>
      </c>
      <c r="AQ90" s="83" t="b">
        <f t="shared" si="51"/>
        <v>0</v>
      </c>
      <c r="AR90" s="83" t="b">
        <f t="shared" si="52"/>
        <v>0</v>
      </c>
      <c r="AS90" s="77"/>
      <c r="AT90" s="21" t="str">
        <f t="shared" si="38"/>
        <v/>
      </c>
      <c r="AU90" s="91"/>
      <c r="AV90" s="92"/>
      <c r="BB90" s="21" t="b">
        <v>0</v>
      </c>
    </row>
    <row r="91" spans="2:54">
      <c r="B91" s="363"/>
      <c r="C91" s="692" t="s">
        <v>645</v>
      </c>
      <c r="D91" s="692"/>
      <c r="E91" s="692"/>
      <c r="F91" s="692"/>
      <c r="G91" s="692"/>
      <c r="H91" s="692"/>
      <c r="I91" s="692"/>
      <c r="J91" s="692"/>
      <c r="K91" s="692"/>
      <c r="L91" s="692"/>
      <c r="M91" s="692"/>
      <c r="N91" s="692"/>
      <c r="O91" s="692"/>
      <c r="P91" s="692"/>
      <c r="Q91" s="692"/>
      <c r="R91" s="692"/>
      <c r="S91" s="692" t="s">
        <v>646</v>
      </c>
      <c r="T91" s="692"/>
      <c r="U91" s="692"/>
      <c r="V91" s="692"/>
      <c r="W91" s="692"/>
      <c r="X91" s="692"/>
      <c r="Y91" s="692"/>
      <c r="Z91" s="692"/>
      <c r="AA91" s="692"/>
      <c r="AB91" s="692"/>
      <c r="AC91" s="692"/>
      <c r="AD91" s="692"/>
      <c r="AE91" s="692"/>
      <c r="AF91" s="692"/>
      <c r="AG91" s="692"/>
      <c r="AH91" s="692"/>
      <c r="AI91" s="692"/>
      <c r="AJ91" s="692"/>
      <c r="AK91" s="693"/>
      <c r="AL91">
        <v>2</v>
      </c>
      <c r="AM91" s="91" t="str">
        <f t="shared" si="48"/>
        <v>Acid Red 73,5413-75-2</v>
      </c>
      <c r="AN91" s="91" t="b">
        <f t="shared" si="49"/>
        <v>0</v>
      </c>
      <c r="AO91" s="91" t="s">
        <v>647</v>
      </c>
      <c r="AP91" s="91" t="b">
        <f t="shared" si="50"/>
        <v>0</v>
      </c>
      <c r="AQ91" s="83" t="b">
        <f t="shared" si="51"/>
        <v>0</v>
      </c>
      <c r="AR91" s="83" t="b">
        <f t="shared" si="52"/>
        <v>0</v>
      </c>
      <c r="AS91" s="77"/>
      <c r="AT91" s="21" t="str">
        <f t="shared" si="38"/>
        <v/>
      </c>
      <c r="AU91" s="91"/>
      <c r="AV91" s="92"/>
      <c r="BB91" s="21" t="b">
        <v>0</v>
      </c>
    </row>
    <row r="92" spans="2:54">
      <c r="B92" s="363"/>
      <c r="C92" s="692" t="s">
        <v>648</v>
      </c>
      <c r="D92" s="692"/>
      <c r="E92" s="692"/>
      <c r="F92" s="692"/>
      <c r="G92" s="692"/>
      <c r="H92" s="692"/>
      <c r="I92" s="692"/>
      <c r="J92" s="692"/>
      <c r="K92" s="692"/>
      <c r="L92" s="692"/>
      <c r="M92" s="692"/>
      <c r="N92" s="692"/>
      <c r="O92" s="692"/>
      <c r="P92" s="692"/>
      <c r="Q92" s="692"/>
      <c r="R92" s="692"/>
      <c r="S92" s="692" t="s">
        <v>649</v>
      </c>
      <c r="T92" s="692"/>
      <c r="U92" s="692"/>
      <c r="V92" s="692"/>
      <c r="W92" s="692"/>
      <c r="X92" s="692"/>
      <c r="Y92" s="692"/>
      <c r="Z92" s="692"/>
      <c r="AA92" s="692"/>
      <c r="AB92" s="692"/>
      <c r="AC92" s="692"/>
      <c r="AD92" s="692"/>
      <c r="AE92" s="692"/>
      <c r="AF92" s="692"/>
      <c r="AG92" s="692"/>
      <c r="AH92" s="692"/>
      <c r="AI92" s="692"/>
      <c r="AJ92" s="692"/>
      <c r="AK92" s="693"/>
      <c r="AL92">
        <v>2</v>
      </c>
      <c r="AM92" s="91" t="str">
        <f t="shared" si="48"/>
        <v xml:space="preserve">Basic Blue 9,61-73-4 </v>
      </c>
      <c r="AN92" s="91" t="b">
        <f t="shared" si="49"/>
        <v>0</v>
      </c>
      <c r="AO92" s="91" t="s">
        <v>650</v>
      </c>
      <c r="AP92" s="91" t="b">
        <f t="shared" si="50"/>
        <v>0</v>
      </c>
      <c r="AQ92" s="83" t="b">
        <f t="shared" si="51"/>
        <v>0</v>
      </c>
      <c r="AR92" s="83" t="b">
        <f t="shared" si="52"/>
        <v>0</v>
      </c>
      <c r="AS92" s="77"/>
      <c r="AT92" s="21" t="str">
        <f t="shared" si="38"/>
        <v/>
      </c>
      <c r="AU92" s="91"/>
      <c r="AV92" s="92"/>
      <c r="BB92" s="21" t="b">
        <v>0</v>
      </c>
    </row>
    <row r="93" spans="2:54">
      <c r="B93" s="363"/>
      <c r="C93" s="692" t="s">
        <v>651</v>
      </c>
      <c r="D93" s="692"/>
      <c r="E93" s="692"/>
      <c r="F93" s="692"/>
      <c r="G93" s="692"/>
      <c r="H93" s="692"/>
      <c r="I93" s="692"/>
      <c r="J93" s="692"/>
      <c r="K93" s="692"/>
      <c r="L93" s="692"/>
      <c r="M93" s="692"/>
      <c r="N93" s="692"/>
      <c r="O93" s="692"/>
      <c r="P93" s="692"/>
      <c r="Q93" s="692"/>
      <c r="R93" s="692"/>
      <c r="S93" s="692" t="s">
        <v>652</v>
      </c>
      <c r="T93" s="692"/>
      <c r="U93" s="692"/>
      <c r="V93" s="692"/>
      <c r="W93" s="692"/>
      <c r="X93" s="692"/>
      <c r="Y93" s="692"/>
      <c r="Z93" s="692"/>
      <c r="AA93" s="692"/>
      <c r="AB93" s="692"/>
      <c r="AC93" s="692"/>
      <c r="AD93" s="692"/>
      <c r="AE93" s="692"/>
      <c r="AF93" s="692"/>
      <c r="AG93" s="692"/>
      <c r="AH93" s="692"/>
      <c r="AI93" s="692"/>
      <c r="AJ93" s="692"/>
      <c r="AK93" s="693"/>
      <c r="AL93">
        <v>2</v>
      </c>
      <c r="AM93" s="91" t="str">
        <f t="shared" si="48"/>
        <v>Basic Blue 99,68123-13-7</v>
      </c>
      <c r="AN93" s="91" t="b">
        <f t="shared" si="49"/>
        <v>0</v>
      </c>
      <c r="AO93" s="91" t="s">
        <v>653</v>
      </c>
      <c r="AP93" s="91" t="b">
        <f t="shared" si="50"/>
        <v>0</v>
      </c>
      <c r="AQ93" s="83" t="b">
        <f t="shared" si="51"/>
        <v>0</v>
      </c>
      <c r="AR93" s="83" t="b">
        <f t="shared" si="52"/>
        <v>0</v>
      </c>
      <c r="AS93" s="77"/>
      <c r="AT93" s="21" t="str">
        <f t="shared" si="38"/>
        <v/>
      </c>
      <c r="AU93" s="91"/>
      <c r="AV93" s="92"/>
      <c r="BB93" s="21" t="b">
        <v>0</v>
      </c>
    </row>
    <row r="94" spans="2:54">
      <c r="B94" s="363"/>
      <c r="C94" s="692" t="s">
        <v>654</v>
      </c>
      <c r="D94" s="692"/>
      <c r="E94" s="692"/>
      <c r="F94" s="692"/>
      <c r="G94" s="692"/>
      <c r="H94" s="692"/>
      <c r="I94" s="692"/>
      <c r="J94" s="692"/>
      <c r="K94" s="692"/>
      <c r="L94" s="692"/>
      <c r="M94" s="692"/>
      <c r="N94" s="692"/>
      <c r="O94" s="692"/>
      <c r="P94" s="692"/>
      <c r="Q94" s="692"/>
      <c r="R94" s="692"/>
      <c r="S94" s="692" t="s">
        <v>655</v>
      </c>
      <c r="T94" s="692"/>
      <c r="U94" s="692"/>
      <c r="V94" s="692"/>
      <c r="W94" s="692"/>
      <c r="X94" s="692"/>
      <c r="Y94" s="692"/>
      <c r="Z94" s="692"/>
      <c r="AA94" s="692"/>
      <c r="AB94" s="692"/>
      <c r="AC94" s="692"/>
      <c r="AD94" s="692"/>
      <c r="AE94" s="692"/>
      <c r="AF94" s="692"/>
      <c r="AG94" s="692"/>
      <c r="AH94" s="692"/>
      <c r="AI94" s="692"/>
      <c r="AJ94" s="692"/>
      <c r="AK94" s="693"/>
      <c r="AL94">
        <v>2</v>
      </c>
      <c r="AM94" s="91" t="str">
        <f t="shared" si="48"/>
        <v>Basic Brown 16,26381-41-9</v>
      </c>
      <c r="AN94" s="91" t="b">
        <f t="shared" si="49"/>
        <v>0</v>
      </c>
      <c r="AO94" s="91" t="s">
        <v>656</v>
      </c>
      <c r="AP94" s="91" t="b">
        <f t="shared" si="50"/>
        <v>0</v>
      </c>
      <c r="AQ94" s="83" t="b">
        <f t="shared" si="51"/>
        <v>0</v>
      </c>
      <c r="AR94" s="83" t="b">
        <f t="shared" si="52"/>
        <v>0</v>
      </c>
      <c r="AS94" s="77"/>
      <c r="AT94" s="21" t="str">
        <f t="shared" si="38"/>
        <v/>
      </c>
      <c r="AU94" s="91"/>
      <c r="AV94" s="92"/>
      <c r="BB94" s="21" t="b">
        <v>0</v>
      </c>
    </row>
    <row r="95" spans="2:54">
      <c r="B95" s="363"/>
      <c r="C95" s="692" t="s">
        <v>657</v>
      </c>
      <c r="D95" s="692"/>
      <c r="E95" s="692"/>
      <c r="F95" s="692"/>
      <c r="G95" s="692"/>
      <c r="H95" s="692"/>
      <c r="I95" s="692"/>
      <c r="J95" s="692"/>
      <c r="K95" s="692"/>
      <c r="L95" s="692"/>
      <c r="M95" s="692"/>
      <c r="N95" s="692"/>
      <c r="O95" s="692"/>
      <c r="P95" s="692"/>
      <c r="Q95" s="692"/>
      <c r="R95" s="692"/>
      <c r="S95" s="692" t="s">
        <v>658</v>
      </c>
      <c r="T95" s="692"/>
      <c r="U95" s="692"/>
      <c r="V95" s="692"/>
      <c r="W95" s="692"/>
      <c r="X95" s="692"/>
      <c r="Y95" s="692"/>
      <c r="Z95" s="692"/>
      <c r="AA95" s="692"/>
      <c r="AB95" s="692"/>
      <c r="AC95" s="692"/>
      <c r="AD95" s="692"/>
      <c r="AE95" s="692"/>
      <c r="AF95" s="692"/>
      <c r="AG95" s="692"/>
      <c r="AH95" s="692"/>
      <c r="AI95" s="692"/>
      <c r="AJ95" s="692"/>
      <c r="AK95" s="693"/>
      <c r="AL95">
        <v>2</v>
      </c>
      <c r="AM95" s="91" t="str">
        <f t="shared" si="48"/>
        <v>Basic Brown 17,68391-32-2</v>
      </c>
      <c r="AN95" s="91" t="b">
        <f t="shared" si="49"/>
        <v>0</v>
      </c>
      <c r="AO95" s="91" t="s">
        <v>659</v>
      </c>
      <c r="AP95" s="91" t="b">
        <f t="shared" si="50"/>
        <v>0</v>
      </c>
      <c r="AQ95" s="83" t="b">
        <f t="shared" si="51"/>
        <v>0</v>
      </c>
      <c r="AR95" s="83" t="b">
        <f t="shared" si="52"/>
        <v>0</v>
      </c>
      <c r="AS95" s="77"/>
      <c r="AT95" s="21" t="str">
        <f t="shared" si="38"/>
        <v/>
      </c>
      <c r="AU95" s="91"/>
      <c r="AV95" s="92"/>
      <c r="BB95" s="21" t="b">
        <v>0</v>
      </c>
    </row>
    <row r="96" spans="2:54">
      <c r="B96" s="363"/>
      <c r="C96" s="692" t="s">
        <v>660</v>
      </c>
      <c r="D96" s="692"/>
      <c r="E96" s="692"/>
      <c r="F96" s="692"/>
      <c r="G96" s="692"/>
      <c r="H96" s="692"/>
      <c r="I96" s="692"/>
      <c r="J96" s="692"/>
      <c r="K96" s="692"/>
      <c r="L96" s="692"/>
      <c r="M96" s="692"/>
      <c r="N96" s="692"/>
      <c r="O96" s="692"/>
      <c r="P96" s="692"/>
      <c r="Q96" s="692"/>
      <c r="R96" s="692"/>
      <c r="S96" s="692" t="s">
        <v>661</v>
      </c>
      <c r="T96" s="692"/>
      <c r="U96" s="692"/>
      <c r="V96" s="692"/>
      <c r="W96" s="692"/>
      <c r="X96" s="692"/>
      <c r="Y96" s="692"/>
      <c r="Z96" s="692"/>
      <c r="AA96" s="692"/>
      <c r="AB96" s="692"/>
      <c r="AC96" s="692"/>
      <c r="AD96" s="692"/>
      <c r="AE96" s="692"/>
      <c r="AF96" s="692"/>
      <c r="AG96" s="692"/>
      <c r="AH96" s="692"/>
      <c r="AI96" s="692"/>
      <c r="AJ96" s="692"/>
      <c r="AK96" s="693"/>
      <c r="AL96">
        <v>2</v>
      </c>
      <c r="AM96" s="91" t="str">
        <f t="shared" si="48"/>
        <v>Basic Orange 31,97404-02-9</v>
      </c>
      <c r="AN96" s="91" t="b">
        <f t="shared" si="49"/>
        <v>0</v>
      </c>
      <c r="AO96" s="91" t="s">
        <v>662</v>
      </c>
      <c r="AP96" s="91" t="b">
        <f t="shared" si="50"/>
        <v>0</v>
      </c>
      <c r="AQ96" s="83" t="b">
        <f t="shared" si="51"/>
        <v>0</v>
      </c>
      <c r="AR96" s="83" t="b">
        <f t="shared" si="52"/>
        <v>0</v>
      </c>
      <c r="AS96" s="77"/>
      <c r="AT96" s="21" t="str">
        <f t="shared" si="38"/>
        <v/>
      </c>
      <c r="AU96" s="91"/>
      <c r="AV96" s="92"/>
      <c r="BB96" s="21" t="b">
        <v>0</v>
      </c>
    </row>
    <row r="97" spans="2:54">
      <c r="B97" s="363"/>
      <c r="C97" s="692" t="s">
        <v>663</v>
      </c>
      <c r="D97" s="692"/>
      <c r="E97" s="692"/>
      <c r="F97" s="692"/>
      <c r="G97" s="692"/>
      <c r="H97" s="692"/>
      <c r="I97" s="692"/>
      <c r="J97" s="692"/>
      <c r="K97" s="692"/>
      <c r="L97" s="692"/>
      <c r="M97" s="692"/>
      <c r="N97" s="692"/>
      <c r="O97" s="692"/>
      <c r="P97" s="692"/>
      <c r="Q97" s="692"/>
      <c r="R97" s="692"/>
      <c r="S97" s="692" t="s">
        <v>664</v>
      </c>
      <c r="T97" s="692"/>
      <c r="U97" s="692"/>
      <c r="V97" s="692"/>
      <c r="W97" s="692"/>
      <c r="X97" s="692"/>
      <c r="Y97" s="692"/>
      <c r="Z97" s="692"/>
      <c r="AA97" s="692"/>
      <c r="AB97" s="692"/>
      <c r="AC97" s="692"/>
      <c r="AD97" s="692"/>
      <c r="AE97" s="692"/>
      <c r="AF97" s="692"/>
      <c r="AG97" s="692"/>
      <c r="AH97" s="692"/>
      <c r="AI97" s="692"/>
      <c r="AJ97" s="692"/>
      <c r="AK97" s="693"/>
      <c r="AL97">
        <v>2</v>
      </c>
      <c r="AM97" s="91" t="str">
        <f t="shared" si="48"/>
        <v>Basic Red 51,12270-25-6</v>
      </c>
      <c r="AN97" s="91" t="b">
        <f t="shared" si="49"/>
        <v>0</v>
      </c>
      <c r="AO97" s="91" t="s">
        <v>665</v>
      </c>
      <c r="AP97" s="91" t="b">
        <f t="shared" si="50"/>
        <v>0</v>
      </c>
      <c r="AQ97" s="83" t="b">
        <f t="shared" si="51"/>
        <v>0</v>
      </c>
      <c r="AR97" s="83" t="b">
        <f t="shared" si="52"/>
        <v>0</v>
      </c>
      <c r="AS97" s="77"/>
      <c r="AT97" s="21" t="str">
        <f t="shared" si="38"/>
        <v/>
      </c>
      <c r="AU97" s="91"/>
      <c r="AV97" s="92"/>
      <c r="BB97" s="21" t="b">
        <v>0</v>
      </c>
    </row>
    <row r="98" spans="2:54">
      <c r="B98" s="363"/>
      <c r="C98" s="692" t="s">
        <v>666</v>
      </c>
      <c r="D98" s="692"/>
      <c r="E98" s="692"/>
      <c r="F98" s="692"/>
      <c r="G98" s="692"/>
      <c r="H98" s="692"/>
      <c r="I98" s="692"/>
      <c r="J98" s="692"/>
      <c r="K98" s="692"/>
      <c r="L98" s="692"/>
      <c r="M98" s="692"/>
      <c r="N98" s="692"/>
      <c r="O98" s="692"/>
      <c r="P98" s="692"/>
      <c r="Q98" s="692"/>
      <c r="R98" s="692"/>
      <c r="S98" s="692" t="s">
        <v>667</v>
      </c>
      <c r="T98" s="692"/>
      <c r="U98" s="692"/>
      <c r="V98" s="692"/>
      <c r="W98" s="692"/>
      <c r="X98" s="692"/>
      <c r="Y98" s="692"/>
      <c r="Z98" s="692"/>
      <c r="AA98" s="692"/>
      <c r="AB98" s="692"/>
      <c r="AC98" s="692"/>
      <c r="AD98" s="692"/>
      <c r="AE98" s="692"/>
      <c r="AF98" s="692"/>
      <c r="AG98" s="692"/>
      <c r="AH98" s="692"/>
      <c r="AI98" s="692"/>
      <c r="AJ98" s="692"/>
      <c r="AK98" s="693"/>
      <c r="AL98">
        <v>2</v>
      </c>
      <c r="AM98" s="91" t="str">
        <f t="shared" si="48"/>
        <v>Basic Violet  2,3248-91-7</v>
      </c>
      <c r="AN98" s="91" t="b">
        <f t="shared" si="49"/>
        <v>0</v>
      </c>
      <c r="AO98" s="91" t="s">
        <v>668</v>
      </c>
      <c r="AP98" s="91" t="b">
        <f t="shared" si="50"/>
        <v>0</v>
      </c>
      <c r="AQ98" s="83" t="b">
        <f t="shared" si="51"/>
        <v>0</v>
      </c>
      <c r="AR98" s="83" t="b">
        <f t="shared" si="52"/>
        <v>0</v>
      </c>
      <c r="AS98" s="77"/>
      <c r="AT98" s="21" t="str">
        <f t="shared" si="38"/>
        <v/>
      </c>
      <c r="AU98" s="91"/>
      <c r="AV98" s="92"/>
      <c r="BB98" s="21" t="b">
        <v>0</v>
      </c>
    </row>
    <row r="99" spans="2:54">
      <c r="B99" s="363"/>
      <c r="C99" s="692" t="s">
        <v>669</v>
      </c>
      <c r="D99" s="692"/>
      <c r="E99" s="692"/>
      <c r="F99" s="692"/>
      <c r="G99" s="692"/>
      <c r="H99" s="692"/>
      <c r="I99" s="692"/>
      <c r="J99" s="692"/>
      <c r="K99" s="692"/>
      <c r="L99" s="692"/>
      <c r="M99" s="692"/>
      <c r="N99" s="692"/>
      <c r="O99" s="692"/>
      <c r="P99" s="692"/>
      <c r="Q99" s="692"/>
      <c r="R99" s="692"/>
      <c r="S99" s="692" t="s">
        <v>670</v>
      </c>
      <c r="T99" s="692"/>
      <c r="U99" s="692"/>
      <c r="V99" s="692"/>
      <c r="W99" s="692"/>
      <c r="X99" s="692"/>
      <c r="Y99" s="692"/>
      <c r="Z99" s="692"/>
      <c r="AA99" s="692"/>
      <c r="AB99" s="692"/>
      <c r="AC99" s="692"/>
      <c r="AD99" s="692"/>
      <c r="AE99" s="692"/>
      <c r="AF99" s="692"/>
      <c r="AG99" s="692"/>
      <c r="AH99" s="692"/>
      <c r="AI99" s="692"/>
      <c r="AJ99" s="692"/>
      <c r="AK99" s="693"/>
      <c r="AL99">
        <v>2</v>
      </c>
      <c r="AM99" s="91" t="str">
        <f t="shared" si="48"/>
        <v>Basic Yellow 57,68391-31-1</v>
      </c>
      <c r="AN99" s="91" t="b">
        <f t="shared" si="49"/>
        <v>0</v>
      </c>
      <c r="AO99" s="91" t="s">
        <v>671</v>
      </c>
      <c r="AP99" s="91" t="b">
        <f t="shared" si="50"/>
        <v>0</v>
      </c>
      <c r="AQ99" s="83" t="b">
        <f t="shared" si="51"/>
        <v>0</v>
      </c>
      <c r="AR99" s="83" t="b">
        <f t="shared" si="52"/>
        <v>0</v>
      </c>
      <c r="AS99" s="77"/>
      <c r="AT99" s="21" t="str">
        <f t="shared" si="38"/>
        <v/>
      </c>
      <c r="AU99" s="91"/>
      <c r="AV99" s="92"/>
      <c r="BB99" s="21" t="b">
        <v>0</v>
      </c>
    </row>
    <row r="100" spans="2:54">
      <c r="B100" s="363"/>
      <c r="C100" s="692" t="s">
        <v>672</v>
      </c>
      <c r="D100" s="692"/>
      <c r="E100" s="692"/>
      <c r="F100" s="692"/>
      <c r="G100" s="692"/>
      <c r="H100" s="692"/>
      <c r="I100" s="692"/>
      <c r="J100" s="692"/>
      <c r="K100" s="692"/>
      <c r="L100" s="692"/>
      <c r="M100" s="692"/>
      <c r="N100" s="692"/>
      <c r="O100" s="692"/>
      <c r="P100" s="692"/>
      <c r="Q100" s="692"/>
      <c r="R100" s="692"/>
      <c r="S100" s="692" t="s">
        <v>673</v>
      </c>
      <c r="T100" s="692"/>
      <c r="U100" s="692"/>
      <c r="V100" s="692"/>
      <c r="W100" s="692"/>
      <c r="X100" s="692"/>
      <c r="Y100" s="692"/>
      <c r="Z100" s="692"/>
      <c r="AA100" s="692"/>
      <c r="AB100" s="692"/>
      <c r="AC100" s="692"/>
      <c r="AD100" s="692"/>
      <c r="AE100" s="692"/>
      <c r="AF100" s="692"/>
      <c r="AG100" s="692"/>
      <c r="AH100" s="692"/>
      <c r="AI100" s="692"/>
      <c r="AJ100" s="692"/>
      <c r="AK100" s="693"/>
      <c r="AL100">
        <v>2</v>
      </c>
      <c r="AM100" s="91" t="str">
        <f t="shared" si="48"/>
        <v xml:space="preserve">Basic Yellow 87,116844-55-4 </v>
      </c>
      <c r="AN100" s="91" t="b">
        <f t="shared" si="49"/>
        <v>0</v>
      </c>
      <c r="AO100" s="91" t="s">
        <v>674</v>
      </c>
      <c r="AP100" s="91" t="b">
        <f t="shared" si="50"/>
        <v>0</v>
      </c>
      <c r="AQ100" s="83" t="b">
        <f t="shared" si="51"/>
        <v>0</v>
      </c>
      <c r="AR100" s="83" t="b">
        <f t="shared" si="52"/>
        <v>0</v>
      </c>
      <c r="AS100" s="77"/>
      <c r="AT100" s="21" t="str">
        <f t="shared" si="38"/>
        <v/>
      </c>
      <c r="AU100" s="91"/>
      <c r="AV100" s="92"/>
      <c r="BB100" s="21" t="b">
        <v>0</v>
      </c>
    </row>
    <row r="101" spans="2:54">
      <c r="B101" s="363"/>
      <c r="C101" s="692" t="s">
        <v>675</v>
      </c>
      <c r="D101" s="692"/>
      <c r="E101" s="692"/>
      <c r="F101" s="692"/>
      <c r="G101" s="692"/>
      <c r="H101" s="692"/>
      <c r="I101" s="692"/>
      <c r="J101" s="692"/>
      <c r="K101" s="692"/>
      <c r="L101" s="692"/>
      <c r="M101" s="692"/>
      <c r="N101" s="692"/>
      <c r="O101" s="692"/>
      <c r="P101" s="692"/>
      <c r="Q101" s="692"/>
      <c r="R101" s="692"/>
      <c r="S101" s="692" t="s">
        <v>676</v>
      </c>
      <c r="T101" s="692"/>
      <c r="U101" s="692"/>
      <c r="V101" s="692"/>
      <c r="W101" s="692"/>
      <c r="X101" s="692"/>
      <c r="Y101" s="692"/>
      <c r="Z101" s="692"/>
      <c r="AA101" s="692"/>
      <c r="AB101" s="692"/>
      <c r="AC101" s="692"/>
      <c r="AD101" s="692"/>
      <c r="AE101" s="692"/>
      <c r="AF101" s="692"/>
      <c r="AG101" s="692"/>
      <c r="AH101" s="692"/>
      <c r="AI101" s="692"/>
      <c r="AJ101" s="692"/>
      <c r="AK101" s="693"/>
      <c r="AL101">
        <v>2</v>
      </c>
      <c r="AM101" s="91" t="str">
        <f t="shared" si="48"/>
        <v>o-Aminophenol,95-55-6</v>
      </c>
      <c r="AN101" s="91" t="b">
        <f t="shared" si="49"/>
        <v>0</v>
      </c>
      <c r="AO101" s="91" t="s">
        <v>677</v>
      </c>
      <c r="AP101" s="91" t="b">
        <f t="shared" si="50"/>
        <v>0</v>
      </c>
      <c r="AQ101" s="83" t="b">
        <f t="shared" si="51"/>
        <v>0</v>
      </c>
      <c r="AR101" s="83" t="b">
        <f t="shared" si="52"/>
        <v>0</v>
      </c>
      <c r="AS101" s="77"/>
      <c r="AT101" s="21" t="str">
        <f t="shared" si="38"/>
        <v/>
      </c>
      <c r="AU101" s="91"/>
      <c r="AV101" s="92"/>
      <c r="BB101" s="21" t="b">
        <v>0</v>
      </c>
    </row>
    <row r="102" spans="2:54">
      <c r="B102" s="363"/>
      <c r="C102" s="692" t="s">
        <v>678</v>
      </c>
      <c r="D102" s="692"/>
      <c r="E102" s="692"/>
      <c r="F102" s="692"/>
      <c r="G102" s="692"/>
      <c r="H102" s="692"/>
      <c r="I102" s="692"/>
      <c r="J102" s="692"/>
      <c r="K102" s="692"/>
      <c r="L102" s="692"/>
      <c r="M102" s="692"/>
      <c r="N102" s="692"/>
      <c r="O102" s="692"/>
      <c r="P102" s="692"/>
      <c r="Q102" s="692"/>
      <c r="R102" s="692"/>
      <c r="S102" s="692" t="s">
        <v>679</v>
      </c>
      <c r="T102" s="692"/>
      <c r="U102" s="692"/>
      <c r="V102" s="692"/>
      <c r="W102" s="692"/>
      <c r="X102" s="692"/>
      <c r="Y102" s="692"/>
      <c r="Z102" s="692"/>
      <c r="AA102" s="692"/>
      <c r="AB102" s="692"/>
      <c r="AC102" s="692"/>
      <c r="AD102" s="692"/>
      <c r="AE102" s="692"/>
      <c r="AF102" s="692"/>
      <c r="AG102" s="692"/>
      <c r="AH102" s="692"/>
      <c r="AI102" s="692"/>
      <c r="AJ102" s="692"/>
      <c r="AK102" s="693"/>
      <c r="AL102">
        <v>2</v>
      </c>
      <c r="AM102" s="91" t="str">
        <f t="shared" si="48"/>
        <v>o-phenylenediamine (CI 76010; OPDA),95-54-5</v>
      </c>
      <c r="AN102" s="91" t="b">
        <f t="shared" si="49"/>
        <v>0</v>
      </c>
      <c r="AO102" s="91" t="s">
        <v>680</v>
      </c>
      <c r="AP102" s="91" t="b">
        <f t="shared" si="50"/>
        <v>0</v>
      </c>
      <c r="AQ102" s="83" t="b">
        <f t="shared" si="51"/>
        <v>0</v>
      </c>
      <c r="AR102" s="83" t="b">
        <f t="shared" si="52"/>
        <v>0</v>
      </c>
      <c r="AS102" s="77"/>
      <c r="AT102" s="21" t="str">
        <f t="shared" si="38"/>
        <v/>
      </c>
      <c r="AU102" s="91"/>
      <c r="AV102" s="92"/>
      <c r="BB102" s="21" t="b">
        <v>0</v>
      </c>
    </row>
    <row r="103" spans="2:54">
      <c r="B103" s="363"/>
      <c r="C103" s="692" t="s">
        <v>681</v>
      </c>
      <c r="D103" s="692"/>
      <c r="E103" s="692"/>
      <c r="F103" s="692"/>
      <c r="G103" s="692"/>
      <c r="H103" s="692"/>
      <c r="I103" s="692"/>
      <c r="J103" s="692"/>
      <c r="K103" s="692"/>
      <c r="L103" s="692"/>
      <c r="M103" s="692"/>
      <c r="N103" s="692"/>
      <c r="O103" s="692"/>
      <c r="P103" s="692"/>
      <c r="Q103" s="692"/>
      <c r="R103" s="692"/>
      <c r="S103" s="692" t="s">
        <v>682</v>
      </c>
      <c r="T103" s="692"/>
      <c r="U103" s="692"/>
      <c r="V103" s="692"/>
      <c r="W103" s="692"/>
      <c r="X103" s="692"/>
      <c r="Y103" s="692"/>
      <c r="Z103" s="692"/>
      <c r="AA103" s="692"/>
      <c r="AB103" s="692"/>
      <c r="AC103" s="692"/>
      <c r="AD103" s="692"/>
      <c r="AE103" s="692"/>
      <c r="AF103" s="692"/>
      <c r="AG103" s="692"/>
      <c r="AH103" s="692"/>
      <c r="AI103" s="692"/>
      <c r="AJ103" s="692"/>
      <c r="AK103" s="693"/>
      <c r="AL103">
        <v>2</v>
      </c>
      <c r="AM103" s="91" t="str">
        <f t="shared" si="48"/>
        <v>p-Aminophenol (CI 76550),123-30-8</v>
      </c>
      <c r="AN103" s="91" t="b">
        <f t="shared" si="49"/>
        <v>0</v>
      </c>
      <c r="AO103" s="91" t="s">
        <v>683</v>
      </c>
      <c r="AP103" s="91" t="b">
        <f t="shared" si="50"/>
        <v>0</v>
      </c>
      <c r="AQ103" s="83" t="b">
        <f t="shared" si="51"/>
        <v>0</v>
      </c>
      <c r="AR103" s="83" t="b">
        <f t="shared" si="52"/>
        <v>0</v>
      </c>
      <c r="AS103" s="77"/>
      <c r="AT103" s="21" t="str">
        <f t="shared" si="38"/>
        <v/>
      </c>
      <c r="AU103" s="91"/>
      <c r="AV103" s="92"/>
      <c r="BB103" s="21" t="b">
        <v>0</v>
      </c>
    </row>
    <row r="104" spans="2:54">
      <c r="B104" s="363"/>
      <c r="C104" s="692" t="s">
        <v>684</v>
      </c>
      <c r="D104" s="692"/>
      <c r="E104" s="692"/>
      <c r="F104" s="692"/>
      <c r="G104" s="692"/>
      <c r="H104" s="692"/>
      <c r="I104" s="692"/>
      <c r="J104" s="692"/>
      <c r="K104" s="692"/>
      <c r="L104" s="692"/>
      <c r="M104" s="692"/>
      <c r="N104" s="692"/>
      <c r="O104" s="692"/>
      <c r="P104" s="692"/>
      <c r="Q104" s="692"/>
      <c r="R104" s="692"/>
      <c r="S104" s="692" t="s">
        <v>685</v>
      </c>
      <c r="T104" s="692"/>
      <c r="U104" s="692"/>
      <c r="V104" s="692"/>
      <c r="W104" s="692"/>
      <c r="X104" s="692"/>
      <c r="Y104" s="692"/>
      <c r="Z104" s="692"/>
      <c r="AA104" s="692"/>
      <c r="AB104" s="692"/>
      <c r="AC104" s="692"/>
      <c r="AD104" s="692"/>
      <c r="AE104" s="692"/>
      <c r="AF104" s="692"/>
      <c r="AG104" s="692"/>
      <c r="AH104" s="692"/>
      <c r="AI104" s="692"/>
      <c r="AJ104" s="692"/>
      <c r="AK104" s="693"/>
      <c r="AL104">
        <v>2</v>
      </c>
      <c r="AM104" s="91" t="str">
        <f t="shared" si="48"/>
        <v>Phenyl methyl pyrazolone,89-25-8</v>
      </c>
      <c r="AN104" s="91" t="b">
        <f t="shared" si="49"/>
        <v>0</v>
      </c>
      <c r="AO104" s="91" t="s">
        <v>686</v>
      </c>
      <c r="AP104" s="91" t="b">
        <f t="shared" si="50"/>
        <v>0</v>
      </c>
      <c r="AQ104" s="83" t="b">
        <f t="shared" si="51"/>
        <v>0</v>
      </c>
      <c r="AR104" s="83" t="b">
        <f t="shared" si="52"/>
        <v>0</v>
      </c>
      <c r="AS104" s="77"/>
      <c r="AT104" s="21" t="str">
        <f t="shared" si="38"/>
        <v/>
      </c>
      <c r="AU104" s="91"/>
      <c r="AV104" s="92"/>
      <c r="BB104" s="21" t="b">
        <v>0</v>
      </c>
    </row>
    <row r="105" spans="2:54">
      <c r="B105" s="363"/>
      <c r="C105" s="692" t="s">
        <v>687</v>
      </c>
      <c r="D105" s="692"/>
      <c r="E105" s="692"/>
      <c r="F105" s="692"/>
      <c r="G105" s="692"/>
      <c r="H105" s="692"/>
      <c r="I105" s="692"/>
      <c r="J105" s="692"/>
      <c r="K105" s="692"/>
      <c r="L105" s="692"/>
      <c r="M105" s="692"/>
      <c r="N105" s="692"/>
      <c r="O105" s="692"/>
      <c r="P105" s="692"/>
      <c r="Q105" s="692"/>
      <c r="R105" s="692"/>
      <c r="S105" s="692" t="s">
        <v>688</v>
      </c>
      <c r="T105" s="692"/>
      <c r="U105" s="692"/>
      <c r="V105" s="692"/>
      <c r="W105" s="692"/>
      <c r="X105" s="692"/>
      <c r="Y105" s="692"/>
      <c r="Z105" s="692"/>
      <c r="AA105" s="692"/>
      <c r="AB105" s="692"/>
      <c r="AC105" s="692"/>
      <c r="AD105" s="692"/>
      <c r="AE105" s="692"/>
      <c r="AF105" s="692"/>
      <c r="AG105" s="692"/>
      <c r="AH105" s="692"/>
      <c r="AI105" s="692"/>
      <c r="AJ105" s="692"/>
      <c r="AK105" s="693"/>
      <c r="AL105">
        <v>2</v>
      </c>
      <c r="AM105" s="91" t="str">
        <f t="shared" si="48"/>
        <v>p-Phenylenediamine,106-50-3</v>
      </c>
      <c r="AN105" s="91" t="b">
        <f t="shared" si="49"/>
        <v>0</v>
      </c>
      <c r="AO105" s="91" t="s">
        <v>689</v>
      </c>
      <c r="AP105" s="91" t="b">
        <f t="shared" si="50"/>
        <v>0</v>
      </c>
      <c r="AQ105" s="83" t="b">
        <f t="shared" si="51"/>
        <v>0</v>
      </c>
      <c r="AR105" s="83" t="b">
        <f t="shared" si="52"/>
        <v>0</v>
      </c>
      <c r="AS105" s="77"/>
      <c r="AT105" s="21" t="str">
        <f t="shared" si="38"/>
        <v/>
      </c>
      <c r="AU105" s="91"/>
      <c r="AV105" s="92"/>
      <c r="BB105" s="21" t="b">
        <v>0</v>
      </c>
    </row>
    <row r="106" spans="2:54">
      <c r="B106" s="363"/>
      <c r="C106" s="692" t="s">
        <v>690</v>
      </c>
      <c r="D106" s="692"/>
      <c r="E106" s="692"/>
      <c r="F106" s="692"/>
      <c r="G106" s="692"/>
      <c r="H106" s="692"/>
      <c r="I106" s="692"/>
      <c r="J106" s="692"/>
      <c r="K106" s="692"/>
      <c r="L106" s="692"/>
      <c r="M106" s="692"/>
      <c r="N106" s="692"/>
      <c r="O106" s="692"/>
      <c r="P106" s="692"/>
      <c r="Q106" s="692"/>
      <c r="R106" s="692"/>
      <c r="S106" s="692" t="s">
        <v>691</v>
      </c>
      <c r="T106" s="692"/>
      <c r="U106" s="692"/>
      <c r="V106" s="692"/>
      <c r="W106" s="692"/>
      <c r="X106" s="692"/>
      <c r="Y106" s="692"/>
      <c r="Z106" s="692"/>
      <c r="AA106" s="692"/>
      <c r="AB106" s="692"/>
      <c r="AC106" s="692"/>
      <c r="AD106" s="692"/>
      <c r="AE106" s="692"/>
      <c r="AF106" s="692"/>
      <c r="AG106" s="692"/>
      <c r="AH106" s="692"/>
      <c r="AI106" s="692"/>
      <c r="AJ106" s="692"/>
      <c r="AK106" s="693"/>
      <c r="AL106">
        <v>2</v>
      </c>
      <c r="AM106" s="91" t="str">
        <f t="shared" si="48"/>
        <v xml:space="preserve">Resorcinol,108-46-3 </v>
      </c>
      <c r="AN106" s="91" t="b">
        <f t="shared" si="49"/>
        <v>0</v>
      </c>
      <c r="AO106" s="91" t="s">
        <v>692</v>
      </c>
      <c r="AP106" s="91" t="b">
        <f t="shared" si="50"/>
        <v>0</v>
      </c>
      <c r="AQ106" s="83" t="b">
        <f t="shared" si="51"/>
        <v>0</v>
      </c>
      <c r="AR106" s="83" t="b">
        <f t="shared" si="52"/>
        <v>0</v>
      </c>
      <c r="AS106" s="77"/>
      <c r="AT106" s="21" t="str">
        <f t="shared" si="38"/>
        <v/>
      </c>
      <c r="AU106" s="91"/>
      <c r="AV106" s="92"/>
      <c r="BB106" s="21" t="b">
        <v>0</v>
      </c>
    </row>
    <row r="107" spans="2:54">
      <c r="B107" s="363"/>
      <c r="C107" s="692" t="s">
        <v>693</v>
      </c>
      <c r="D107" s="692"/>
      <c r="E107" s="692"/>
      <c r="F107" s="692"/>
      <c r="G107" s="692"/>
      <c r="H107" s="692"/>
      <c r="I107" s="692"/>
      <c r="J107" s="692"/>
      <c r="K107" s="692"/>
      <c r="L107" s="692"/>
      <c r="M107" s="692"/>
      <c r="N107" s="692"/>
      <c r="O107" s="692"/>
      <c r="P107" s="692"/>
      <c r="Q107" s="692"/>
      <c r="R107" s="692"/>
      <c r="S107" s="692" t="s">
        <v>694</v>
      </c>
      <c r="T107" s="692"/>
      <c r="U107" s="692"/>
      <c r="V107" s="692"/>
      <c r="W107" s="692"/>
      <c r="X107" s="692"/>
      <c r="Y107" s="692"/>
      <c r="Z107" s="692"/>
      <c r="AA107" s="692"/>
      <c r="AB107" s="692"/>
      <c r="AC107" s="692"/>
      <c r="AD107" s="692"/>
      <c r="AE107" s="692"/>
      <c r="AF107" s="692"/>
      <c r="AG107" s="692"/>
      <c r="AH107" s="692"/>
      <c r="AI107" s="692"/>
      <c r="AJ107" s="692"/>
      <c r="AK107" s="693"/>
      <c r="AL107">
        <v>2</v>
      </c>
      <c r="AM107" s="91" t="str">
        <f t="shared" si="48"/>
        <v>Toluene-2,5-diamine,95-70-5</v>
      </c>
      <c r="AN107" s="91" t="b">
        <f t="shared" si="49"/>
        <v>0</v>
      </c>
      <c r="AO107" s="91" t="s">
        <v>695</v>
      </c>
      <c r="AP107" s="91" t="b">
        <f t="shared" si="50"/>
        <v>0</v>
      </c>
      <c r="AQ107" s="83" t="b">
        <f t="shared" si="51"/>
        <v>0</v>
      </c>
      <c r="AR107" s="83" t="b">
        <f t="shared" si="52"/>
        <v>0</v>
      </c>
      <c r="AS107" s="77"/>
      <c r="AT107" s="21" t="str">
        <f t="shared" si="38"/>
        <v/>
      </c>
      <c r="AU107" s="91"/>
      <c r="AV107" s="92"/>
      <c r="BB107" s="21" t="b">
        <v>0</v>
      </c>
    </row>
    <row r="108" spans="2:54">
      <c r="B108" s="364"/>
      <c r="C108" s="692" t="s">
        <v>696</v>
      </c>
      <c r="D108" s="692"/>
      <c r="E108" s="692"/>
      <c r="F108" s="692"/>
      <c r="G108" s="692"/>
      <c r="H108" s="692"/>
      <c r="I108" s="692"/>
      <c r="J108" s="692"/>
      <c r="K108" s="692"/>
      <c r="L108" s="692"/>
      <c r="M108" s="692"/>
      <c r="N108" s="692"/>
      <c r="O108" s="692"/>
      <c r="P108" s="692"/>
      <c r="Q108" s="692"/>
      <c r="R108" s="692"/>
      <c r="S108" s="692" t="s">
        <v>697</v>
      </c>
      <c r="T108" s="692"/>
      <c r="U108" s="692"/>
      <c r="V108" s="692"/>
      <c r="W108" s="692"/>
      <c r="X108" s="692"/>
      <c r="Y108" s="692"/>
      <c r="Z108" s="692"/>
      <c r="AA108" s="692"/>
      <c r="AB108" s="692"/>
      <c r="AC108" s="692"/>
      <c r="AD108" s="692"/>
      <c r="AE108" s="692"/>
      <c r="AF108" s="692"/>
      <c r="AG108" s="692"/>
      <c r="AH108" s="692"/>
      <c r="AI108" s="692"/>
      <c r="AJ108" s="692"/>
      <c r="AK108" s="693"/>
      <c r="AL108">
        <v>2</v>
      </c>
      <c r="AM108" s="91" t="str">
        <f t="shared" si="48"/>
        <v>2,6-Dihydroxyethylaminotoluene,149330-25-6</v>
      </c>
      <c r="AN108" s="91" t="b">
        <f t="shared" si="49"/>
        <v>0</v>
      </c>
      <c r="AO108" s="91" t="s">
        <v>698</v>
      </c>
      <c r="AP108" s="91" t="b">
        <f t="shared" si="50"/>
        <v>0</v>
      </c>
      <c r="AQ108" s="83" t="b">
        <f t="shared" si="51"/>
        <v>0</v>
      </c>
      <c r="AR108" s="83" t="b">
        <f t="shared" si="52"/>
        <v>0</v>
      </c>
      <c r="AS108" s="77"/>
      <c r="AT108" s="21" t="str">
        <f t="shared" si="38"/>
        <v/>
      </c>
      <c r="AU108" s="91"/>
      <c r="AV108" s="92"/>
      <c r="BB108" s="21" t="b">
        <v>0</v>
      </c>
    </row>
    <row r="109" spans="2:54">
      <c r="B109" s="364"/>
      <c r="C109" s="692" t="s">
        <v>699</v>
      </c>
      <c r="D109" s="692"/>
      <c r="E109" s="692"/>
      <c r="F109" s="692"/>
      <c r="G109" s="692"/>
      <c r="H109" s="692"/>
      <c r="I109" s="692"/>
      <c r="J109" s="692"/>
      <c r="K109" s="692"/>
      <c r="L109" s="692"/>
      <c r="M109" s="692"/>
      <c r="N109" s="692"/>
      <c r="O109" s="692"/>
      <c r="P109" s="692"/>
      <c r="Q109" s="692"/>
      <c r="R109" s="692"/>
      <c r="S109" s="692" t="s">
        <v>700</v>
      </c>
      <c r="T109" s="692"/>
      <c r="U109" s="692"/>
      <c r="V109" s="692"/>
      <c r="W109" s="692"/>
      <c r="X109" s="692"/>
      <c r="Y109" s="692"/>
      <c r="Z109" s="692"/>
      <c r="AA109" s="692"/>
      <c r="AB109" s="692"/>
      <c r="AC109" s="692"/>
      <c r="AD109" s="692"/>
      <c r="AE109" s="692"/>
      <c r="AF109" s="692"/>
      <c r="AG109" s="692"/>
      <c r="AH109" s="692"/>
      <c r="AI109" s="692"/>
      <c r="AJ109" s="692"/>
      <c r="AK109" s="693"/>
      <c r="AL109">
        <v>2</v>
      </c>
      <c r="AM109" s="91" t="str">
        <f t="shared" si="48"/>
        <v>2,7-Naphthalenediol ,582-17-2</v>
      </c>
      <c r="AN109" s="91" t="b">
        <f t="shared" si="49"/>
        <v>0</v>
      </c>
      <c r="AO109" s="91" t="s">
        <v>701</v>
      </c>
      <c r="AP109" s="91" t="b">
        <f t="shared" si="50"/>
        <v>0</v>
      </c>
      <c r="AQ109" s="83" t="b">
        <f t="shared" si="51"/>
        <v>0</v>
      </c>
      <c r="AR109" s="83" t="b">
        <f t="shared" si="52"/>
        <v>0</v>
      </c>
      <c r="AS109" s="77"/>
      <c r="AT109" s="21" t="str">
        <f t="shared" si="38"/>
        <v/>
      </c>
      <c r="AU109" s="91"/>
      <c r="AV109" s="92"/>
      <c r="BB109" s="21" t="b">
        <v>0</v>
      </c>
    </row>
    <row r="110" spans="2:54">
      <c r="B110" s="364"/>
      <c r="C110" s="692" t="s">
        <v>702</v>
      </c>
      <c r="D110" s="692"/>
      <c r="E110" s="692"/>
      <c r="F110" s="692"/>
      <c r="G110" s="692"/>
      <c r="H110" s="692"/>
      <c r="I110" s="692"/>
      <c r="J110" s="692"/>
      <c r="K110" s="692"/>
      <c r="L110" s="692"/>
      <c r="M110" s="692"/>
      <c r="N110" s="692"/>
      <c r="O110" s="692"/>
      <c r="P110" s="692"/>
      <c r="Q110" s="692"/>
      <c r="R110" s="692"/>
      <c r="S110" s="692" t="s">
        <v>703</v>
      </c>
      <c r="T110" s="692"/>
      <c r="U110" s="692"/>
      <c r="V110" s="692"/>
      <c r="W110" s="692"/>
      <c r="X110" s="692"/>
      <c r="Y110" s="692"/>
      <c r="Z110" s="692"/>
      <c r="AA110" s="692"/>
      <c r="AB110" s="692"/>
      <c r="AC110" s="692"/>
      <c r="AD110" s="692"/>
      <c r="AE110" s="692"/>
      <c r="AF110" s="692"/>
      <c r="AG110" s="692"/>
      <c r="AH110" s="692"/>
      <c r="AI110" s="692"/>
      <c r="AJ110" s="692"/>
      <c r="AK110" s="693"/>
      <c r="AL110">
        <v>2</v>
      </c>
      <c r="AM110" s="91" t="str">
        <f t="shared" si="48"/>
        <v>2-Amino-3-hydroxypyridine,16867-03-1</v>
      </c>
      <c r="AN110" s="91" t="b">
        <f t="shared" si="49"/>
        <v>0</v>
      </c>
      <c r="AO110" s="91" t="s">
        <v>704</v>
      </c>
      <c r="AP110" s="91" t="b">
        <f t="shared" si="50"/>
        <v>0</v>
      </c>
      <c r="AQ110" s="83" t="b">
        <f t="shared" si="51"/>
        <v>0</v>
      </c>
      <c r="AR110" s="83" t="b">
        <f t="shared" si="52"/>
        <v>0</v>
      </c>
      <c r="AS110" s="77"/>
      <c r="AT110" s="21" t="str">
        <f t="shared" si="38"/>
        <v/>
      </c>
      <c r="AU110" s="91"/>
      <c r="AV110" s="92"/>
      <c r="BB110" s="21" t="b">
        <v>0</v>
      </c>
    </row>
    <row r="111" spans="2:54">
      <c r="B111" s="364"/>
      <c r="C111" s="692" t="s">
        <v>705</v>
      </c>
      <c r="D111" s="692"/>
      <c r="E111" s="692"/>
      <c r="F111" s="692"/>
      <c r="G111" s="692"/>
      <c r="H111" s="692"/>
      <c r="I111" s="692"/>
      <c r="J111" s="692"/>
      <c r="K111" s="692"/>
      <c r="L111" s="692"/>
      <c r="M111" s="692"/>
      <c r="N111" s="692"/>
      <c r="O111" s="692"/>
      <c r="P111" s="692"/>
      <c r="Q111" s="692"/>
      <c r="R111" s="692"/>
      <c r="S111" s="692" t="s">
        <v>706</v>
      </c>
      <c r="T111" s="692"/>
      <c r="U111" s="692"/>
      <c r="V111" s="692"/>
      <c r="W111" s="692"/>
      <c r="X111" s="692"/>
      <c r="Y111" s="692"/>
      <c r="Z111" s="692"/>
      <c r="AA111" s="692"/>
      <c r="AB111" s="692"/>
      <c r="AC111" s="692"/>
      <c r="AD111" s="692"/>
      <c r="AE111" s="692"/>
      <c r="AF111" s="692"/>
      <c r="AG111" s="692"/>
      <c r="AH111" s="692"/>
      <c r="AI111" s="692"/>
      <c r="AJ111" s="692"/>
      <c r="AK111" s="693"/>
      <c r="AL111">
        <v>2</v>
      </c>
      <c r="AM111" s="91" t="str">
        <f t="shared" si="48"/>
        <v>2-Amino-4-hydroxyethylaminoanisole,83763-47-7</v>
      </c>
      <c r="AN111" s="91" t="b">
        <f t="shared" si="49"/>
        <v>0</v>
      </c>
      <c r="AO111" s="91" t="s">
        <v>707</v>
      </c>
      <c r="AP111" s="91" t="b">
        <f t="shared" si="50"/>
        <v>0</v>
      </c>
      <c r="AQ111" s="83" t="b">
        <f t="shared" si="51"/>
        <v>0</v>
      </c>
      <c r="AR111" s="83" t="b">
        <f t="shared" si="52"/>
        <v>0</v>
      </c>
      <c r="AS111" s="77"/>
      <c r="AT111" s="21" t="str">
        <f t="shared" si="38"/>
        <v/>
      </c>
      <c r="AU111" s="91"/>
      <c r="AV111" s="92"/>
      <c r="BB111" s="21" t="b">
        <v>0</v>
      </c>
    </row>
    <row r="112" spans="2:54">
      <c r="B112" s="364"/>
      <c r="C112" s="692" t="s">
        <v>708</v>
      </c>
      <c r="D112" s="692"/>
      <c r="E112" s="692"/>
      <c r="F112" s="692"/>
      <c r="G112" s="692"/>
      <c r="H112" s="692"/>
      <c r="I112" s="692"/>
      <c r="J112" s="692"/>
      <c r="K112" s="692"/>
      <c r="L112" s="692"/>
      <c r="M112" s="692"/>
      <c r="N112" s="692"/>
      <c r="O112" s="692"/>
      <c r="P112" s="692"/>
      <c r="Q112" s="692"/>
      <c r="R112" s="692"/>
      <c r="S112" s="692" t="s">
        <v>709</v>
      </c>
      <c r="T112" s="692"/>
      <c r="U112" s="692"/>
      <c r="V112" s="692"/>
      <c r="W112" s="692"/>
      <c r="X112" s="692"/>
      <c r="Y112" s="692"/>
      <c r="Z112" s="692"/>
      <c r="AA112" s="692"/>
      <c r="AB112" s="692"/>
      <c r="AC112" s="692"/>
      <c r="AD112" s="692"/>
      <c r="AE112" s="692"/>
      <c r="AF112" s="692"/>
      <c r="AG112" s="692"/>
      <c r="AH112" s="692"/>
      <c r="AI112" s="692"/>
      <c r="AJ112" s="692"/>
      <c r="AK112" s="693"/>
      <c r="AL112">
        <v>2</v>
      </c>
      <c r="AM112" s="91" t="str">
        <f t="shared" si="48"/>
        <v xml:space="preserve">4-Amino-o-cresol ,2835-96-3 </v>
      </c>
      <c r="AN112" s="91" t="b">
        <f t="shared" si="49"/>
        <v>0</v>
      </c>
      <c r="AO112" s="91" t="s">
        <v>710</v>
      </c>
      <c r="AP112" s="91" t="b">
        <f t="shared" si="50"/>
        <v>0</v>
      </c>
      <c r="AQ112" s="83" t="b">
        <f t="shared" si="51"/>
        <v>0</v>
      </c>
      <c r="AR112" s="83" t="b">
        <f t="shared" si="52"/>
        <v>0</v>
      </c>
      <c r="AS112" s="77"/>
      <c r="AT112" s="21" t="str">
        <f t="shared" si="38"/>
        <v/>
      </c>
      <c r="AU112" s="91"/>
      <c r="AV112" s="92"/>
      <c r="BB112" s="21" t="b">
        <v>0</v>
      </c>
    </row>
    <row r="113" spans="2:54">
      <c r="B113" s="364"/>
      <c r="C113" s="692" t="s">
        <v>711</v>
      </c>
      <c r="D113" s="692"/>
      <c r="E113" s="692"/>
      <c r="F113" s="692"/>
      <c r="G113" s="692"/>
      <c r="H113" s="692"/>
      <c r="I113" s="692"/>
      <c r="J113" s="692"/>
      <c r="K113" s="692"/>
      <c r="L113" s="692"/>
      <c r="M113" s="692"/>
      <c r="N113" s="692"/>
      <c r="O113" s="692"/>
      <c r="P113" s="692"/>
      <c r="Q113" s="692"/>
      <c r="R113" s="692"/>
      <c r="S113" s="692" t="s">
        <v>712</v>
      </c>
      <c r="T113" s="692"/>
      <c r="U113" s="692"/>
      <c r="V113" s="692"/>
      <c r="W113" s="692"/>
      <c r="X113" s="692"/>
      <c r="Y113" s="692"/>
      <c r="Z113" s="692"/>
      <c r="AA113" s="692"/>
      <c r="AB113" s="692"/>
      <c r="AC113" s="692"/>
      <c r="AD113" s="692"/>
      <c r="AE113" s="692"/>
      <c r="AF113" s="692"/>
      <c r="AG113" s="692"/>
      <c r="AH113" s="692"/>
      <c r="AI113" s="692"/>
      <c r="AJ113" s="692"/>
      <c r="AK113" s="693"/>
      <c r="AL113">
        <v>2</v>
      </c>
      <c r="AM113" s="91" t="str">
        <f t="shared" si="48"/>
        <v>2-Amino-6-chloro-4-nitrophenol,6358-9-4</v>
      </c>
      <c r="AN113" s="91" t="b">
        <f t="shared" si="49"/>
        <v>0</v>
      </c>
      <c r="AO113" s="91" t="s">
        <v>713</v>
      </c>
      <c r="AP113" s="91" t="b">
        <f t="shared" si="50"/>
        <v>0</v>
      </c>
      <c r="AQ113" s="83" t="b">
        <f t="shared" si="51"/>
        <v>0</v>
      </c>
      <c r="AR113" s="83" t="b">
        <f t="shared" si="52"/>
        <v>0</v>
      </c>
      <c r="AS113" s="77"/>
      <c r="AT113" s="21" t="str">
        <f t="shared" si="38"/>
        <v/>
      </c>
      <c r="AU113" s="91"/>
      <c r="AV113" s="92"/>
      <c r="BB113" s="21" t="b">
        <v>0</v>
      </c>
    </row>
    <row r="114" spans="2:54">
      <c r="B114" s="364"/>
      <c r="C114" s="692" t="s">
        <v>714</v>
      </c>
      <c r="D114" s="692"/>
      <c r="E114" s="692"/>
      <c r="F114" s="692"/>
      <c r="G114" s="692"/>
      <c r="H114" s="692"/>
      <c r="I114" s="692"/>
      <c r="J114" s="692"/>
      <c r="K114" s="692"/>
      <c r="L114" s="692"/>
      <c r="M114" s="692"/>
      <c r="N114" s="692"/>
      <c r="O114" s="692"/>
      <c r="P114" s="692"/>
      <c r="Q114" s="692"/>
      <c r="R114" s="692"/>
      <c r="S114" s="692" t="s">
        <v>715</v>
      </c>
      <c r="T114" s="692"/>
      <c r="U114" s="692"/>
      <c r="V114" s="692"/>
      <c r="W114" s="692"/>
      <c r="X114" s="692"/>
      <c r="Y114" s="692"/>
      <c r="Z114" s="692"/>
      <c r="AA114" s="692"/>
      <c r="AB114" s="692"/>
      <c r="AC114" s="692"/>
      <c r="AD114" s="692"/>
      <c r="AE114" s="692"/>
      <c r="AF114" s="692"/>
      <c r="AG114" s="692"/>
      <c r="AH114" s="692"/>
      <c r="AI114" s="692"/>
      <c r="AJ114" s="692"/>
      <c r="AK114" s="693"/>
      <c r="AL114">
        <v>2</v>
      </c>
      <c r="AM114" s="91" t="str">
        <f t="shared" si="48"/>
        <v>2-Methyl-5-hydroxyethylaminophenol,55302-96-0</v>
      </c>
      <c r="AN114" s="91" t="b">
        <f t="shared" si="49"/>
        <v>0</v>
      </c>
      <c r="AO114" s="91" t="s">
        <v>716</v>
      </c>
      <c r="AP114" s="91" t="b">
        <f t="shared" si="50"/>
        <v>0</v>
      </c>
      <c r="AQ114" s="83" t="b">
        <f t="shared" si="51"/>
        <v>0</v>
      </c>
      <c r="AR114" s="83" t="b">
        <f t="shared" si="52"/>
        <v>0</v>
      </c>
      <c r="AS114" s="77"/>
      <c r="AT114" s="21" t="str">
        <f t="shared" si="38"/>
        <v/>
      </c>
      <c r="AU114" s="91"/>
      <c r="AV114" s="92"/>
      <c r="BB114" s="21" t="b">
        <v>0</v>
      </c>
    </row>
    <row r="115" spans="2:54">
      <c r="B115" s="364"/>
      <c r="C115" s="692" t="s">
        <v>717</v>
      </c>
      <c r="D115" s="692"/>
      <c r="E115" s="692"/>
      <c r="F115" s="692"/>
      <c r="G115" s="692"/>
      <c r="H115" s="692"/>
      <c r="I115" s="692"/>
      <c r="J115" s="692"/>
      <c r="K115" s="692"/>
      <c r="L115" s="692"/>
      <c r="M115" s="692"/>
      <c r="N115" s="692"/>
      <c r="O115" s="692"/>
      <c r="P115" s="692"/>
      <c r="Q115" s="692"/>
      <c r="R115" s="692"/>
      <c r="S115" s="692" t="s">
        <v>718</v>
      </c>
      <c r="T115" s="692"/>
      <c r="U115" s="692"/>
      <c r="V115" s="692"/>
      <c r="W115" s="692"/>
      <c r="X115" s="692"/>
      <c r="Y115" s="692"/>
      <c r="Z115" s="692"/>
      <c r="AA115" s="692"/>
      <c r="AB115" s="692"/>
      <c r="AC115" s="692"/>
      <c r="AD115" s="692"/>
      <c r="AE115" s="692"/>
      <c r="AF115" s="692"/>
      <c r="AG115" s="692"/>
      <c r="AH115" s="692"/>
      <c r="AI115" s="692"/>
      <c r="AJ115" s="692"/>
      <c r="AK115" s="693"/>
      <c r="AL115">
        <v>2</v>
      </c>
      <c r="AM115" s="91" t="str">
        <f t="shared" si="48"/>
        <v>2-Methylresorcinol,608-25-3</v>
      </c>
      <c r="AN115" s="91" t="b">
        <f t="shared" si="49"/>
        <v>0</v>
      </c>
      <c r="AO115" s="91" t="s">
        <v>719</v>
      </c>
      <c r="AP115" s="91" t="b">
        <f t="shared" si="50"/>
        <v>0</v>
      </c>
      <c r="AQ115" s="83" t="b">
        <f t="shared" si="51"/>
        <v>0</v>
      </c>
      <c r="AR115" s="83" t="b">
        <f t="shared" si="52"/>
        <v>0</v>
      </c>
      <c r="AS115" s="77"/>
      <c r="AT115" s="21" t="str">
        <f t="shared" si="38"/>
        <v/>
      </c>
      <c r="AU115" s="91"/>
      <c r="AV115" s="92"/>
      <c r="BB115" s="21" t="b">
        <v>0</v>
      </c>
    </row>
    <row r="116" spans="2:54">
      <c r="B116" s="364"/>
      <c r="C116" s="692" t="s">
        <v>720</v>
      </c>
      <c r="D116" s="692"/>
      <c r="E116" s="692"/>
      <c r="F116" s="692"/>
      <c r="G116" s="692"/>
      <c r="H116" s="692"/>
      <c r="I116" s="692"/>
      <c r="J116" s="692"/>
      <c r="K116" s="692"/>
      <c r="L116" s="692"/>
      <c r="M116" s="692"/>
      <c r="N116" s="692"/>
      <c r="O116" s="692"/>
      <c r="P116" s="692"/>
      <c r="Q116" s="692"/>
      <c r="R116" s="692"/>
      <c r="S116" s="692" t="s">
        <v>721</v>
      </c>
      <c r="T116" s="692"/>
      <c r="U116" s="692"/>
      <c r="V116" s="692"/>
      <c r="W116" s="692"/>
      <c r="X116" s="692"/>
      <c r="Y116" s="692"/>
      <c r="Z116" s="692"/>
      <c r="AA116" s="692"/>
      <c r="AB116" s="692"/>
      <c r="AC116" s="692"/>
      <c r="AD116" s="692"/>
      <c r="AE116" s="692"/>
      <c r="AF116" s="692"/>
      <c r="AG116" s="692"/>
      <c r="AH116" s="692"/>
      <c r="AI116" s="692"/>
      <c r="AJ116" s="692"/>
      <c r="AK116" s="693"/>
      <c r="AL116">
        <v>2</v>
      </c>
      <c r="AM116" s="91" t="str">
        <f t="shared" si="48"/>
        <v>4-Aamino-2-hydroxytoluene,2835-95-2</v>
      </c>
      <c r="AN116" s="91" t="b">
        <f t="shared" si="49"/>
        <v>0</v>
      </c>
      <c r="AO116" s="91" t="s">
        <v>722</v>
      </c>
      <c r="AP116" s="91" t="b">
        <f t="shared" si="50"/>
        <v>0</v>
      </c>
      <c r="AQ116" s="83" t="b">
        <f t="shared" si="51"/>
        <v>0</v>
      </c>
      <c r="AR116" s="83" t="b">
        <f t="shared" si="52"/>
        <v>0</v>
      </c>
      <c r="AS116" s="77"/>
      <c r="AT116" s="21" t="str">
        <f t="shared" si="38"/>
        <v/>
      </c>
      <c r="AU116" s="91"/>
      <c r="AV116" s="92"/>
      <c r="BB116" s="21" t="b">
        <v>0</v>
      </c>
    </row>
    <row r="117" spans="2:54">
      <c r="B117" s="364"/>
      <c r="C117" s="692" t="s">
        <v>723</v>
      </c>
      <c r="D117" s="692"/>
      <c r="E117" s="692"/>
      <c r="F117" s="692"/>
      <c r="G117" s="692"/>
      <c r="H117" s="692"/>
      <c r="I117" s="692"/>
      <c r="J117" s="692"/>
      <c r="K117" s="692"/>
      <c r="L117" s="692"/>
      <c r="M117" s="692"/>
      <c r="N117" s="692"/>
      <c r="O117" s="692"/>
      <c r="P117" s="692"/>
      <c r="Q117" s="692"/>
      <c r="R117" s="692"/>
      <c r="S117" s="692" t="s">
        <v>724</v>
      </c>
      <c r="T117" s="692"/>
      <c r="U117" s="692"/>
      <c r="V117" s="692"/>
      <c r="W117" s="692"/>
      <c r="X117" s="692"/>
      <c r="Y117" s="692"/>
      <c r="Z117" s="692"/>
      <c r="AA117" s="692"/>
      <c r="AB117" s="692"/>
      <c r="AC117" s="692"/>
      <c r="AD117" s="692"/>
      <c r="AE117" s="692"/>
      <c r="AF117" s="692"/>
      <c r="AG117" s="692"/>
      <c r="AH117" s="692"/>
      <c r="AI117" s="692"/>
      <c r="AJ117" s="692"/>
      <c r="AK117" s="693"/>
      <c r="AL117">
        <v>2</v>
      </c>
      <c r="AM117" s="91" t="str">
        <f t="shared" si="48"/>
        <v>4-Amino-3-nitrophenol,610-81-1</v>
      </c>
      <c r="AN117" s="91" t="b">
        <f t="shared" si="49"/>
        <v>0</v>
      </c>
      <c r="AO117" s="91" t="s">
        <v>725</v>
      </c>
      <c r="AP117" s="91" t="b">
        <f t="shared" si="50"/>
        <v>0</v>
      </c>
      <c r="AQ117" s="83" t="b">
        <f t="shared" si="51"/>
        <v>0</v>
      </c>
      <c r="AR117" s="83" t="b">
        <f t="shared" si="52"/>
        <v>0</v>
      </c>
      <c r="AS117" s="77"/>
      <c r="AT117" s="21" t="str">
        <f t="shared" si="38"/>
        <v/>
      </c>
      <c r="AU117" s="91"/>
      <c r="AV117" s="92"/>
      <c r="BB117" s="21" t="b">
        <v>0</v>
      </c>
    </row>
    <row r="118" spans="2:54">
      <c r="B118" s="364"/>
      <c r="C118" s="692" t="s">
        <v>726</v>
      </c>
      <c r="D118" s="692"/>
      <c r="E118" s="692"/>
      <c r="F118" s="692"/>
      <c r="G118" s="692"/>
      <c r="H118" s="692"/>
      <c r="I118" s="692"/>
      <c r="J118" s="692"/>
      <c r="K118" s="692"/>
      <c r="L118" s="692"/>
      <c r="M118" s="692"/>
      <c r="N118" s="692"/>
      <c r="O118" s="692"/>
      <c r="P118" s="692"/>
      <c r="Q118" s="692"/>
      <c r="R118" s="692"/>
      <c r="S118" s="692" t="s">
        <v>727</v>
      </c>
      <c r="T118" s="692"/>
      <c r="U118" s="692"/>
      <c r="V118" s="692"/>
      <c r="W118" s="692"/>
      <c r="X118" s="692"/>
      <c r="Y118" s="692"/>
      <c r="Z118" s="692"/>
      <c r="AA118" s="692"/>
      <c r="AB118" s="692"/>
      <c r="AC118" s="692"/>
      <c r="AD118" s="692"/>
      <c r="AE118" s="692"/>
      <c r="AF118" s="692"/>
      <c r="AG118" s="692"/>
      <c r="AH118" s="692"/>
      <c r="AI118" s="692"/>
      <c r="AJ118" s="692"/>
      <c r="AK118" s="693"/>
      <c r="AL118">
        <v>2</v>
      </c>
      <c r="AM118" s="91" t="str">
        <f t="shared" si="48"/>
        <v xml:space="preserve">4-Amino-m-cresol,2835-99-6 </v>
      </c>
      <c r="AN118" s="91" t="b">
        <f t="shared" si="49"/>
        <v>0</v>
      </c>
      <c r="AO118" s="91" t="s">
        <v>728</v>
      </c>
      <c r="AP118" s="91" t="b">
        <f t="shared" si="50"/>
        <v>0</v>
      </c>
      <c r="AQ118" s="83" t="b">
        <f t="shared" si="51"/>
        <v>0</v>
      </c>
      <c r="AR118" s="83" t="b">
        <f t="shared" si="52"/>
        <v>0</v>
      </c>
      <c r="AS118" s="77"/>
      <c r="AT118" s="21" t="str">
        <f t="shared" si="38"/>
        <v/>
      </c>
      <c r="AU118" s="91"/>
      <c r="AV118" s="92"/>
      <c r="BB118" s="21" t="b">
        <v>0</v>
      </c>
    </row>
    <row r="119" spans="2:54">
      <c r="B119" s="364"/>
      <c r="C119" s="692" t="s">
        <v>729</v>
      </c>
      <c r="D119" s="692"/>
      <c r="E119" s="692"/>
      <c r="F119" s="692"/>
      <c r="G119" s="692"/>
      <c r="H119" s="692"/>
      <c r="I119" s="692"/>
      <c r="J119" s="692"/>
      <c r="K119" s="692"/>
      <c r="L119" s="692"/>
      <c r="M119" s="692"/>
      <c r="N119" s="692"/>
      <c r="O119" s="692"/>
      <c r="P119" s="692"/>
      <c r="Q119" s="692"/>
      <c r="R119" s="692"/>
      <c r="S119" s="692" t="s">
        <v>730</v>
      </c>
      <c r="T119" s="692"/>
      <c r="U119" s="692"/>
      <c r="V119" s="692"/>
      <c r="W119" s="692"/>
      <c r="X119" s="692"/>
      <c r="Y119" s="692"/>
      <c r="Z119" s="692"/>
      <c r="AA119" s="692"/>
      <c r="AB119" s="692"/>
      <c r="AC119" s="692"/>
      <c r="AD119" s="692"/>
      <c r="AE119" s="692"/>
      <c r="AF119" s="692"/>
      <c r="AG119" s="692"/>
      <c r="AH119" s="692"/>
      <c r="AI119" s="692"/>
      <c r="AJ119" s="692"/>
      <c r="AK119" s="693"/>
      <c r="AL119">
        <v>2</v>
      </c>
      <c r="AM119" s="91" t="str">
        <f t="shared" si="48"/>
        <v>2-Amino-4-hydroxyethylaminoanisole sulfate,83763-48-8</v>
      </c>
      <c r="AN119" s="91" t="b">
        <f t="shared" si="49"/>
        <v>0</v>
      </c>
      <c r="AO119" s="91" t="s">
        <v>731</v>
      </c>
      <c r="AP119" s="91" t="b">
        <f t="shared" si="50"/>
        <v>0</v>
      </c>
      <c r="AQ119" s="83" t="b">
        <f t="shared" si="51"/>
        <v>0</v>
      </c>
      <c r="AR119" s="83" t="b">
        <f t="shared" si="52"/>
        <v>0</v>
      </c>
      <c r="AS119" s="77"/>
      <c r="AT119" s="21" t="str">
        <f t="shared" si="38"/>
        <v/>
      </c>
      <c r="AU119" s="91"/>
      <c r="AV119" s="92"/>
      <c r="BB119" s="21" t="b">
        <v>0</v>
      </c>
    </row>
    <row r="120" spans="2:54">
      <c r="B120" s="363"/>
      <c r="C120" s="692" t="s">
        <v>732</v>
      </c>
      <c r="D120" s="692"/>
      <c r="E120" s="692"/>
      <c r="F120" s="692"/>
      <c r="G120" s="692"/>
      <c r="H120" s="692"/>
      <c r="I120" s="692"/>
      <c r="J120" s="692"/>
      <c r="K120" s="692"/>
      <c r="L120" s="692"/>
      <c r="M120" s="692"/>
      <c r="N120" s="692"/>
      <c r="O120" s="692"/>
      <c r="P120" s="692"/>
      <c r="Q120" s="692"/>
      <c r="R120" s="692"/>
      <c r="S120" s="692"/>
      <c r="T120" s="692"/>
      <c r="U120" s="692"/>
      <c r="V120" s="692"/>
      <c r="W120" s="692"/>
      <c r="X120" s="692"/>
      <c r="Y120" s="692"/>
      <c r="Z120" s="692"/>
      <c r="AA120" s="692"/>
      <c r="AB120" s="692"/>
      <c r="AC120" s="692"/>
      <c r="AD120" s="692"/>
      <c r="AE120" s="692"/>
      <c r="AF120" s="692"/>
      <c r="AG120" s="692"/>
      <c r="AH120" s="692"/>
      <c r="AI120" s="692"/>
      <c r="AJ120" s="692"/>
      <c r="AK120" s="693"/>
      <c r="AL120">
        <v>2</v>
      </c>
      <c r="AM120" s="91" t="str">
        <f t="shared" si="48"/>
        <v>HC Blue No.15</v>
      </c>
      <c r="AN120" s="91" t="b">
        <f t="shared" si="49"/>
        <v>0</v>
      </c>
      <c r="AO120" s="91" t="s">
        <v>733</v>
      </c>
      <c r="AP120" s="91" t="b">
        <f t="shared" si="50"/>
        <v>0</v>
      </c>
      <c r="AQ120" s="83" t="b">
        <f t="shared" si="51"/>
        <v>0</v>
      </c>
      <c r="AR120" s="83" t="b">
        <f t="shared" si="52"/>
        <v>0</v>
      </c>
      <c r="AS120" s="77"/>
      <c r="AT120" s="21" t="str">
        <f t="shared" si="38"/>
        <v/>
      </c>
      <c r="AU120" s="91"/>
      <c r="AV120" s="92"/>
      <c r="BB120" s="21" t="b">
        <v>0</v>
      </c>
    </row>
    <row r="121" spans="2:54">
      <c r="B121" s="363"/>
      <c r="C121" s="692" t="s">
        <v>734</v>
      </c>
      <c r="D121" s="692"/>
      <c r="E121" s="692"/>
      <c r="F121" s="692"/>
      <c r="G121" s="692"/>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3"/>
      <c r="AL121">
        <v>2</v>
      </c>
      <c r="AM121" s="91" t="str">
        <f t="shared" si="48"/>
        <v>HC Blue No.2</v>
      </c>
      <c r="AN121" s="91" t="b">
        <f t="shared" si="49"/>
        <v>0</v>
      </c>
      <c r="AO121" s="91" t="s">
        <v>735</v>
      </c>
      <c r="AP121" s="91" t="b">
        <f t="shared" si="50"/>
        <v>0</v>
      </c>
      <c r="AQ121" s="83" t="b">
        <f t="shared" si="51"/>
        <v>0</v>
      </c>
      <c r="AR121" s="83" t="b">
        <f t="shared" si="52"/>
        <v>0</v>
      </c>
      <c r="AS121" s="77"/>
      <c r="AT121" s="21" t="str">
        <f t="shared" si="38"/>
        <v/>
      </c>
      <c r="AU121" s="91"/>
      <c r="AV121" s="92"/>
      <c r="BB121" s="21" t="b">
        <v>0</v>
      </c>
    </row>
    <row r="122" spans="2:54">
      <c r="B122" s="363"/>
      <c r="C122" s="692" t="s">
        <v>736</v>
      </c>
      <c r="D122" s="692"/>
      <c r="E122" s="692"/>
      <c r="F122" s="692"/>
      <c r="G122" s="692"/>
      <c r="H122" s="692"/>
      <c r="I122" s="692"/>
      <c r="J122" s="692"/>
      <c r="K122" s="692"/>
      <c r="L122" s="692"/>
      <c r="M122" s="692"/>
      <c r="N122" s="692"/>
      <c r="O122" s="692"/>
      <c r="P122" s="692"/>
      <c r="Q122" s="692"/>
      <c r="R122" s="692"/>
      <c r="S122" s="692"/>
      <c r="T122" s="692"/>
      <c r="U122" s="692"/>
      <c r="V122" s="692"/>
      <c r="W122" s="692"/>
      <c r="X122" s="692"/>
      <c r="Y122" s="692"/>
      <c r="Z122" s="692"/>
      <c r="AA122" s="692"/>
      <c r="AB122" s="692"/>
      <c r="AC122" s="692"/>
      <c r="AD122" s="692"/>
      <c r="AE122" s="692"/>
      <c r="AF122" s="692"/>
      <c r="AG122" s="692"/>
      <c r="AH122" s="692"/>
      <c r="AI122" s="692"/>
      <c r="AJ122" s="692"/>
      <c r="AK122" s="693"/>
      <c r="AL122">
        <v>2</v>
      </c>
      <c r="AM122" s="91" t="str">
        <f t="shared" si="48"/>
        <v>HC Red No.13</v>
      </c>
      <c r="AN122" s="91" t="b">
        <f t="shared" si="49"/>
        <v>0</v>
      </c>
      <c r="AO122" s="91" t="s">
        <v>737</v>
      </c>
      <c r="AP122" s="91" t="b">
        <f t="shared" si="50"/>
        <v>0</v>
      </c>
      <c r="AQ122" s="83" t="b">
        <f t="shared" si="51"/>
        <v>0</v>
      </c>
      <c r="AR122" s="83" t="b">
        <f t="shared" si="52"/>
        <v>0</v>
      </c>
      <c r="AS122" s="77"/>
      <c r="AT122" s="21" t="str">
        <f t="shared" si="38"/>
        <v/>
      </c>
      <c r="AU122" s="91"/>
      <c r="AV122" s="92"/>
      <c r="BB122" s="21" t="b">
        <v>0</v>
      </c>
    </row>
    <row r="123" spans="2:54">
      <c r="B123" s="363"/>
      <c r="C123" s="692" t="s">
        <v>738</v>
      </c>
      <c r="D123" s="692"/>
      <c r="E123" s="692"/>
      <c r="F123" s="692"/>
      <c r="G123" s="692"/>
      <c r="H123" s="692"/>
      <c r="I123" s="692"/>
      <c r="J123" s="692"/>
      <c r="K123" s="692"/>
      <c r="L123" s="692"/>
      <c r="M123" s="692"/>
      <c r="N123" s="692"/>
      <c r="O123" s="692"/>
      <c r="P123" s="692"/>
      <c r="Q123" s="692"/>
      <c r="R123" s="692"/>
      <c r="S123" s="692"/>
      <c r="T123" s="692"/>
      <c r="U123" s="692"/>
      <c r="V123" s="692"/>
      <c r="W123" s="692"/>
      <c r="X123" s="692"/>
      <c r="Y123" s="692"/>
      <c r="Z123" s="692"/>
      <c r="AA123" s="692"/>
      <c r="AB123" s="692"/>
      <c r="AC123" s="692"/>
      <c r="AD123" s="692"/>
      <c r="AE123" s="692"/>
      <c r="AF123" s="692"/>
      <c r="AG123" s="692"/>
      <c r="AH123" s="692"/>
      <c r="AI123" s="692"/>
      <c r="AJ123" s="692"/>
      <c r="AK123" s="693"/>
      <c r="AL123">
        <v>2</v>
      </c>
      <c r="AM123" s="91" t="str">
        <f t="shared" si="48"/>
        <v>HC Red No.3</v>
      </c>
      <c r="AN123" s="91" t="b">
        <f t="shared" si="49"/>
        <v>0</v>
      </c>
      <c r="AO123" s="91" t="s">
        <v>739</v>
      </c>
      <c r="AP123" s="91" t="b">
        <f t="shared" si="50"/>
        <v>0</v>
      </c>
      <c r="AQ123" s="83" t="b">
        <f t="shared" si="51"/>
        <v>0</v>
      </c>
      <c r="AR123" s="83" t="b">
        <f t="shared" si="52"/>
        <v>0</v>
      </c>
      <c r="AS123" s="77"/>
      <c r="AT123" s="21" t="str">
        <f t="shared" si="38"/>
        <v/>
      </c>
      <c r="AU123" s="91"/>
      <c r="AV123" s="92"/>
      <c r="BB123" s="21" t="b">
        <v>0</v>
      </c>
    </row>
    <row r="124" spans="2:54">
      <c r="B124" s="363"/>
      <c r="C124" s="692" t="s">
        <v>740</v>
      </c>
      <c r="D124" s="692"/>
      <c r="E124" s="692"/>
      <c r="F124" s="692"/>
      <c r="G124" s="692"/>
      <c r="H124" s="692"/>
      <c r="I124" s="692"/>
      <c r="J124" s="692"/>
      <c r="K124" s="692"/>
      <c r="L124" s="692"/>
      <c r="M124" s="692"/>
      <c r="N124" s="692"/>
      <c r="O124" s="692"/>
      <c r="P124" s="692"/>
      <c r="Q124" s="692"/>
      <c r="R124" s="692"/>
      <c r="S124" s="692"/>
      <c r="T124" s="692"/>
      <c r="U124" s="692"/>
      <c r="V124" s="692"/>
      <c r="W124" s="692"/>
      <c r="X124" s="692"/>
      <c r="Y124" s="692"/>
      <c r="Z124" s="692"/>
      <c r="AA124" s="692"/>
      <c r="AB124" s="692"/>
      <c r="AC124" s="692"/>
      <c r="AD124" s="692"/>
      <c r="AE124" s="692"/>
      <c r="AF124" s="692"/>
      <c r="AG124" s="692"/>
      <c r="AH124" s="692"/>
      <c r="AI124" s="692"/>
      <c r="AJ124" s="692"/>
      <c r="AK124" s="693"/>
      <c r="AL124">
        <v>2</v>
      </c>
      <c r="AM124" s="91" t="str">
        <f t="shared" si="48"/>
        <v>HC Yellow No.13</v>
      </c>
      <c r="AN124" s="91" t="b">
        <f t="shared" si="49"/>
        <v>0</v>
      </c>
      <c r="AO124" s="91" t="s">
        <v>741</v>
      </c>
      <c r="AP124" s="91" t="b">
        <f t="shared" si="50"/>
        <v>0</v>
      </c>
      <c r="AQ124" s="83" t="b">
        <f t="shared" si="51"/>
        <v>0</v>
      </c>
      <c r="AR124" s="83" t="b">
        <f t="shared" si="52"/>
        <v>0</v>
      </c>
      <c r="AS124" s="77"/>
      <c r="AT124" s="21" t="str">
        <f t="shared" si="38"/>
        <v/>
      </c>
      <c r="AU124" s="91"/>
      <c r="AV124" s="92"/>
      <c r="BB124" s="21" t="b">
        <v>0</v>
      </c>
    </row>
    <row r="125" spans="2:54">
      <c r="B125" s="363"/>
      <c r="C125" s="692" t="s">
        <v>742</v>
      </c>
      <c r="D125" s="692"/>
      <c r="E125" s="692"/>
      <c r="F125" s="692"/>
      <c r="G125" s="692"/>
      <c r="H125" s="692"/>
      <c r="I125" s="692"/>
      <c r="J125" s="692"/>
      <c r="K125" s="692"/>
      <c r="L125" s="692"/>
      <c r="M125" s="692"/>
      <c r="N125" s="692"/>
      <c r="O125" s="692"/>
      <c r="P125" s="692"/>
      <c r="Q125" s="692"/>
      <c r="R125" s="692"/>
      <c r="S125" s="692"/>
      <c r="T125" s="692"/>
      <c r="U125" s="692"/>
      <c r="V125" s="692"/>
      <c r="W125" s="692"/>
      <c r="X125" s="692"/>
      <c r="Y125" s="692"/>
      <c r="Z125" s="692"/>
      <c r="AA125" s="692"/>
      <c r="AB125" s="692"/>
      <c r="AC125" s="692"/>
      <c r="AD125" s="692"/>
      <c r="AE125" s="692"/>
      <c r="AF125" s="692"/>
      <c r="AG125" s="692"/>
      <c r="AH125" s="692"/>
      <c r="AI125" s="692"/>
      <c r="AJ125" s="692"/>
      <c r="AK125" s="693"/>
      <c r="AL125">
        <v>2</v>
      </c>
      <c r="AM125" s="91" t="str">
        <f t="shared" si="48"/>
        <v>HC Yellow No.2</v>
      </c>
      <c r="AN125" s="91" t="b">
        <f t="shared" si="49"/>
        <v>0</v>
      </c>
      <c r="AO125" s="91" t="s">
        <v>743</v>
      </c>
      <c r="AP125" s="91" t="b">
        <f t="shared" si="50"/>
        <v>0</v>
      </c>
      <c r="AQ125" s="83" t="b">
        <f t="shared" si="51"/>
        <v>0</v>
      </c>
      <c r="AR125" s="83" t="b">
        <f t="shared" si="52"/>
        <v>0</v>
      </c>
      <c r="AS125" s="77"/>
      <c r="AT125" s="21" t="str">
        <f t="shared" si="38"/>
        <v/>
      </c>
      <c r="AU125" s="91"/>
      <c r="AV125" s="92"/>
      <c r="BB125" s="21" t="b">
        <v>0</v>
      </c>
    </row>
    <row r="126" spans="2:54">
      <c r="B126" s="363"/>
      <c r="C126" s="692" t="s">
        <v>744</v>
      </c>
      <c r="D126" s="692"/>
      <c r="E126" s="692"/>
      <c r="F126" s="692"/>
      <c r="G126" s="692"/>
      <c r="H126" s="692"/>
      <c r="I126" s="692"/>
      <c r="J126" s="692"/>
      <c r="K126" s="692"/>
      <c r="L126" s="692"/>
      <c r="M126" s="692"/>
      <c r="N126" s="692"/>
      <c r="O126" s="692"/>
      <c r="P126" s="692"/>
      <c r="Q126" s="692"/>
      <c r="R126" s="692"/>
      <c r="S126" s="692"/>
      <c r="T126" s="692"/>
      <c r="U126" s="692"/>
      <c r="V126" s="692"/>
      <c r="W126" s="692"/>
      <c r="X126" s="692"/>
      <c r="Y126" s="692"/>
      <c r="Z126" s="692"/>
      <c r="AA126" s="692"/>
      <c r="AB126" s="692"/>
      <c r="AC126" s="692"/>
      <c r="AD126" s="692"/>
      <c r="AE126" s="692"/>
      <c r="AF126" s="692"/>
      <c r="AG126" s="692"/>
      <c r="AH126" s="692"/>
      <c r="AI126" s="692"/>
      <c r="AJ126" s="692"/>
      <c r="AK126" s="693"/>
      <c r="AL126">
        <v>2</v>
      </c>
      <c r="AM126" s="91" t="str">
        <f t="shared" si="48"/>
        <v>HC Yellow No.4</v>
      </c>
      <c r="AN126" s="91" t="b">
        <f t="shared" si="49"/>
        <v>0</v>
      </c>
      <c r="AO126" s="91" t="s">
        <v>745</v>
      </c>
      <c r="AP126" s="91" t="b">
        <f t="shared" si="50"/>
        <v>0</v>
      </c>
      <c r="AQ126" s="83" t="b">
        <f t="shared" si="51"/>
        <v>0</v>
      </c>
      <c r="AR126" s="83" t="b">
        <f t="shared" si="52"/>
        <v>0</v>
      </c>
      <c r="AS126" s="77"/>
      <c r="AT126" s="21" t="str">
        <f t="shared" si="38"/>
        <v/>
      </c>
      <c r="AU126" s="91"/>
      <c r="AV126" s="92"/>
      <c r="BB126" s="21" t="b">
        <v>0</v>
      </c>
    </row>
    <row r="127" spans="2:54">
      <c r="B127" s="363"/>
      <c r="C127" s="692" t="s">
        <v>746</v>
      </c>
      <c r="D127" s="692"/>
      <c r="E127" s="692"/>
      <c r="F127" s="692"/>
      <c r="G127" s="692"/>
      <c r="H127" s="692"/>
      <c r="I127" s="692"/>
      <c r="J127" s="692"/>
      <c r="K127" s="692"/>
      <c r="L127" s="692"/>
      <c r="M127" s="692"/>
      <c r="N127" s="692"/>
      <c r="O127" s="692"/>
      <c r="P127" s="692"/>
      <c r="Q127" s="692"/>
      <c r="R127" s="692"/>
      <c r="S127" s="692"/>
      <c r="T127" s="692"/>
      <c r="U127" s="692"/>
      <c r="V127" s="692"/>
      <c r="W127" s="692"/>
      <c r="X127" s="692"/>
      <c r="Y127" s="692"/>
      <c r="Z127" s="692"/>
      <c r="AA127" s="692"/>
      <c r="AB127" s="692"/>
      <c r="AC127" s="692"/>
      <c r="AD127" s="692"/>
      <c r="AE127" s="692"/>
      <c r="AF127" s="692"/>
      <c r="AG127" s="692"/>
      <c r="AH127" s="692"/>
      <c r="AI127" s="692"/>
      <c r="AJ127" s="692"/>
      <c r="AK127" s="693"/>
      <c r="AL127">
        <v>2</v>
      </c>
      <c r="AM127" s="91" t="str">
        <f t="shared" si="48"/>
        <v>HC Yellow No.5</v>
      </c>
      <c r="AN127" s="91" t="b">
        <f t="shared" si="49"/>
        <v>0</v>
      </c>
      <c r="AO127" s="91" t="s">
        <v>747</v>
      </c>
      <c r="AP127" s="91" t="b">
        <f t="shared" si="50"/>
        <v>0</v>
      </c>
      <c r="AQ127" s="83" t="b">
        <f t="shared" si="51"/>
        <v>0</v>
      </c>
      <c r="AR127" s="83" t="b">
        <f t="shared" si="52"/>
        <v>0</v>
      </c>
      <c r="AS127" s="77"/>
      <c r="AT127" s="21" t="str">
        <f t="shared" si="38"/>
        <v/>
      </c>
      <c r="AU127" s="91"/>
      <c r="AV127" s="92"/>
      <c r="BB127" s="21" t="b">
        <v>0</v>
      </c>
    </row>
    <row r="128" spans="2:54">
      <c r="B128" s="363"/>
      <c r="C128" s="692" t="s">
        <v>748</v>
      </c>
      <c r="D128" s="692"/>
      <c r="E128" s="692"/>
      <c r="F128" s="692"/>
      <c r="G128" s="692"/>
      <c r="H128" s="692"/>
      <c r="I128" s="692"/>
      <c r="J128" s="692"/>
      <c r="K128" s="692"/>
      <c r="L128" s="692"/>
      <c r="M128" s="692"/>
      <c r="N128" s="692"/>
      <c r="O128" s="692"/>
      <c r="P128" s="692"/>
      <c r="Q128" s="692"/>
      <c r="R128" s="692"/>
      <c r="S128" s="692"/>
      <c r="T128" s="692"/>
      <c r="U128" s="692"/>
      <c r="V128" s="692"/>
      <c r="W128" s="692"/>
      <c r="X128" s="692"/>
      <c r="Y128" s="692"/>
      <c r="Z128" s="692"/>
      <c r="AA128" s="692"/>
      <c r="AB128" s="692"/>
      <c r="AC128" s="692"/>
      <c r="AD128" s="692"/>
      <c r="AE128" s="692"/>
      <c r="AF128" s="692"/>
      <c r="AG128" s="692"/>
      <c r="AH128" s="692"/>
      <c r="AI128" s="692"/>
      <c r="AJ128" s="692"/>
      <c r="AK128" s="693"/>
      <c r="AL128">
        <v>2</v>
      </c>
      <c r="AM128" s="91" t="str">
        <f t="shared" si="48"/>
        <v>Hydroxyethyl-2-nitro-p-toluidine</v>
      </c>
      <c r="AN128" s="91" t="b">
        <f t="shared" si="49"/>
        <v>0</v>
      </c>
      <c r="AO128" s="91" t="s">
        <v>749</v>
      </c>
      <c r="AP128" s="91" t="b">
        <f t="shared" si="50"/>
        <v>0</v>
      </c>
      <c r="AQ128" s="83" t="b">
        <f t="shared" si="51"/>
        <v>0</v>
      </c>
      <c r="AR128" s="83" t="b">
        <f t="shared" si="52"/>
        <v>0</v>
      </c>
      <c r="AS128" s="77"/>
      <c r="AT128" s="21" t="str">
        <f t="shared" si="38"/>
        <v/>
      </c>
      <c r="AU128" s="91"/>
      <c r="AV128" s="92"/>
      <c r="BB128" s="21" t="b">
        <v>0</v>
      </c>
    </row>
    <row r="129" spans="2:54">
      <c r="B129" s="363"/>
      <c r="C129" s="692" t="s">
        <v>750</v>
      </c>
      <c r="D129" s="692"/>
      <c r="E129" s="692"/>
      <c r="F129" s="692"/>
      <c r="G129" s="692"/>
      <c r="H129" s="692"/>
      <c r="I129" s="692"/>
      <c r="J129" s="692"/>
      <c r="K129" s="692"/>
      <c r="L129" s="692"/>
      <c r="M129" s="692"/>
      <c r="N129" s="692"/>
      <c r="O129" s="692"/>
      <c r="P129" s="692"/>
      <c r="Q129" s="692"/>
      <c r="R129" s="692"/>
      <c r="S129" s="692"/>
      <c r="T129" s="692"/>
      <c r="U129" s="692"/>
      <c r="V129" s="692"/>
      <c r="W129" s="692"/>
      <c r="X129" s="692"/>
      <c r="Y129" s="692"/>
      <c r="Z129" s="692"/>
      <c r="AA129" s="692"/>
      <c r="AB129" s="692"/>
      <c r="AC129" s="692"/>
      <c r="AD129" s="692"/>
      <c r="AE129" s="692"/>
      <c r="AF129" s="692"/>
      <c r="AG129" s="692"/>
      <c r="AH129" s="692"/>
      <c r="AI129" s="692"/>
      <c r="AJ129" s="692"/>
      <c r="AK129" s="693"/>
      <c r="AL129">
        <v>2</v>
      </c>
      <c r="AM129" s="91" t="str">
        <f t="shared" si="48"/>
        <v>m-Aminophenol (CI 76545)</v>
      </c>
      <c r="AN129" s="91" t="b">
        <f t="shared" si="49"/>
        <v>0</v>
      </c>
      <c r="AO129" s="91" t="s">
        <v>751</v>
      </c>
      <c r="AP129" s="91" t="b">
        <f t="shared" si="50"/>
        <v>0</v>
      </c>
      <c r="AQ129" s="83" t="b">
        <f t="shared" si="51"/>
        <v>0</v>
      </c>
      <c r="AR129" s="83" t="b">
        <f t="shared" si="52"/>
        <v>0</v>
      </c>
      <c r="AS129" s="77"/>
      <c r="AT129" s="21" t="str">
        <f t="shared" si="38"/>
        <v/>
      </c>
      <c r="AU129" s="91"/>
      <c r="AV129" s="92"/>
      <c r="BB129" s="21" t="b">
        <v>0</v>
      </c>
    </row>
    <row r="130" spans="2:54">
      <c r="B130" s="363"/>
      <c r="C130" s="692" t="s">
        <v>752</v>
      </c>
      <c r="D130" s="692"/>
      <c r="E130" s="692"/>
      <c r="F130" s="692"/>
      <c r="G130" s="692"/>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3"/>
      <c r="AL130">
        <v>2</v>
      </c>
      <c r="AM130" s="91" t="str">
        <f t="shared" si="48"/>
        <v>m-phenylenediamine</v>
      </c>
      <c r="AN130" s="91" t="b">
        <f t="shared" si="49"/>
        <v>0</v>
      </c>
      <c r="AO130" s="91" t="s">
        <v>753</v>
      </c>
      <c r="AP130" s="91" t="b">
        <f t="shared" si="50"/>
        <v>0</v>
      </c>
      <c r="AQ130" s="83" t="b">
        <f t="shared" si="51"/>
        <v>0</v>
      </c>
      <c r="AR130" s="83" t="b">
        <f t="shared" si="52"/>
        <v>0</v>
      </c>
      <c r="AS130" s="77"/>
      <c r="AT130" s="21" t="str">
        <f t="shared" si="38"/>
        <v/>
      </c>
      <c r="AU130" s="91"/>
      <c r="AV130" s="92"/>
      <c r="BB130" s="21" t="b">
        <v>0</v>
      </c>
    </row>
    <row r="131" spans="2:54">
      <c r="B131" s="364"/>
      <c r="C131" s="692" t="s">
        <v>754</v>
      </c>
      <c r="D131" s="692"/>
      <c r="E131" s="692"/>
      <c r="F131" s="692"/>
      <c r="G131" s="692"/>
      <c r="H131" s="692"/>
      <c r="I131" s="692"/>
      <c r="J131" s="692"/>
      <c r="K131" s="692"/>
      <c r="L131" s="692"/>
      <c r="M131" s="692"/>
      <c r="N131" s="692"/>
      <c r="O131" s="692"/>
      <c r="P131" s="692"/>
      <c r="Q131" s="692"/>
      <c r="R131" s="692"/>
      <c r="S131" s="692"/>
      <c r="T131" s="692"/>
      <c r="U131" s="692"/>
      <c r="V131" s="692"/>
      <c r="W131" s="692"/>
      <c r="X131" s="692"/>
      <c r="Y131" s="692"/>
      <c r="Z131" s="692"/>
      <c r="AA131" s="692"/>
      <c r="AB131" s="692"/>
      <c r="AC131" s="692"/>
      <c r="AD131" s="692"/>
      <c r="AE131" s="692"/>
      <c r="AF131" s="692"/>
      <c r="AG131" s="692"/>
      <c r="AH131" s="692"/>
      <c r="AI131" s="692"/>
      <c r="AJ131" s="692"/>
      <c r="AK131" s="693"/>
      <c r="AL131">
        <v>2</v>
      </c>
      <c r="AM131" s="91" t="str">
        <f t="shared" si="48"/>
        <v xml:space="preserve">N,N-Bis(2-hydroxyethyl)-p-phenylenediamine </v>
      </c>
      <c r="AN131" s="91" t="b">
        <f t="shared" si="49"/>
        <v>0</v>
      </c>
      <c r="AO131" s="91" t="s">
        <v>755</v>
      </c>
      <c r="AP131" s="91" t="b">
        <f t="shared" si="50"/>
        <v>0</v>
      </c>
      <c r="AQ131" s="83" t="b">
        <f t="shared" si="51"/>
        <v>0</v>
      </c>
      <c r="AR131" s="83" t="b">
        <f t="shared" si="52"/>
        <v>0</v>
      </c>
      <c r="AS131" s="77"/>
      <c r="AT131" s="21" t="str">
        <f t="shared" si="38"/>
        <v/>
      </c>
      <c r="AU131" s="91"/>
      <c r="AV131" s="92"/>
      <c r="BB131" s="21" t="b">
        <v>0</v>
      </c>
    </row>
    <row r="132" spans="2:54">
      <c r="B132" s="364"/>
      <c r="C132" s="692" t="s">
        <v>756</v>
      </c>
      <c r="D132" s="692"/>
      <c r="E132" s="692"/>
      <c r="F132" s="692"/>
      <c r="G132" s="692"/>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3"/>
      <c r="AL132">
        <v>2</v>
      </c>
      <c r="AM132" s="91" t="str">
        <f t="shared" si="48"/>
        <v>sulfate</v>
      </c>
      <c r="AN132" s="91" t="b">
        <f t="shared" si="49"/>
        <v>0</v>
      </c>
      <c r="AO132" s="91" t="s">
        <v>757</v>
      </c>
      <c r="AP132" s="91" t="b">
        <f>BB132</f>
        <v>0</v>
      </c>
      <c r="AQ132" s="83" t="b">
        <f t="shared" si="51"/>
        <v>0</v>
      </c>
      <c r="AR132" s="83" t="b">
        <f t="shared" si="52"/>
        <v>0</v>
      </c>
      <c r="AS132" s="77"/>
      <c r="AT132" s="21" t="str">
        <f t="shared" si="38"/>
        <v/>
      </c>
      <c r="AU132" s="91"/>
      <c r="AV132" s="92"/>
      <c r="BB132" s="21" t="b">
        <v>0</v>
      </c>
    </row>
    <row r="133" spans="2:54">
      <c r="B133" s="694" t="s">
        <v>758</v>
      </c>
      <c r="C133" s="695"/>
      <c r="D133" s="695"/>
      <c r="E133" s="695"/>
      <c r="F133" s="695"/>
      <c r="G133" s="695"/>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6"/>
      <c r="AL133">
        <v>3</v>
      </c>
      <c r="AM133" s="91" t="str">
        <f>B133</f>
        <v>※如遇非例行主成分，需另評估開發方法、購置標準品，並另評估報價與交期。</v>
      </c>
      <c r="AN133" s="91" t="b">
        <f>OR(BB82:BB132)</f>
        <v>0</v>
      </c>
      <c r="AO133" s="91" t="s">
        <v>617</v>
      </c>
      <c r="AP133" s="91" t="b">
        <f>TRUE</f>
        <v>1</v>
      </c>
      <c r="AQ133" s="83" t="b">
        <f t="shared" si="51"/>
        <v>0</v>
      </c>
      <c r="AR133" s="83" t="b">
        <f t="shared" si="52"/>
        <v>0</v>
      </c>
      <c r="AS133" s="77"/>
      <c r="AT133" s="21" t="str">
        <f t="shared" ref="AT133:AT135" si="53">AT132&amp;IF(AQ133=TRUE,
    IF(AL133=3,
        IF(AM133="", "", "        "&amp;REPT("-", LEN(AO133) - LEN(SUBSTITUTE(AO133, "-", "")))&amp;AM133&amp;CHAR(10)),
        IF(AL133=1, ""&amp;AM133&amp;CHAR(10),
           IF(AL133=2, "      █"&amp;AM133&amp;CHAR(10), AM133&amp;CHAR(10))
        )
    )&amp;AS133,
    "")</f>
        <v/>
      </c>
      <c r="AU133" s="91"/>
      <c r="AV133" s="92"/>
    </row>
    <row r="134" spans="2:54">
      <c r="B134" s="688" t="s">
        <v>820</v>
      </c>
      <c r="C134" s="689"/>
      <c r="D134" s="689"/>
      <c r="E134" s="689"/>
      <c r="F134" s="689"/>
      <c r="G134" s="689"/>
      <c r="H134" s="689"/>
      <c r="I134" s="689"/>
      <c r="J134" s="689"/>
      <c r="K134" s="689"/>
      <c r="L134" s="689"/>
      <c r="M134" s="689"/>
      <c r="N134" s="689"/>
      <c r="O134" s="689"/>
      <c r="P134" s="689"/>
      <c r="Q134" s="689"/>
      <c r="R134" s="689"/>
      <c r="S134" s="689"/>
      <c r="T134" s="689"/>
      <c r="U134" s="689"/>
      <c r="V134" s="689"/>
      <c r="W134" s="689"/>
      <c r="X134" s="689"/>
      <c r="Y134" s="689"/>
      <c r="Z134" s="689"/>
      <c r="AA134" s="689"/>
      <c r="AB134" s="689"/>
      <c r="AC134" s="689"/>
      <c r="AD134" s="689"/>
      <c r="AE134" s="689"/>
      <c r="AF134" s="689"/>
      <c r="AG134" s="689"/>
      <c r="AH134" s="689"/>
      <c r="AI134" s="689"/>
      <c r="AJ134" s="689"/>
      <c r="AK134" s="370">
        <f>COUNTIF(BB135,TRUE)</f>
        <v>0</v>
      </c>
      <c r="AL134" s="84">
        <v>1</v>
      </c>
      <c r="AM134" t="str">
        <f>B134</f>
        <v>13. 其他(未在上述列表中請自行填寫):</v>
      </c>
      <c r="AN134" s="91" t="b">
        <f>BB135</f>
        <v>0</v>
      </c>
      <c r="AO134" s="91" t="s">
        <v>759</v>
      </c>
      <c r="AP134" s="91" t="b">
        <f>BB135</f>
        <v>0</v>
      </c>
      <c r="AQ134" s="83" t="b">
        <f t="shared" si="51"/>
        <v>0</v>
      </c>
      <c r="AR134" s="83" t="b">
        <f t="shared" si="52"/>
        <v>0</v>
      </c>
      <c r="AS134" s="77"/>
      <c r="AT134" s="21" t="str">
        <f t="shared" si="53"/>
        <v/>
      </c>
      <c r="AU134" s="91"/>
      <c r="AV134" s="92"/>
    </row>
    <row r="135" spans="2:54" ht="16.5" thickBot="1">
      <c r="B135" s="369"/>
      <c r="C135" s="706"/>
      <c r="D135" s="706"/>
      <c r="E135" s="706"/>
      <c r="F135" s="706"/>
      <c r="G135" s="706"/>
      <c r="H135" s="706"/>
      <c r="I135" s="706"/>
      <c r="J135" s="706"/>
      <c r="K135" s="706"/>
      <c r="L135" s="706"/>
      <c r="M135" s="706"/>
      <c r="N135" s="706"/>
      <c r="O135" s="706"/>
      <c r="P135" s="706"/>
      <c r="Q135" s="706"/>
      <c r="R135" s="706"/>
      <c r="S135" s="706"/>
      <c r="T135" s="706"/>
      <c r="U135" s="706"/>
      <c r="V135" s="706"/>
      <c r="W135" s="706"/>
      <c r="X135" s="706"/>
      <c r="Y135" s="706"/>
      <c r="Z135" s="706"/>
      <c r="AA135" s="706"/>
      <c r="AB135" s="706"/>
      <c r="AC135" s="706"/>
      <c r="AD135" s="706"/>
      <c r="AE135" s="706"/>
      <c r="AF135" s="706"/>
      <c r="AG135" s="706"/>
      <c r="AH135" s="706"/>
      <c r="AI135" s="706"/>
      <c r="AJ135" s="706"/>
      <c r="AK135" s="707"/>
      <c r="AL135">
        <v>2</v>
      </c>
      <c r="AM135" s="91" t="str">
        <f>IF(BB135,C135,"")</f>
        <v/>
      </c>
      <c r="AN135" s="91" t="b">
        <f>BB135</f>
        <v>0</v>
      </c>
      <c r="AO135" s="91" t="s">
        <v>760</v>
      </c>
      <c r="AP135" s="91" t="b">
        <f>AND(B135,C135&lt;&gt;"")</f>
        <v>0</v>
      </c>
      <c r="AQ135" s="83" t="b">
        <f t="shared" si="51"/>
        <v>0</v>
      </c>
      <c r="AR135" s="83" t="b">
        <f t="shared" si="52"/>
        <v>0</v>
      </c>
      <c r="AS135" s="77"/>
      <c r="AT135" s="21" t="str">
        <f t="shared" si="53"/>
        <v/>
      </c>
      <c r="AU135" s="91"/>
      <c r="AV135" s="92"/>
      <c r="BB135" s="21" t="b">
        <v>0</v>
      </c>
    </row>
    <row r="136" spans="2:54" ht="20.25" thickTop="1">
      <c r="B136" s="682" t="s">
        <v>838</v>
      </c>
      <c r="C136" s="682"/>
      <c r="D136" s="682"/>
      <c r="E136" s="682"/>
      <c r="F136" s="682"/>
      <c r="G136" s="682"/>
      <c r="H136" s="682"/>
      <c r="I136" s="682"/>
      <c r="J136" s="682"/>
      <c r="K136" s="682"/>
      <c r="L136" s="682"/>
      <c r="M136" s="682"/>
      <c r="N136" s="682"/>
      <c r="O136" s="682"/>
      <c r="P136" s="682"/>
      <c r="Q136" s="682"/>
      <c r="R136" s="682"/>
      <c r="S136" s="682"/>
      <c r="T136" s="682"/>
      <c r="U136" s="682"/>
      <c r="V136" s="682"/>
      <c r="W136" s="682"/>
      <c r="X136" s="682"/>
      <c r="Y136" s="682"/>
      <c r="Z136" s="682"/>
      <c r="AA136" s="682"/>
      <c r="AB136" s="682"/>
      <c r="AC136" s="682"/>
      <c r="AD136" s="682"/>
      <c r="AE136" s="682"/>
      <c r="AF136" s="682"/>
      <c r="AG136" s="682"/>
      <c r="AH136" s="682"/>
      <c r="AI136" s="682"/>
      <c r="AJ136" s="682"/>
      <c r="AK136" s="682"/>
      <c r="AL136" s="305"/>
      <c r="AM136" s="91"/>
      <c r="AN136" s="91"/>
      <c r="AO136" s="91"/>
      <c r="AP136" s="91"/>
      <c r="AQ136" s="94"/>
      <c r="AR136" s="94"/>
      <c r="AS136" s="77"/>
      <c r="AT136" s="77"/>
      <c r="AU136" s="91"/>
      <c r="AV136" s="92"/>
    </row>
  </sheetData>
  <sheetProtection algorithmName="SHA-512" hashValue="lJ/7AUMKR73uYEVq4xJYLRW0ZYLR8Ng8Vtplgk6a8ytxQ4iOD6L447tHnCkIvENO0mQ9AaXwKrnpwVWwPkpm/Q==" saltValue="TLxfOxWE4hgGd6Ilie19DQ==" spinCount="100000" sheet="1" formatCells="0" formatRows="0" selectLockedCells="1"/>
  <mergeCells count="241">
    <mergeCell ref="B136:AK136"/>
    <mergeCell ref="C132:R132"/>
    <mergeCell ref="S132:AK132"/>
    <mergeCell ref="B133:AK133"/>
    <mergeCell ref="B134:AJ134"/>
    <mergeCell ref="C135:AK135"/>
    <mergeCell ref="C129:R129"/>
    <mergeCell ref="S129:AK129"/>
    <mergeCell ref="C130:R130"/>
    <mergeCell ref="S130:AK130"/>
    <mergeCell ref="C131:R131"/>
    <mergeCell ref="S131:AK131"/>
    <mergeCell ref="C126:R126"/>
    <mergeCell ref="S126:AK126"/>
    <mergeCell ref="C127:R127"/>
    <mergeCell ref="S127:AK127"/>
    <mergeCell ref="C128:R128"/>
    <mergeCell ref="S128:AK128"/>
    <mergeCell ref="C123:R123"/>
    <mergeCell ref="S123:AK123"/>
    <mergeCell ref="C124:R124"/>
    <mergeCell ref="S124:AK124"/>
    <mergeCell ref="C125:R125"/>
    <mergeCell ref="S125:AK125"/>
    <mergeCell ref="C120:R120"/>
    <mergeCell ref="S120:AK120"/>
    <mergeCell ref="C121:R121"/>
    <mergeCell ref="S121:AK121"/>
    <mergeCell ref="C122:R122"/>
    <mergeCell ref="S122:AK122"/>
    <mergeCell ref="C117:R117"/>
    <mergeCell ref="S117:AK117"/>
    <mergeCell ref="C118:R118"/>
    <mergeCell ref="S118:AK118"/>
    <mergeCell ref="C119:R119"/>
    <mergeCell ref="S119:AK119"/>
    <mergeCell ref="C114:R114"/>
    <mergeCell ref="S114:AK114"/>
    <mergeCell ref="C115:R115"/>
    <mergeCell ref="S115:AK115"/>
    <mergeCell ref="C116:R116"/>
    <mergeCell ref="S116:AK116"/>
    <mergeCell ref="C111:R111"/>
    <mergeCell ref="S111:AK111"/>
    <mergeCell ref="C112:R112"/>
    <mergeCell ref="S112:AK112"/>
    <mergeCell ref="C113:R113"/>
    <mergeCell ref="S113:AK113"/>
    <mergeCell ref="C108:R108"/>
    <mergeCell ref="S108:AK108"/>
    <mergeCell ref="C109:R109"/>
    <mergeCell ref="S109:AK109"/>
    <mergeCell ref="C110:R110"/>
    <mergeCell ref="S110:AK110"/>
    <mergeCell ref="C105:R105"/>
    <mergeCell ref="S105:AK105"/>
    <mergeCell ref="C106:R106"/>
    <mergeCell ref="S106:AK106"/>
    <mergeCell ref="C107:R107"/>
    <mergeCell ref="S107:AK107"/>
    <mergeCell ref="C102:R102"/>
    <mergeCell ref="S102:AK102"/>
    <mergeCell ref="C103:R103"/>
    <mergeCell ref="S103:AK103"/>
    <mergeCell ref="C104:R104"/>
    <mergeCell ref="S104:AK104"/>
    <mergeCell ref="C99:R99"/>
    <mergeCell ref="S99:AK99"/>
    <mergeCell ref="C100:R100"/>
    <mergeCell ref="S100:AK100"/>
    <mergeCell ref="C101:R101"/>
    <mergeCell ref="S101:AK101"/>
    <mergeCell ref="C96:R96"/>
    <mergeCell ref="S96:AK96"/>
    <mergeCell ref="C97:R97"/>
    <mergeCell ref="S97:AK97"/>
    <mergeCell ref="C98:R98"/>
    <mergeCell ref="S98:AK98"/>
    <mergeCell ref="C93:R93"/>
    <mergeCell ref="S93:AK93"/>
    <mergeCell ref="C94:R94"/>
    <mergeCell ref="S94:AK94"/>
    <mergeCell ref="C95:R95"/>
    <mergeCell ref="S95:AK95"/>
    <mergeCell ref="C90:R90"/>
    <mergeCell ref="S90:AK90"/>
    <mergeCell ref="C91:R91"/>
    <mergeCell ref="S91:AK91"/>
    <mergeCell ref="C92:R92"/>
    <mergeCell ref="S92:AK92"/>
    <mergeCell ref="C87:R87"/>
    <mergeCell ref="S87:AK87"/>
    <mergeCell ref="C88:R88"/>
    <mergeCell ref="S88:AK88"/>
    <mergeCell ref="C89:R89"/>
    <mergeCell ref="S89:AK89"/>
    <mergeCell ref="C84:R84"/>
    <mergeCell ref="S84:AK84"/>
    <mergeCell ref="C85:R85"/>
    <mergeCell ref="S85:AK85"/>
    <mergeCell ref="C86:R86"/>
    <mergeCell ref="S86:AK86"/>
    <mergeCell ref="C81:R81"/>
    <mergeCell ref="S81:AK81"/>
    <mergeCell ref="C82:R82"/>
    <mergeCell ref="S82:AK82"/>
    <mergeCell ref="C83:R83"/>
    <mergeCell ref="S83:AK83"/>
    <mergeCell ref="C77:R77"/>
    <mergeCell ref="S77:AK77"/>
    <mergeCell ref="C78:R78"/>
    <mergeCell ref="S78:AK78"/>
    <mergeCell ref="B79:AJ79"/>
    <mergeCell ref="B80:AK80"/>
    <mergeCell ref="C73:R73"/>
    <mergeCell ref="S73:AK73"/>
    <mergeCell ref="C74:R74"/>
    <mergeCell ref="S74:AK74"/>
    <mergeCell ref="B75:AK75"/>
    <mergeCell ref="B76:AJ76"/>
    <mergeCell ref="B69:AJ69"/>
    <mergeCell ref="C70:R70"/>
    <mergeCell ref="S70:AK70"/>
    <mergeCell ref="C71:R71"/>
    <mergeCell ref="S71:AK71"/>
    <mergeCell ref="C72:R72"/>
    <mergeCell ref="S72:AK72"/>
    <mergeCell ref="C65:R65"/>
    <mergeCell ref="S65:AK65"/>
    <mergeCell ref="B66:AJ66"/>
    <mergeCell ref="C67:R67"/>
    <mergeCell ref="S67:AK67"/>
    <mergeCell ref="C68:R68"/>
    <mergeCell ref="S68:AK68"/>
    <mergeCell ref="B61:AJ61"/>
    <mergeCell ref="C62:R62"/>
    <mergeCell ref="S62:AK62"/>
    <mergeCell ref="C63:R63"/>
    <mergeCell ref="S63:AK63"/>
    <mergeCell ref="C64:R64"/>
    <mergeCell ref="S64:AK64"/>
    <mergeCell ref="C58:R58"/>
    <mergeCell ref="S58:AK58"/>
    <mergeCell ref="C59:R59"/>
    <mergeCell ref="S59:AK59"/>
    <mergeCell ref="C60:R60"/>
    <mergeCell ref="S60:AK60"/>
    <mergeCell ref="D54:H54"/>
    <mergeCell ref="J54:W54"/>
    <mergeCell ref="B55:AJ55"/>
    <mergeCell ref="C56:R56"/>
    <mergeCell ref="S56:AK56"/>
    <mergeCell ref="C57:R57"/>
    <mergeCell ref="S57:AK57"/>
    <mergeCell ref="B48:AJ48"/>
    <mergeCell ref="C49:AK49"/>
    <mergeCell ref="C50:AK50"/>
    <mergeCell ref="C51:AK51"/>
    <mergeCell ref="C52:AK52"/>
    <mergeCell ref="B53:AK53"/>
    <mergeCell ref="C45:R45"/>
    <mergeCell ref="S45:AK45"/>
    <mergeCell ref="C46:R46"/>
    <mergeCell ref="S46:AK46"/>
    <mergeCell ref="C47:R47"/>
    <mergeCell ref="S47:AK47"/>
    <mergeCell ref="C42:R42"/>
    <mergeCell ref="S42:AK42"/>
    <mergeCell ref="C43:R43"/>
    <mergeCell ref="S43:AK43"/>
    <mergeCell ref="C44:R44"/>
    <mergeCell ref="S44:AK44"/>
    <mergeCell ref="C39:R39"/>
    <mergeCell ref="S39:AK39"/>
    <mergeCell ref="C40:R40"/>
    <mergeCell ref="S40:AK40"/>
    <mergeCell ref="C41:R41"/>
    <mergeCell ref="S41:AK41"/>
    <mergeCell ref="C36:R36"/>
    <mergeCell ref="S36:AK36"/>
    <mergeCell ref="C37:R37"/>
    <mergeCell ref="S37:AK37"/>
    <mergeCell ref="C38:R38"/>
    <mergeCell ref="S38:AK38"/>
    <mergeCell ref="C33:R33"/>
    <mergeCell ref="S33:AK33"/>
    <mergeCell ref="C34:R34"/>
    <mergeCell ref="S34:AK34"/>
    <mergeCell ref="C35:R35"/>
    <mergeCell ref="S35:AK35"/>
    <mergeCell ref="C30:R30"/>
    <mergeCell ref="S30:AK30"/>
    <mergeCell ref="C31:R31"/>
    <mergeCell ref="S31:AK31"/>
    <mergeCell ref="C32:R32"/>
    <mergeCell ref="S32:AK32"/>
    <mergeCell ref="C27:R27"/>
    <mergeCell ref="S27:AK27"/>
    <mergeCell ref="C28:R28"/>
    <mergeCell ref="S28:AK28"/>
    <mergeCell ref="C29:R29"/>
    <mergeCell ref="S29:AK29"/>
    <mergeCell ref="C24:R24"/>
    <mergeCell ref="S24:AK24"/>
    <mergeCell ref="C25:R25"/>
    <mergeCell ref="S25:AK25"/>
    <mergeCell ref="C26:R26"/>
    <mergeCell ref="S26:AK26"/>
    <mergeCell ref="C20:R20"/>
    <mergeCell ref="S20:AK20"/>
    <mergeCell ref="C21:R21"/>
    <mergeCell ref="S21:AK21"/>
    <mergeCell ref="B22:AJ22"/>
    <mergeCell ref="C23:R23"/>
    <mergeCell ref="S23:AK23"/>
    <mergeCell ref="C16:R16"/>
    <mergeCell ref="S16:AK16"/>
    <mergeCell ref="C17:R17"/>
    <mergeCell ref="S17:AK17"/>
    <mergeCell ref="B18:AJ18"/>
    <mergeCell ref="C19:R19"/>
    <mergeCell ref="S19:AK19"/>
    <mergeCell ref="C14:R14"/>
    <mergeCell ref="S14:AK14"/>
    <mergeCell ref="B15:AJ15"/>
    <mergeCell ref="C7:AK7"/>
    <mergeCell ref="C8:AK8"/>
    <mergeCell ref="B9:AJ9"/>
    <mergeCell ref="C10:R10"/>
    <mergeCell ref="S10:AK10"/>
    <mergeCell ref="C11:R11"/>
    <mergeCell ref="S11:AK11"/>
    <mergeCell ref="B1:AK1"/>
    <mergeCell ref="B2:AK2"/>
    <mergeCell ref="B3:AK3"/>
    <mergeCell ref="B4:AJ4"/>
    <mergeCell ref="C5:AK5"/>
    <mergeCell ref="C6:AK6"/>
    <mergeCell ref="C12:R12"/>
    <mergeCell ref="S12:AK12"/>
    <mergeCell ref="B13:AK13"/>
  </mergeCells>
  <phoneticPr fontId="10" type="noConversion"/>
  <conditionalFormatting sqref="B4 B48">
    <cfRule type="expression" dxfId="322" priority="130">
      <formula>$AK4</formula>
    </cfRule>
  </conditionalFormatting>
  <conditionalFormatting sqref="B9">
    <cfRule type="expression" dxfId="321" priority="128">
      <formula>$AK9</formula>
    </cfRule>
  </conditionalFormatting>
  <conditionalFormatting sqref="B15">
    <cfRule type="expression" dxfId="320" priority="126">
      <formula>$AK15</formula>
    </cfRule>
  </conditionalFormatting>
  <conditionalFormatting sqref="B18">
    <cfRule type="expression" dxfId="319" priority="124">
      <formula>$AK18</formula>
    </cfRule>
  </conditionalFormatting>
  <conditionalFormatting sqref="B22">
    <cfRule type="expression" dxfId="318" priority="122">
      <formula>$AK22</formula>
    </cfRule>
  </conditionalFormatting>
  <conditionalFormatting sqref="B54">
    <cfRule type="expression" dxfId="317" priority="32">
      <formula>OR($AL54=2,$AL54=3,$AL54=1)</formula>
    </cfRule>
    <cfRule type="expression" dxfId="316" priority="33">
      <formula>OR($AL54=3)</formula>
    </cfRule>
    <cfRule type="expression" dxfId="315" priority="30">
      <formula>OR($AL54=2,$AL54=3,$AL54=1)</formula>
    </cfRule>
    <cfRule type="expression" dxfId="314" priority="31">
      <formula>OR($AL54=3)</formula>
    </cfRule>
    <cfRule type="expression" dxfId="313" priority="29">
      <formula>IF($AN54=TRUE,$AP54&lt;&gt;TRUE)</formula>
    </cfRule>
  </conditionalFormatting>
  <conditionalFormatting sqref="B55">
    <cfRule type="expression" dxfId="312" priority="120">
      <formula>$AK55</formula>
    </cfRule>
  </conditionalFormatting>
  <conditionalFormatting sqref="B61">
    <cfRule type="expression" dxfId="311" priority="118">
      <formula>$AK61</formula>
    </cfRule>
  </conditionalFormatting>
  <conditionalFormatting sqref="B66">
    <cfRule type="expression" dxfId="310" priority="116">
      <formula>$AK66</formula>
    </cfRule>
  </conditionalFormatting>
  <conditionalFormatting sqref="B69">
    <cfRule type="expression" dxfId="309" priority="114">
      <formula>$AK69</formula>
    </cfRule>
  </conditionalFormatting>
  <conditionalFormatting sqref="B76">
    <cfRule type="expression" dxfId="308" priority="112">
      <formula>$AK76</formula>
    </cfRule>
  </conditionalFormatting>
  <conditionalFormatting sqref="B79">
    <cfRule type="expression" dxfId="307" priority="110">
      <formula>$AK79</formula>
    </cfRule>
  </conditionalFormatting>
  <conditionalFormatting sqref="B134">
    <cfRule type="expression" dxfId="306" priority="108">
      <formula>$AK134</formula>
    </cfRule>
  </conditionalFormatting>
  <conditionalFormatting sqref="B136">
    <cfRule type="expression" dxfId="305" priority="8">
      <formula>OR($AL136=3)</formula>
    </cfRule>
    <cfRule type="expression" dxfId="304" priority="7">
      <formula>OR($AL136=2,$AL136=3,$AL136=1)</formula>
    </cfRule>
  </conditionalFormatting>
  <conditionalFormatting sqref="B13:AK13">
    <cfRule type="expression" dxfId="303" priority="14">
      <formula>AQ13</formula>
    </cfRule>
  </conditionalFormatting>
  <conditionalFormatting sqref="B75:AK75">
    <cfRule type="expression" dxfId="302" priority="13">
      <formula>AQ75</formula>
    </cfRule>
  </conditionalFormatting>
  <conditionalFormatting sqref="B80:AK80">
    <cfRule type="expression" dxfId="301" priority="12">
      <formula>AQ80</formula>
    </cfRule>
  </conditionalFormatting>
  <conditionalFormatting sqref="B133:AK133">
    <cfRule type="expression" dxfId="300" priority="11">
      <formula>AQ133</formula>
    </cfRule>
  </conditionalFormatting>
  <conditionalFormatting sqref="B3:AS135 B1:AY2 AU3:AX3 AU4:AY135 AL136:AY136 B137:AY200">
    <cfRule type="expression" dxfId="299" priority="100">
      <formula>OR($AL1=2,$AL1=3,$AL1=1)</formula>
    </cfRule>
  </conditionalFormatting>
  <conditionalFormatting sqref="B3:AS135 AU3:AX3 AU4:AY135 AL136:AY136 B137:AY200">
    <cfRule type="expression" dxfId="298" priority="4220">
      <formula>OR($AL3=3)</formula>
    </cfRule>
  </conditionalFormatting>
  <conditionalFormatting sqref="B1:AY2">
    <cfRule type="expression" dxfId="297" priority="106">
      <formula>OR($AL1=3)</formula>
    </cfRule>
  </conditionalFormatting>
  <conditionalFormatting sqref="C5:C8">
    <cfRule type="expression" dxfId="296" priority="3489" stopIfTrue="1">
      <formula>BB5=TRUE</formula>
    </cfRule>
  </conditionalFormatting>
  <conditionalFormatting sqref="C11:C12">
    <cfRule type="expression" dxfId="295" priority="3629" stopIfTrue="1">
      <formula>BB11=TRUE</formula>
    </cfRule>
  </conditionalFormatting>
  <conditionalFormatting sqref="C14">
    <cfRule type="expression" dxfId="294" priority="3661" stopIfTrue="1">
      <formula>BB14=TRUE</formula>
    </cfRule>
  </conditionalFormatting>
  <conditionalFormatting sqref="C17">
    <cfRule type="expression" dxfId="293" priority="3662" stopIfTrue="1">
      <formula>BB17=TRUE</formula>
    </cfRule>
  </conditionalFormatting>
  <conditionalFormatting sqref="C20:C21">
    <cfRule type="expression" dxfId="292" priority="3663" stopIfTrue="1">
      <formula>BB20=TRUE</formula>
    </cfRule>
  </conditionalFormatting>
  <conditionalFormatting sqref="C24:C47">
    <cfRule type="expression" dxfId="291" priority="3695" stopIfTrue="1">
      <formula>BB24=TRUE</formula>
    </cfRule>
  </conditionalFormatting>
  <conditionalFormatting sqref="C49:C52">
    <cfRule type="expression" dxfId="290" priority="4079" stopIfTrue="1">
      <formula>BB49=TRUE</formula>
    </cfRule>
  </conditionalFormatting>
  <conditionalFormatting sqref="C57:C60">
    <cfRule type="expression" dxfId="289" priority="4221" stopIfTrue="1">
      <formula>BB57=TRUE</formula>
    </cfRule>
  </conditionalFormatting>
  <conditionalFormatting sqref="C63:C65">
    <cfRule type="expression" dxfId="288" priority="4285" stopIfTrue="1">
      <formula>BB63=TRUE</formula>
    </cfRule>
  </conditionalFormatting>
  <conditionalFormatting sqref="C68">
    <cfRule type="expression" dxfId="287" priority="4333" stopIfTrue="1">
      <formula>BB68=TRUE</formula>
    </cfRule>
  </conditionalFormatting>
  <conditionalFormatting sqref="C71:C74">
    <cfRule type="expression" dxfId="286" priority="4334" stopIfTrue="1">
      <formula>BB71=TRUE</formula>
    </cfRule>
  </conditionalFormatting>
  <conditionalFormatting sqref="C78">
    <cfRule type="expression" dxfId="285" priority="4398" stopIfTrue="1">
      <formula>BB78=TRUE</formula>
    </cfRule>
  </conditionalFormatting>
  <conditionalFormatting sqref="C82:C132">
    <cfRule type="expression" dxfId="284" priority="4399" stopIfTrue="1">
      <formula>BB82=TRUE</formula>
    </cfRule>
  </conditionalFormatting>
  <conditionalFormatting sqref="C135">
    <cfRule type="expression" dxfId="283" priority="3487">
      <formula>AND(BB135, ISBLANK(C135))</formula>
    </cfRule>
    <cfRule type="expression" dxfId="282" priority="3488">
      <formula>AND(BB135, NOT(ISBLANK(BB135)))</formula>
    </cfRule>
  </conditionalFormatting>
  <conditionalFormatting sqref="D5:D8">
    <cfRule type="expression" dxfId="281" priority="3490" stopIfTrue="1">
      <formula>CK5=TRUE</formula>
    </cfRule>
  </conditionalFormatting>
  <conditionalFormatting sqref="D11:D12">
    <cfRule type="expression" dxfId="280" priority="3630" stopIfTrue="1">
      <formula>BR11=TRUE</formula>
    </cfRule>
  </conditionalFormatting>
  <conditionalFormatting sqref="D20:D21">
    <cfRule type="expression" dxfId="279" priority="3664" stopIfTrue="1">
      <formula>BR20=TRUE</formula>
    </cfRule>
  </conditionalFormatting>
  <conditionalFormatting sqref="D24:D47">
    <cfRule type="expression" dxfId="278" priority="3696" stopIfTrue="1">
      <formula>BR24=TRUE</formula>
    </cfRule>
  </conditionalFormatting>
  <conditionalFormatting sqref="D49:D52">
    <cfRule type="expression" dxfId="277" priority="4080" stopIfTrue="1">
      <formula>CK49=TRUE</formula>
    </cfRule>
  </conditionalFormatting>
  <conditionalFormatting sqref="D54">
    <cfRule type="expression" dxfId="276" priority="4219" stopIfTrue="1">
      <formula>BC54=TRUE</formula>
    </cfRule>
  </conditionalFormatting>
  <conditionalFormatting sqref="D57:D60">
    <cfRule type="expression" dxfId="275" priority="4222" stopIfTrue="1">
      <formula>BR57=TRUE</formula>
    </cfRule>
  </conditionalFormatting>
  <conditionalFormatting sqref="D63:D65">
    <cfRule type="expression" dxfId="274" priority="4286" stopIfTrue="1">
      <formula>BR63=TRUE</formula>
    </cfRule>
  </conditionalFormatting>
  <conditionalFormatting sqref="D71:D74">
    <cfRule type="expression" dxfId="273" priority="4335" stopIfTrue="1">
      <formula>BR71=TRUE</formula>
    </cfRule>
  </conditionalFormatting>
  <conditionalFormatting sqref="D82:D132">
    <cfRule type="expression" dxfId="272" priority="4400" stopIfTrue="1">
      <formula>BR82=TRUE</formula>
    </cfRule>
  </conditionalFormatting>
  <conditionalFormatting sqref="E5:E8">
    <cfRule type="expression" dxfId="271" priority="3491" stopIfTrue="1">
      <formula>CK5=TRUE</formula>
    </cfRule>
  </conditionalFormatting>
  <conditionalFormatting sqref="E11:E12">
    <cfRule type="expression" dxfId="270" priority="3631" stopIfTrue="1">
      <formula>BR11=TRUE</formula>
    </cfRule>
  </conditionalFormatting>
  <conditionalFormatting sqref="E20:E21">
    <cfRule type="expression" dxfId="269" priority="3665" stopIfTrue="1">
      <formula>BR20=TRUE</formula>
    </cfRule>
  </conditionalFormatting>
  <conditionalFormatting sqref="E24:E47">
    <cfRule type="expression" dxfId="268" priority="3697" stopIfTrue="1">
      <formula>BR24=TRUE</formula>
    </cfRule>
  </conditionalFormatting>
  <conditionalFormatting sqref="E49:E52">
    <cfRule type="expression" dxfId="267" priority="4081" stopIfTrue="1">
      <formula>CK49=TRUE</formula>
    </cfRule>
  </conditionalFormatting>
  <conditionalFormatting sqref="E57:E60">
    <cfRule type="expression" dxfId="266" priority="4223" stopIfTrue="1">
      <formula>BR57=TRUE</formula>
    </cfRule>
  </conditionalFormatting>
  <conditionalFormatting sqref="E63:E65">
    <cfRule type="expression" dxfId="265" priority="4287" stopIfTrue="1">
      <formula>BR63=TRUE</formula>
    </cfRule>
  </conditionalFormatting>
  <conditionalFormatting sqref="E71:E74">
    <cfRule type="expression" dxfId="264" priority="4336" stopIfTrue="1">
      <formula>BR71=TRUE</formula>
    </cfRule>
  </conditionalFormatting>
  <conditionalFormatting sqref="E82:E132">
    <cfRule type="expression" dxfId="263" priority="4401" stopIfTrue="1">
      <formula>BR82=TRUE</formula>
    </cfRule>
  </conditionalFormatting>
  <conditionalFormatting sqref="F5:F8">
    <cfRule type="expression" dxfId="262" priority="3492" stopIfTrue="1">
      <formula>CK5=TRUE</formula>
    </cfRule>
  </conditionalFormatting>
  <conditionalFormatting sqref="F11:F12">
    <cfRule type="expression" dxfId="261" priority="3632" stopIfTrue="1">
      <formula>BR11=TRUE</formula>
    </cfRule>
  </conditionalFormatting>
  <conditionalFormatting sqref="F20:F21">
    <cfRule type="expression" dxfId="260" priority="3666" stopIfTrue="1">
      <formula>BR20=TRUE</formula>
    </cfRule>
  </conditionalFormatting>
  <conditionalFormatting sqref="F24:F47">
    <cfRule type="expression" dxfId="259" priority="3698" stopIfTrue="1">
      <formula>BR24=TRUE</formula>
    </cfRule>
  </conditionalFormatting>
  <conditionalFormatting sqref="F49:F52">
    <cfRule type="expression" dxfId="258" priority="4082" stopIfTrue="1">
      <formula>CK49=TRUE</formula>
    </cfRule>
  </conditionalFormatting>
  <conditionalFormatting sqref="F57:F60">
    <cfRule type="expression" dxfId="257" priority="4224" stopIfTrue="1">
      <formula>BR57=TRUE</formula>
    </cfRule>
  </conditionalFormatting>
  <conditionalFormatting sqref="F63:F65">
    <cfRule type="expression" dxfId="256" priority="4288" stopIfTrue="1">
      <formula>BR63=TRUE</formula>
    </cfRule>
  </conditionalFormatting>
  <conditionalFormatting sqref="F71:F74">
    <cfRule type="expression" dxfId="255" priority="4337" stopIfTrue="1">
      <formula>BR71=TRUE</formula>
    </cfRule>
  </conditionalFormatting>
  <conditionalFormatting sqref="F82:F132">
    <cfRule type="expression" dxfId="254" priority="4402" stopIfTrue="1">
      <formula>BR82=TRUE</formula>
    </cfRule>
  </conditionalFormatting>
  <conditionalFormatting sqref="G5:G8">
    <cfRule type="expression" dxfId="253" priority="3493" stopIfTrue="1">
      <formula>CK5=TRUE</formula>
    </cfRule>
  </conditionalFormatting>
  <conditionalFormatting sqref="G11:G12">
    <cfRule type="expression" dxfId="252" priority="3633" stopIfTrue="1">
      <formula>BR11=TRUE</formula>
    </cfRule>
  </conditionalFormatting>
  <conditionalFormatting sqref="G20:G21">
    <cfRule type="expression" dxfId="251" priority="3667" stopIfTrue="1">
      <formula>BR20=TRUE</formula>
    </cfRule>
  </conditionalFormatting>
  <conditionalFormatting sqref="G24:G47">
    <cfRule type="expression" dxfId="250" priority="3699" stopIfTrue="1">
      <formula>BR24=TRUE</formula>
    </cfRule>
  </conditionalFormatting>
  <conditionalFormatting sqref="G49:G52">
    <cfRule type="expression" dxfId="249" priority="4083" stopIfTrue="1">
      <formula>CK49=TRUE</formula>
    </cfRule>
  </conditionalFormatting>
  <conditionalFormatting sqref="G57:G60">
    <cfRule type="expression" dxfId="248" priority="4225" stopIfTrue="1">
      <formula>BR57=TRUE</formula>
    </cfRule>
  </conditionalFormatting>
  <conditionalFormatting sqref="G63:G65">
    <cfRule type="expression" dxfId="247" priority="4289" stopIfTrue="1">
      <formula>BR63=TRUE</formula>
    </cfRule>
  </conditionalFormatting>
  <conditionalFormatting sqref="G71:G74">
    <cfRule type="expression" dxfId="246" priority="4338" stopIfTrue="1">
      <formula>BR71=TRUE</formula>
    </cfRule>
  </conditionalFormatting>
  <conditionalFormatting sqref="G82:G132">
    <cfRule type="expression" dxfId="245" priority="4403" stopIfTrue="1">
      <formula>BR82=TRUE</formula>
    </cfRule>
  </conditionalFormatting>
  <conditionalFormatting sqref="H5:H8">
    <cfRule type="expression" dxfId="244" priority="3494" stopIfTrue="1">
      <formula>CK5=TRUE</formula>
    </cfRule>
  </conditionalFormatting>
  <conditionalFormatting sqref="H11:H12">
    <cfRule type="expression" dxfId="243" priority="3634" stopIfTrue="1">
      <formula>BR11=TRUE</formula>
    </cfRule>
  </conditionalFormatting>
  <conditionalFormatting sqref="H20:H21">
    <cfRule type="expression" dxfId="242" priority="3668" stopIfTrue="1">
      <formula>BR20=TRUE</formula>
    </cfRule>
  </conditionalFormatting>
  <conditionalFormatting sqref="H24:H47">
    <cfRule type="expression" dxfId="241" priority="3700" stopIfTrue="1">
      <formula>BR24=TRUE</formula>
    </cfRule>
  </conditionalFormatting>
  <conditionalFormatting sqref="H49:H52">
    <cfRule type="expression" dxfId="240" priority="4084" stopIfTrue="1">
      <formula>CK49=TRUE</formula>
    </cfRule>
  </conditionalFormatting>
  <conditionalFormatting sqref="H57:H60">
    <cfRule type="expression" dxfId="239" priority="4226" stopIfTrue="1">
      <formula>BR57=TRUE</formula>
    </cfRule>
  </conditionalFormatting>
  <conditionalFormatting sqref="H63:H65">
    <cfRule type="expression" dxfId="238" priority="4290" stopIfTrue="1">
      <formula>BR63=TRUE</formula>
    </cfRule>
  </conditionalFormatting>
  <conditionalFormatting sqref="H71:H74">
    <cfRule type="expression" dxfId="237" priority="4339" stopIfTrue="1">
      <formula>BR71=TRUE</formula>
    </cfRule>
  </conditionalFormatting>
  <conditionalFormatting sqref="H82:H132">
    <cfRule type="expression" dxfId="236" priority="4404" stopIfTrue="1">
      <formula>BR82=TRUE</formula>
    </cfRule>
  </conditionalFormatting>
  <conditionalFormatting sqref="I5:I8">
    <cfRule type="expression" dxfId="235" priority="3495" stopIfTrue="1">
      <formula>CK5=TRUE</formula>
    </cfRule>
  </conditionalFormatting>
  <conditionalFormatting sqref="I11:I12">
    <cfRule type="expression" dxfId="234" priority="3635" stopIfTrue="1">
      <formula>BR11=TRUE</formula>
    </cfRule>
  </conditionalFormatting>
  <conditionalFormatting sqref="I20:I21">
    <cfRule type="expression" dxfId="233" priority="3669" stopIfTrue="1">
      <formula>BR20=TRUE</formula>
    </cfRule>
  </conditionalFormatting>
  <conditionalFormatting sqref="I24:I47">
    <cfRule type="expression" dxfId="232" priority="3701" stopIfTrue="1">
      <formula>BR24=TRUE</formula>
    </cfRule>
  </conditionalFormatting>
  <conditionalFormatting sqref="I49:I52">
    <cfRule type="expression" dxfId="231" priority="4085" stopIfTrue="1">
      <formula>CK49=TRUE</formula>
    </cfRule>
  </conditionalFormatting>
  <conditionalFormatting sqref="I57:I60">
    <cfRule type="expression" dxfId="230" priority="4227" stopIfTrue="1">
      <formula>BR57=TRUE</formula>
    </cfRule>
  </conditionalFormatting>
  <conditionalFormatting sqref="I63:I65">
    <cfRule type="expression" dxfId="229" priority="4291" stopIfTrue="1">
      <formula>BR63=TRUE</formula>
    </cfRule>
  </conditionalFormatting>
  <conditionalFormatting sqref="I71:I74">
    <cfRule type="expression" dxfId="228" priority="4340" stopIfTrue="1">
      <formula>BR71=TRUE</formula>
    </cfRule>
  </conditionalFormatting>
  <conditionalFormatting sqref="I82:I132">
    <cfRule type="expression" dxfId="227" priority="4405" stopIfTrue="1">
      <formula>BR82=TRUE</formula>
    </cfRule>
  </conditionalFormatting>
  <conditionalFormatting sqref="J5:J8">
    <cfRule type="expression" dxfId="226" priority="3496" stopIfTrue="1">
      <formula>CK5=TRUE</formula>
    </cfRule>
  </conditionalFormatting>
  <conditionalFormatting sqref="J11:J12">
    <cfRule type="expression" dxfId="225" priority="3636" stopIfTrue="1">
      <formula>BR11=TRUE</formula>
    </cfRule>
  </conditionalFormatting>
  <conditionalFormatting sqref="J20:J21">
    <cfRule type="expression" dxfId="224" priority="3670" stopIfTrue="1">
      <formula>BR20=TRUE</formula>
    </cfRule>
  </conditionalFormatting>
  <conditionalFormatting sqref="J24:J47">
    <cfRule type="expression" dxfId="223" priority="3702" stopIfTrue="1">
      <formula>BR24=TRUE</formula>
    </cfRule>
  </conditionalFormatting>
  <conditionalFormatting sqref="J49:J52">
    <cfRule type="expression" dxfId="222" priority="4086" stopIfTrue="1">
      <formula>CK49=TRUE</formula>
    </cfRule>
  </conditionalFormatting>
  <conditionalFormatting sqref="J54">
    <cfRule type="expression" dxfId="221" priority="99">
      <formula>BI54=TRUE</formula>
    </cfRule>
  </conditionalFormatting>
  <conditionalFormatting sqref="J57:J60">
    <cfRule type="expression" dxfId="220" priority="4228" stopIfTrue="1">
      <formula>BR57=TRUE</formula>
    </cfRule>
  </conditionalFormatting>
  <conditionalFormatting sqref="J63:J65">
    <cfRule type="expression" dxfId="219" priority="4292" stopIfTrue="1">
      <formula>BR63=TRUE</formula>
    </cfRule>
  </conditionalFormatting>
  <conditionalFormatting sqref="J71:J74">
    <cfRule type="expression" dxfId="218" priority="4341" stopIfTrue="1">
      <formula>BR71=TRUE</formula>
    </cfRule>
  </conditionalFormatting>
  <conditionalFormatting sqref="J82:J132">
    <cfRule type="expression" dxfId="217" priority="4406" stopIfTrue="1">
      <formula>BR82=TRUE</formula>
    </cfRule>
  </conditionalFormatting>
  <conditionalFormatting sqref="K5:K8">
    <cfRule type="expression" dxfId="216" priority="3497" stopIfTrue="1">
      <formula>CK5=TRUE</formula>
    </cfRule>
  </conditionalFormatting>
  <conditionalFormatting sqref="K11:K12">
    <cfRule type="expression" dxfId="215" priority="3637" stopIfTrue="1">
      <formula>BR11=TRUE</formula>
    </cfRule>
  </conditionalFormatting>
  <conditionalFormatting sqref="K20:K21">
    <cfRule type="expression" dxfId="214" priority="3671" stopIfTrue="1">
      <formula>BR20=TRUE</formula>
    </cfRule>
  </conditionalFormatting>
  <conditionalFormatting sqref="K24:K47">
    <cfRule type="expression" dxfId="213" priority="3703" stopIfTrue="1">
      <formula>BR24=TRUE</formula>
    </cfRule>
  </conditionalFormatting>
  <conditionalFormatting sqref="K49:K52">
    <cfRule type="expression" dxfId="212" priority="4087" stopIfTrue="1">
      <formula>CK49=TRUE</formula>
    </cfRule>
  </conditionalFormatting>
  <conditionalFormatting sqref="K57:K60">
    <cfRule type="expression" dxfId="211" priority="4229" stopIfTrue="1">
      <formula>BR57=TRUE</formula>
    </cfRule>
  </conditionalFormatting>
  <conditionalFormatting sqref="K63:K65">
    <cfRule type="expression" dxfId="210" priority="4293" stopIfTrue="1">
      <formula>BR63=TRUE</formula>
    </cfRule>
  </conditionalFormatting>
  <conditionalFormatting sqref="K71:K74">
    <cfRule type="expression" dxfId="209" priority="4342" stopIfTrue="1">
      <formula>BR71=TRUE</formula>
    </cfRule>
  </conditionalFormatting>
  <conditionalFormatting sqref="K82:K132">
    <cfRule type="expression" dxfId="208" priority="4407" stopIfTrue="1">
      <formula>BR82=TRUE</formula>
    </cfRule>
  </conditionalFormatting>
  <conditionalFormatting sqref="L5:L8">
    <cfRule type="expression" dxfId="207" priority="3498" stopIfTrue="1">
      <formula>CK5=TRUE</formula>
    </cfRule>
  </conditionalFormatting>
  <conditionalFormatting sqref="L11:L12">
    <cfRule type="expression" dxfId="206" priority="3638" stopIfTrue="1">
      <formula>BR11=TRUE</formula>
    </cfRule>
  </conditionalFormatting>
  <conditionalFormatting sqref="L20:L21">
    <cfRule type="expression" dxfId="205" priority="3672" stopIfTrue="1">
      <formula>BR20=TRUE</formula>
    </cfRule>
  </conditionalFormatting>
  <conditionalFormatting sqref="L24:L47">
    <cfRule type="expression" dxfId="204" priority="3704" stopIfTrue="1">
      <formula>BR24=TRUE</formula>
    </cfRule>
  </conditionalFormatting>
  <conditionalFormatting sqref="L49:L52">
    <cfRule type="expression" dxfId="203" priority="4088" stopIfTrue="1">
      <formula>CK49=TRUE</formula>
    </cfRule>
  </conditionalFormatting>
  <conditionalFormatting sqref="L57:L60">
    <cfRule type="expression" dxfId="202" priority="4230" stopIfTrue="1">
      <formula>BR57=TRUE</formula>
    </cfRule>
  </conditionalFormatting>
  <conditionalFormatting sqref="L63:L65">
    <cfRule type="expression" dxfId="201" priority="4294" stopIfTrue="1">
      <formula>BR63=TRUE</formula>
    </cfRule>
  </conditionalFormatting>
  <conditionalFormatting sqref="L71:L74">
    <cfRule type="expression" dxfId="200" priority="4343" stopIfTrue="1">
      <formula>BR71=TRUE</formula>
    </cfRule>
  </conditionalFormatting>
  <conditionalFormatting sqref="L82:L132">
    <cfRule type="expression" dxfId="199" priority="4408" stopIfTrue="1">
      <formula>BR82=TRUE</formula>
    </cfRule>
  </conditionalFormatting>
  <conditionalFormatting sqref="M5:M8">
    <cfRule type="expression" dxfId="198" priority="3499" stopIfTrue="1">
      <formula>CK5=TRUE</formula>
    </cfRule>
  </conditionalFormatting>
  <conditionalFormatting sqref="M11:M12">
    <cfRule type="expression" dxfId="197" priority="3639" stopIfTrue="1">
      <formula>BR11=TRUE</formula>
    </cfRule>
  </conditionalFormatting>
  <conditionalFormatting sqref="M20:M21">
    <cfRule type="expression" dxfId="196" priority="3673" stopIfTrue="1">
      <formula>BR20=TRUE</formula>
    </cfRule>
  </conditionalFormatting>
  <conditionalFormatting sqref="M24:M47">
    <cfRule type="expression" dxfId="195" priority="3705" stopIfTrue="1">
      <formula>BR24=TRUE</formula>
    </cfRule>
  </conditionalFormatting>
  <conditionalFormatting sqref="M49:M52">
    <cfRule type="expression" dxfId="194" priority="4089" stopIfTrue="1">
      <formula>CK49=TRUE</formula>
    </cfRule>
  </conditionalFormatting>
  <conditionalFormatting sqref="M57:M60">
    <cfRule type="expression" dxfId="193" priority="4231" stopIfTrue="1">
      <formula>BR57=TRUE</formula>
    </cfRule>
  </conditionalFormatting>
  <conditionalFormatting sqref="M63:M65">
    <cfRule type="expression" dxfId="192" priority="4295" stopIfTrue="1">
      <formula>BR63=TRUE</formula>
    </cfRule>
  </conditionalFormatting>
  <conditionalFormatting sqref="M71:M74">
    <cfRule type="expression" dxfId="191" priority="4344" stopIfTrue="1">
      <formula>BR71=TRUE</formula>
    </cfRule>
  </conditionalFormatting>
  <conditionalFormatting sqref="M82:M132">
    <cfRule type="expression" dxfId="190" priority="4409" stopIfTrue="1">
      <formula>BR82=TRUE</formula>
    </cfRule>
  </conditionalFormatting>
  <conditionalFormatting sqref="N5:N8">
    <cfRule type="expression" dxfId="189" priority="3500" stopIfTrue="1">
      <formula>CK5=TRUE</formula>
    </cfRule>
  </conditionalFormatting>
  <conditionalFormatting sqref="N11:N12">
    <cfRule type="expression" dxfId="188" priority="3640" stopIfTrue="1">
      <formula>BR11=TRUE</formula>
    </cfRule>
  </conditionalFormatting>
  <conditionalFormatting sqref="N20:N21">
    <cfRule type="expression" dxfId="187" priority="3674" stopIfTrue="1">
      <formula>BR20=TRUE</formula>
    </cfRule>
  </conditionalFormatting>
  <conditionalFormatting sqref="N24:N47">
    <cfRule type="expression" dxfId="186" priority="3706" stopIfTrue="1">
      <formula>BR24=TRUE</formula>
    </cfRule>
  </conditionalFormatting>
  <conditionalFormatting sqref="N49:N52">
    <cfRule type="expression" dxfId="185" priority="4090" stopIfTrue="1">
      <formula>CK49=TRUE</formula>
    </cfRule>
  </conditionalFormatting>
  <conditionalFormatting sqref="N57:N60">
    <cfRule type="expression" dxfId="184" priority="4232" stopIfTrue="1">
      <formula>BR57=TRUE</formula>
    </cfRule>
  </conditionalFormatting>
  <conditionalFormatting sqref="N63:N65">
    <cfRule type="expression" dxfId="183" priority="4296" stopIfTrue="1">
      <formula>BR63=TRUE</formula>
    </cfRule>
  </conditionalFormatting>
  <conditionalFormatting sqref="N71:N74">
    <cfRule type="expression" dxfId="182" priority="4345" stopIfTrue="1">
      <formula>BR71=TRUE</formula>
    </cfRule>
  </conditionalFormatting>
  <conditionalFormatting sqref="N82:N132">
    <cfRule type="expression" dxfId="181" priority="4410" stopIfTrue="1">
      <formula>BR82=TRUE</formula>
    </cfRule>
  </conditionalFormatting>
  <conditionalFormatting sqref="O5:O8">
    <cfRule type="expression" dxfId="180" priority="3501" stopIfTrue="1">
      <formula>CK5=TRUE</formula>
    </cfRule>
  </conditionalFormatting>
  <conditionalFormatting sqref="O11:O12">
    <cfRule type="expression" dxfId="179" priority="3641" stopIfTrue="1">
      <formula>BR11=TRUE</formula>
    </cfRule>
  </conditionalFormatting>
  <conditionalFormatting sqref="O20:O21">
    <cfRule type="expression" dxfId="178" priority="3675" stopIfTrue="1">
      <formula>BR20=TRUE</formula>
    </cfRule>
  </conditionalFormatting>
  <conditionalFormatting sqref="O24:O47">
    <cfRule type="expression" dxfId="177" priority="3707" stopIfTrue="1">
      <formula>BR24=TRUE</formula>
    </cfRule>
  </conditionalFormatting>
  <conditionalFormatting sqref="O49:O52">
    <cfRule type="expression" dxfId="176" priority="4091" stopIfTrue="1">
      <formula>CK49=TRUE</formula>
    </cfRule>
  </conditionalFormatting>
  <conditionalFormatting sqref="O57:O60">
    <cfRule type="expression" dxfId="175" priority="4233" stopIfTrue="1">
      <formula>BR57=TRUE</formula>
    </cfRule>
  </conditionalFormatting>
  <conditionalFormatting sqref="O63:O65">
    <cfRule type="expression" dxfId="174" priority="4297" stopIfTrue="1">
      <formula>BR63=TRUE</formula>
    </cfRule>
  </conditionalFormatting>
  <conditionalFormatting sqref="O71:O74">
    <cfRule type="expression" dxfId="173" priority="4346" stopIfTrue="1">
      <formula>BR71=TRUE</formula>
    </cfRule>
  </conditionalFormatting>
  <conditionalFormatting sqref="O82:O132">
    <cfRule type="expression" dxfId="172" priority="4411" stopIfTrue="1">
      <formula>BR82=TRUE</formula>
    </cfRule>
  </conditionalFormatting>
  <conditionalFormatting sqref="P5:P8">
    <cfRule type="expression" dxfId="171" priority="3502" stopIfTrue="1">
      <formula>CK5=TRUE</formula>
    </cfRule>
  </conditionalFormatting>
  <conditionalFormatting sqref="P11:P12">
    <cfRule type="expression" dxfId="170" priority="3642" stopIfTrue="1">
      <formula>BR11=TRUE</formula>
    </cfRule>
  </conditionalFormatting>
  <conditionalFormatting sqref="P20:P21">
    <cfRule type="expression" dxfId="169" priority="3676" stopIfTrue="1">
      <formula>BR20=TRUE</formula>
    </cfRule>
  </conditionalFormatting>
  <conditionalFormatting sqref="P24:P47">
    <cfRule type="expression" dxfId="168" priority="3708" stopIfTrue="1">
      <formula>BR24=TRUE</formula>
    </cfRule>
  </conditionalFormatting>
  <conditionalFormatting sqref="P49:P52">
    <cfRule type="expression" dxfId="167" priority="4092" stopIfTrue="1">
      <formula>CK49=TRUE</formula>
    </cfRule>
  </conditionalFormatting>
  <conditionalFormatting sqref="P57:P60">
    <cfRule type="expression" dxfId="166" priority="4234" stopIfTrue="1">
      <formula>BR57=TRUE</formula>
    </cfRule>
  </conditionalFormatting>
  <conditionalFormatting sqref="P63:P65">
    <cfRule type="expression" dxfId="165" priority="4298" stopIfTrue="1">
      <formula>BR63=TRUE</formula>
    </cfRule>
  </conditionalFormatting>
  <conditionalFormatting sqref="P71:P74">
    <cfRule type="expression" dxfId="164" priority="4347" stopIfTrue="1">
      <formula>BR71=TRUE</formula>
    </cfRule>
  </conditionalFormatting>
  <conditionalFormatting sqref="P82:P132">
    <cfRule type="expression" dxfId="163" priority="4412" stopIfTrue="1">
      <formula>BR82=TRUE</formula>
    </cfRule>
  </conditionalFormatting>
  <conditionalFormatting sqref="Q5:Q8">
    <cfRule type="expression" dxfId="162" priority="3503" stopIfTrue="1">
      <formula>CK5=TRUE</formula>
    </cfRule>
  </conditionalFormatting>
  <conditionalFormatting sqref="Q11:Q12">
    <cfRule type="expression" dxfId="161" priority="3643" stopIfTrue="1">
      <formula>BR11=TRUE</formula>
    </cfRule>
  </conditionalFormatting>
  <conditionalFormatting sqref="Q20:Q21">
    <cfRule type="expression" dxfId="160" priority="3677" stopIfTrue="1">
      <formula>BR20=TRUE</formula>
    </cfRule>
  </conditionalFormatting>
  <conditionalFormatting sqref="Q24:Q47">
    <cfRule type="expression" dxfId="159" priority="3709" stopIfTrue="1">
      <formula>BR24=TRUE</formula>
    </cfRule>
  </conditionalFormatting>
  <conditionalFormatting sqref="Q49:Q52">
    <cfRule type="expression" dxfId="158" priority="4093" stopIfTrue="1">
      <formula>CK49=TRUE</formula>
    </cfRule>
  </conditionalFormatting>
  <conditionalFormatting sqref="Q57:Q60">
    <cfRule type="expression" dxfId="157" priority="4235" stopIfTrue="1">
      <formula>BR57=TRUE</formula>
    </cfRule>
  </conditionalFormatting>
  <conditionalFormatting sqref="Q63:Q65">
    <cfRule type="expression" dxfId="156" priority="4299" stopIfTrue="1">
      <formula>BR63=TRUE</formula>
    </cfRule>
  </conditionalFormatting>
  <conditionalFormatting sqref="Q71:Q74">
    <cfRule type="expression" dxfId="155" priority="4348" stopIfTrue="1">
      <formula>BR71=TRUE</formula>
    </cfRule>
  </conditionalFormatting>
  <conditionalFormatting sqref="Q82:Q132">
    <cfRule type="expression" dxfId="154" priority="4413" stopIfTrue="1">
      <formula>BR82=TRUE</formula>
    </cfRule>
  </conditionalFormatting>
  <conditionalFormatting sqref="R5:R8">
    <cfRule type="expression" dxfId="153" priority="3504" stopIfTrue="1">
      <formula>CK5=TRUE</formula>
    </cfRule>
  </conditionalFormatting>
  <conditionalFormatting sqref="R11:R12">
    <cfRule type="expression" dxfId="152" priority="3644" stopIfTrue="1">
      <formula>BR11=TRUE</formula>
    </cfRule>
  </conditionalFormatting>
  <conditionalFormatting sqref="R20:R21">
    <cfRule type="expression" dxfId="151" priority="3678" stopIfTrue="1">
      <formula>BR20=TRUE</formula>
    </cfRule>
  </conditionalFormatting>
  <conditionalFormatting sqref="R24:R47">
    <cfRule type="expression" dxfId="150" priority="3710" stopIfTrue="1">
      <formula>BR24=TRUE</formula>
    </cfRule>
  </conditionalFormatting>
  <conditionalFormatting sqref="R49:R52">
    <cfRule type="expression" dxfId="149" priority="4094" stopIfTrue="1">
      <formula>CK49=TRUE</formula>
    </cfRule>
  </conditionalFormatting>
  <conditionalFormatting sqref="R57:R60">
    <cfRule type="expression" dxfId="148" priority="4236" stopIfTrue="1">
      <formula>BR57=TRUE</formula>
    </cfRule>
  </conditionalFormatting>
  <conditionalFormatting sqref="R63:R65">
    <cfRule type="expression" dxfId="147" priority="4300" stopIfTrue="1">
      <formula>BR63=TRUE</formula>
    </cfRule>
  </conditionalFormatting>
  <conditionalFormatting sqref="R71:R74">
    <cfRule type="expression" dxfId="146" priority="4349" stopIfTrue="1">
      <formula>BR71=TRUE</formula>
    </cfRule>
  </conditionalFormatting>
  <conditionalFormatting sqref="R82:R132">
    <cfRule type="expression" dxfId="145" priority="4414" stopIfTrue="1">
      <formula>BR82=TRUE</formula>
    </cfRule>
  </conditionalFormatting>
  <conditionalFormatting sqref="S5:S8">
    <cfRule type="expression" dxfId="144" priority="3505" stopIfTrue="1">
      <formula>CK5=TRUE</formula>
    </cfRule>
  </conditionalFormatting>
  <conditionalFormatting sqref="S11">
    <cfRule type="expression" dxfId="143" priority="5215" stopIfTrue="1">
      <formula>AND($AQ11=TRUE, ISNUMBER(SEARCH("*", $AT11)))</formula>
    </cfRule>
  </conditionalFormatting>
  <conditionalFormatting sqref="S12">
    <cfRule type="expression" dxfId="142" priority="3481" stopIfTrue="1">
      <formula>AND($AR12=TRUE, ISNUMBER(SEARCH("*", $AT12)))</formula>
    </cfRule>
  </conditionalFormatting>
  <conditionalFormatting sqref="S14">
    <cfRule type="expression" dxfId="141" priority="5216" stopIfTrue="1">
      <formula>AND($AQ14=TRUE, ISNUMBER(SEARCH("*", $AT14)))</formula>
    </cfRule>
  </conditionalFormatting>
  <conditionalFormatting sqref="S17">
    <cfRule type="expression" dxfId="140" priority="5217" stopIfTrue="1">
      <formula>AND($AQ17=TRUE, ISNUMBER(SEARCH("*", $AT17)))</formula>
    </cfRule>
  </conditionalFormatting>
  <conditionalFormatting sqref="S49:S52">
    <cfRule type="expression" dxfId="139" priority="4095" stopIfTrue="1">
      <formula>CK49=TRUE</formula>
    </cfRule>
  </conditionalFormatting>
  <conditionalFormatting sqref="S63:S65">
    <cfRule type="expression" dxfId="138" priority="5788" stopIfTrue="1">
      <formula>AND($AQ63=TRUE, ISNUMBER(SEARCH("*", $AT63)))</formula>
    </cfRule>
  </conditionalFormatting>
  <conditionalFormatting sqref="S68">
    <cfRule type="expression" dxfId="137" priority="5827" stopIfTrue="1">
      <formula>AND($AQ68=TRUE, ISNUMBER(SEARCH("*", $AT68)))</formula>
    </cfRule>
  </conditionalFormatting>
  <conditionalFormatting sqref="S78">
    <cfRule type="expression" dxfId="136" priority="5904" stopIfTrue="1">
      <formula>AND($AQ78=TRUE, ISNUMBER(SEARCH("*", $AT78)))</formula>
    </cfRule>
  </conditionalFormatting>
  <conditionalFormatting sqref="S20:AK21">
    <cfRule type="expression" dxfId="135" priority="5218" stopIfTrue="1">
      <formula>AND($AQ20=TRUE, ISNUMBER(SEARCH("*", $AT20)))</formula>
    </cfRule>
  </conditionalFormatting>
  <conditionalFormatting sqref="S24:AK47">
    <cfRule type="expression" dxfId="134" priority="5256" stopIfTrue="1">
      <formula>AND($AQ24=TRUE, ISNUMBER(SEARCH("*", $AT24)))</formula>
    </cfRule>
  </conditionalFormatting>
  <conditionalFormatting sqref="S57:AK60">
    <cfRule type="expression" dxfId="133" priority="5712" stopIfTrue="1">
      <formula>AND($AQ57=TRUE, ISNUMBER(SEARCH("*", $AT57)))</formula>
    </cfRule>
  </conditionalFormatting>
  <conditionalFormatting sqref="S71:AK74">
    <cfRule type="expression" dxfId="132" priority="5828" stopIfTrue="1">
      <formula>AND($AQ71=TRUE, ISNUMBER(SEARCH("*", $AT71)))</formula>
    </cfRule>
  </conditionalFormatting>
  <conditionalFormatting sqref="S82:AK132">
    <cfRule type="expression" dxfId="131" priority="5905" stopIfTrue="1">
      <formula>AND($AQ82=TRUE, ISNUMBER(SEARCH("*", $AT82)))</formula>
    </cfRule>
  </conditionalFormatting>
  <conditionalFormatting sqref="T5:T8">
    <cfRule type="expression" dxfId="130" priority="3506" stopIfTrue="1">
      <formula>CK5=TRUE</formula>
    </cfRule>
  </conditionalFormatting>
  <conditionalFormatting sqref="T49:T52">
    <cfRule type="expression" dxfId="129" priority="4096" stopIfTrue="1">
      <formula>CK49=TRUE</formula>
    </cfRule>
  </conditionalFormatting>
  <conditionalFormatting sqref="T63:AK64">
    <cfRule type="expression" dxfId="128" priority="5789" stopIfTrue="1">
      <formula>AND($AQ63=TRUE, ISNUMBER(SEARCH("*", $AT63)))</formula>
    </cfRule>
  </conditionalFormatting>
  <conditionalFormatting sqref="T65:AK65">
    <cfRule type="expression" dxfId="127" priority="2358" stopIfTrue="1">
      <formula>AND($AR65=TRUE, ISNUMBER(SEARCH("*", $AT65)))</formula>
    </cfRule>
  </conditionalFormatting>
  <conditionalFormatting sqref="U5:U8">
    <cfRule type="expression" dxfId="126" priority="3507" stopIfTrue="1">
      <formula>CK5=TRUE</formula>
    </cfRule>
  </conditionalFormatting>
  <conditionalFormatting sqref="U49:U52">
    <cfRule type="expression" dxfId="125" priority="4097" stopIfTrue="1">
      <formula>CK49=TRUE</formula>
    </cfRule>
  </conditionalFormatting>
  <conditionalFormatting sqref="V5:V8">
    <cfRule type="expression" dxfId="124" priority="3508" stopIfTrue="1">
      <formula>CK5=TRUE</formula>
    </cfRule>
  </conditionalFormatting>
  <conditionalFormatting sqref="V49:V52">
    <cfRule type="expression" dxfId="123" priority="4098" stopIfTrue="1">
      <formula>CK49=TRUE</formula>
    </cfRule>
  </conditionalFormatting>
  <conditionalFormatting sqref="W5:W8">
    <cfRule type="expression" dxfId="122" priority="3509" stopIfTrue="1">
      <formula>CK5=TRUE</formula>
    </cfRule>
  </conditionalFormatting>
  <conditionalFormatting sqref="W49:W52">
    <cfRule type="expression" dxfId="121" priority="4099" stopIfTrue="1">
      <formula>CK49=TRUE</formula>
    </cfRule>
  </conditionalFormatting>
  <conditionalFormatting sqref="X5:X8">
    <cfRule type="expression" dxfId="120" priority="3510" stopIfTrue="1">
      <formula>CK5=TRUE</formula>
    </cfRule>
  </conditionalFormatting>
  <conditionalFormatting sqref="X49:X52">
    <cfRule type="expression" dxfId="119" priority="4100" stopIfTrue="1">
      <formula>CK49=TRUE</formula>
    </cfRule>
  </conditionalFormatting>
  <conditionalFormatting sqref="Y5:Y8">
    <cfRule type="expression" dxfId="118" priority="3511" stopIfTrue="1">
      <formula>CK5=TRUE</formula>
    </cfRule>
  </conditionalFormatting>
  <conditionalFormatting sqref="Y49:Y52">
    <cfRule type="expression" dxfId="117" priority="4101" stopIfTrue="1">
      <formula>CK49=TRUE</formula>
    </cfRule>
  </conditionalFormatting>
  <conditionalFormatting sqref="Z5:Z8">
    <cfRule type="expression" dxfId="116" priority="3512" stopIfTrue="1">
      <formula>CK5=TRUE</formula>
    </cfRule>
  </conditionalFormatting>
  <conditionalFormatting sqref="Z49:Z52">
    <cfRule type="expression" dxfId="115" priority="4102" stopIfTrue="1">
      <formula>CK49=TRUE</formula>
    </cfRule>
  </conditionalFormatting>
  <conditionalFormatting sqref="AA5:AA8">
    <cfRule type="expression" dxfId="114" priority="3513" stopIfTrue="1">
      <formula>CK5=TRUE</formula>
    </cfRule>
  </conditionalFormatting>
  <conditionalFormatting sqref="AA49:AA52">
    <cfRule type="expression" dxfId="113" priority="4103" stopIfTrue="1">
      <formula>CK49=TRUE</formula>
    </cfRule>
  </conditionalFormatting>
  <conditionalFormatting sqref="AB5:AB8">
    <cfRule type="expression" dxfId="112" priority="3514" stopIfTrue="1">
      <formula>CK5=TRUE</formula>
    </cfRule>
  </conditionalFormatting>
  <conditionalFormatting sqref="AB49:AB52">
    <cfRule type="expression" dxfId="111" priority="4104" stopIfTrue="1">
      <formula>CK49=TRUE</formula>
    </cfRule>
  </conditionalFormatting>
  <conditionalFormatting sqref="AC5:AC8">
    <cfRule type="expression" dxfId="110" priority="3515" stopIfTrue="1">
      <formula>CK5=TRUE</formula>
    </cfRule>
  </conditionalFormatting>
  <conditionalFormatting sqref="AC49:AC52">
    <cfRule type="expression" dxfId="109" priority="4105" stopIfTrue="1">
      <formula>CK49=TRUE</formula>
    </cfRule>
  </conditionalFormatting>
  <conditionalFormatting sqref="AD5:AD8">
    <cfRule type="expression" dxfId="108" priority="3516" stopIfTrue="1">
      <formula>CK5=TRUE</formula>
    </cfRule>
  </conditionalFormatting>
  <conditionalFormatting sqref="AD49:AD52">
    <cfRule type="expression" dxfId="107" priority="4106" stopIfTrue="1">
      <formula>CK49=TRUE</formula>
    </cfRule>
  </conditionalFormatting>
  <conditionalFormatting sqref="AE5:AE8">
    <cfRule type="expression" dxfId="106" priority="3517" stopIfTrue="1">
      <formula>CK5=TRUE</formula>
    </cfRule>
  </conditionalFormatting>
  <conditionalFormatting sqref="AE49:AE52">
    <cfRule type="expression" dxfId="105" priority="4107" stopIfTrue="1">
      <formula>CK49=TRUE</formula>
    </cfRule>
  </conditionalFormatting>
  <conditionalFormatting sqref="AF5:AF8">
    <cfRule type="expression" dxfId="104" priority="3518" stopIfTrue="1">
      <formula>CK5=TRUE</formula>
    </cfRule>
  </conditionalFormatting>
  <conditionalFormatting sqref="AF49:AF52">
    <cfRule type="expression" dxfId="103" priority="4108" stopIfTrue="1">
      <formula>CK49=TRUE</formula>
    </cfRule>
  </conditionalFormatting>
  <conditionalFormatting sqref="AG5:AG8">
    <cfRule type="expression" dxfId="102" priority="3519" stopIfTrue="1">
      <formula>CK5=TRUE</formula>
    </cfRule>
  </conditionalFormatting>
  <conditionalFormatting sqref="AG49:AG52">
    <cfRule type="expression" dxfId="101" priority="4109" stopIfTrue="1">
      <formula>CK49=TRUE</formula>
    </cfRule>
  </conditionalFormatting>
  <conditionalFormatting sqref="AH5:AH8">
    <cfRule type="expression" dxfId="100" priority="3520" stopIfTrue="1">
      <formula>CK5=TRUE</formula>
    </cfRule>
  </conditionalFormatting>
  <conditionalFormatting sqref="AH49:AH52">
    <cfRule type="expression" dxfId="99" priority="4110" stopIfTrue="1">
      <formula>CK49=TRUE</formula>
    </cfRule>
  </conditionalFormatting>
  <conditionalFormatting sqref="AI5:AI8">
    <cfRule type="expression" dxfId="98" priority="3521" stopIfTrue="1">
      <formula>CK5=TRUE</formula>
    </cfRule>
  </conditionalFormatting>
  <conditionalFormatting sqref="AI49:AI52">
    <cfRule type="expression" dxfId="97" priority="4111" stopIfTrue="1">
      <formula>CK49=TRUE</formula>
    </cfRule>
  </conditionalFormatting>
  <conditionalFormatting sqref="AJ5:AJ8">
    <cfRule type="expression" dxfId="96" priority="3522" stopIfTrue="1">
      <formula>CK5=TRUE</formula>
    </cfRule>
  </conditionalFormatting>
  <conditionalFormatting sqref="AJ49:AJ52">
    <cfRule type="expression" dxfId="95" priority="4112" stopIfTrue="1">
      <formula>CK49=TRUE</formula>
    </cfRule>
  </conditionalFormatting>
  <conditionalFormatting sqref="AK5:AK8">
    <cfRule type="expression" dxfId="94" priority="3523" stopIfTrue="1">
      <formula>CK5=TRUE</formula>
    </cfRule>
  </conditionalFormatting>
  <conditionalFormatting sqref="AK49:AK52">
    <cfRule type="expression" dxfId="93" priority="4113" stopIfTrue="1">
      <formula>CK49=TRUE</formula>
    </cfRule>
  </conditionalFormatting>
  <conditionalFormatting sqref="AK4:AL4">
    <cfRule type="expression" dxfId="92" priority="129">
      <formula>$AK4</formula>
    </cfRule>
  </conditionalFormatting>
  <conditionalFormatting sqref="AK9:AL9">
    <cfRule type="expression" dxfId="91" priority="127">
      <formula>$AK9</formula>
    </cfRule>
  </conditionalFormatting>
  <conditionalFormatting sqref="AK15:AL15">
    <cfRule type="expression" dxfId="90" priority="125">
      <formula>$AK15</formula>
    </cfRule>
  </conditionalFormatting>
  <conditionalFormatting sqref="AK18:AL18">
    <cfRule type="expression" dxfId="89" priority="123">
      <formula>$AK18</formula>
    </cfRule>
  </conditionalFormatting>
  <conditionalFormatting sqref="AK22:AL22">
    <cfRule type="expression" dxfId="88" priority="121">
      <formula>$AK22</formula>
    </cfRule>
  </conditionalFormatting>
  <conditionalFormatting sqref="AK48:AL48">
    <cfRule type="expression" dxfId="87" priority="133">
      <formula>$AK48</formula>
    </cfRule>
  </conditionalFormatting>
  <conditionalFormatting sqref="AK55:AL55">
    <cfRule type="expression" dxfId="86" priority="119">
      <formula>$AK55</formula>
    </cfRule>
  </conditionalFormatting>
  <conditionalFormatting sqref="AK61:AL61">
    <cfRule type="expression" dxfId="85" priority="117">
      <formula>$AK61</formula>
    </cfRule>
  </conditionalFormatting>
  <conditionalFormatting sqref="AK66:AL66">
    <cfRule type="expression" dxfId="84" priority="115">
      <formula>$AK66</formula>
    </cfRule>
  </conditionalFormatting>
  <conditionalFormatting sqref="AK69:AL69">
    <cfRule type="expression" dxfId="83" priority="113">
      <formula>$AK69</formula>
    </cfRule>
  </conditionalFormatting>
  <conditionalFormatting sqref="AK76:AL76">
    <cfRule type="expression" dxfId="82" priority="111">
      <formula>$AK76</formula>
    </cfRule>
  </conditionalFormatting>
  <conditionalFormatting sqref="AK79:AL79">
    <cfRule type="expression" dxfId="81" priority="109">
      <formula>$AK79</formula>
    </cfRule>
  </conditionalFormatting>
  <conditionalFormatting sqref="AK134:AL134">
    <cfRule type="expression" dxfId="80" priority="107">
      <formula>$AK134</formula>
    </cfRule>
  </conditionalFormatting>
  <conditionalFormatting sqref="AL3">
    <cfRule type="expression" dxfId="79" priority="98">
      <formula>$AK3</formula>
    </cfRule>
  </conditionalFormatting>
  <conditionalFormatting sqref="AL1:AT2">
    <cfRule type="expression" dxfId="78" priority="105">
      <formula>OR($AL1=2,$AL1=3,$AL1=1)</formula>
    </cfRule>
  </conditionalFormatting>
  <conditionalFormatting sqref="AL2:AT2">
    <cfRule type="expression" dxfId="77" priority="103">
      <formula>OR($AL2=2,$AL2=3,$AL2=1)</formula>
    </cfRule>
    <cfRule type="expression" dxfId="76" priority="104">
      <formula>OR($AL2=3)</formula>
    </cfRule>
  </conditionalFormatting>
  <conditionalFormatting sqref="AM4">
    <cfRule type="expression" dxfId="75" priority="47">
      <formula>OR($AL4=3)</formula>
    </cfRule>
    <cfRule type="expression" dxfId="74" priority="46">
      <formula>OR($AL4=2,$AL4=3,$AL4=1)</formula>
    </cfRule>
    <cfRule type="expression" dxfId="73" priority="45">
      <formula>OR($AL4=3)</formula>
    </cfRule>
    <cfRule type="expression" dxfId="72" priority="44">
      <formula>OR($AL4=2,$AL4=3,$AL4=1)</formula>
    </cfRule>
  </conditionalFormatting>
  <conditionalFormatting sqref="AM9">
    <cfRule type="expression" dxfId="71" priority="92">
      <formula>OR($AL9=2,$AL9=3,$AL9=1)</formula>
    </cfRule>
    <cfRule type="expression" dxfId="70" priority="94">
      <formula>OR($AL9=2,$AL9=3,$AL9=1)</formula>
    </cfRule>
    <cfRule type="expression" dxfId="69" priority="95">
      <formula>OR($AL9=3)</formula>
    </cfRule>
    <cfRule type="expression" dxfId="68" priority="93">
      <formula>OR($AL9=3)</formula>
    </cfRule>
  </conditionalFormatting>
  <conditionalFormatting sqref="AM15">
    <cfRule type="expression" dxfId="67" priority="90">
      <formula>OR($AL15=2,$AL15=3,$AL15=1)</formula>
    </cfRule>
    <cfRule type="expression" dxfId="66" priority="88">
      <formula>OR($AL15=2,$AL15=3,$AL15=1)</formula>
    </cfRule>
    <cfRule type="expression" dxfId="65" priority="89">
      <formula>OR($AL15=3)</formula>
    </cfRule>
    <cfRule type="expression" dxfId="64" priority="91">
      <formula>OR($AL15=3)</formula>
    </cfRule>
  </conditionalFormatting>
  <conditionalFormatting sqref="AM18">
    <cfRule type="expression" dxfId="63" priority="87">
      <formula>OR($AL18=3)</formula>
    </cfRule>
    <cfRule type="expression" dxfId="62" priority="86">
      <formula>OR($AL18=2,$AL18=3,$AL18=1)</formula>
    </cfRule>
    <cfRule type="expression" dxfId="61" priority="84">
      <formula>OR($AL18=2,$AL18=3,$AL18=1)</formula>
    </cfRule>
    <cfRule type="expression" dxfId="60" priority="85">
      <formula>OR($AL18=3)</formula>
    </cfRule>
  </conditionalFormatting>
  <conditionalFormatting sqref="AM22">
    <cfRule type="expression" dxfId="59" priority="83">
      <formula>OR($AL22=3)</formula>
    </cfRule>
    <cfRule type="expression" dxfId="58" priority="82">
      <formula>OR($AL22=2,$AL22=3,$AL22=1)</formula>
    </cfRule>
    <cfRule type="expression" dxfId="57" priority="81">
      <formula>OR($AL22=3)</formula>
    </cfRule>
    <cfRule type="expression" dxfId="56" priority="80">
      <formula>OR($AL22=2,$AL22=3,$AL22=1)</formula>
    </cfRule>
  </conditionalFormatting>
  <conditionalFormatting sqref="AM48">
    <cfRule type="expression" dxfId="55" priority="79">
      <formula>OR($AL48=3)</formula>
    </cfRule>
    <cfRule type="expression" dxfId="54" priority="78">
      <formula>OR($AL48=2,$AL48=3,$AL48=1)</formula>
    </cfRule>
    <cfRule type="expression" dxfId="53" priority="77">
      <formula>OR($AL48=3)</formula>
    </cfRule>
    <cfRule type="expression" dxfId="52" priority="76">
      <formula>OR($AL48=2,$AL48=3,$AL48=1)</formula>
    </cfRule>
  </conditionalFormatting>
  <conditionalFormatting sqref="AM55">
    <cfRule type="expression" dxfId="51" priority="75">
      <formula>OR($AL55=3)</formula>
    </cfRule>
    <cfRule type="expression" dxfId="50" priority="74">
      <formula>OR($AL55=2,$AL55=3,$AL55=1)</formula>
    </cfRule>
    <cfRule type="expression" dxfId="49" priority="73">
      <formula>OR($AL55=3)</formula>
    </cfRule>
    <cfRule type="expression" dxfId="48" priority="72">
      <formula>OR($AL55=2,$AL55=3,$AL55=1)</formula>
    </cfRule>
  </conditionalFormatting>
  <conditionalFormatting sqref="AM61">
    <cfRule type="expression" dxfId="47" priority="70">
      <formula>OR($AL61=2,$AL61=3,$AL61=1)</formula>
    </cfRule>
    <cfRule type="expression" dxfId="46" priority="71">
      <formula>OR($AL61=3)</formula>
    </cfRule>
    <cfRule type="expression" dxfId="45" priority="69">
      <formula>OR($AL61=3)</formula>
    </cfRule>
    <cfRule type="expression" dxfId="44" priority="68">
      <formula>OR($AL61=2,$AL61=3,$AL61=1)</formula>
    </cfRule>
  </conditionalFormatting>
  <conditionalFormatting sqref="AM66">
    <cfRule type="expression" dxfId="43" priority="66">
      <formula>OR($AL66=2,$AL66=3,$AL66=1)</formula>
    </cfRule>
    <cfRule type="expression" dxfId="42" priority="65">
      <formula>OR($AL66=3)</formula>
    </cfRule>
    <cfRule type="expression" dxfId="41" priority="64">
      <formula>OR($AL66=2,$AL66=3,$AL66=1)</formula>
    </cfRule>
    <cfRule type="expression" dxfId="40" priority="67">
      <formula>OR($AL66=3)</formula>
    </cfRule>
  </conditionalFormatting>
  <conditionalFormatting sqref="AM69">
    <cfRule type="expression" dxfId="39" priority="62">
      <formula>OR($AL69=2,$AL69=3,$AL69=1)</formula>
    </cfRule>
    <cfRule type="expression" dxfId="38" priority="63">
      <formula>OR($AL69=3)</formula>
    </cfRule>
    <cfRule type="expression" dxfId="37" priority="60">
      <formula>OR($AL69=2,$AL69=3,$AL69=1)</formula>
    </cfRule>
    <cfRule type="expression" dxfId="36" priority="61">
      <formula>OR($AL69=3)</formula>
    </cfRule>
  </conditionalFormatting>
  <conditionalFormatting sqref="AM76">
    <cfRule type="expression" dxfId="35" priority="59">
      <formula>OR($AL76=3)</formula>
    </cfRule>
    <cfRule type="expression" dxfId="34" priority="57">
      <formula>OR($AL76=3)</formula>
    </cfRule>
    <cfRule type="expression" dxfId="33" priority="56">
      <formula>OR($AL76=2,$AL76=3,$AL76=1)</formula>
    </cfRule>
    <cfRule type="expression" dxfId="32" priority="58">
      <formula>OR($AL76=2,$AL76=3,$AL76=1)</formula>
    </cfRule>
  </conditionalFormatting>
  <conditionalFormatting sqref="AM79">
    <cfRule type="expression" dxfId="31" priority="54">
      <formula>OR($AL79=2,$AL79=3,$AL79=1)</formula>
    </cfRule>
    <cfRule type="expression" dxfId="30" priority="52">
      <formula>OR($AL79=2,$AL79=3,$AL79=1)</formula>
    </cfRule>
    <cfRule type="expression" dxfId="29" priority="53">
      <formula>OR($AL79=3)</formula>
    </cfRule>
    <cfRule type="expression" dxfId="28" priority="55">
      <formula>OR($AL79=3)</formula>
    </cfRule>
  </conditionalFormatting>
  <conditionalFormatting sqref="AM134">
    <cfRule type="expression" dxfId="27" priority="48">
      <formula>OR($AL134=2,$AL134=3,$AL134=1)</formula>
    </cfRule>
    <cfRule type="expression" dxfId="26" priority="49">
      <formula>OR($AL134=3)</formula>
    </cfRule>
    <cfRule type="expression" dxfId="25" priority="50">
      <formula>OR($AL134=2,$AL134=3,$AL134=1)</formula>
    </cfRule>
    <cfRule type="expression" dxfId="24" priority="51">
      <formula>OR($AL134=3)</formula>
    </cfRule>
  </conditionalFormatting>
  <conditionalFormatting sqref="AM1:AS1">
    <cfRule type="expression" dxfId="23" priority="101">
      <formula>OR($AL1=2,$AL1=3,$AL1=1)</formula>
    </cfRule>
    <cfRule type="expression" dxfId="22" priority="102">
      <formula>OR($AL1=3)</formula>
    </cfRule>
  </conditionalFormatting>
  <conditionalFormatting sqref="AP4">
    <cfRule type="expression" dxfId="21" priority="40">
      <formula>OR($AL4=2,$AL4=3,$AL4=1)</formula>
    </cfRule>
    <cfRule type="expression" dxfId="20" priority="41">
      <formula>OR($AL4=3)</formula>
    </cfRule>
    <cfRule type="expression" dxfId="19" priority="42">
      <formula>OR($AL4=2,$AL4=3,$AL4=1)</formula>
    </cfRule>
    <cfRule type="expression" dxfId="18" priority="43">
      <formula>OR($AL4=3)</formula>
    </cfRule>
  </conditionalFormatting>
  <conditionalFormatting sqref="AQ4:AR9 AQ11:AR15 AQ17:AR18 AQ20:AR22 AQ24:AR55 AQ57:AR61 AQ63:AR66 AQ68:AR69 AQ71:AR76 AQ78:AR80 AQ82:AR135">
    <cfRule type="expression" dxfId="17" priority="34">
      <formula>OR($AL4=2,$AL4=3,$AL4=1)</formula>
    </cfRule>
    <cfRule type="expression" dxfId="16" priority="35">
      <formula>OR($AL4=3)</formula>
    </cfRule>
    <cfRule type="expression" dxfId="15" priority="36">
      <formula>OR($AL4=2,$AL4=3,$AL4=1)</formula>
    </cfRule>
    <cfRule type="expression" dxfId="14" priority="37">
      <formula>OR($AL4=3)</formula>
    </cfRule>
  </conditionalFormatting>
  <conditionalFormatting sqref="AS3">
    <cfRule type="expression" dxfId="13" priority="96">
      <formula>OR($AL3=2,$AL3=3,$AL3=1)</formula>
    </cfRule>
    <cfRule type="expression" dxfId="12" priority="97">
      <formula>OR($AL3=3)</formula>
    </cfRule>
  </conditionalFormatting>
  <conditionalFormatting sqref="AS53">
    <cfRule type="expression" dxfId="11" priority="25">
      <formula>OR($AL53=2,$AL53=3,$AL53=1)</formula>
    </cfRule>
    <cfRule type="expression" dxfId="10" priority="26">
      <formula>OR($AL53=3)</formula>
    </cfRule>
    <cfRule type="expression" dxfId="9" priority="27">
      <formula>OR($AL53=2,$AL53=3,$AL53=1)</formula>
    </cfRule>
    <cfRule type="expression" dxfId="8" priority="28">
      <formula>OR($AL53=3)</formula>
    </cfRule>
  </conditionalFormatting>
  <conditionalFormatting sqref="AT3:AT135">
    <cfRule type="expression" dxfId="7" priority="3">
      <formula>OR($AL3=2,$AL3=3,$AL3=1)</formula>
    </cfRule>
    <cfRule type="expression" dxfId="6" priority="4">
      <formula>OR($AL3=3)</formula>
    </cfRule>
    <cfRule type="expression" dxfId="5" priority="5">
      <formula>OR($AL3=2,$AL3=3,$AL3=1)</formula>
    </cfRule>
    <cfRule type="expression" dxfId="4" priority="6">
      <formula>OR($AL3=3)</formula>
    </cfRule>
    <cfRule type="expression" dxfId="3" priority="1">
      <formula>OR($AL3=2,$AL3=3,$AL3=1)</formula>
    </cfRule>
    <cfRule type="expression" dxfId="2" priority="2">
      <formula>OR($AL3=3)</formula>
    </cfRule>
  </conditionalFormatting>
  <conditionalFormatting sqref="AY1:AY2">
    <cfRule type="expression" dxfId="1" priority="19">
      <formula>OR($AL1=2,$AL1=3,$AL1=1)</formula>
    </cfRule>
    <cfRule type="expression" dxfId="0" priority="20">
      <formula>OR($AL1=3)</formula>
    </cfRule>
  </conditionalFormatting>
  <hyperlinks>
    <hyperlink ref="B136" location="'主頁 Main Page'!A1" display="回主頁 Back to Main Page" xr:uid="{5BAF705B-2ECD-4519-B993-7755D6DBEED3}"/>
    <hyperlink ref="B136:AK136" location="'主頁 Main Page'!D50" display="回主頁 Back to Main Page" xr:uid="{06EAAA3D-3248-43E9-B75A-D7D142E1E3B7}"/>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化粧品
Ultra Trace and Industrial Safety Hygiene Laboratory Application Form - Cosmetics</oddHeader>
    <oddFooter>&amp;L&amp;"微軟正黑體,標準"&amp;9超微量工業安全實驗室委託試驗申請書- 化粧品 Ultra Trace and Industrial Safety Hygiene Laboratory Application Form - Cosmetics
報告號碼Report No.:&amp;C&amp;"微軟正黑體,標準"&amp;9Page &amp;P of &amp;N&amp;R&amp;"微軟正黑體,標準"&amp;9版次Version：5.4    發行日期Issued Date：2025.12.31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9506" r:id="rId5" name="Check Box 114">
              <controlPr defaultSize="0" autoFill="0" autoLine="0" autoPict="0">
                <anchor moveWithCells="1">
                  <from>
                    <xdr:col>1</xdr:col>
                    <xdr:colOff>0</xdr:colOff>
                    <xdr:row>4</xdr:row>
                    <xdr:rowOff>0</xdr:rowOff>
                  </from>
                  <to>
                    <xdr:col>2</xdr:col>
                    <xdr:colOff>57150</xdr:colOff>
                    <xdr:row>5</xdr:row>
                    <xdr:rowOff>9525</xdr:rowOff>
                  </to>
                </anchor>
              </controlPr>
            </control>
          </mc:Choice>
        </mc:AlternateContent>
        <mc:AlternateContent xmlns:mc="http://schemas.openxmlformats.org/markup-compatibility/2006">
          <mc:Choice Requires="x14">
            <control shapeId="59507" r:id="rId6" name="Check Box 115">
              <controlPr defaultSize="0" autoFill="0" autoLine="0" autoPict="0">
                <anchor moveWithCells="1">
                  <from>
                    <xdr:col>1</xdr:col>
                    <xdr:colOff>0</xdr:colOff>
                    <xdr:row>5</xdr:row>
                    <xdr:rowOff>0</xdr:rowOff>
                  </from>
                  <to>
                    <xdr:col>2</xdr:col>
                    <xdr:colOff>57150</xdr:colOff>
                    <xdr:row>6</xdr:row>
                    <xdr:rowOff>9525</xdr:rowOff>
                  </to>
                </anchor>
              </controlPr>
            </control>
          </mc:Choice>
        </mc:AlternateContent>
        <mc:AlternateContent xmlns:mc="http://schemas.openxmlformats.org/markup-compatibility/2006">
          <mc:Choice Requires="x14">
            <control shapeId="59508" r:id="rId7" name="Check Box 116">
              <controlPr defaultSize="0" autoFill="0" autoLine="0" autoPict="0">
                <anchor moveWithCells="1">
                  <from>
                    <xdr:col>1</xdr:col>
                    <xdr:colOff>0</xdr:colOff>
                    <xdr:row>6</xdr:row>
                    <xdr:rowOff>0</xdr:rowOff>
                  </from>
                  <to>
                    <xdr:col>2</xdr:col>
                    <xdr:colOff>57150</xdr:colOff>
                    <xdr:row>7</xdr:row>
                    <xdr:rowOff>9525</xdr:rowOff>
                  </to>
                </anchor>
              </controlPr>
            </control>
          </mc:Choice>
        </mc:AlternateContent>
        <mc:AlternateContent xmlns:mc="http://schemas.openxmlformats.org/markup-compatibility/2006">
          <mc:Choice Requires="x14">
            <control shapeId="59509" r:id="rId8" name="Check Box 117">
              <controlPr defaultSize="0" autoFill="0" autoLine="0" autoPict="0">
                <anchor moveWithCells="1">
                  <from>
                    <xdr:col>1</xdr:col>
                    <xdr:colOff>0</xdr:colOff>
                    <xdr:row>7</xdr:row>
                    <xdr:rowOff>0</xdr:rowOff>
                  </from>
                  <to>
                    <xdr:col>2</xdr:col>
                    <xdr:colOff>57150</xdr:colOff>
                    <xdr:row>8</xdr:row>
                    <xdr:rowOff>9525</xdr:rowOff>
                  </to>
                </anchor>
              </controlPr>
            </control>
          </mc:Choice>
        </mc:AlternateContent>
        <mc:AlternateContent xmlns:mc="http://schemas.openxmlformats.org/markup-compatibility/2006">
          <mc:Choice Requires="x14">
            <control shapeId="59510" r:id="rId9" name="Check Box 118">
              <controlPr defaultSize="0" autoFill="0" autoLine="0" autoPict="0">
                <anchor moveWithCells="1">
                  <from>
                    <xdr:col>1</xdr:col>
                    <xdr:colOff>0</xdr:colOff>
                    <xdr:row>10</xdr:row>
                    <xdr:rowOff>0</xdr:rowOff>
                  </from>
                  <to>
                    <xdr:col>2</xdr:col>
                    <xdr:colOff>57150</xdr:colOff>
                    <xdr:row>11</xdr:row>
                    <xdr:rowOff>9525</xdr:rowOff>
                  </to>
                </anchor>
              </controlPr>
            </control>
          </mc:Choice>
        </mc:AlternateContent>
        <mc:AlternateContent xmlns:mc="http://schemas.openxmlformats.org/markup-compatibility/2006">
          <mc:Choice Requires="x14">
            <control shapeId="59511" r:id="rId10" name="Check Box 119">
              <controlPr defaultSize="0" autoFill="0" autoLine="0" autoPict="0">
                <anchor moveWithCells="1">
                  <from>
                    <xdr:col>1</xdr:col>
                    <xdr:colOff>0</xdr:colOff>
                    <xdr:row>11</xdr:row>
                    <xdr:rowOff>0</xdr:rowOff>
                  </from>
                  <to>
                    <xdr:col>2</xdr:col>
                    <xdr:colOff>57150</xdr:colOff>
                    <xdr:row>12</xdr:row>
                    <xdr:rowOff>9525</xdr:rowOff>
                  </to>
                </anchor>
              </controlPr>
            </control>
          </mc:Choice>
        </mc:AlternateContent>
        <mc:AlternateContent xmlns:mc="http://schemas.openxmlformats.org/markup-compatibility/2006">
          <mc:Choice Requires="x14">
            <control shapeId="59512" r:id="rId11" name="Check Box 120">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59513" r:id="rId12" name="Check Box 121">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59514" r:id="rId13" name="Check Box 122">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59515" r:id="rId14" name="Check Box 123">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59516" r:id="rId15" name="Check Box 124">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59517" r:id="rId16" name="Check Box 125">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59518" r:id="rId17" name="Check Box 126">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59519" r:id="rId18" name="Check Box 127">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59520" r:id="rId19" name="Check Box 128">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59521" r:id="rId20" name="Check Box 129">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59522" r:id="rId21" name="Check Box 130">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59523" r:id="rId22" name="Check Box 131">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59524" r:id="rId23" name="Check Box 132">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59525" r:id="rId24" name="Check Box 133">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59526" r:id="rId25" name="Check Box 134">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59527" r:id="rId26" name="Check Box 135">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59528" r:id="rId27" name="Check Box 136">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59529" r:id="rId28" name="Check Box 137">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59530" r:id="rId29" name="Check Box 138">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59531" r:id="rId30" name="Check Box 139">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59532" r:id="rId31" name="Check Box 140">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59533" r:id="rId32" name="Check Box 141">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59534" r:id="rId33" name="Check Box 142">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59535" r:id="rId34" name="Check Box 143">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59536" r:id="rId35" name="Check Box 144">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59537" r:id="rId36" name="Check Box 145">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59538" r:id="rId37" name="Check Box 146">
              <controlPr defaultSize="0" autoFill="0" autoLine="0" autoPict="0">
                <anchor moveWithCells="1">
                  <from>
                    <xdr:col>1</xdr:col>
                    <xdr:colOff>0</xdr:colOff>
                    <xdr:row>45</xdr:row>
                    <xdr:rowOff>0</xdr:rowOff>
                  </from>
                  <to>
                    <xdr:col>2</xdr:col>
                    <xdr:colOff>57150</xdr:colOff>
                    <xdr:row>46</xdr:row>
                    <xdr:rowOff>9525</xdr:rowOff>
                  </to>
                </anchor>
              </controlPr>
            </control>
          </mc:Choice>
        </mc:AlternateContent>
        <mc:AlternateContent xmlns:mc="http://schemas.openxmlformats.org/markup-compatibility/2006">
          <mc:Choice Requires="x14">
            <control shapeId="59539" r:id="rId38" name="Check Box 147">
              <controlPr defaultSize="0" autoFill="0" autoLine="0" autoPict="0">
                <anchor moveWithCells="1">
                  <from>
                    <xdr:col>1</xdr:col>
                    <xdr:colOff>0</xdr:colOff>
                    <xdr:row>46</xdr:row>
                    <xdr:rowOff>0</xdr:rowOff>
                  </from>
                  <to>
                    <xdr:col>2</xdr:col>
                    <xdr:colOff>57150</xdr:colOff>
                    <xdr:row>47</xdr:row>
                    <xdr:rowOff>9525</xdr:rowOff>
                  </to>
                </anchor>
              </controlPr>
            </control>
          </mc:Choice>
        </mc:AlternateContent>
        <mc:AlternateContent xmlns:mc="http://schemas.openxmlformats.org/markup-compatibility/2006">
          <mc:Choice Requires="x14">
            <control shapeId="59540" r:id="rId39" name="Check Box 148">
              <controlPr defaultSize="0" autoFill="0" autoLine="0" autoPict="0">
                <anchor moveWithCells="1">
                  <from>
                    <xdr:col>1</xdr:col>
                    <xdr:colOff>0</xdr:colOff>
                    <xdr:row>48</xdr:row>
                    <xdr:rowOff>0</xdr:rowOff>
                  </from>
                  <to>
                    <xdr:col>2</xdr:col>
                    <xdr:colOff>57150</xdr:colOff>
                    <xdr:row>49</xdr:row>
                    <xdr:rowOff>9525</xdr:rowOff>
                  </to>
                </anchor>
              </controlPr>
            </control>
          </mc:Choice>
        </mc:AlternateContent>
        <mc:AlternateContent xmlns:mc="http://schemas.openxmlformats.org/markup-compatibility/2006">
          <mc:Choice Requires="x14">
            <control shapeId="59541" r:id="rId40" name="Check Box 149">
              <controlPr defaultSize="0" autoFill="0" autoLine="0" autoPict="0">
                <anchor moveWithCells="1">
                  <from>
                    <xdr:col>1</xdr:col>
                    <xdr:colOff>0</xdr:colOff>
                    <xdr:row>49</xdr:row>
                    <xdr:rowOff>0</xdr:rowOff>
                  </from>
                  <to>
                    <xdr:col>2</xdr:col>
                    <xdr:colOff>57150</xdr:colOff>
                    <xdr:row>50</xdr:row>
                    <xdr:rowOff>9525</xdr:rowOff>
                  </to>
                </anchor>
              </controlPr>
            </control>
          </mc:Choice>
        </mc:AlternateContent>
        <mc:AlternateContent xmlns:mc="http://schemas.openxmlformats.org/markup-compatibility/2006">
          <mc:Choice Requires="x14">
            <control shapeId="59542" r:id="rId41" name="Check Box 150">
              <controlPr defaultSize="0" autoFill="0" autoLine="0" autoPict="0">
                <anchor moveWithCells="1">
                  <from>
                    <xdr:col>1</xdr:col>
                    <xdr:colOff>0</xdr:colOff>
                    <xdr:row>50</xdr:row>
                    <xdr:rowOff>0</xdr:rowOff>
                  </from>
                  <to>
                    <xdr:col>2</xdr:col>
                    <xdr:colOff>57150</xdr:colOff>
                    <xdr:row>51</xdr:row>
                    <xdr:rowOff>9525</xdr:rowOff>
                  </to>
                </anchor>
              </controlPr>
            </control>
          </mc:Choice>
        </mc:AlternateContent>
        <mc:AlternateContent xmlns:mc="http://schemas.openxmlformats.org/markup-compatibility/2006">
          <mc:Choice Requires="x14">
            <control shapeId="59543" r:id="rId42" name="Check Box 151">
              <controlPr defaultSize="0" autoFill="0" autoLine="0" autoPict="0">
                <anchor moveWithCells="1">
                  <from>
                    <xdr:col>1</xdr:col>
                    <xdr:colOff>0</xdr:colOff>
                    <xdr:row>51</xdr:row>
                    <xdr:rowOff>0</xdr:rowOff>
                  </from>
                  <to>
                    <xdr:col>2</xdr:col>
                    <xdr:colOff>57150</xdr:colOff>
                    <xdr:row>52</xdr:row>
                    <xdr:rowOff>9525</xdr:rowOff>
                  </to>
                </anchor>
              </controlPr>
            </control>
          </mc:Choice>
        </mc:AlternateContent>
        <mc:AlternateContent xmlns:mc="http://schemas.openxmlformats.org/markup-compatibility/2006">
          <mc:Choice Requires="x14">
            <control shapeId="59544" r:id="rId43" name="Check Box 152">
              <controlPr defaultSize="0" autoFill="0" autoLine="0" autoPict="0">
                <anchor moveWithCells="1">
                  <from>
                    <xdr:col>2</xdr:col>
                    <xdr:colOff>0</xdr:colOff>
                    <xdr:row>53</xdr:row>
                    <xdr:rowOff>0</xdr:rowOff>
                  </from>
                  <to>
                    <xdr:col>3</xdr:col>
                    <xdr:colOff>57150</xdr:colOff>
                    <xdr:row>54</xdr:row>
                    <xdr:rowOff>9525</xdr:rowOff>
                  </to>
                </anchor>
              </controlPr>
            </control>
          </mc:Choice>
        </mc:AlternateContent>
        <mc:AlternateContent xmlns:mc="http://schemas.openxmlformats.org/markup-compatibility/2006">
          <mc:Choice Requires="x14">
            <control shapeId="59545" r:id="rId44" name="Check Box 153">
              <controlPr defaultSize="0" autoFill="0" autoLine="0" autoPict="0">
                <anchor moveWithCells="1">
                  <from>
                    <xdr:col>8</xdr:col>
                    <xdr:colOff>0</xdr:colOff>
                    <xdr:row>53</xdr:row>
                    <xdr:rowOff>0</xdr:rowOff>
                  </from>
                  <to>
                    <xdr:col>9</xdr:col>
                    <xdr:colOff>57150</xdr:colOff>
                    <xdr:row>54</xdr:row>
                    <xdr:rowOff>9525</xdr:rowOff>
                  </to>
                </anchor>
              </controlPr>
            </control>
          </mc:Choice>
        </mc:AlternateContent>
        <mc:AlternateContent xmlns:mc="http://schemas.openxmlformats.org/markup-compatibility/2006">
          <mc:Choice Requires="x14">
            <control shapeId="59546" r:id="rId45" name="Check Box 154">
              <controlPr defaultSize="0" autoFill="0" autoLine="0" autoPict="0">
                <anchor moveWithCells="1">
                  <from>
                    <xdr:col>1</xdr:col>
                    <xdr:colOff>0</xdr:colOff>
                    <xdr:row>56</xdr:row>
                    <xdr:rowOff>0</xdr:rowOff>
                  </from>
                  <to>
                    <xdr:col>2</xdr:col>
                    <xdr:colOff>57150</xdr:colOff>
                    <xdr:row>57</xdr:row>
                    <xdr:rowOff>9525</xdr:rowOff>
                  </to>
                </anchor>
              </controlPr>
            </control>
          </mc:Choice>
        </mc:AlternateContent>
        <mc:AlternateContent xmlns:mc="http://schemas.openxmlformats.org/markup-compatibility/2006">
          <mc:Choice Requires="x14">
            <control shapeId="59547" r:id="rId46" name="Check Box 155">
              <controlPr defaultSize="0" autoFill="0" autoLine="0" autoPict="0">
                <anchor moveWithCells="1">
                  <from>
                    <xdr:col>1</xdr:col>
                    <xdr:colOff>0</xdr:colOff>
                    <xdr:row>57</xdr:row>
                    <xdr:rowOff>0</xdr:rowOff>
                  </from>
                  <to>
                    <xdr:col>2</xdr:col>
                    <xdr:colOff>57150</xdr:colOff>
                    <xdr:row>58</xdr:row>
                    <xdr:rowOff>9525</xdr:rowOff>
                  </to>
                </anchor>
              </controlPr>
            </control>
          </mc:Choice>
        </mc:AlternateContent>
        <mc:AlternateContent xmlns:mc="http://schemas.openxmlformats.org/markup-compatibility/2006">
          <mc:Choice Requires="x14">
            <control shapeId="59548" r:id="rId47" name="Check Box 156">
              <controlPr defaultSize="0" autoFill="0" autoLine="0" autoPict="0">
                <anchor moveWithCells="1">
                  <from>
                    <xdr:col>1</xdr:col>
                    <xdr:colOff>0</xdr:colOff>
                    <xdr:row>58</xdr:row>
                    <xdr:rowOff>0</xdr:rowOff>
                  </from>
                  <to>
                    <xdr:col>2</xdr:col>
                    <xdr:colOff>57150</xdr:colOff>
                    <xdr:row>59</xdr:row>
                    <xdr:rowOff>9525</xdr:rowOff>
                  </to>
                </anchor>
              </controlPr>
            </control>
          </mc:Choice>
        </mc:AlternateContent>
        <mc:AlternateContent xmlns:mc="http://schemas.openxmlformats.org/markup-compatibility/2006">
          <mc:Choice Requires="x14">
            <control shapeId="59549" r:id="rId48" name="Check Box 157">
              <controlPr defaultSize="0" autoFill="0" autoLine="0" autoPict="0">
                <anchor moveWithCells="1">
                  <from>
                    <xdr:col>1</xdr:col>
                    <xdr:colOff>0</xdr:colOff>
                    <xdr:row>59</xdr:row>
                    <xdr:rowOff>0</xdr:rowOff>
                  </from>
                  <to>
                    <xdr:col>2</xdr:col>
                    <xdr:colOff>57150</xdr:colOff>
                    <xdr:row>60</xdr:row>
                    <xdr:rowOff>9525</xdr:rowOff>
                  </to>
                </anchor>
              </controlPr>
            </control>
          </mc:Choice>
        </mc:AlternateContent>
        <mc:AlternateContent xmlns:mc="http://schemas.openxmlformats.org/markup-compatibility/2006">
          <mc:Choice Requires="x14">
            <control shapeId="59550" r:id="rId49" name="Check Box 158">
              <controlPr defaultSize="0" autoFill="0" autoLine="0" autoPict="0">
                <anchor moveWithCells="1">
                  <from>
                    <xdr:col>1</xdr:col>
                    <xdr:colOff>0</xdr:colOff>
                    <xdr:row>62</xdr:row>
                    <xdr:rowOff>0</xdr:rowOff>
                  </from>
                  <to>
                    <xdr:col>2</xdr:col>
                    <xdr:colOff>57150</xdr:colOff>
                    <xdr:row>63</xdr:row>
                    <xdr:rowOff>9525</xdr:rowOff>
                  </to>
                </anchor>
              </controlPr>
            </control>
          </mc:Choice>
        </mc:AlternateContent>
        <mc:AlternateContent xmlns:mc="http://schemas.openxmlformats.org/markup-compatibility/2006">
          <mc:Choice Requires="x14">
            <control shapeId="59551" r:id="rId50" name="Check Box 159">
              <controlPr defaultSize="0" autoFill="0" autoLine="0" autoPict="0">
                <anchor moveWithCells="1">
                  <from>
                    <xdr:col>1</xdr:col>
                    <xdr:colOff>0</xdr:colOff>
                    <xdr:row>63</xdr:row>
                    <xdr:rowOff>0</xdr:rowOff>
                  </from>
                  <to>
                    <xdr:col>2</xdr:col>
                    <xdr:colOff>57150</xdr:colOff>
                    <xdr:row>64</xdr:row>
                    <xdr:rowOff>9525</xdr:rowOff>
                  </to>
                </anchor>
              </controlPr>
            </control>
          </mc:Choice>
        </mc:AlternateContent>
        <mc:AlternateContent xmlns:mc="http://schemas.openxmlformats.org/markup-compatibility/2006">
          <mc:Choice Requires="x14">
            <control shapeId="59552" r:id="rId51" name="Check Box 160">
              <controlPr defaultSize="0" autoFill="0" autoLine="0" autoPict="0">
                <anchor moveWithCells="1">
                  <from>
                    <xdr:col>1</xdr:col>
                    <xdr:colOff>0</xdr:colOff>
                    <xdr:row>64</xdr:row>
                    <xdr:rowOff>0</xdr:rowOff>
                  </from>
                  <to>
                    <xdr:col>2</xdr:col>
                    <xdr:colOff>57150</xdr:colOff>
                    <xdr:row>65</xdr:row>
                    <xdr:rowOff>9525</xdr:rowOff>
                  </to>
                </anchor>
              </controlPr>
            </control>
          </mc:Choice>
        </mc:AlternateContent>
        <mc:AlternateContent xmlns:mc="http://schemas.openxmlformats.org/markup-compatibility/2006">
          <mc:Choice Requires="x14">
            <control shapeId="59553" r:id="rId52" name="Check Box 161">
              <controlPr defaultSize="0" autoFill="0" autoLine="0" autoPict="0">
                <anchor moveWithCells="1">
                  <from>
                    <xdr:col>1</xdr:col>
                    <xdr:colOff>0</xdr:colOff>
                    <xdr:row>67</xdr:row>
                    <xdr:rowOff>0</xdr:rowOff>
                  </from>
                  <to>
                    <xdr:col>2</xdr:col>
                    <xdr:colOff>57150</xdr:colOff>
                    <xdr:row>68</xdr:row>
                    <xdr:rowOff>9525</xdr:rowOff>
                  </to>
                </anchor>
              </controlPr>
            </control>
          </mc:Choice>
        </mc:AlternateContent>
        <mc:AlternateContent xmlns:mc="http://schemas.openxmlformats.org/markup-compatibility/2006">
          <mc:Choice Requires="x14">
            <control shapeId="59554" r:id="rId53" name="Check Box 162">
              <controlPr defaultSize="0" autoFill="0" autoLine="0" autoPict="0">
                <anchor moveWithCells="1">
                  <from>
                    <xdr:col>1</xdr:col>
                    <xdr:colOff>0</xdr:colOff>
                    <xdr:row>70</xdr:row>
                    <xdr:rowOff>0</xdr:rowOff>
                  </from>
                  <to>
                    <xdr:col>2</xdr:col>
                    <xdr:colOff>57150</xdr:colOff>
                    <xdr:row>71</xdr:row>
                    <xdr:rowOff>9525</xdr:rowOff>
                  </to>
                </anchor>
              </controlPr>
            </control>
          </mc:Choice>
        </mc:AlternateContent>
        <mc:AlternateContent xmlns:mc="http://schemas.openxmlformats.org/markup-compatibility/2006">
          <mc:Choice Requires="x14">
            <control shapeId="59555" r:id="rId54" name="Check Box 163">
              <controlPr defaultSize="0" autoFill="0" autoLine="0" autoPict="0">
                <anchor moveWithCells="1">
                  <from>
                    <xdr:col>1</xdr:col>
                    <xdr:colOff>0</xdr:colOff>
                    <xdr:row>71</xdr:row>
                    <xdr:rowOff>0</xdr:rowOff>
                  </from>
                  <to>
                    <xdr:col>2</xdr:col>
                    <xdr:colOff>57150</xdr:colOff>
                    <xdr:row>72</xdr:row>
                    <xdr:rowOff>9525</xdr:rowOff>
                  </to>
                </anchor>
              </controlPr>
            </control>
          </mc:Choice>
        </mc:AlternateContent>
        <mc:AlternateContent xmlns:mc="http://schemas.openxmlformats.org/markup-compatibility/2006">
          <mc:Choice Requires="x14">
            <control shapeId="59556" r:id="rId55" name="Check Box 164">
              <controlPr defaultSize="0" autoFill="0" autoLine="0" autoPict="0">
                <anchor moveWithCells="1">
                  <from>
                    <xdr:col>1</xdr:col>
                    <xdr:colOff>0</xdr:colOff>
                    <xdr:row>72</xdr:row>
                    <xdr:rowOff>0</xdr:rowOff>
                  </from>
                  <to>
                    <xdr:col>2</xdr:col>
                    <xdr:colOff>57150</xdr:colOff>
                    <xdr:row>73</xdr:row>
                    <xdr:rowOff>9525</xdr:rowOff>
                  </to>
                </anchor>
              </controlPr>
            </control>
          </mc:Choice>
        </mc:AlternateContent>
        <mc:AlternateContent xmlns:mc="http://schemas.openxmlformats.org/markup-compatibility/2006">
          <mc:Choice Requires="x14">
            <control shapeId="59557" r:id="rId56" name="Check Box 165">
              <controlPr defaultSize="0" autoFill="0" autoLine="0" autoPict="0">
                <anchor moveWithCells="1">
                  <from>
                    <xdr:col>1</xdr:col>
                    <xdr:colOff>0</xdr:colOff>
                    <xdr:row>73</xdr:row>
                    <xdr:rowOff>0</xdr:rowOff>
                  </from>
                  <to>
                    <xdr:col>2</xdr:col>
                    <xdr:colOff>57150</xdr:colOff>
                    <xdr:row>74</xdr:row>
                    <xdr:rowOff>9525</xdr:rowOff>
                  </to>
                </anchor>
              </controlPr>
            </control>
          </mc:Choice>
        </mc:AlternateContent>
        <mc:AlternateContent xmlns:mc="http://schemas.openxmlformats.org/markup-compatibility/2006">
          <mc:Choice Requires="x14">
            <control shapeId="59558" r:id="rId57" name="Check Box 166">
              <controlPr defaultSize="0" autoFill="0" autoLine="0" autoPict="0">
                <anchor moveWithCells="1">
                  <from>
                    <xdr:col>1</xdr:col>
                    <xdr:colOff>0</xdr:colOff>
                    <xdr:row>77</xdr:row>
                    <xdr:rowOff>0</xdr:rowOff>
                  </from>
                  <to>
                    <xdr:col>2</xdr:col>
                    <xdr:colOff>57150</xdr:colOff>
                    <xdr:row>78</xdr:row>
                    <xdr:rowOff>9525</xdr:rowOff>
                  </to>
                </anchor>
              </controlPr>
            </control>
          </mc:Choice>
        </mc:AlternateContent>
        <mc:AlternateContent xmlns:mc="http://schemas.openxmlformats.org/markup-compatibility/2006">
          <mc:Choice Requires="x14">
            <control shapeId="59559" r:id="rId58" name="Check Box 167">
              <controlPr defaultSize="0" autoFill="0" autoLine="0" autoPict="0">
                <anchor moveWithCells="1">
                  <from>
                    <xdr:col>1</xdr:col>
                    <xdr:colOff>0</xdr:colOff>
                    <xdr:row>81</xdr:row>
                    <xdr:rowOff>0</xdr:rowOff>
                  </from>
                  <to>
                    <xdr:col>2</xdr:col>
                    <xdr:colOff>57150</xdr:colOff>
                    <xdr:row>82</xdr:row>
                    <xdr:rowOff>9525</xdr:rowOff>
                  </to>
                </anchor>
              </controlPr>
            </control>
          </mc:Choice>
        </mc:AlternateContent>
        <mc:AlternateContent xmlns:mc="http://schemas.openxmlformats.org/markup-compatibility/2006">
          <mc:Choice Requires="x14">
            <control shapeId="59560" r:id="rId59" name="Check Box 168">
              <controlPr defaultSize="0" autoFill="0" autoLine="0" autoPict="0">
                <anchor moveWithCells="1">
                  <from>
                    <xdr:col>1</xdr:col>
                    <xdr:colOff>0</xdr:colOff>
                    <xdr:row>82</xdr:row>
                    <xdr:rowOff>0</xdr:rowOff>
                  </from>
                  <to>
                    <xdr:col>2</xdr:col>
                    <xdr:colOff>57150</xdr:colOff>
                    <xdr:row>83</xdr:row>
                    <xdr:rowOff>9525</xdr:rowOff>
                  </to>
                </anchor>
              </controlPr>
            </control>
          </mc:Choice>
        </mc:AlternateContent>
        <mc:AlternateContent xmlns:mc="http://schemas.openxmlformats.org/markup-compatibility/2006">
          <mc:Choice Requires="x14">
            <control shapeId="59561" r:id="rId60" name="Check Box 169">
              <controlPr defaultSize="0" autoFill="0" autoLine="0" autoPict="0">
                <anchor moveWithCells="1">
                  <from>
                    <xdr:col>1</xdr:col>
                    <xdr:colOff>0</xdr:colOff>
                    <xdr:row>83</xdr:row>
                    <xdr:rowOff>0</xdr:rowOff>
                  </from>
                  <to>
                    <xdr:col>2</xdr:col>
                    <xdr:colOff>57150</xdr:colOff>
                    <xdr:row>84</xdr:row>
                    <xdr:rowOff>9525</xdr:rowOff>
                  </to>
                </anchor>
              </controlPr>
            </control>
          </mc:Choice>
        </mc:AlternateContent>
        <mc:AlternateContent xmlns:mc="http://schemas.openxmlformats.org/markup-compatibility/2006">
          <mc:Choice Requires="x14">
            <control shapeId="59562" r:id="rId61" name="Check Box 170">
              <controlPr defaultSize="0" autoFill="0" autoLine="0" autoPict="0">
                <anchor moveWithCells="1">
                  <from>
                    <xdr:col>1</xdr:col>
                    <xdr:colOff>0</xdr:colOff>
                    <xdr:row>84</xdr:row>
                    <xdr:rowOff>0</xdr:rowOff>
                  </from>
                  <to>
                    <xdr:col>2</xdr:col>
                    <xdr:colOff>57150</xdr:colOff>
                    <xdr:row>85</xdr:row>
                    <xdr:rowOff>9525</xdr:rowOff>
                  </to>
                </anchor>
              </controlPr>
            </control>
          </mc:Choice>
        </mc:AlternateContent>
        <mc:AlternateContent xmlns:mc="http://schemas.openxmlformats.org/markup-compatibility/2006">
          <mc:Choice Requires="x14">
            <control shapeId="59563" r:id="rId62" name="Check Box 171">
              <controlPr defaultSize="0" autoFill="0" autoLine="0" autoPict="0">
                <anchor moveWithCells="1">
                  <from>
                    <xdr:col>1</xdr:col>
                    <xdr:colOff>0</xdr:colOff>
                    <xdr:row>85</xdr:row>
                    <xdr:rowOff>0</xdr:rowOff>
                  </from>
                  <to>
                    <xdr:col>2</xdr:col>
                    <xdr:colOff>57150</xdr:colOff>
                    <xdr:row>86</xdr:row>
                    <xdr:rowOff>9525</xdr:rowOff>
                  </to>
                </anchor>
              </controlPr>
            </control>
          </mc:Choice>
        </mc:AlternateContent>
        <mc:AlternateContent xmlns:mc="http://schemas.openxmlformats.org/markup-compatibility/2006">
          <mc:Choice Requires="x14">
            <control shapeId="59564" r:id="rId63" name="Check Box 172">
              <controlPr defaultSize="0" autoFill="0" autoLine="0" autoPict="0">
                <anchor moveWithCells="1">
                  <from>
                    <xdr:col>1</xdr:col>
                    <xdr:colOff>0</xdr:colOff>
                    <xdr:row>86</xdr:row>
                    <xdr:rowOff>0</xdr:rowOff>
                  </from>
                  <to>
                    <xdr:col>2</xdr:col>
                    <xdr:colOff>57150</xdr:colOff>
                    <xdr:row>87</xdr:row>
                    <xdr:rowOff>9525</xdr:rowOff>
                  </to>
                </anchor>
              </controlPr>
            </control>
          </mc:Choice>
        </mc:AlternateContent>
        <mc:AlternateContent xmlns:mc="http://schemas.openxmlformats.org/markup-compatibility/2006">
          <mc:Choice Requires="x14">
            <control shapeId="59565" r:id="rId64" name="Check Box 173">
              <controlPr defaultSize="0" autoFill="0" autoLine="0" autoPict="0">
                <anchor moveWithCells="1">
                  <from>
                    <xdr:col>1</xdr:col>
                    <xdr:colOff>0</xdr:colOff>
                    <xdr:row>87</xdr:row>
                    <xdr:rowOff>0</xdr:rowOff>
                  </from>
                  <to>
                    <xdr:col>2</xdr:col>
                    <xdr:colOff>57150</xdr:colOff>
                    <xdr:row>88</xdr:row>
                    <xdr:rowOff>9525</xdr:rowOff>
                  </to>
                </anchor>
              </controlPr>
            </control>
          </mc:Choice>
        </mc:AlternateContent>
        <mc:AlternateContent xmlns:mc="http://schemas.openxmlformats.org/markup-compatibility/2006">
          <mc:Choice Requires="x14">
            <control shapeId="59566" r:id="rId65" name="Check Box 174">
              <controlPr defaultSize="0" autoFill="0" autoLine="0" autoPict="0">
                <anchor moveWithCells="1">
                  <from>
                    <xdr:col>1</xdr:col>
                    <xdr:colOff>0</xdr:colOff>
                    <xdr:row>88</xdr:row>
                    <xdr:rowOff>0</xdr:rowOff>
                  </from>
                  <to>
                    <xdr:col>2</xdr:col>
                    <xdr:colOff>57150</xdr:colOff>
                    <xdr:row>89</xdr:row>
                    <xdr:rowOff>9525</xdr:rowOff>
                  </to>
                </anchor>
              </controlPr>
            </control>
          </mc:Choice>
        </mc:AlternateContent>
        <mc:AlternateContent xmlns:mc="http://schemas.openxmlformats.org/markup-compatibility/2006">
          <mc:Choice Requires="x14">
            <control shapeId="59567" r:id="rId66" name="Check Box 175">
              <controlPr defaultSize="0" autoFill="0" autoLine="0" autoPict="0">
                <anchor moveWithCells="1">
                  <from>
                    <xdr:col>1</xdr:col>
                    <xdr:colOff>0</xdr:colOff>
                    <xdr:row>89</xdr:row>
                    <xdr:rowOff>0</xdr:rowOff>
                  </from>
                  <to>
                    <xdr:col>2</xdr:col>
                    <xdr:colOff>57150</xdr:colOff>
                    <xdr:row>90</xdr:row>
                    <xdr:rowOff>9525</xdr:rowOff>
                  </to>
                </anchor>
              </controlPr>
            </control>
          </mc:Choice>
        </mc:AlternateContent>
        <mc:AlternateContent xmlns:mc="http://schemas.openxmlformats.org/markup-compatibility/2006">
          <mc:Choice Requires="x14">
            <control shapeId="59568" r:id="rId67" name="Check Box 176">
              <controlPr defaultSize="0" autoFill="0" autoLine="0" autoPict="0">
                <anchor moveWithCells="1">
                  <from>
                    <xdr:col>1</xdr:col>
                    <xdr:colOff>0</xdr:colOff>
                    <xdr:row>90</xdr:row>
                    <xdr:rowOff>0</xdr:rowOff>
                  </from>
                  <to>
                    <xdr:col>2</xdr:col>
                    <xdr:colOff>57150</xdr:colOff>
                    <xdr:row>91</xdr:row>
                    <xdr:rowOff>9525</xdr:rowOff>
                  </to>
                </anchor>
              </controlPr>
            </control>
          </mc:Choice>
        </mc:AlternateContent>
        <mc:AlternateContent xmlns:mc="http://schemas.openxmlformats.org/markup-compatibility/2006">
          <mc:Choice Requires="x14">
            <control shapeId="59569" r:id="rId68" name="Check Box 177">
              <controlPr defaultSize="0" autoFill="0" autoLine="0" autoPict="0">
                <anchor moveWithCells="1">
                  <from>
                    <xdr:col>1</xdr:col>
                    <xdr:colOff>0</xdr:colOff>
                    <xdr:row>91</xdr:row>
                    <xdr:rowOff>0</xdr:rowOff>
                  </from>
                  <to>
                    <xdr:col>2</xdr:col>
                    <xdr:colOff>57150</xdr:colOff>
                    <xdr:row>92</xdr:row>
                    <xdr:rowOff>9525</xdr:rowOff>
                  </to>
                </anchor>
              </controlPr>
            </control>
          </mc:Choice>
        </mc:AlternateContent>
        <mc:AlternateContent xmlns:mc="http://schemas.openxmlformats.org/markup-compatibility/2006">
          <mc:Choice Requires="x14">
            <control shapeId="59570" r:id="rId69" name="Check Box 178">
              <controlPr defaultSize="0" autoFill="0" autoLine="0" autoPict="0">
                <anchor moveWithCells="1">
                  <from>
                    <xdr:col>1</xdr:col>
                    <xdr:colOff>0</xdr:colOff>
                    <xdr:row>92</xdr:row>
                    <xdr:rowOff>0</xdr:rowOff>
                  </from>
                  <to>
                    <xdr:col>2</xdr:col>
                    <xdr:colOff>57150</xdr:colOff>
                    <xdr:row>93</xdr:row>
                    <xdr:rowOff>9525</xdr:rowOff>
                  </to>
                </anchor>
              </controlPr>
            </control>
          </mc:Choice>
        </mc:AlternateContent>
        <mc:AlternateContent xmlns:mc="http://schemas.openxmlformats.org/markup-compatibility/2006">
          <mc:Choice Requires="x14">
            <control shapeId="59571" r:id="rId70" name="Check Box 179">
              <controlPr defaultSize="0" autoFill="0" autoLine="0" autoPict="0">
                <anchor moveWithCells="1">
                  <from>
                    <xdr:col>1</xdr:col>
                    <xdr:colOff>0</xdr:colOff>
                    <xdr:row>93</xdr:row>
                    <xdr:rowOff>0</xdr:rowOff>
                  </from>
                  <to>
                    <xdr:col>2</xdr:col>
                    <xdr:colOff>57150</xdr:colOff>
                    <xdr:row>94</xdr:row>
                    <xdr:rowOff>9525</xdr:rowOff>
                  </to>
                </anchor>
              </controlPr>
            </control>
          </mc:Choice>
        </mc:AlternateContent>
        <mc:AlternateContent xmlns:mc="http://schemas.openxmlformats.org/markup-compatibility/2006">
          <mc:Choice Requires="x14">
            <control shapeId="59572" r:id="rId71" name="Check Box 180">
              <controlPr defaultSize="0" autoFill="0" autoLine="0" autoPict="0">
                <anchor moveWithCells="1">
                  <from>
                    <xdr:col>1</xdr:col>
                    <xdr:colOff>0</xdr:colOff>
                    <xdr:row>94</xdr:row>
                    <xdr:rowOff>0</xdr:rowOff>
                  </from>
                  <to>
                    <xdr:col>2</xdr:col>
                    <xdr:colOff>57150</xdr:colOff>
                    <xdr:row>95</xdr:row>
                    <xdr:rowOff>9525</xdr:rowOff>
                  </to>
                </anchor>
              </controlPr>
            </control>
          </mc:Choice>
        </mc:AlternateContent>
        <mc:AlternateContent xmlns:mc="http://schemas.openxmlformats.org/markup-compatibility/2006">
          <mc:Choice Requires="x14">
            <control shapeId="59573" r:id="rId72" name="Check Box 181">
              <controlPr defaultSize="0" autoFill="0" autoLine="0" autoPict="0">
                <anchor moveWithCells="1">
                  <from>
                    <xdr:col>1</xdr:col>
                    <xdr:colOff>0</xdr:colOff>
                    <xdr:row>95</xdr:row>
                    <xdr:rowOff>0</xdr:rowOff>
                  </from>
                  <to>
                    <xdr:col>2</xdr:col>
                    <xdr:colOff>57150</xdr:colOff>
                    <xdr:row>96</xdr:row>
                    <xdr:rowOff>9525</xdr:rowOff>
                  </to>
                </anchor>
              </controlPr>
            </control>
          </mc:Choice>
        </mc:AlternateContent>
        <mc:AlternateContent xmlns:mc="http://schemas.openxmlformats.org/markup-compatibility/2006">
          <mc:Choice Requires="x14">
            <control shapeId="59574" r:id="rId73" name="Check Box 182">
              <controlPr defaultSize="0" autoFill="0" autoLine="0" autoPict="0">
                <anchor moveWithCells="1">
                  <from>
                    <xdr:col>1</xdr:col>
                    <xdr:colOff>0</xdr:colOff>
                    <xdr:row>96</xdr:row>
                    <xdr:rowOff>0</xdr:rowOff>
                  </from>
                  <to>
                    <xdr:col>2</xdr:col>
                    <xdr:colOff>57150</xdr:colOff>
                    <xdr:row>97</xdr:row>
                    <xdr:rowOff>9525</xdr:rowOff>
                  </to>
                </anchor>
              </controlPr>
            </control>
          </mc:Choice>
        </mc:AlternateContent>
        <mc:AlternateContent xmlns:mc="http://schemas.openxmlformats.org/markup-compatibility/2006">
          <mc:Choice Requires="x14">
            <control shapeId="59575" r:id="rId74" name="Check Box 183">
              <controlPr defaultSize="0" autoFill="0" autoLine="0" autoPict="0">
                <anchor moveWithCells="1">
                  <from>
                    <xdr:col>1</xdr:col>
                    <xdr:colOff>0</xdr:colOff>
                    <xdr:row>97</xdr:row>
                    <xdr:rowOff>0</xdr:rowOff>
                  </from>
                  <to>
                    <xdr:col>2</xdr:col>
                    <xdr:colOff>57150</xdr:colOff>
                    <xdr:row>98</xdr:row>
                    <xdr:rowOff>9525</xdr:rowOff>
                  </to>
                </anchor>
              </controlPr>
            </control>
          </mc:Choice>
        </mc:AlternateContent>
        <mc:AlternateContent xmlns:mc="http://schemas.openxmlformats.org/markup-compatibility/2006">
          <mc:Choice Requires="x14">
            <control shapeId="59576" r:id="rId75" name="Check Box 184">
              <controlPr defaultSize="0" autoFill="0" autoLine="0" autoPict="0">
                <anchor moveWithCells="1">
                  <from>
                    <xdr:col>1</xdr:col>
                    <xdr:colOff>0</xdr:colOff>
                    <xdr:row>98</xdr:row>
                    <xdr:rowOff>0</xdr:rowOff>
                  </from>
                  <to>
                    <xdr:col>2</xdr:col>
                    <xdr:colOff>57150</xdr:colOff>
                    <xdr:row>99</xdr:row>
                    <xdr:rowOff>9525</xdr:rowOff>
                  </to>
                </anchor>
              </controlPr>
            </control>
          </mc:Choice>
        </mc:AlternateContent>
        <mc:AlternateContent xmlns:mc="http://schemas.openxmlformats.org/markup-compatibility/2006">
          <mc:Choice Requires="x14">
            <control shapeId="59577" r:id="rId76" name="Check Box 185">
              <controlPr defaultSize="0" autoFill="0" autoLine="0" autoPict="0">
                <anchor moveWithCells="1">
                  <from>
                    <xdr:col>1</xdr:col>
                    <xdr:colOff>0</xdr:colOff>
                    <xdr:row>99</xdr:row>
                    <xdr:rowOff>0</xdr:rowOff>
                  </from>
                  <to>
                    <xdr:col>2</xdr:col>
                    <xdr:colOff>57150</xdr:colOff>
                    <xdr:row>100</xdr:row>
                    <xdr:rowOff>9525</xdr:rowOff>
                  </to>
                </anchor>
              </controlPr>
            </control>
          </mc:Choice>
        </mc:AlternateContent>
        <mc:AlternateContent xmlns:mc="http://schemas.openxmlformats.org/markup-compatibility/2006">
          <mc:Choice Requires="x14">
            <control shapeId="59578" r:id="rId77" name="Check Box 186">
              <controlPr defaultSize="0" autoFill="0" autoLine="0" autoPict="0">
                <anchor moveWithCells="1">
                  <from>
                    <xdr:col>1</xdr:col>
                    <xdr:colOff>0</xdr:colOff>
                    <xdr:row>100</xdr:row>
                    <xdr:rowOff>0</xdr:rowOff>
                  </from>
                  <to>
                    <xdr:col>2</xdr:col>
                    <xdr:colOff>57150</xdr:colOff>
                    <xdr:row>101</xdr:row>
                    <xdr:rowOff>9525</xdr:rowOff>
                  </to>
                </anchor>
              </controlPr>
            </control>
          </mc:Choice>
        </mc:AlternateContent>
        <mc:AlternateContent xmlns:mc="http://schemas.openxmlformats.org/markup-compatibility/2006">
          <mc:Choice Requires="x14">
            <control shapeId="59579" r:id="rId78" name="Check Box 187">
              <controlPr defaultSize="0" autoFill="0" autoLine="0" autoPict="0">
                <anchor moveWithCells="1">
                  <from>
                    <xdr:col>1</xdr:col>
                    <xdr:colOff>0</xdr:colOff>
                    <xdr:row>101</xdr:row>
                    <xdr:rowOff>0</xdr:rowOff>
                  </from>
                  <to>
                    <xdr:col>2</xdr:col>
                    <xdr:colOff>57150</xdr:colOff>
                    <xdr:row>102</xdr:row>
                    <xdr:rowOff>9525</xdr:rowOff>
                  </to>
                </anchor>
              </controlPr>
            </control>
          </mc:Choice>
        </mc:AlternateContent>
        <mc:AlternateContent xmlns:mc="http://schemas.openxmlformats.org/markup-compatibility/2006">
          <mc:Choice Requires="x14">
            <control shapeId="59580" r:id="rId79" name="Check Box 188">
              <controlPr defaultSize="0" autoFill="0" autoLine="0" autoPict="0">
                <anchor moveWithCells="1">
                  <from>
                    <xdr:col>1</xdr:col>
                    <xdr:colOff>0</xdr:colOff>
                    <xdr:row>102</xdr:row>
                    <xdr:rowOff>0</xdr:rowOff>
                  </from>
                  <to>
                    <xdr:col>2</xdr:col>
                    <xdr:colOff>57150</xdr:colOff>
                    <xdr:row>103</xdr:row>
                    <xdr:rowOff>9525</xdr:rowOff>
                  </to>
                </anchor>
              </controlPr>
            </control>
          </mc:Choice>
        </mc:AlternateContent>
        <mc:AlternateContent xmlns:mc="http://schemas.openxmlformats.org/markup-compatibility/2006">
          <mc:Choice Requires="x14">
            <control shapeId="59581" r:id="rId80" name="Check Box 189">
              <controlPr defaultSize="0" autoFill="0" autoLine="0" autoPict="0">
                <anchor moveWithCells="1">
                  <from>
                    <xdr:col>1</xdr:col>
                    <xdr:colOff>0</xdr:colOff>
                    <xdr:row>103</xdr:row>
                    <xdr:rowOff>0</xdr:rowOff>
                  </from>
                  <to>
                    <xdr:col>2</xdr:col>
                    <xdr:colOff>57150</xdr:colOff>
                    <xdr:row>104</xdr:row>
                    <xdr:rowOff>9525</xdr:rowOff>
                  </to>
                </anchor>
              </controlPr>
            </control>
          </mc:Choice>
        </mc:AlternateContent>
        <mc:AlternateContent xmlns:mc="http://schemas.openxmlformats.org/markup-compatibility/2006">
          <mc:Choice Requires="x14">
            <control shapeId="59582" r:id="rId81" name="Check Box 190">
              <controlPr defaultSize="0" autoFill="0" autoLine="0" autoPict="0">
                <anchor moveWithCells="1">
                  <from>
                    <xdr:col>1</xdr:col>
                    <xdr:colOff>0</xdr:colOff>
                    <xdr:row>104</xdr:row>
                    <xdr:rowOff>0</xdr:rowOff>
                  </from>
                  <to>
                    <xdr:col>2</xdr:col>
                    <xdr:colOff>57150</xdr:colOff>
                    <xdr:row>105</xdr:row>
                    <xdr:rowOff>9525</xdr:rowOff>
                  </to>
                </anchor>
              </controlPr>
            </control>
          </mc:Choice>
        </mc:AlternateContent>
        <mc:AlternateContent xmlns:mc="http://schemas.openxmlformats.org/markup-compatibility/2006">
          <mc:Choice Requires="x14">
            <control shapeId="59583" r:id="rId82" name="Check Box 191">
              <controlPr defaultSize="0" autoFill="0" autoLine="0" autoPict="0">
                <anchor moveWithCells="1">
                  <from>
                    <xdr:col>1</xdr:col>
                    <xdr:colOff>0</xdr:colOff>
                    <xdr:row>105</xdr:row>
                    <xdr:rowOff>0</xdr:rowOff>
                  </from>
                  <to>
                    <xdr:col>2</xdr:col>
                    <xdr:colOff>57150</xdr:colOff>
                    <xdr:row>106</xdr:row>
                    <xdr:rowOff>9525</xdr:rowOff>
                  </to>
                </anchor>
              </controlPr>
            </control>
          </mc:Choice>
        </mc:AlternateContent>
        <mc:AlternateContent xmlns:mc="http://schemas.openxmlformats.org/markup-compatibility/2006">
          <mc:Choice Requires="x14">
            <control shapeId="59584" r:id="rId83" name="Check Box 192">
              <controlPr defaultSize="0" autoFill="0" autoLine="0" autoPict="0">
                <anchor moveWithCells="1">
                  <from>
                    <xdr:col>1</xdr:col>
                    <xdr:colOff>0</xdr:colOff>
                    <xdr:row>106</xdr:row>
                    <xdr:rowOff>0</xdr:rowOff>
                  </from>
                  <to>
                    <xdr:col>2</xdr:col>
                    <xdr:colOff>57150</xdr:colOff>
                    <xdr:row>107</xdr:row>
                    <xdr:rowOff>9525</xdr:rowOff>
                  </to>
                </anchor>
              </controlPr>
            </control>
          </mc:Choice>
        </mc:AlternateContent>
        <mc:AlternateContent xmlns:mc="http://schemas.openxmlformats.org/markup-compatibility/2006">
          <mc:Choice Requires="x14">
            <control shapeId="59585" r:id="rId84" name="Check Box 193">
              <controlPr defaultSize="0" autoFill="0" autoLine="0" autoPict="0">
                <anchor moveWithCells="1">
                  <from>
                    <xdr:col>1</xdr:col>
                    <xdr:colOff>0</xdr:colOff>
                    <xdr:row>107</xdr:row>
                    <xdr:rowOff>0</xdr:rowOff>
                  </from>
                  <to>
                    <xdr:col>2</xdr:col>
                    <xdr:colOff>57150</xdr:colOff>
                    <xdr:row>108</xdr:row>
                    <xdr:rowOff>9525</xdr:rowOff>
                  </to>
                </anchor>
              </controlPr>
            </control>
          </mc:Choice>
        </mc:AlternateContent>
        <mc:AlternateContent xmlns:mc="http://schemas.openxmlformats.org/markup-compatibility/2006">
          <mc:Choice Requires="x14">
            <control shapeId="59586" r:id="rId85" name="Check Box 194">
              <controlPr defaultSize="0" autoFill="0" autoLine="0" autoPict="0">
                <anchor moveWithCells="1">
                  <from>
                    <xdr:col>1</xdr:col>
                    <xdr:colOff>0</xdr:colOff>
                    <xdr:row>108</xdr:row>
                    <xdr:rowOff>0</xdr:rowOff>
                  </from>
                  <to>
                    <xdr:col>2</xdr:col>
                    <xdr:colOff>57150</xdr:colOff>
                    <xdr:row>109</xdr:row>
                    <xdr:rowOff>9525</xdr:rowOff>
                  </to>
                </anchor>
              </controlPr>
            </control>
          </mc:Choice>
        </mc:AlternateContent>
        <mc:AlternateContent xmlns:mc="http://schemas.openxmlformats.org/markup-compatibility/2006">
          <mc:Choice Requires="x14">
            <control shapeId="59587" r:id="rId86" name="Check Box 195">
              <controlPr defaultSize="0" autoFill="0" autoLine="0" autoPict="0">
                <anchor moveWithCells="1">
                  <from>
                    <xdr:col>1</xdr:col>
                    <xdr:colOff>0</xdr:colOff>
                    <xdr:row>109</xdr:row>
                    <xdr:rowOff>0</xdr:rowOff>
                  </from>
                  <to>
                    <xdr:col>2</xdr:col>
                    <xdr:colOff>57150</xdr:colOff>
                    <xdr:row>110</xdr:row>
                    <xdr:rowOff>9525</xdr:rowOff>
                  </to>
                </anchor>
              </controlPr>
            </control>
          </mc:Choice>
        </mc:AlternateContent>
        <mc:AlternateContent xmlns:mc="http://schemas.openxmlformats.org/markup-compatibility/2006">
          <mc:Choice Requires="x14">
            <control shapeId="59588" r:id="rId87" name="Check Box 196">
              <controlPr defaultSize="0" autoFill="0" autoLine="0" autoPict="0">
                <anchor moveWithCells="1">
                  <from>
                    <xdr:col>1</xdr:col>
                    <xdr:colOff>0</xdr:colOff>
                    <xdr:row>110</xdr:row>
                    <xdr:rowOff>0</xdr:rowOff>
                  </from>
                  <to>
                    <xdr:col>2</xdr:col>
                    <xdr:colOff>57150</xdr:colOff>
                    <xdr:row>111</xdr:row>
                    <xdr:rowOff>9525</xdr:rowOff>
                  </to>
                </anchor>
              </controlPr>
            </control>
          </mc:Choice>
        </mc:AlternateContent>
        <mc:AlternateContent xmlns:mc="http://schemas.openxmlformats.org/markup-compatibility/2006">
          <mc:Choice Requires="x14">
            <control shapeId="59589" r:id="rId88" name="Check Box 197">
              <controlPr defaultSize="0" autoFill="0" autoLine="0" autoPict="0">
                <anchor moveWithCells="1">
                  <from>
                    <xdr:col>1</xdr:col>
                    <xdr:colOff>0</xdr:colOff>
                    <xdr:row>111</xdr:row>
                    <xdr:rowOff>0</xdr:rowOff>
                  </from>
                  <to>
                    <xdr:col>2</xdr:col>
                    <xdr:colOff>57150</xdr:colOff>
                    <xdr:row>112</xdr:row>
                    <xdr:rowOff>9525</xdr:rowOff>
                  </to>
                </anchor>
              </controlPr>
            </control>
          </mc:Choice>
        </mc:AlternateContent>
        <mc:AlternateContent xmlns:mc="http://schemas.openxmlformats.org/markup-compatibility/2006">
          <mc:Choice Requires="x14">
            <control shapeId="59590" r:id="rId89" name="Check Box 198">
              <controlPr defaultSize="0" autoFill="0" autoLine="0" autoPict="0">
                <anchor moveWithCells="1">
                  <from>
                    <xdr:col>1</xdr:col>
                    <xdr:colOff>0</xdr:colOff>
                    <xdr:row>112</xdr:row>
                    <xdr:rowOff>0</xdr:rowOff>
                  </from>
                  <to>
                    <xdr:col>2</xdr:col>
                    <xdr:colOff>57150</xdr:colOff>
                    <xdr:row>113</xdr:row>
                    <xdr:rowOff>9525</xdr:rowOff>
                  </to>
                </anchor>
              </controlPr>
            </control>
          </mc:Choice>
        </mc:AlternateContent>
        <mc:AlternateContent xmlns:mc="http://schemas.openxmlformats.org/markup-compatibility/2006">
          <mc:Choice Requires="x14">
            <control shapeId="59591" r:id="rId90" name="Check Box 199">
              <controlPr defaultSize="0" autoFill="0" autoLine="0" autoPict="0">
                <anchor moveWithCells="1">
                  <from>
                    <xdr:col>1</xdr:col>
                    <xdr:colOff>0</xdr:colOff>
                    <xdr:row>113</xdr:row>
                    <xdr:rowOff>0</xdr:rowOff>
                  </from>
                  <to>
                    <xdr:col>2</xdr:col>
                    <xdr:colOff>57150</xdr:colOff>
                    <xdr:row>114</xdr:row>
                    <xdr:rowOff>9525</xdr:rowOff>
                  </to>
                </anchor>
              </controlPr>
            </control>
          </mc:Choice>
        </mc:AlternateContent>
        <mc:AlternateContent xmlns:mc="http://schemas.openxmlformats.org/markup-compatibility/2006">
          <mc:Choice Requires="x14">
            <control shapeId="59592" r:id="rId91" name="Check Box 200">
              <controlPr defaultSize="0" autoFill="0" autoLine="0" autoPict="0">
                <anchor moveWithCells="1">
                  <from>
                    <xdr:col>1</xdr:col>
                    <xdr:colOff>0</xdr:colOff>
                    <xdr:row>114</xdr:row>
                    <xdr:rowOff>0</xdr:rowOff>
                  </from>
                  <to>
                    <xdr:col>2</xdr:col>
                    <xdr:colOff>57150</xdr:colOff>
                    <xdr:row>115</xdr:row>
                    <xdr:rowOff>9525</xdr:rowOff>
                  </to>
                </anchor>
              </controlPr>
            </control>
          </mc:Choice>
        </mc:AlternateContent>
        <mc:AlternateContent xmlns:mc="http://schemas.openxmlformats.org/markup-compatibility/2006">
          <mc:Choice Requires="x14">
            <control shapeId="59593" r:id="rId92" name="Check Box 201">
              <controlPr defaultSize="0" autoFill="0" autoLine="0" autoPict="0">
                <anchor moveWithCells="1">
                  <from>
                    <xdr:col>1</xdr:col>
                    <xdr:colOff>0</xdr:colOff>
                    <xdr:row>115</xdr:row>
                    <xdr:rowOff>0</xdr:rowOff>
                  </from>
                  <to>
                    <xdr:col>2</xdr:col>
                    <xdr:colOff>57150</xdr:colOff>
                    <xdr:row>116</xdr:row>
                    <xdr:rowOff>9525</xdr:rowOff>
                  </to>
                </anchor>
              </controlPr>
            </control>
          </mc:Choice>
        </mc:AlternateContent>
        <mc:AlternateContent xmlns:mc="http://schemas.openxmlformats.org/markup-compatibility/2006">
          <mc:Choice Requires="x14">
            <control shapeId="59594" r:id="rId93" name="Check Box 202">
              <controlPr defaultSize="0" autoFill="0" autoLine="0" autoPict="0">
                <anchor moveWithCells="1">
                  <from>
                    <xdr:col>1</xdr:col>
                    <xdr:colOff>0</xdr:colOff>
                    <xdr:row>116</xdr:row>
                    <xdr:rowOff>0</xdr:rowOff>
                  </from>
                  <to>
                    <xdr:col>2</xdr:col>
                    <xdr:colOff>57150</xdr:colOff>
                    <xdr:row>117</xdr:row>
                    <xdr:rowOff>9525</xdr:rowOff>
                  </to>
                </anchor>
              </controlPr>
            </control>
          </mc:Choice>
        </mc:AlternateContent>
        <mc:AlternateContent xmlns:mc="http://schemas.openxmlformats.org/markup-compatibility/2006">
          <mc:Choice Requires="x14">
            <control shapeId="59595" r:id="rId94" name="Check Box 203">
              <controlPr defaultSize="0" autoFill="0" autoLine="0" autoPict="0">
                <anchor moveWithCells="1">
                  <from>
                    <xdr:col>1</xdr:col>
                    <xdr:colOff>0</xdr:colOff>
                    <xdr:row>117</xdr:row>
                    <xdr:rowOff>0</xdr:rowOff>
                  </from>
                  <to>
                    <xdr:col>2</xdr:col>
                    <xdr:colOff>57150</xdr:colOff>
                    <xdr:row>118</xdr:row>
                    <xdr:rowOff>9525</xdr:rowOff>
                  </to>
                </anchor>
              </controlPr>
            </control>
          </mc:Choice>
        </mc:AlternateContent>
        <mc:AlternateContent xmlns:mc="http://schemas.openxmlformats.org/markup-compatibility/2006">
          <mc:Choice Requires="x14">
            <control shapeId="59596" r:id="rId95" name="Check Box 204">
              <controlPr defaultSize="0" autoFill="0" autoLine="0" autoPict="0">
                <anchor moveWithCells="1">
                  <from>
                    <xdr:col>1</xdr:col>
                    <xdr:colOff>0</xdr:colOff>
                    <xdr:row>118</xdr:row>
                    <xdr:rowOff>0</xdr:rowOff>
                  </from>
                  <to>
                    <xdr:col>2</xdr:col>
                    <xdr:colOff>57150</xdr:colOff>
                    <xdr:row>119</xdr:row>
                    <xdr:rowOff>9525</xdr:rowOff>
                  </to>
                </anchor>
              </controlPr>
            </control>
          </mc:Choice>
        </mc:AlternateContent>
        <mc:AlternateContent xmlns:mc="http://schemas.openxmlformats.org/markup-compatibility/2006">
          <mc:Choice Requires="x14">
            <control shapeId="59597" r:id="rId96" name="Check Box 205">
              <controlPr defaultSize="0" autoFill="0" autoLine="0" autoPict="0">
                <anchor moveWithCells="1">
                  <from>
                    <xdr:col>1</xdr:col>
                    <xdr:colOff>0</xdr:colOff>
                    <xdr:row>119</xdr:row>
                    <xdr:rowOff>0</xdr:rowOff>
                  </from>
                  <to>
                    <xdr:col>2</xdr:col>
                    <xdr:colOff>57150</xdr:colOff>
                    <xdr:row>120</xdr:row>
                    <xdr:rowOff>9525</xdr:rowOff>
                  </to>
                </anchor>
              </controlPr>
            </control>
          </mc:Choice>
        </mc:AlternateContent>
        <mc:AlternateContent xmlns:mc="http://schemas.openxmlformats.org/markup-compatibility/2006">
          <mc:Choice Requires="x14">
            <control shapeId="59598" r:id="rId97" name="Check Box 206">
              <controlPr defaultSize="0" autoFill="0" autoLine="0" autoPict="0">
                <anchor moveWithCells="1">
                  <from>
                    <xdr:col>1</xdr:col>
                    <xdr:colOff>0</xdr:colOff>
                    <xdr:row>120</xdr:row>
                    <xdr:rowOff>0</xdr:rowOff>
                  </from>
                  <to>
                    <xdr:col>2</xdr:col>
                    <xdr:colOff>57150</xdr:colOff>
                    <xdr:row>121</xdr:row>
                    <xdr:rowOff>9525</xdr:rowOff>
                  </to>
                </anchor>
              </controlPr>
            </control>
          </mc:Choice>
        </mc:AlternateContent>
        <mc:AlternateContent xmlns:mc="http://schemas.openxmlformats.org/markup-compatibility/2006">
          <mc:Choice Requires="x14">
            <control shapeId="59599" r:id="rId98" name="Check Box 207">
              <controlPr defaultSize="0" autoFill="0" autoLine="0" autoPict="0">
                <anchor moveWithCells="1">
                  <from>
                    <xdr:col>1</xdr:col>
                    <xdr:colOff>0</xdr:colOff>
                    <xdr:row>121</xdr:row>
                    <xdr:rowOff>0</xdr:rowOff>
                  </from>
                  <to>
                    <xdr:col>2</xdr:col>
                    <xdr:colOff>57150</xdr:colOff>
                    <xdr:row>122</xdr:row>
                    <xdr:rowOff>9525</xdr:rowOff>
                  </to>
                </anchor>
              </controlPr>
            </control>
          </mc:Choice>
        </mc:AlternateContent>
        <mc:AlternateContent xmlns:mc="http://schemas.openxmlformats.org/markup-compatibility/2006">
          <mc:Choice Requires="x14">
            <control shapeId="59600" r:id="rId99" name="Check Box 208">
              <controlPr defaultSize="0" autoFill="0" autoLine="0" autoPict="0">
                <anchor moveWithCells="1">
                  <from>
                    <xdr:col>1</xdr:col>
                    <xdr:colOff>0</xdr:colOff>
                    <xdr:row>122</xdr:row>
                    <xdr:rowOff>0</xdr:rowOff>
                  </from>
                  <to>
                    <xdr:col>2</xdr:col>
                    <xdr:colOff>57150</xdr:colOff>
                    <xdr:row>123</xdr:row>
                    <xdr:rowOff>9525</xdr:rowOff>
                  </to>
                </anchor>
              </controlPr>
            </control>
          </mc:Choice>
        </mc:AlternateContent>
        <mc:AlternateContent xmlns:mc="http://schemas.openxmlformats.org/markup-compatibility/2006">
          <mc:Choice Requires="x14">
            <control shapeId="59601" r:id="rId100" name="Check Box 209">
              <controlPr defaultSize="0" autoFill="0" autoLine="0" autoPict="0">
                <anchor moveWithCells="1">
                  <from>
                    <xdr:col>1</xdr:col>
                    <xdr:colOff>0</xdr:colOff>
                    <xdr:row>123</xdr:row>
                    <xdr:rowOff>0</xdr:rowOff>
                  </from>
                  <to>
                    <xdr:col>2</xdr:col>
                    <xdr:colOff>57150</xdr:colOff>
                    <xdr:row>124</xdr:row>
                    <xdr:rowOff>9525</xdr:rowOff>
                  </to>
                </anchor>
              </controlPr>
            </control>
          </mc:Choice>
        </mc:AlternateContent>
        <mc:AlternateContent xmlns:mc="http://schemas.openxmlformats.org/markup-compatibility/2006">
          <mc:Choice Requires="x14">
            <control shapeId="59602" r:id="rId101" name="Check Box 210">
              <controlPr defaultSize="0" autoFill="0" autoLine="0" autoPict="0">
                <anchor moveWithCells="1">
                  <from>
                    <xdr:col>1</xdr:col>
                    <xdr:colOff>0</xdr:colOff>
                    <xdr:row>124</xdr:row>
                    <xdr:rowOff>0</xdr:rowOff>
                  </from>
                  <to>
                    <xdr:col>2</xdr:col>
                    <xdr:colOff>57150</xdr:colOff>
                    <xdr:row>125</xdr:row>
                    <xdr:rowOff>9525</xdr:rowOff>
                  </to>
                </anchor>
              </controlPr>
            </control>
          </mc:Choice>
        </mc:AlternateContent>
        <mc:AlternateContent xmlns:mc="http://schemas.openxmlformats.org/markup-compatibility/2006">
          <mc:Choice Requires="x14">
            <control shapeId="59603" r:id="rId102" name="Check Box 211">
              <controlPr defaultSize="0" autoFill="0" autoLine="0" autoPict="0">
                <anchor moveWithCells="1">
                  <from>
                    <xdr:col>1</xdr:col>
                    <xdr:colOff>0</xdr:colOff>
                    <xdr:row>125</xdr:row>
                    <xdr:rowOff>0</xdr:rowOff>
                  </from>
                  <to>
                    <xdr:col>2</xdr:col>
                    <xdr:colOff>57150</xdr:colOff>
                    <xdr:row>126</xdr:row>
                    <xdr:rowOff>9525</xdr:rowOff>
                  </to>
                </anchor>
              </controlPr>
            </control>
          </mc:Choice>
        </mc:AlternateContent>
        <mc:AlternateContent xmlns:mc="http://schemas.openxmlformats.org/markup-compatibility/2006">
          <mc:Choice Requires="x14">
            <control shapeId="59604" r:id="rId103" name="Check Box 212">
              <controlPr defaultSize="0" autoFill="0" autoLine="0" autoPict="0">
                <anchor moveWithCells="1">
                  <from>
                    <xdr:col>1</xdr:col>
                    <xdr:colOff>0</xdr:colOff>
                    <xdr:row>126</xdr:row>
                    <xdr:rowOff>0</xdr:rowOff>
                  </from>
                  <to>
                    <xdr:col>2</xdr:col>
                    <xdr:colOff>57150</xdr:colOff>
                    <xdr:row>127</xdr:row>
                    <xdr:rowOff>9525</xdr:rowOff>
                  </to>
                </anchor>
              </controlPr>
            </control>
          </mc:Choice>
        </mc:AlternateContent>
        <mc:AlternateContent xmlns:mc="http://schemas.openxmlformats.org/markup-compatibility/2006">
          <mc:Choice Requires="x14">
            <control shapeId="59605" r:id="rId104" name="Check Box 213">
              <controlPr defaultSize="0" autoFill="0" autoLine="0" autoPict="0">
                <anchor moveWithCells="1">
                  <from>
                    <xdr:col>1</xdr:col>
                    <xdr:colOff>0</xdr:colOff>
                    <xdr:row>127</xdr:row>
                    <xdr:rowOff>0</xdr:rowOff>
                  </from>
                  <to>
                    <xdr:col>2</xdr:col>
                    <xdr:colOff>57150</xdr:colOff>
                    <xdr:row>128</xdr:row>
                    <xdr:rowOff>9525</xdr:rowOff>
                  </to>
                </anchor>
              </controlPr>
            </control>
          </mc:Choice>
        </mc:AlternateContent>
        <mc:AlternateContent xmlns:mc="http://schemas.openxmlformats.org/markup-compatibility/2006">
          <mc:Choice Requires="x14">
            <control shapeId="59606" r:id="rId105" name="Check Box 214">
              <controlPr defaultSize="0" autoFill="0" autoLine="0" autoPict="0">
                <anchor moveWithCells="1">
                  <from>
                    <xdr:col>1</xdr:col>
                    <xdr:colOff>0</xdr:colOff>
                    <xdr:row>128</xdr:row>
                    <xdr:rowOff>0</xdr:rowOff>
                  </from>
                  <to>
                    <xdr:col>2</xdr:col>
                    <xdr:colOff>57150</xdr:colOff>
                    <xdr:row>129</xdr:row>
                    <xdr:rowOff>9525</xdr:rowOff>
                  </to>
                </anchor>
              </controlPr>
            </control>
          </mc:Choice>
        </mc:AlternateContent>
        <mc:AlternateContent xmlns:mc="http://schemas.openxmlformats.org/markup-compatibility/2006">
          <mc:Choice Requires="x14">
            <control shapeId="59607" r:id="rId106" name="Check Box 215">
              <controlPr defaultSize="0" autoFill="0" autoLine="0" autoPict="0">
                <anchor moveWithCells="1">
                  <from>
                    <xdr:col>1</xdr:col>
                    <xdr:colOff>0</xdr:colOff>
                    <xdr:row>129</xdr:row>
                    <xdr:rowOff>0</xdr:rowOff>
                  </from>
                  <to>
                    <xdr:col>2</xdr:col>
                    <xdr:colOff>57150</xdr:colOff>
                    <xdr:row>130</xdr:row>
                    <xdr:rowOff>9525</xdr:rowOff>
                  </to>
                </anchor>
              </controlPr>
            </control>
          </mc:Choice>
        </mc:AlternateContent>
        <mc:AlternateContent xmlns:mc="http://schemas.openxmlformats.org/markup-compatibility/2006">
          <mc:Choice Requires="x14">
            <control shapeId="59608" r:id="rId107" name="Check Box 216">
              <controlPr defaultSize="0" autoFill="0" autoLine="0" autoPict="0">
                <anchor moveWithCells="1">
                  <from>
                    <xdr:col>1</xdr:col>
                    <xdr:colOff>0</xdr:colOff>
                    <xdr:row>130</xdr:row>
                    <xdr:rowOff>0</xdr:rowOff>
                  </from>
                  <to>
                    <xdr:col>2</xdr:col>
                    <xdr:colOff>57150</xdr:colOff>
                    <xdr:row>131</xdr:row>
                    <xdr:rowOff>9525</xdr:rowOff>
                  </to>
                </anchor>
              </controlPr>
            </control>
          </mc:Choice>
        </mc:AlternateContent>
        <mc:AlternateContent xmlns:mc="http://schemas.openxmlformats.org/markup-compatibility/2006">
          <mc:Choice Requires="x14">
            <control shapeId="59609" r:id="rId108" name="Check Box 217">
              <controlPr defaultSize="0" autoFill="0" autoLine="0" autoPict="0">
                <anchor moveWithCells="1">
                  <from>
                    <xdr:col>1</xdr:col>
                    <xdr:colOff>0</xdr:colOff>
                    <xdr:row>131</xdr:row>
                    <xdr:rowOff>0</xdr:rowOff>
                  </from>
                  <to>
                    <xdr:col>2</xdr:col>
                    <xdr:colOff>57150</xdr:colOff>
                    <xdr:row>132</xdr:row>
                    <xdr:rowOff>9525</xdr:rowOff>
                  </to>
                </anchor>
              </controlPr>
            </control>
          </mc:Choice>
        </mc:AlternateContent>
        <mc:AlternateContent xmlns:mc="http://schemas.openxmlformats.org/markup-compatibility/2006">
          <mc:Choice Requires="x14">
            <control shapeId="59610" r:id="rId109" name="Check Box 218">
              <controlPr defaultSize="0" autoFill="0" autoLine="0" autoPict="0">
                <anchor moveWithCells="1">
                  <from>
                    <xdr:col>1</xdr:col>
                    <xdr:colOff>0</xdr:colOff>
                    <xdr:row>134</xdr:row>
                    <xdr:rowOff>0</xdr:rowOff>
                  </from>
                  <to>
                    <xdr:col>2</xdr:col>
                    <xdr:colOff>57150</xdr:colOff>
                    <xdr:row>135</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7BE9C-7FCE-40DA-A675-01E5A4F62FE5}">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719" t="s">
        <v>46</v>
      </c>
      <c r="C1" s="719"/>
      <c r="D1" s="719"/>
      <c r="E1" s="719"/>
      <c r="F1" s="719"/>
      <c r="G1" s="719"/>
      <c r="H1" s="719"/>
      <c r="I1" s="719"/>
      <c r="J1" s="719"/>
      <c r="K1" s="719"/>
      <c r="L1" s="719"/>
      <c r="M1" s="719"/>
      <c r="N1" s="719"/>
      <c r="O1" s="719"/>
      <c r="P1" s="719"/>
      <c r="Q1" s="719"/>
      <c r="R1" s="719"/>
      <c r="S1" s="719"/>
      <c r="T1" s="719"/>
      <c r="U1" s="719"/>
      <c r="V1" s="719"/>
      <c r="W1" s="719"/>
      <c r="X1" s="719"/>
      <c r="Y1" s="719"/>
      <c r="Z1" s="719"/>
      <c r="AA1" s="719"/>
      <c r="AB1" s="719"/>
      <c r="AC1" s="719"/>
      <c r="AD1" s="719"/>
    </row>
    <row r="2" spans="2:30" ht="20.25" customHeight="1">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row>
    <row r="3" spans="2:30" ht="20.25" customHeight="1">
      <c r="B3" s="373"/>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row>
    <row r="4" spans="2:30" ht="18.75">
      <c r="B4" s="375" t="s">
        <v>47</v>
      </c>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row>
    <row r="5" spans="2:30" ht="16.5" thickBot="1">
      <c r="B5" s="720" t="s">
        <v>58</v>
      </c>
      <c r="C5" s="720"/>
      <c r="D5" s="720"/>
      <c r="E5" s="721"/>
      <c r="F5" s="721"/>
      <c r="G5" s="721"/>
      <c r="H5" s="721"/>
      <c r="I5" s="721"/>
      <c r="J5" s="721"/>
      <c r="K5" s="721"/>
      <c r="L5" s="721"/>
      <c r="M5" s="721"/>
      <c r="N5" s="721"/>
      <c r="O5" s="720" t="s">
        <v>57</v>
      </c>
      <c r="P5" s="720"/>
      <c r="Q5" s="720"/>
      <c r="R5" s="720"/>
      <c r="S5" s="720"/>
      <c r="T5" s="720"/>
      <c r="U5" s="722"/>
      <c r="V5" s="722"/>
      <c r="W5" s="374" t="s">
        <v>59</v>
      </c>
      <c r="X5" s="722"/>
      <c r="Y5" s="722"/>
      <c r="Z5" s="374" t="s">
        <v>60</v>
      </c>
      <c r="AA5" s="722"/>
      <c r="AB5" s="722"/>
      <c r="AC5" s="374" t="s">
        <v>53</v>
      </c>
      <c r="AD5" s="374"/>
    </row>
    <row r="6" spans="2:30" ht="16.5" thickBot="1">
      <c r="B6" s="374" t="s">
        <v>54</v>
      </c>
      <c r="C6" s="374"/>
      <c r="D6" s="713"/>
      <c r="E6" s="713"/>
      <c r="F6" s="713"/>
      <c r="G6" s="713"/>
      <c r="H6" s="713"/>
      <c r="I6" s="713"/>
      <c r="J6" s="713"/>
      <c r="K6" s="713"/>
      <c r="L6" s="713"/>
      <c r="M6" s="713"/>
      <c r="N6" s="713"/>
      <c r="O6" s="714" t="s">
        <v>55</v>
      </c>
      <c r="P6" s="714"/>
      <c r="Q6" s="714"/>
      <c r="R6" s="714"/>
      <c r="S6" s="714"/>
      <c r="T6" s="714"/>
      <c r="U6" s="714"/>
      <c r="V6" s="714"/>
      <c r="W6" s="714"/>
      <c r="X6" s="714"/>
      <c r="Y6" s="714"/>
      <c r="Z6" s="714"/>
      <c r="AA6" s="714"/>
      <c r="AB6" s="714"/>
      <c r="AC6" s="714"/>
      <c r="AD6" s="714"/>
    </row>
    <row r="7" spans="2:30" ht="16.5" thickBot="1">
      <c r="B7" s="715" t="s">
        <v>61</v>
      </c>
      <c r="C7" s="715"/>
      <c r="D7" s="715"/>
      <c r="E7" s="715"/>
      <c r="F7" s="715"/>
      <c r="G7" s="715"/>
      <c r="H7" s="715"/>
      <c r="I7" s="715"/>
      <c r="J7" s="715"/>
      <c r="K7" s="716"/>
      <c r="L7" s="716"/>
      <c r="M7" s="716"/>
      <c r="N7" s="716"/>
      <c r="O7" s="716"/>
      <c r="P7" s="716"/>
      <c r="Q7" s="716"/>
      <c r="R7" s="716"/>
      <c r="S7" s="716"/>
      <c r="T7" s="714" t="s">
        <v>70</v>
      </c>
      <c r="U7" s="714"/>
      <c r="V7" s="714"/>
      <c r="W7" s="714"/>
      <c r="X7" s="714"/>
      <c r="Y7" s="714"/>
      <c r="Z7" s="714"/>
      <c r="AA7" s="714"/>
      <c r="AB7" s="714"/>
      <c r="AC7" s="714"/>
      <c r="AD7" s="714"/>
    </row>
    <row r="8" spans="2:30" ht="16.5">
      <c r="B8" s="714" t="s">
        <v>841</v>
      </c>
      <c r="C8" s="714"/>
      <c r="D8" s="714"/>
      <c r="E8" s="714"/>
      <c r="F8" s="714"/>
      <c r="G8" s="714"/>
      <c r="H8" s="714"/>
      <c r="I8" s="714"/>
      <c r="J8" s="714"/>
      <c r="K8" s="714"/>
      <c r="L8" s="714"/>
      <c r="M8" s="714"/>
      <c r="N8" s="714"/>
      <c r="O8" s="714"/>
      <c r="P8" s="714"/>
      <c r="Q8" s="714"/>
      <c r="R8" s="714"/>
      <c r="S8" s="714"/>
      <c r="T8" s="714"/>
      <c r="U8" s="714"/>
      <c r="V8" s="714"/>
      <c r="W8" s="714"/>
      <c r="X8" s="714"/>
      <c r="Y8" s="714"/>
      <c r="Z8" s="714"/>
      <c r="AA8" s="714"/>
      <c r="AB8" s="714"/>
      <c r="AC8" s="714"/>
      <c r="AD8" s="714"/>
    </row>
    <row r="9" spans="2:30" ht="16.5" thickBot="1">
      <c r="B9" s="717" t="s">
        <v>71</v>
      </c>
      <c r="C9" s="717"/>
      <c r="D9" s="717"/>
      <c r="E9" s="717"/>
      <c r="F9" s="717"/>
      <c r="G9" s="717"/>
      <c r="H9" s="717" t="s">
        <v>62</v>
      </c>
      <c r="I9" s="717"/>
      <c r="J9" s="717"/>
      <c r="K9" s="717"/>
      <c r="L9" s="718"/>
      <c r="M9" s="718"/>
      <c r="N9" s="718"/>
      <c r="O9" s="718"/>
      <c r="P9" s="718"/>
      <c r="Q9" s="718"/>
      <c r="R9" s="718"/>
      <c r="S9" s="718"/>
      <c r="T9" s="718"/>
      <c r="U9" s="718"/>
      <c r="V9" s="714" t="s">
        <v>56</v>
      </c>
      <c r="W9" s="714"/>
      <c r="X9" s="714"/>
      <c r="Y9" s="714"/>
      <c r="Z9" s="714"/>
      <c r="AA9" s="714"/>
      <c r="AB9" s="714"/>
      <c r="AC9" s="714"/>
      <c r="AD9" s="714"/>
    </row>
    <row r="10" spans="2:30" ht="18.75">
      <c r="B10" s="29"/>
      <c r="C10" s="29"/>
      <c r="D10" s="29"/>
      <c r="E10" s="29"/>
      <c r="F10" s="29"/>
      <c r="G10" s="29"/>
      <c r="H10" s="29"/>
      <c r="I10" s="29"/>
      <c r="J10" s="29"/>
      <c r="K10" s="29"/>
      <c r="L10" s="29"/>
      <c r="M10" s="29"/>
      <c r="N10" s="29"/>
      <c r="O10" s="29"/>
      <c r="P10" s="29"/>
      <c r="Q10" s="29"/>
      <c r="R10" s="29"/>
      <c r="S10" s="29"/>
      <c r="T10" s="29"/>
      <c r="U10" s="28"/>
      <c r="V10" s="28"/>
      <c r="W10" s="28"/>
      <c r="X10" s="28"/>
      <c r="Y10" s="28"/>
      <c r="Z10" s="28"/>
      <c r="AA10" s="28"/>
      <c r="AB10" s="28"/>
      <c r="AC10" s="28"/>
      <c r="AD10" s="28"/>
    </row>
    <row r="11" spans="2:30" ht="18.75">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c r="AB11" s="372"/>
      <c r="AC11" s="372"/>
      <c r="AD11" s="28"/>
    </row>
    <row r="12" spans="2:30" ht="18.75">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c r="AB12" s="372"/>
      <c r="AC12" s="372"/>
      <c r="AD12" s="28"/>
    </row>
    <row r="13" spans="2:30" ht="18.75">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c r="AB13" s="372"/>
      <c r="AC13" s="372"/>
      <c r="AD13" s="28"/>
    </row>
    <row r="14" spans="2:30" ht="18.75">
      <c r="B14" s="710" t="s">
        <v>51</v>
      </c>
      <c r="C14" s="710"/>
      <c r="D14" s="710"/>
      <c r="E14" s="710"/>
      <c r="F14" s="710"/>
      <c r="G14" s="710"/>
      <c r="H14" s="710"/>
      <c r="I14" s="710"/>
      <c r="J14" s="372"/>
      <c r="K14" s="372"/>
      <c r="L14" s="372"/>
      <c r="M14" s="372"/>
      <c r="N14" s="372"/>
      <c r="O14" s="372"/>
      <c r="P14" s="372"/>
      <c r="Q14" s="372"/>
      <c r="R14" s="372"/>
      <c r="S14" s="372"/>
      <c r="T14" s="372"/>
      <c r="U14" s="372"/>
      <c r="V14" s="372"/>
      <c r="W14" s="372"/>
      <c r="X14" s="372"/>
      <c r="Y14" s="372"/>
      <c r="Z14" s="372"/>
      <c r="AA14" s="372"/>
      <c r="AB14" s="372"/>
      <c r="AC14" s="372"/>
      <c r="AD14" s="28"/>
    </row>
    <row r="15" spans="2:30" ht="18.75">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c r="AB15" s="372"/>
      <c r="AC15" s="372"/>
      <c r="AD15" s="28"/>
    </row>
    <row r="16" spans="2:30" ht="18.75">
      <c r="B16" s="710" t="s">
        <v>64</v>
      </c>
      <c r="C16" s="710"/>
      <c r="D16" s="710"/>
      <c r="E16" s="710"/>
      <c r="F16" s="710"/>
      <c r="G16" s="711"/>
      <c r="H16" s="711"/>
      <c r="I16" s="711"/>
      <c r="J16" s="711"/>
      <c r="K16" s="711"/>
      <c r="L16" s="711"/>
      <c r="M16" s="711"/>
      <c r="N16" s="711"/>
      <c r="O16" s="711"/>
      <c r="P16" s="711"/>
      <c r="Q16" s="710" t="s">
        <v>63</v>
      </c>
      <c r="R16" s="710"/>
      <c r="S16" s="710"/>
      <c r="T16" s="372"/>
      <c r="U16" s="372"/>
      <c r="V16" s="372"/>
      <c r="W16" s="372"/>
      <c r="X16" s="372"/>
      <c r="Y16" s="372"/>
      <c r="Z16" s="372"/>
      <c r="AA16" s="372"/>
      <c r="AB16" s="372"/>
      <c r="AC16" s="372"/>
      <c r="AD16" s="28"/>
    </row>
    <row r="17" spans="2:30" ht="19.5" thickBot="1">
      <c r="B17" s="709"/>
      <c r="C17" s="709"/>
      <c r="D17" s="709"/>
      <c r="E17" s="709"/>
      <c r="F17" s="709"/>
      <c r="G17" s="709"/>
      <c r="H17" s="709"/>
      <c r="I17" s="709"/>
      <c r="J17" s="709"/>
      <c r="K17" s="709"/>
      <c r="L17" s="709"/>
      <c r="M17" s="709"/>
      <c r="N17" s="709"/>
      <c r="O17" s="709"/>
      <c r="P17" s="709"/>
      <c r="Q17" s="709"/>
      <c r="R17" s="709"/>
      <c r="S17" s="709"/>
      <c r="T17" s="372"/>
      <c r="U17" s="372"/>
      <c r="V17" s="372"/>
      <c r="W17" s="372"/>
      <c r="X17" s="372"/>
      <c r="Y17" s="372"/>
      <c r="Z17" s="372"/>
      <c r="AA17" s="372"/>
      <c r="AB17" s="372"/>
      <c r="AC17" s="372"/>
      <c r="AD17" s="28"/>
    </row>
    <row r="18" spans="2:30" ht="18.75">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c r="AB18" s="372"/>
      <c r="AC18" s="372"/>
      <c r="AD18" s="28"/>
    </row>
    <row r="19" spans="2:30" ht="18.75">
      <c r="B19" s="372"/>
      <c r="C19" s="372"/>
      <c r="D19" s="372"/>
      <c r="E19" s="372"/>
      <c r="F19" s="372"/>
      <c r="G19" s="372"/>
      <c r="H19" s="372"/>
      <c r="I19" s="372"/>
      <c r="J19" s="372"/>
      <c r="K19" s="372"/>
      <c r="L19" s="372"/>
      <c r="M19" s="372"/>
      <c r="N19" s="372"/>
      <c r="O19" s="372"/>
      <c r="P19" s="372"/>
      <c r="Q19" s="372"/>
      <c r="R19" s="372"/>
      <c r="S19" s="372"/>
      <c r="T19" s="372"/>
      <c r="U19" s="372"/>
      <c r="V19" s="372"/>
      <c r="W19" s="372"/>
      <c r="X19" s="372"/>
      <c r="Y19" s="372"/>
      <c r="Z19" s="372"/>
      <c r="AA19" s="372"/>
      <c r="AB19" s="372"/>
      <c r="AC19" s="372"/>
      <c r="AD19" s="28"/>
    </row>
    <row r="20" spans="2:30" ht="18.75">
      <c r="B20" s="710" t="s">
        <v>52</v>
      </c>
      <c r="C20" s="710"/>
      <c r="D20" s="710"/>
      <c r="E20" s="710"/>
      <c r="F20" s="710"/>
      <c r="G20" s="710"/>
      <c r="H20" s="710"/>
      <c r="I20" s="710"/>
      <c r="J20" s="372"/>
      <c r="K20" s="372"/>
      <c r="L20" s="372"/>
      <c r="M20" s="372"/>
      <c r="N20" s="372"/>
      <c r="O20" s="372"/>
      <c r="P20" s="372"/>
      <c r="Q20" s="372"/>
      <c r="R20" s="372"/>
      <c r="S20" s="372"/>
      <c r="T20" s="372"/>
      <c r="U20" s="372"/>
      <c r="V20" s="372"/>
      <c r="W20" s="372"/>
      <c r="X20" s="372"/>
      <c r="Y20" s="372"/>
      <c r="Z20" s="372"/>
      <c r="AA20" s="372"/>
      <c r="AB20" s="372"/>
      <c r="AC20" s="372"/>
      <c r="AD20" s="28"/>
    </row>
    <row r="21" spans="2:30" ht="18.75">
      <c r="B21" s="372"/>
      <c r="C21" s="372"/>
      <c r="D21" s="372"/>
      <c r="E21" s="372"/>
      <c r="F21" s="372"/>
      <c r="G21" s="372"/>
      <c r="H21" s="372"/>
      <c r="I21" s="372"/>
      <c r="J21" s="372"/>
      <c r="K21" s="372"/>
      <c r="L21" s="372"/>
      <c r="M21" s="372"/>
      <c r="N21" s="372"/>
      <c r="O21" s="372"/>
      <c r="P21" s="372"/>
      <c r="Q21" s="372"/>
      <c r="R21" s="372"/>
      <c r="S21" s="372"/>
      <c r="T21" s="372"/>
      <c r="U21" s="372"/>
      <c r="V21" s="372"/>
      <c r="W21" s="372"/>
      <c r="X21" s="372"/>
      <c r="Y21" s="372"/>
      <c r="Z21" s="372"/>
      <c r="AA21" s="372"/>
      <c r="AB21" s="372"/>
      <c r="AC21" s="372"/>
      <c r="AD21" s="28"/>
    </row>
    <row r="22" spans="2:30" ht="18.75">
      <c r="B22" s="710" t="s">
        <v>64</v>
      </c>
      <c r="C22" s="710"/>
      <c r="D22" s="710"/>
      <c r="E22" s="710"/>
      <c r="F22" s="710"/>
      <c r="G22" s="711"/>
      <c r="H22" s="711"/>
      <c r="I22" s="711"/>
      <c r="J22" s="711"/>
      <c r="K22" s="711"/>
      <c r="L22" s="711"/>
      <c r="M22" s="711"/>
      <c r="N22" s="711"/>
      <c r="O22" s="711"/>
      <c r="P22" s="711"/>
      <c r="Q22" s="710" t="s">
        <v>65</v>
      </c>
      <c r="R22" s="710"/>
      <c r="S22" s="710"/>
      <c r="T22" s="372"/>
      <c r="U22" s="372"/>
      <c r="V22" s="372"/>
      <c r="W22" s="372"/>
      <c r="X22" s="372"/>
      <c r="Y22" s="372"/>
      <c r="Z22" s="372"/>
      <c r="AA22" s="372"/>
      <c r="AB22" s="372"/>
      <c r="AC22" s="372"/>
      <c r="AD22" s="28"/>
    </row>
    <row r="23" spans="2:30" ht="19.5" thickBot="1">
      <c r="B23" s="712"/>
      <c r="C23" s="712"/>
      <c r="D23" s="712"/>
      <c r="E23" s="712"/>
      <c r="F23" s="712"/>
      <c r="G23" s="712"/>
      <c r="H23" s="712"/>
      <c r="I23" s="712"/>
      <c r="J23" s="712"/>
      <c r="K23" s="712"/>
      <c r="L23" s="712"/>
      <c r="M23" s="712"/>
      <c r="N23" s="712"/>
      <c r="O23" s="712"/>
      <c r="P23" s="712"/>
      <c r="Q23" s="712"/>
      <c r="R23" s="712"/>
      <c r="S23" s="712"/>
      <c r="T23" s="372"/>
      <c r="U23" s="372"/>
      <c r="V23" s="372"/>
      <c r="W23" s="372"/>
      <c r="X23" s="372"/>
      <c r="Y23" s="372"/>
      <c r="Z23" s="372"/>
      <c r="AA23" s="372"/>
      <c r="AB23" s="372"/>
      <c r="AC23" s="372"/>
      <c r="AD23" s="28"/>
    </row>
    <row r="24" spans="2:30" ht="18.75">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28"/>
    </row>
    <row r="25" spans="2:30" ht="18.75">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c r="AB25" s="372"/>
      <c r="AC25" s="372"/>
      <c r="AD25" s="28"/>
    </row>
    <row r="26" spans="2:30" ht="19.5" thickBot="1">
      <c r="B26" s="710" t="s">
        <v>67</v>
      </c>
      <c r="C26" s="710"/>
      <c r="D26" s="712"/>
      <c r="E26" s="712"/>
      <c r="F26" s="372" t="s">
        <v>59</v>
      </c>
      <c r="G26" s="712"/>
      <c r="H26" s="712"/>
      <c r="I26" s="372" t="s">
        <v>60</v>
      </c>
      <c r="J26" s="712"/>
      <c r="K26" s="712"/>
      <c r="L26" s="372" t="s">
        <v>66</v>
      </c>
      <c r="M26" s="372"/>
      <c r="N26" s="710"/>
      <c r="O26" s="710"/>
      <c r="P26" s="28"/>
      <c r="Q26" s="372"/>
      <c r="R26" s="372"/>
      <c r="S26" s="372"/>
      <c r="T26" s="372"/>
      <c r="U26" s="372"/>
      <c r="V26" s="372"/>
      <c r="W26" s="372"/>
      <c r="X26" s="372"/>
      <c r="Y26" s="372"/>
      <c r="Z26" s="372"/>
      <c r="AA26" s="372"/>
      <c r="AB26" s="372"/>
      <c r="AC26" s="372"/>
      <c r="AD26" s="28"/>
    </row>
    <row r="27" spans="2:30" ht="18.75">
      <c r="B27" s="372"/>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c r="AB27" s="372"/>
      <c r="AC27" s="372"/>
      <c r="AD27" s="28"/>
    </row>
    <row r="28" spans="2:30" ht="18.75">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c r="AB28" s="372"/>
      <c r="AC28" s="372"/>
      <c r="AD28" s="28"/>
    </row>
    <row r="29" spans="2:30" ht="18.75">
      <c r="B29" s="372"/>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2"/>
      <c r="AB29" s="372"/>
      <c r="AC29" s="372"/>
      <c r="AD29" s="28"/>
    </row>
    <row r="30" spans="2:30" ht="18.75">
      <c r="B30" s="372"/>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c r="AB30" s="372"/>
      <c r="AC30" s="372"/>
      <c r="AD30" s="28"/>
    </row>
    <row r="31" spans="2:30" ht="18.75">
      <c r="B31" s="372"/>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c r="AB31" s="372"/>
      <c r="AC31" s="372"/>
      <c r="AD31" s="28"/>
    </row>
    <row r="32" spans="2:30" ht="18.75">
      <c r="B32" s="372"/>
      <c r="C32" s="372"/>
      <c r="D32" s="372"/>
      <c r="E32" s="372"/>
      <c r="F32" s="372"/>
      <c r="G32" s="372"/>
      <c r="H32" s="372"/>
      <c r="I32" s="372"/>
      <c r="J32" s="372"/>
      <c r="K32" s="372"/>
      <c r="L32" s="372"/>
      <c r="M32" s="372"/>
      <c r="N32" s="372"/>
      <c r="O32" s="372"/>
      <c r="P32" s="372"/>
      <c r="Q32" s="372"/>
      <c r="R32" s="372"/>
      <c r="S32" s="372"/>
      <c r="T32" s="372"/>
      <c r="U32" s="372"/>
      <c r="V32" s="372"/>
      <c r="W32" s="372"/>
      <c r="X32" s="372"/>
      <c r="Y32" s="372"/>
      <c r="Z32" s="372"/>
      <c r="AA32" s="372"/>
      <c r="AB32" s="372"/>
      <c r="AC32" s="372"/>
      <c r="AD32" s="28"/>
    </row>
    <row r="33" spans="2:34" ht="18.75">
      <c r="B33" s="372"/>
      <c r="C33" s="372"/>
      <c r="D33" s="372"/>
      <c r="E33" s="372"/>
      <c r="F33" s="372"/>
      <c r="G33" s="372"/>
      <c r="H33" s="372"/>
      <c r="I33" s="372"/>
      <c r="J33" s="372"/>
      <c r="K33" s="372"/>
      <c r="L33" s="372"/>
      <c r="M33" s="372"/>
      <c r="N33" s="372"/>
      <c r="O33" s="372"/>
      <c r="P33" s="372"/>
      <c r="Q33" s="372"/>
      <c r="R33" s="372"/>
      <c r="S33" s="372"/>
      <c r="T33" s="372"/>
      <c r="U33" s="372"/>
      <c r="V33" s="372"/>
      <c r="W33" s="372"/>
      <c r="X33" s="372"/>
      <c r="Y33" s="372"/>
      <c r="Z33" s="372"/>
      <c r="AA33" s="372"/>
      <c r="AB33" s="372"/>
      <c r="AC33" s="372"/>
      <c r="AD33" s="28"/>
    </row>
    <row r="34" spans="2:34" ht="18.75">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c r="AB34" s="372"/>
      <c r="AC34" s="372"/>
      <c r="AD34" s="28"/>
    </row>
    <row r="35" spans="2:34" ht="16.5">
      <c r="B35" s="708" t="s">
        <v>44</v>
      </c>
      <c r="C35" s="708"/>
      <c r="D35" s="708"/>
      <c r="E35" s="708"/>
      <c r="F35" s="708"/>
      <c r="G35" s="708"/>
      <c r="H35" s="708"/>
      <c r="I35" s="708"/>
      <c r="J35" s="708"/>
      <c r="K35" s="708"/>
      <c r="L35" s="708"/>
      <c r="M35" s="708"/>
      <c r="N35" s="708"/>
      <c r="O35" s="708"/>
      <c r="P35" s="708"/>
      <c r="Q35" s="708"/>
      <c r="R35" s="708"/>
      <c r="S35" s="708"/>
      <c r="T35" s="708"/>
      <c r="U35" s="708"/>
      <c r="V35" s="708"/>
      <c r="W35" s="708"/>
      <c r="X35" s="708"/>
      <c r="Y35" s="708"/>
      <c r="Z35" s="708"/>
      <c r="AA35" s="708"/>
      <c r="AB35" s="708"/>
      <c r="AC35" s="708"/>
      <c r="AD35" s="708"/>
      <c r="AE35" s="6"/>
      <c r="AF35" s="6"/>
      <c r="AG35" s="6"/>
      <c r="AH35" s="6"/>
    </row>
  </sheetData>
  <sheetProtection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D6B740-4F42-49F0-96B3-6EBF246A3446}">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723" t="s">
        <v>68</v>
      </c>
      <c r="C1" s="723"/>
      <c r="D1" s="723"/>
      <c r="E1" s="723"/>
      <c r="F1" s="723"/>
      <c r="G1" s="723"/>
      <c r="H1" s="723"/>
      <c r="I1" s="723"/>
      <c r="J1" s="723"/>
      <c r="K1" s="723"/>
      <c r="L1" s="723"/>
      <c r="M1" s="723"/>
      <c r="N1" s="723"/>
      <c r="O1" s="723"/>
      <c r="P1" s="723"/>
      <c r="Q1" s="723"/>
      <c r="R1" s="723"/>
      <c r="S1" s="723"/>
      <c r="T1" s="723"/>
      <c r="U1" s="723"/>
      <c r="V1" s="723"/>
      <c r="W1" s="723"/>
      <c r="X1" s="723"/>
      <c r="Y1" s="723"/>
      <c r="Z1" s="723"/>
      <c r="AA1" s="723"/>
      <c r="AB1" s="723"/>
      <c r="AC1" s="723"/>
      <c r="AD1" s="723"/>
    </row>
    <row r="2" spans="2:30" ht="20.25" customHeight="1">
      <c r="B2" s="376"/>
      <c r="C2" s="376"/>
      <c r="D2" s="376"/>
      <c r="E2" s="376"/>
      <c r="F2" s="376"/>
      <c r="G2" s="376"/>
      <c r="H2" s="376"/>
      <c r="I2" s="376"/>
      <c r="J2" s="376"/>
      <c r="K2" s="376"/>
      <c r="L2" s="376"/>
      <c r="M2" s="376"/>
      <c r="N2" s="376"/>
      <c r="O2" s="376"/>
      <c r="P2" s="376"/>
      <c r="Q2" s="376"/>
      <c r="R2" s="376"/>
      <c r="S2" s="376"/>
      <c r="T2" s="376"/>
      <c r="U2" s="376"/>
      <c r="V2" s="376"/>
      <c r="W2" s="376"/>
      <c r="X2" s="376"/>
      <c r="Y2" s="376"/>
      <c r="Z2" s="376"/>
      <c r="AA2" s="376"/>
      <c r="AB2" s="376"/>
      <c r="AC2" s="376"/>
      <c r="AD2" s="376"/>
    </row>
    <row r="3" spans="2:30" ht="20.25" customHeight="1">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row>
    <row r="4" spans="2:30" ht="18.75">
      <c r="B4" s="724" t="s">
        <v>69</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row>
    <row r="5" spans="2:30" ht="16.5" thickBot="1">
      <c r="B5" s="715" t="s">
        <v>58</v>
      </c>
      <c r="C5" s="715"/>
      <c r="D5" s="715"/>
      <c r="E5" s="721"/>
      <c r="F5" s="721"/>
      <c r="G5" s="721"/>
      <c r="H5" s="721"/>
      <c r="I5" s="721"/>
      <c r="J5" s="721"/>
      <c r="K5" s="721"/>
      <c r="L5" s="721"/>
      <c r="M5" s="721"/>
      <c r="N5" s="721"/>
      <c r="O5" s="720" t="s">
        <v>57</v>
      </c>
      <c r="P5" s="720"/>
      <c r="Q5" s="720"/>
      <c r="R5" s="720"/>
      <c r="S5" s="720"/>
      <c r="T5" s="720"/>
      <c r="U5" s="721"/>
      <c r="V5" s="721"/>
      <c r="W5" s="377" t="s">
        <v>59</v>
      </c>
      <c r="X5" s="725"/>
      <c r="Y5" s="725"/>
      <c r="Z5" s="377" t="s">
        <v>60</v>
      </c>
      <c r="AA5" s="721"/>
      <c r="AB5" s="721"/>
      <c r="AC5" s="377" t="s">
        <v>53</v>
      </c>
      <c r="AD5" s="377"/>
    </row>
    <row r="6" spans="2:30" ht="16.5" thickBot="1">
      <c r="B6" s="377" t="s">
        <v>842</v>
      </c>
      <c r="C6" s="721"/>
      <c r="D6" s="721"/>
      <c r="E6" s="721"/>
      <c r="F6" s="721"/>
      <c r="G6" s="721"/>
      <c r="H6" s="721"/>
      <c r="I6" s="721"/>
      <c r="J6" s="721"/>
      <c r="K6" s="721"/>
      <c r="L6" s="721"/>
      <c r="M6" s="715" t="s">
        <v>78</v>
      </c>
      <c r="N6" s="715"/>
      <c r="O6" s="715"/>
      <c r="P6" s="715"/>
      <c r="Q6" s="715"/>
      <c r="R6" s="721"/>
      <c r="S6" s="721"/>
      <c r="T6" s="721"/>
      <c r="U6" s="721"/>
      <c r="V6" s="721"/>
      <c r="W6" s="721"/>
      <c r="X6" s="721"/>
      <c r="Y6" s="721"/>
      <c r="Z6" s="721"/>
      <c r="AA6" s="377" t="s">
        <v>843</v>
      </c>
      <c r="AB6" s="377"/>
      <c r="AC6" s="377"/>
      <c r="AD6" s="377"/>
    </row>
    <row r="7" spans="2:30" ht="16.5">
      <c r="B7" s="335" t="s">
        <v>844</v>
      </c>
      <c r="C7" s="336"/>
      <c r="D7" s="336"/>
      <c r="E7" s="336"/>
      <c r="F7" s="336"/>
      <c r="G7" s="336"/>
      <c r="H7" s="336"/>
      <c r="I7" s="337"/>
      <c r="J7" s="337"/>
      <c r="K7" s="337"/>
      <c r="L7" s="337"/>
      <c r="M7" s="337"/>
      <c r="N7" s="337"/>
      <c r="O7" s="337"/>
      <c r="P7" s="337"/>
      <c r="Q7" s="337"/>
      <c r="R7" s="337"/>
      <c r="S7" s="337"/>
      <c r="T7" s="337"/>
      <c r="U7" s="337"/>
      <c r="V7" s="337"/>
      <c r="W7" s="337"/>
      <c r="X7" s="335"/>
      <c r="Y7" s="335"/>
      <c r="Z7" s="335"/>
      <c r="AA7" s="335"/>
      <c r="AB7" s="335"/>
      <c r="AC7" s="335"/>
      <c r="AD7" s="335"/>
    </row>
    <row r="8" spans="2:30">
      <c r="B8" s="720" t="s">
        <v>845</v>
      </c>
      <c r="C8" s="720"/>
      <c r="D8" s="720"/>
      <c r="E8" s="720"/>
      <c r="F8" s="720"/>
      <c r="G8" s="720"/>
      <c r="H8" s="720"/>
      <c r="I8" s="720"/>
      <c r="J8" s="720"/>
      <c r="K8" s="720"/>
      <c r="L8" s="720"/>
      <c r="M8" s="720"/>
      <c r="N8" s="720"/>
      <c r="O8" s="720"/>
      <c r="P8" s="720"/>
      <c r="Q8" s="720"/>
      <c r="R8" s="720"/>
      <c r="S8" s="720"/>
      <c r="T8" s="720"/>
      <c r="U8" s="720"/>
      <c r="V8" s="720"/>
      <c r="W8" s="720"/>
      <c r="X8" s="720"/>
      <c r="Y8" s="720"/>
      <c r="Z8" s="720"/>
      <c r="AA8" s="720"/>
      <c r="AB8" s="720"/>
      <c r="AC8" s="720"/>
      <c r="AD8" s="720"/>
    </row>
    <row r="9" spans="2:30" ht="17.25" thickBot="1">
      <c r="B9" s="714" t="s">
        <v>72</v>
      </c>
      <c r="C9" s="714"/>
      <c r="D9" s="714"/>
      <c r="E9" s="714"/>
      <c r="F9" s="714"/>
      <c r="G9" s="714"/>
      <c r="H9" s="714"/>
      <c r="I9" s="722"/>
      <c r="J9" s="722"/>
      <c r="K9" s="722"/>
      <c r="L9" s="722"/>
      <c r="M9" s="722"/>
      <c r="N9" s="722"/>
      <c r="O9" s="722"/>
      <c r="P9" s="722"/>
      <c r="Q9" s="722"/>
      <c r="R9" s="722"/>
      <c r="S9" s="722"/>
      <c r="T9" s="335"/>
      <c r="U9" s="335"/>
      <c r="V9" s="335"/>
      <c r="W9" s="335"/>
      <c r="X9" s="335"/>
      <c r="Y9" s="335"/>
      <c r="Z9" s="337"/>
      <c r="AA9" s="335"/>
      <c r="AB9" s="335"/>
      <c r="AC9" s="335"/>
      <c r="AD9" s="335"/>
    </row>
    <row r="10" spans="2:30" ht="17.25" thickBot="1">
      <c r="B10" s="714" t="s">
        <v>73</v>
      </c>
      <c r="C10" s="714"/>
      <c r="D10" s="714"/>
      <c r="E10" s="714"/>
      <c r="F10" s="714"/>
      <c r="G10" s="714"/>
      <c r="H10" s="714"/>
      <c r="I10" s="722"/>
      <c r="J10" s="722"/>
      <c r="K10" s="722"/>
      <c r="L10" s="722"/>
      <c r="M10" s="722"/>
      <c r="N10" s="722"/>
      <c r="O10" s="722"/>
      <c r="P10" s="722"/>
      <c r="Q10" s="722"/>
      <c r="R10" s="722"/>
      <c r="S10" s="722"/>
      <c r="T10" s="335"/>
      <c r="U10" s="335"/>
      <c r="V10" s="335"/>
      <c r="W10" s="335"/>
      <c r="X10" s="335"/>
      <c r="Y10" s="335"/>
      <c r="Z10" s="337"/>
      <c r="AA10" s="335"/>
      <c r="AB10" s="335"/>
      <c r="AC10" s="335"/>
      <c r="AD10" s="335"/>
    </row>
    <row r="11" spans="2:30" ht="17.25" thickBot="1">
      <c r="B11" s="720" t="s">
        <v>74</v>
      </c>
      <c r="C11" s="720"/>
      <c r="D11" s="720"/>
      <c r="E11" s="720"/>
      <c r="F11" s="720"/>
      <c r="G11" s="720"/>
      <c r="H11" s="720"/>
      <c r="I11" s="722"/>
      <c r="J11" s="722"/>
      <c r="K11" s="722"/>
      <c r="L11" s="722"/>
      <c r="M11" s="722"/>
      <c r="N11" s="722"/>
      <c r="O11" s="722"/>
      <c r="P11" s="722"/>
      <c r="Q11" s="722"/>
      <c r="R11" s="722"/>
      <c r="S11" s="722"/>
      <c r="T11" s="377"/>
      <c r="U11" s="377"/>
      <c r="V11" s="377"/>
      <c r="W11" s="377"/>
      <c r="X11" s="377"/>
      <c r="Y11" s="377"/>
      <c r="Z11" s="337"/>
      <c r="AA11" s="335"/>
      <c r="AB11" s="335"/>
      <c r="AC11" s="335"/>
      <c r="AD11" s="337"/>
    </row>
    <row r="12" spans="2:30">
      <c r="B12" s="720" t="s">
        <v>75</v>
      </c>
      <c r="C12" s="720"/>
      <c r="D12" s="720"/>
      <c r="E12" s="720"/>
      <c r="F12" s="720"/>
      <c r="G12" s="720"/>
      <c r="H12" s="720"/>
      <c r="I12" s="720"/>
      <c r="J12" s="720"/>
      <c r="K12" s="720"/>
      <c r="L12" s="720"/>
      <c r="M12" s="720"/>
      <c r="N12" s="720"/>
      <c r="O12" s="720"/>
      <c r="P12" s="720"/>
      <c r="Q12" s="720"/>
      <c r="R12" s="720"/>
      <c r="S12" s="720"/>
      <c r="T12" s="720"/>
      <c r="U12" s="720"/>
      <c r="V12" s="720"/>
      <c r="W12" s="720"/>
      <c r="X12" s="720"/>
      <c r="Y12" s="720"/>
      <c r="Z12" s="720"/>
      <c r="AA12" s="720"/>
      <c r="AB12" s="720"/>
      <c r="AC12" s="720"/>
      <c r="AD12" s="720"/>
    </row>
    <row r="13" spans="2:30" ht="16.5">
      <c r="B13" s="377" t="s">
        <v>76</v>
      </c>
      <c r="C13" s="377"/>
      <c r="D13" s="377"/>
      <c r="E13" s="377"/>
      <c r="F13" s="377"/>
      <c r="G13" s="377"/>
      <c r="H13" s="377"/>
      <c r="I13" s="377"/>
      <c r="J13" s="377"/>
      <c r="K13" s="377"/>
      <c r="L13" s="377"/>
      <c r="M13" s="377"/>
      <c r="N13" s="377"/>
      <c r="O13" s="377"/>
      <c r="P13" s="377"/>
      <c r="Q13" s="377"/>
      <c r="R13" s="377"/>
      <c r="S13" s="377"/>
      <c r="T13" s="377"/>
      <c r="U13" s="377"/>
      <c r="V13" s="377"/>
      <c r="W13" s="377"/>
      <c r="X13" s="377"/>
      <c r="Y13" s="377"/>
      <c r="Z13" s="337"/>
      <c r="AA13" s="377"/>
      <c r="AB13" s="377"/>
      <c r="AC13" s="377"/>
      <c r="AD13" s="337"/>
    </row>
    <row r="14" spans="2:30" ht="17.25" thickBot="1">
      <c r="B14" s="720" t="s">
        <v>77</v>
      </c>
      <c r="C14" s="720"/>
      <c r="D14" s="720"/>
      <c r="E14" s="720"/>
      <c r="F14" s="720"/>
      <c r="G14" s="721"/>
      <c r="H14" s="721"/>
      <c r="I14" s="721"/>
      <c r="J14" s="721"/>
      <c r="K14" s="721"/>
      <c r="L14" s="721"/>
      <c r="M14" s="721"/>
      <c r="N14" s="721"/>
      <c r="O14" s="720" t="s">
        <v>56</v>
      </c>
      <c r="P14" s="720"/>
      <c r="Q14" s="720"/>
      <c r="R14" s="720"/>
      <c r="S14" s="720"/>
      <c r="T14" s="720"/>
      <c r="U14" s="720"/>
      <c r="V14" s="720"/>
      <c r="W14" s="720"/>
      <c r="X14" s="377"/>
      <c r="Y14" s="377"/>
      <c r="Z14" s="337"/>
      <c r="AA14" s="377"/>
      <c r="AB14" s="377"/>
      <c r="AC14" s="377"/>
      <c r="AD14" s="337"/>
    </row>
    <row r="15" spans="2:30" ht="18.75">
      <c r="B15" s="378"/>
      <c r="C15" s="378"/>
      <c r="D15" s="378"/>
      <c r="E15" s="378"/>
      <c r="F15" s="378"/>
      <c r="G15" s="378"/>
      <c r="H15" s="378"/>
      <c r="I15" s="378"/>
      <c r="J15" s="378"/>
      <c r="K15" s="378"/>
      <c r="L15" s="378"/>
      <c r="M15" s="378"/>
      <c r="N15" s="378"/>
      <c r="O15" s="378"/>
      <c r="P15" s="378"/>
      <c r="Q15" s="378"/>
      <c r="R15" s="378"/>
      <c r="S15" s="378"/>
      <c r="T15" s="378"/>
      <c r="U15" s="378"/>
      <c r="V15" s="378"/>
      <c r="W15" s="378"/>
      <c r="X15" s="378"/>
      <c r="Y15" s="378"/>
      <c r="Z15" s="28"/>
      <c r="AA15" s="378"/>
      <c r="AB15" s="378"/>
      <c r="AC15" s="378"/>
      <c r="AD15" s="28"/>
    </row>
    <row r="16" spans="2:30" ht="18.75">
      <c r="B16" s="30"/>
      <c r="C16" s="29"/>
      <c r="D16" s="29"/>
      <c r="E16" s="29"/>
      <c r="F16" s="29"/>
      <c r="G16" s="29"/>
      <c r="H16" s="29"/>
      <c r="I16" s="29"/>
      <c r="J16" s="378"/>
      <c r="K16" s="378"/>
      <c r="L16" s="378"/>
      <c r="M16" s="378"/>
      <c r="N16" s="378"/>
      <c r="O16" s="378"/>
      <c r="P16" s="378"/>
      <c r="Q16" s="378"/>
      <c r="R16" s="378"/>
      <c r="S16" s="378"/>
      <c r="T16" s="378"/>
      <c r="U16" s="378"/>
      <c r="V16" s="378"/>
      <c r="W16" s="378"/>
      <c r="X16" s="378"/>
      <c r="Y16" s="378"/>
      <c r="Z16" s="28"/>
      <c r="AA16" s="378"/>
      <c r="AB16" s="378"/>
      <c r="AC16" s="378"/>
      <c r="AD16" s="28"/>
    </row>
    <row r="17" spans="2:30" ht="19.5" thickBot="1">
      <c r="B17" s="710" t="s">
        <v>79</v>
      </c>
      <c r="C17" s="710"/>
      <c r="D17" s="710"/>
      <c r="E17" s="710"/>
      <c r="F17" s="710"/>
      <c r="G17" s="710"/>
      <c r="H17" s="712"/>
      <c r="I17" s="712"/>
      <c r="J17" s="712"/>
      <c r="K17" s="712"/>
      <c r="L17" s="712"/>
      <c r="M17" s="712"/>
      <c r="N17" s="712"/>
      <c r="O17" s="712"/>
      <c r="P17" s="712"/>
      <c r="Q17" s="712"/>
      <c r="R17" s="29"/>
      <c r="S17" s="29"/>
      <c r="T17" s="378"/>
      <c r="U17" s="378"/>
      <c r="V17" s="378"/>
      <c r="W17" s="378"/>
      <c r="X17" s="378"/>
      <c r="Y17" s="378"/>
      <c r="Z17" s="28"/>
      <c r="AA17" s="378"/>
      <c r="AB17" s="378"/>
      <c r="AC17" s="378"/>
      <c r="AD17" s="28"/>
    </row>
    <row r="18" spans="2:30" ht="18.75">
      <c r="B18" s="378" t="s">
        <v>80</v>
      </c>
      <c r="C18" s="29"/>
      <c r="D18" s="29"/>
      <c r="E18" s="29"/>
      <c r="F18" s="29"/>
      <c r="G18" s="29"/>
      <c r="H18" s="29"/>
      <c r="I18" s="29"/>
      <c r="J18" s="29"/>
      <c r="K18" s="29"/>
      <c r="L18" s="29"/>
      <c r="M18" s="28"/>
      <c r="N18" s="29"/>
      <c r="O18" s="29"/>
      <c r="P18" s="726" t="s">
        <v>63</v>
      </c>
      <c r="Q18" s="726"/>
      <c r="R18" s="710"/>
      <c r="S18" s="710"/>
      <c r="T18" s="378"/>
      <c r="U18" s="378"/>
      <c r="V18" s="378"/>
      <c r="W18" s="378"/>
      <c r="X18" s="378"/>
      <c r="Y18" s="378"/>
      <c r="Z18" s="28"/>
      <c r="AA18" s="378"/>
      <c r="AB18" s="378"/>
      <c r="AC18" s="378"/>
      <c r="AD18" s="28"/>
    </row>
    <row r="19" spans="2:30" ht="19.5" thickBot="1">
      <c r="B19" s="710" t="s">
        <v>83</v>
      </c>
      <c r="C19" s="710"/>
      <c r="D19" s="710"/>
      <c r="E19" s="710"/>
      <c r="F19" s="710"/>
      <c r="G19" s="710"/>
      <c r="H19" s="710"/>
      <c r="I19" s="710"/>
      <c r="J19" s="712"/>
      <c r="K19" s="712"/>
      <c r="L19" s="712"/>
      <c r="M19" s="712"/>
      <c r="N19" s="712"/>
      <c r="O19" s="712"/>
      <c r="P19" s="712"/>
      <c r="Q19" s="712"/>
      <c r="R19" s="712"/>
      <c r="S19" s="712"/>
      <c r="T19" s="378"/>
      <c r="U19" s="378"/>
      <c r="V19" s="378"/>
      <c r="W19" s="378"/>
      <c r="X19" s="378"/>
      <c r="Y19" s="378"/>
      <c r="Z19" s="28"/>
      <c r="AA19" s="378"/>
      <c r="AB19" s="378"/>
      <c r="AC19" s="378"/>
      <c r="AD19" s="28"/>
    </row>
    <row r="20" spans="2:30" ht="18.75">
      <c r="B20" s="378"/>
      <c r="C20" s="378"/>
      <c r="D20" s="378"/>
      <c r="E20" s="378"/>
      <c r="F20" s="378"/>
      <c r="G20" s="378"/>
      <c r="H20" s="378"/>
      <c r="I20" s="378"/>
      <c r="J20" s="378"/>
      <c r="K20" s="378"/>
      <c r="L20" s="378"/>
      <c r="M20" s="378"/>
      <c r="N20" s="378"/>
      <c r="O20" s="378"/>
      <c r="P20" s="378"/>
      <c r="Q20" s="378"/>
      <c r="R20" s="378"/>
      <c r="S20" s="378"/>
      <c r="T20" s="378"/>
      <c r="U20" s="378"/>
      <c r="V20" s="378"/>
      <c r="W20" s="378"/>
      <c r="X20" s="378"/>
      <c r="Y20" s="378"/>
      <c r="Z20" s="28"/>
      <c r="AA20" s="378"/>
      <c r="AB20" s="378"/>
      <c r="AC20" s="378"/>
      <c r="AD20" s="28"/>
    </row>
    <row r="21" spans="2:30" ht="18.75">
      <c r="B21" s="378"/>
      <c r="C21" s="378"/>
      <c r="D21" s="378"/>
      <c r="E21" s="378"/>
      <c r="F21" s="378"/>
      <c r="G21" s="378"/>
      <c r="H21" s="378"/>
      <c r="I21" s="378"/>
      <c r="J21" s="378"/>
      <c r="K21" s="378"/>
      <c r="L21" s="378"/>
      <c r="M21" s="378"/>
      <c r="N21" s="378"/>
      <c r="O21" s="378"/>
      <c r="P21" s="378"/>
      <c r="Q21" s="378"/>
      <c r="R21" s="378"/>
      <c r="S21" s="378"/>
      <c r="T21" s="378"/>
      <c r="U21" s="378"/>
      <c r="V21" s="378"/>
      <c r="W21" s="378"/>
      <c r="X21" s="378"/>
      <c r="Y21" s="378"/>
      <c r="Z21" s="28"/>
      <c r="AA21" s="378"/>
      <c r="AB21" s="378"/>
      <c r="AC21" s="378"/>
      <c r="AD21" s="28"/>
    </row>
    <row r="22" spans="2:30" ht="18.75">
      <c r="B22" s="30"/>
      <c r="C22" s="29"/>
      <c r="D22" s="29"/>
      <c r="E22" s="29"/>
      <c r="F22" s="29"/>
      <c r="G22" s="29"/>
      <c r="H22" s="29"/>
      <c r="I22" s="29"/>
      <c r="J22" s="378"/>
      <c r="K22" s="378"/>
      <c r="L22" s="378"/>
      <c r="M22" s="378"/>
      <c r="N22" s="378"/>
      <c r="O22" s="378"/>
      <c r="P22" s="378"/>
      <c r="Q22" s="378"/>
      <c r="R22" s="378"/>
      <c r="S22" s="378"/>
      <c r="T22" s="378"/>
      <c r="U22" s="378"/>
      <c r="V22" s="378"/>
      <c r="W22" s="378"/>
      <c r="X22" s="378"/>
      <c r="Y22" s="378"/>
      <c r="Z22" s="28"/>
      <c r="AA22" s="378"/>
      <c r="AB22" s="378"/>
      <c r="AC22" s="378"/>
      <c r="AD22" s="28"/>
    </row>
    <row r="23" spans="2:30" ht="19.5" thickBot="1">
      <c r="B23" s="710" t="s">
        <v>81</v>
      </c>
      <c r="C23" s="710"/>
      <c r="D23" s="710"/>
      <c r="E23" s="710"/>
      <c r="F23" s="710"/>
      <c r="G23" s="710"/>
      <c r="H23" s="712"/>
      <c r="I23" s="712"/>
      <c r="J23" s="712"/>
      <c r="K23" s="712"/>
      <c r="L23" s="712"/>
      <c r="M23" s="712"/>
      <c r="N23" s="712"/>
      <c r="O23" s="712"/>
      <c r="P23" s="712"/>
      <c r="Q23" s="712"/>
      <c r="R23" s="29"/>
      <c r="S23" s="29"/>
      <c r="T23" s="378"/>
      <c r="U23" s="378"/>
      <c r="V23" s="378"/>
      <c r="W23" s="378"/>
      <c r="X23" s="378"/>
      <c r="Y23" s="378"/>
      <c r="Z23" s="28"/>
      <c r="AA23" s="378"/>
      <c r="AB23" s="378"/>
      <c r="AC23" s="378"/>
      <c r="AD23" s="28"/>
    </row>
    <row r="24" spans="2:30" ht="18.75">
      <c r="B24" s="378"/>
      <c r="C24" s="29"/>
      <c r="D24" s="29"/>
      <c r="E24" s="29"/>
      <c r="F24" s="29"/>
      <c r="G24" s="378"/>
      <c r="H24" s="378"/>
      <c r="I24" s="378"/>
      <c r="J24" s="378"/>
      <c r="K24" s="378"/>
      <c r="L24" s="378"/>
      <c r="M24" s="28"/>
      <c r="N24" s="29"/>
      <c r="O24" s="29"/>
      <c r="P24" s="710" t="s">
        <v>65</v>
      </c>
      <c r="Q24" s="710"/>
      <c r="R24" s="710"/>
      <c r="S24" s="710"/>
      <c r="T24" s="378"/>
      <c r="U24" s="378"/>
      <c r="V24" s="378"/>
      <c r="W24" s="378"/>
      <c r="X24" s="378"/>
      <c r="Y24" s="378"/>
      <c r="Z24" s="28"/>
      <c r="AA24" s="378"/>
      <c r="AB24" s="378"/>
      <c r="AC24" s="378"/>
      <c r="AD24" s="28"/>
    </row>
    <row r="25" spans="2:30" ht="19.5" thickBot="1">
      <c r="B25" s="710" t="s">
        <v>82</v>
      </c>
      <c r="C25" s="710"/>
      <c r="D25" s="710"/>
      <c r="E25" s="710"/>
      <c r="F25" s="710"/>
      <c r="G25" s="710"/>
      <c r="H25" s="710"/>
      <c r="I25" s="710"/>
      <c r="J25" s="712"/>
      <c r="K25" s="712"/>
      <c r="L25" s="712"/>
      <c r="M25" s="712"/>
      <c r="N25" s="712"/>
      <c r="O25" s="712"/>
      <c r="P25" s="712"/>
      <c r="Q25" s="712"/>
      <c r="R25" s="712"/>
      <c r="S25" s="712"/>
      <c r="T25" s="378"/>
      <c r="U25" s="378"/>
      <c r="V25" s="378"/>
      <c r="W25" s="378"/>
      <c r="X25" s="378"/>
      <c r="Y25" s="378"/>
      <c r="Z25" s="28"/>
      <c r="AA25" s="378"/>
      <c r="AB25" s="378"/>
      <c r="AC25" s="378"/>
      <c r="AD25" s="28"/>
    </row>
    <row r="26" spans="2:30" ht="18.75">
      <c r="B26" s="31"/>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28"/>
      <c r="AA26" s="378"/>
      <c r="AB26" s="378"/>
      <c r="AC26" s="378"/>
      <c r="AD26" s="28"/>
    </row>
    <row r="27" spans="2:30" ht="19.5" thickBot="1">
      <c r="B27" s="710" t="s">
        <v>67</v>
      </c>
      <c r="C27" s="710"/>
      <c r="D27" s="712"/>
      <c r="E27" s="712"/>
      <c r="F27" s="378" t="s">
        <v>59</v>
      </c>
      <c r="G27" s="712"/>
      <c r="H27" s="712"/>
      <c r="I27" s="378" t="s">
        <v>60</v>
      </c>
      <c r="J27" s="712"/>
      <c r="K27" s="712"/>
      <c r="L27" s="378" t="s">
        <v>66</v>
      </c>
      <c r="M27" s="378"/>
      <c r="N27" s="710"/>
      <c r="O27" s="710"/>
      <c r="P27" s="28"/>
      <c r="Q27" s="378"/>
      <c r="R27" s="378"/>
      <c r="S27" s="378"/>
      <c r="T27" s="378"/>
      <c r="U27" s="378"/>
      <c r="V27" s="378"/>
      <c r="W27" s="378"/>
      <c r="X27" s="378"/>
      <c r="Y27" s="378"/>
      <c r="Z27" s="378"/>
      <c r="AA27" s="378"/>
      <c r="AB27" s="378"/>
      <c r="AC27" s="378"/>
      <c r="AD27" s="28"/>
    </row>
    <row r="28" spans="2:30" ht="18.75">
      <c r="B28" s="378"/>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28"/>
      <c r="AA28" s="378"/>
      <c r="AB28" s="378"/>
      <c r="AC28" s="378"/>
      <c r="AD28" s="28"/>
    </row>
    <row r="29" spans="2:30" ht="18.75">
      <c r="B29" s="378"/>
      <c r="C29" s="378"/>
      <c r="D29" s="378"/>
      <c r="E29" s="378"/>
      <c r="F29" s="378"/>
      <c r="G29" s="378"/>
      <c r="H29" s="378"/>
      <c r="I29" s="378"/>
      <c r="J29" s="378"/>
      <c r="K29" s="378"/>
      <c r="L29" s="378"/>
      <c r="M29" s="378"/>
      <c r="N29" s="378"/>
      <c r="O29" s="378"/>
      <c r="P29" s="378"/>
      <c r="Q29" s="378"/>
      <c r="R29" s="378"/>
      <c r="S29" s="378"/>
      <c r="T29" s="378"/>
      <c r="U29" s="378"/>
      <c r="V29" s="378"/>
      <c r="W29" s="378"/>
      <c r="X29" s="378"/>
      <c r="Y29" s="378"/>
      <c r="Z29" s="28"/>
      <c r="AA29" s="378"/>
      <c r="AB29" s="378"/>
      <c r="AC29" s="378"/>
      <c r="AD29" s="28"/>
    </row>
    <row r="30" spans="2:30" ht="18.75">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28"/>
      <c r="AA30" s="378"/>
      <c r="AB30" s="378"/>
      <c r="AC30" s="378"/>
      <c r="AD30" s="28"/>
    </row>
    <row r="31" spans="2:30" ht="18.75">
      <c r="B31" s="378"/>
      <c r="C31" s="378"/>
      <c r="D31" s="378"/>
      <c r="E31" s="378"/>
      <c r="F31" s="378"/>
      <c r="G31" s="378"/>
      <c r="H31" s="378"/>
      <c r="I31" s="378"/>
      <c r="J31" s="378"/>
      <c r="K31" s="378"/>
      <c r="L31" s="378"/>
      <c r="M31" s="378"/>
      <c r="N31" s="378"/>
      <c r="O31" s="378"/>
      <c r="P31" s="378"/>
      <c r="Q31" s="378"/>
      <c r="R31" s="378"/>
      <c r="S31" s="378"/>
      <c r="T31" s="378"/>
      <c r="U31" s="378"/>
      <c r="V31" s="378"/>
      <c r="W31" s="378"/>
      <c r="X31" s="378"/>
      <c r="Y31" s="378"/>
      <c r="Z31" s="28"/>
      <c r="AA31" s="378"/>
      <c r="AB31" s="378"/>
      <c r="AC31" s="378"/>
      <c r="AD31" s="28"/>
    </row>
    <row r="32" spans="2:30" ht="18.75">
      <c r="B32" s="378"/>
      <c r="C32" s="378"/>
      <c r="D32" s="378"/>
      <c r="E32" s="378"/>
      <c r="F32" s="378"/>
      <c r="G32" s="378"/>
      <c r="H32" s="378"/>
      <c r="I32" s="378"/>
      <c r="J32" s="378"/>
      <c r="K32" s="378"/>
      <c r="L32" s="378"/>
      <c r="M32" s="378"/>
      <c r="N32" s="378"/>
      <c r="O32" s="378"/>
      <c r="P32" s="378"/>
      <c r="Q32" s="378"/>
      <c r="R32" s="378"/>
      <c r="S32" s="378"/>
      <c r="T32" s="378"/>
      <c r="U32" s="378"/>
      <c r="V32" s="378"/>
      <c r="W32" s="378"/>
      <c r="X32" s="378"/>
      <c r="Y32" s="378"/>
      <c r="Z32" s="28"/>
      <c r="AA32" s="378"/>
      <c r="AB32" s="378"/>
      <c r="AC32" s="378"/>
      <c r="AD32" s="28"/>
    </row>
    <row r="33" spans="2:34" ht="18.75">
      <c r="B33" s="378"/>
      <c r="C33" s="378"/>
      <c r="D33" s="378"/>
      <c r="E33" s="378"/>
      <c r="F33" s="378"/>
      <c r="G33" s="378"/>
      <c r="H33" s="378"/>
      <c r="I33" s="378"/>
      <c r="J33" s="378"/>
      <c r="K33" s="378"/>
      <c r="L33" s="378"/>
      <c r="M33" s="378"/>
      <c r="N33" s="378"/>
      <c r="O33" s="378"/>
      <c r="P33" s="378"/>
      <c r="Q33" s="378"/>
      <c r="R33" s="378"/>
      <c r="S33" s="378"/>
      <c r="T33" s="378"/>
      <c r="U33" s="378"/>
      <c r="V33" s="378"/>
      <c r="W33" s="378"/>
      <c r="X33" s="378"/>
      <c r="Y33" s="378"/>
      <c r="Z33" s="28"/>
      <c r="AA33" s="378"/>
      <c r="AB33" s="378"/>
      <c r="AC33" s="378"/>
      <c r="AD33" s="28"/>
    </row>
    <row r="34" spans="2:34" ht="18.75">
      <c r="B34" s="378"/>
      <c r="C34" s="378"/>
      <c r="D34" s="378"/>
      <c r="E34" s="378"/>
      <c r="F34" s="378"/>
      <c r="G34" s="378"/>
      <c r="H34" s="378"/>
      <c r="I34" s="378"/>
      <c r="J34" s="378"/>
      <c r="K34" s="378"/>
      <c r="L34" s="378"/>
      <c r="M34" s="378"/>
      <c r="N34" s="378"/>
      <c r="O34" s="378"/>
      <c r="P34" s="378"/>
      <c r="Q34" s="378"/>
      <c r="R34" s="378"/>
      <c r="S34" s="378"/>
      <c r="T34" s="378"/>
      <c r="U34" s="378"/>
      <c r="V34" s="378"/>
      <c r="W34" s="378"/>
      <c r="X34" s="378"/>
      <c r="Y34" s="378"/>
      <c r="Z34" s="28"/>
      <c r="AA34" s="378"/>
      <c r="AB34" s="378"/>
      <c r="AC34" s="378"/>
      <c r="AD34" s="28"/>
    </row>
    <row r="35" spans="2:34" ht="18.75">
      <c r="B35" s="378"/>
      <c r="C35" s="378"/>
      <c r="D35" s="378"/>
      <c r="E35" s="378"/>
      <c r="F35" s="378"/>
      <c r="G35" s="378"/>
      <c r="H35" s="378"/>
      <c r="I35" s="378"/>
      <c r="J35" s="378"/>
      <c r="K35" s="378"/>
      <c r="L35" s="378"/>
      <c r="M35" s="378"/>
      <c r="N35" s="378"/>
      <c r="O35" s="378"/>
      <c r="P35" s="378"/>
      <c r="Q35" s="378"/>
      <c r="R35" s="378"/>
      <c r="S35" s="378"/>
      <c r="T35" s="378"/>
      <c r="U35" s="378"/>
      <c r="V35" s="378"/>
      <c r="W35" s="378"/>
      <c r="X35" s="378"/>
      <c r="Y35" s="378"/>
      <c r="Z35" s="28"/>
      <c r="AA35" s="378"/>
      <c r="AB35" s="378"/>
      <c r="AC35" s="378"/>
      <c r="AD35" s="28"/>
    </row>
    <row r="36" spans="2:34" ht="16.5">
      <c r="B36" s="708" t="s">
        <v>44</v>
      </c>
      <c r="C36" s="708"/>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6"/>
      <c r="AF36" s="6"/>
      <c r="AG36" s="6"/>
      <c r="AH36" s="6"/>
    </row>
    <row r="37" spans="2:34" ht="16.5" customHeight="1">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c r="AE37" s="6"/>
      <c r="AF37" s="6"/>
      <c r="AG37" s="6"/>
      <c r="AH37" s="6"/>
    </row>
  </sheetData>
  <sheetProtection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7BD3C-12C5-43F1-B2D8-762025EA8E66}">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78" t="s">
        <v>8</v>
      </c>
      <c r="C1" s="779"/>
      <c r="D1" s="779"/>
      <c r="E1" s="779"/>
      <c r="F1" s="779"/>
      <c r="G1" s="779"/>
      <c r="H1" s="779"/>
      <c r="I1" s="779"/>
      <c r="J1" s="779"/>
      <c r="K1" s="779"/>
      <c r="L1" s="779"/>
      <c r="M1" s="779"/>
      <c r="N1" s="779"/>
      <c r="O1" s="779"/>
      <c r="P1" s="779"/>
      <c r="Q1" s="779"/>
      <c r="R1" s="779"/>
      <c r="S1" s="779"/>
      <c r="T1" s="779"/>
      <c r="U1" s="779"/>
      <c r="V1" s="779"/>
      <c r="W1" s="779"/>
      <c r="X1" s="779"/>
      <c r="Y1" s="779"/>
      <c r="Z1" s="780"/>
      <c r="AA1" s="12"/>
      <c r="AB1" s="12"/>
      <c r="AC1" s="12"/>
      <c r="AD1" s="12"/>
    </row>
    <row r="2" spans="2:30">
      <c r="B2" s="781" t="s">
        <v>793</v>
      </c>
      <c r="C2" s="782"/>
      <c r="D2" s="782"/>
      <c r="E2" s="782"/>
      <c r="F2" s="782"/>
      <c r="G2" s="782"/>
      <c r="H2" s="782"/>
      <c r="I2" s="782"/>
      <c r="J2" s="782"/>
      <c r="K2" s="782"/>
      <c r="L2" s="782"/>
      <c r="M2" s="782"/>
      <c r="N2" s="782"/>
      <c r="O2" s="782"/>
      <c r="P2" s="782"/>
      <c r="Q2" s="782"/>
      <c r="R2" s="782"/>
      <c r="S2" s="782"/>
      <c r="T2" s="782"/>
      <c r="U2" s="782"/>
      <c r="V2" s="782"/>
      <c r="W2" s="782"/>
      <c r="X2" s="782"/>
      <c r="Y2" s="782"/>
      <c r="Z2" s="783"/>
      <c r="AA2" s="10"/>
      <c r="AB2" s="10"/>
      <c r="AC2" s="10"/>
      <c r="AD2" s="10"/>
    </row>
    <row r="3" spans="2:30">
      <c r="B3" s="748" t="s">
        <v>794</v>
      </c>
      <c r="C3" s="749"/>
      <c r="D3" s="749"/>
      <c r="E3" s="749"/>
      <c r="F3" s="749"/>
      <c r="G3" s="749"/>
      <c r="H3" s="749"/>
      <c r="I3" s="749"/>
      <c r="J3" s="749"/>
      <c r="K3" s="749"/>
      <c r="L3" s="749"/>
      <c r="M3" s="749"/>
      <c r="N3" s="749"/>
      <c r="O3" s="749"/>
      <c r="P3" s="749"/>
      <c r="Q3" s="749"/>
      <c r="R3" s="749"/>
      <c r="S3" s="749"/>
      <c r="T3" s="749"/>
      <c r="U3" s="749"/>
      <c r="V3" s="749"/>
      <c r="W3" s="749"/>
      <c r="X3" s="749"/>
      <c r="Y3" s="749"/>
      <c r="Z3" s="750"/>
      <c r="AA3" s="7"/>
      <c r="AB3" s="7"/>
      <c r="AC3" s="7"/>
      <c r="AD3" s="7"/>
    </row>
    <row r="4" spans="2:30">
      <c r="B4" s="766" t="s">
        <v>795</v>
      </c>
      <c r="C4" s="767"/>
      <c r="D4" s="767"/>
      <c r="E4" s="767"/>
      <c r="F4" s="767"/>
      <c r="G4" s="767"/>
      <c r="H4" s="767"/>
      <c r="I4" s="767"/>
      <c r="J4" s="767"/>
      <c r="K4" s="767"/>
      <c r="L4" s="767"/>
      <c r="M4" s="767"/>
      <c r="N4" s="767"/>
      <c r="O4" s="767"/>
      <c r="P4" s="767"/>
      <c r="Q4" s="767"/>
      <c r="R4" s="767"/>
      <c r="S4" s="767"/>
      <c r="T4" s="767"/>
      <c r="U4" s="767"/>
      <c r="V4" s="767"/>
      <c r="W4" s="767"/>
      <c r="X4" s="767"/>
      <c r="Y4" s="767"/>
      <c r="Z4" s="768"/>
      <c r="AA4" s="10"/>
      <c r="AB4" s="10"/>
      <c r="AC4" s="10"/>
      <c r="AD4" s="10"/>
    </row>
    <row r="5" spans="2:30">
      <c r="B5" s="766" t="s">
        <v>9</v>
      </c>
      <c r="C5" s="767"/>
      <c r="D5" s="767"/>
      <c r="E5" s="767"/>
      <c r="F5" s="767"/>
      <c r="G5" s="767"/>
      <c r="H5" s="767"/>
      <c r="I5" s="767"/>
      <c r="J5" s="767"/>
      <c r="K5" s="767"/>
      <c r="L5" s="767"/>
      <c r="M5" s="767"/>
      <c r="N5" s="767"/>
      <c r="O5" s="767"/>
      <c r="P5" s="767"/>
      <c r="Q5" s="767"/>
      <c r="R5" s="767"/>
      <c r="S5" s="767"/>
      <c r="T5" s="767"/>
      <c r="U5" s="767"/>
      <c r="V5" s="767"/>
      <c r="W5" s="767"/>
      <c r="X5" s="767"/>
      <c r="Y5" s="767"/>
      <c r="Z5" s="768"/>
      <c r="AA5" s="10"/>
      <c r="AB5" s="10"/>
      <c r="AC5" s="10"/>
      <c r="AD5" s="10"/>
    </row>
    <row r="6" spans="2:30" ht="16.5" thickBot="1">
      <c r="B6" s="772" t="s">
        <v>10</v>
      </c>
      <c r="C6" s="773"/>
      <c r="D6" s="773"/>
      <c r="E6" s="773"/>
      <c r="F6" s="773"/>
      <c r="G6" s="773"/>
      <c r="H6" s="773"/>
      <c r="I6" s="773"/>
      <c r="J6" s="773"/>
      <c r="K6" s="773"/>
      <c r="L6" s="773"/>
      <c r="M6" s="773"/>
      <c r="N6" s="773"/>
      <c r="O6" s="773"/>
      <c r="P6" s="773"/>
      <c r="Q6" s="773"/>
      <c r="R6" s="773"/>
      <c r="S6" s="773"/>
      <c r="T6" s="773"/>
      <c r="U6" s="773"/>
      <c r="V6" s="773"/>
      <c r="W6" s="773"/>
      <c r="X6" s="773"/>
      <c r="Y6" s="773"/>
      <c r="Z6" s="774"/>
      <c r="AA6" s="10"/>
      <c r="AB6" s="10"/>
      <c r="AC6" s="10"/>
      <c r="AD6" s="10"/>
    </row>
    <row r="7" spans="2:30">
      <c r="B7" s="763" t="s">
        <v>11</v>
      </c>
      <c r="C7" s="764"/>
      <c r="D7" s="764"/>
      <c r="E7" s="764"/>
      <c r="F7" s="764"/>
      <c r="G7" s="764"/>
      <c r="H7" s="764"/>
      <c r="I7" s="764"/>
      <c r="J7" s="764"/>
      <c r="K7" s="764"/>
      <c r="L7" s="764"/>
      <c r="M7" s="764"/>
      <c r="N7" s="764"/>
      <c r="O7" s="764"/>
      <c r="P7" s="764"/>
      <c r="Q7" s="764"/>
      <c r="R7" s="764"/>
      <c r="S7" s="764"/>
      <c r="T7" s="764"/>
      <c r="U7" s="764"/>
      <c r="V7" s="764"/>
      <c r="W7" s="764"/>
      <c r="X7" s="764"/>
      <c r="Y7" s="764"/>
      <c r="Z7" s="765"/>
      <c r="AA7" s="13"/>
      <c r="AB7" s="13"/>
      <c r="AC7" s="13"/>
      <c r="AD7" s="13"/>
    </row>
    <row r="8" spans="2:30">
      <c r="B8" s="784" t="s">
        <v>796</v>
      </c>
      <c r="C8" s="785"/>
      <c r="D8" s="785"/>
      <c r="E8" s="785"/>
      <c r="F8" s="785"/>
      <c r="G8" s="785"/>
      <c r="H8" s="785"/>
      <c r="I8" s="785"/>
      <c r="J8" s="785"/>
      <c r="K8" s="785"/>
      <c r="L8" s="785"/>
      <c r="M8" s="785"/>
      <c r="N8" s="785"/>
      <c r="O8" s="785"/>
      <c r="P8" s="785"/>
      <c r="Q8" s="785"/>
      <c r="R8" s="785"/>
      <c r="S8" s="785"/>
      <c r="T8" s="785"/>
      <c r="U8" s="785"/>
      <c r="V8" s="785"/>
      <c r="W8" s="785"/>
      <c r="X8" s="785"/>
      <c r="Y8" s="785"/>
      <c r="Z8" s="786"/>
      <c r="AA8" s="8"/>
      <c r="AB8" s="8"/>
      <c r="AC8" s="8"/>
      <c r="AD8" s="8"/>
    </row>
    <row r="9" spans="2:30">
      <c r="B9" s="766" t="s">
        <v>797</v>
      </c>
      <c r="C9" s="767"/>
      <c r="D9" s="767"/>
      <c r="E9" s="767"/>
      <c r="F9" s="767"/>
      <c r="G9" s="767"/>
      <c r="H9" s="767"/>
      <c r="I9" s="767"/>
      <c r="J9" s="767"/>
      <c r="K9" s="767"/>
      <c r="L9" s="767"/>
      <c r="M9" s="767"/>
      <c r="N9" s="767"/>
      <c r="O9" s="767"/>
      <c r="P9" s="767"/>
      <c r="Q9" s="767"/>
      <c r="R9" s="767"/>
      <c r="S9" s="767"/>
      <c r="T9" s="767"/>
      <c r="U9" s="767"/>
      <c r="V9" s="767"/>
      <c r="W9" s="767"/>
      <c r="X9" s="767"/>
      <c r="Y9" s="767"/>
      <c r="Z9" s="768"/>
      <c r="AA9" s="10"/>
      <c r="AB9" s="10"/>
      <c r="AC9" s="10"/>
      <c r="AD9" s="10"/>
    </row>
    <row r="10" spans="2:30">
      <c r="B10" s="766" t="s">
        <v>798</v>
      </c>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8"/>
      <c r="AA10" s="10"/>
      <c r="AB10" s="10"/>
      <c r="AC10" s="10"/>
      <c r="AD10" s="10"/>
    </row>
    <row r="11" spans="2:30">
      <c r="B11" s="766" t="s">
        <v>12</v>
      </c>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8"/>
      <c r="AA11" s="10"/>
      <c r="AB11" s="10"/>
      <c r="AC11" s="10"/>
      <c r="AD11" s="10"/>
    </row>
    <row r="12" spans="2:30" ht="16.5" thickBot="1">
      <c r="B12" s="772" t="s">
        <v>13</v>
      </c>
      <c r="C12" s="773"/>
      <c r="D12" s="773"/>
      <c r="E12" s="773"/>
      <c r="F12" s="773"/>
      <c r="G12" s="773"/>
      <c r="H12" s="773"/>
      <c r="I12" s="773"/>
      <c r="J12" s="773"/>
      <c r="K12" s="773"/>
      <c r="L12" s="773"/>
      <c r="M12" s="773"/>
      <c r="N12" s="773"/>
      <c r="O12" s="773"/>
      <c r="P12" s="773"/>
      <c r="Q12" s="773"/>
      <c r="R12" s="773"/>
      <c r="S12" s="773"/>
      <c r="T12" s="773"/>
      <c r="U12" s="773"/>
      <c r="V12" s="773"/>
      <c r="W12" s="773"/>
      <c r="X12" s="773"/>
      <c r="Y12" s="773"/>
      <c r="Z12" s="774"/>
      <c r="AA12" s="10"/>
      <c r="AB12" s="10"/>
      <c r="AC12" s="10"/>
      <c r="AD12" s="10"/>
    </row>
    <row r="13" spans="2:30">
      <c r="B13" s="763" t="s">
        <v>14</v>
      </c>
      <c r="C13" s="764"/>
      <c r="D13" s="764"/>
      <c r="E13" s="764"/>
      <c r="F13" s="764"/>
      <c r="G13" s="764"/>
      <c r="H13" s="764"/>
      <c r="I13" s="764"/>
      <c r="J13" s="764"/>
      <c r="K13" s="764"/>
      <c r="L13" s="764"/>
      <c r="M13" s="764"/>
      <c r="N13" s="764"/>
      <c r="O13" s="764"/>
      <c r="P13" s="764"/>
      <c r="Q13" s="764"/>
      <c r="R13" s="764"/>
      <c r="S13" s="764"/>
      <c r="T13" s="764"/>
      <c r="U13" s="764"/>
      <c r="V13" s="764"/>
      <c r="W13" s="764"/>
      <c r="X13" s="764"/>
      <c r="Y13" s="764"/>
      <c r="Z13" s="765"/>
      <c r="AA13" s="13"/>
      <c r="AB13" s="13"/>
      <c r="AC13" s="13"/>
      <c r="AD13" s="13"/>
    </row>
    <row r="14" spans="2:30">
      <c r="B14" s="766" t="s">
        <v>15</v>
      </c>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8"/>
      <c r="AA14" s="10"/>
      <c r="AB14" s="10"/>
      <c r="AC14" s="10"/>
      <c r="AD14" s="10"/>
    </row>
    <row r="15" spans="2:30">
      <c r="B15" s="766" t="s">
        <v>16</v>
      </c>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8"/>
      <c r="AA15" s="10"/>
      <c r="AB15" s="10"/>
      <c r="AC15" s="10"/>
      <c r="AD15" s="10"/>
    </row>
    <row r="16" spans="2:30">
      <c r="B16" s="766" t="s">
        <v>17</v>
      </c>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8"/>
      <c r="AA16" s="10"/>
      <c r="AB16" s="10"/>
      <c r="AC16" s="10"/>
      <c r="AD16" s="10"/>
    </row>
    <row r="17" spans="2:30" ht="24.75" customHeight="1">
      <c r="B17" s="766" t="s">
        <v>18</v>
      </c>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8"/>
      <c r="AA17" s="10"/>
      <c r="AB17" s="10"/>
      <c r="AC17" s="10"/>
      <c r="AD17" s="10"/>
    </row>
    <row r="18" spans="2:30">
      <c r="B18" s="766" t="s">
        <v>799</v>
      </c>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8"/>
      <c r="AA18" s="10"/>
      <c r="AB18" s="10"/>
      <c r="AC18" s="10"/>
      <c r="AD18" s="10"/>
    </row>
    <row r="19" spans="2:30">
      <c r="B19" s="766" t="s">
        <v>19</v>
      </c>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8"/>
      <c r="AA19" s="10"/>
      <c r="AB19" s="10"/>
      <c r="AC19" s="10"/>
      <c r="AD19" s="10"/>
    </row>
    <row r="20" spans="2:30">
      <c r="B20" s="769" t="s">
        <v>20</v>
      </c>
      <c r="C20" s="770"/>
      <c r="D20" s="770"/>
      <c r="E20" s="770"/>
      <c r="F20" s="770"/>
      <c r="G20" s="770"/>
      <c r="H20" s="770"/>
      <c r="I20" s="770"/>
      <c r="J20" s="770"/>
      <c r="K20" s="770"/>
      <c r="L20" s="770"/>
      <c r="M20" s="770"/>
      <c r="N20" s="770"/>
      <c r="O20" s="770"/>
      <c r="P20" s="770"/>
      <c r="Q20" s="770"/>
      <c r="R20" s="770"/>
      <c r="S20" s="770"/>
      <c r="T20" s="770"/>
      <c r="U20" s="770"/>
      <c r="V20" s="770"/>
      <c r="W20" s="770"/>
      <c r="X20" s="770"/>
      <c r="Y20" s="770"/>
      <c r="Z20" s="771"/>
      <c r="AA20" s="11"/>
      <c r="AB20" s="11"/>
      <c r="AC20" s="11"/>
      <c r="AD20" s="11"/>
    </row>
    <row r="21" spans="2:30">
      <c r="B21" s="766" t="s">
        <v>800</v>
      </c>
      <c r="C21" s="767"/>
      <c r="D21" s="767"/>
      <c r="E21" s="767"/>
      <c r="F21" s="767"/>
      <c r="G21" s="767"/>
      <c r="H21" s="767"/>
      <c r="I21" s="767"/>
      <c r="J21" s="767"/>
      <c r="K21" s="767"/>
      <c r="L21" s="767"/>
      <c r="M21" s="767"/>
      <c r="N21" s="767"/>
      <c r="O21" s="767"/>
      <c r="P21" s="767"/>
      <c r="Q21" s="767"/>
      <c r="R21" s="767"/>
      <c r="S21" s="767"/>
      <c r="T21" s="767"/>
      <c r="U21" s="767"/>
      <c r="V21" s="767"/>
      <c r="W21" s="767"/>
      <c r="X21" s="767"/>
      <c r="Y21" s="767"/>
      <c r="Z21" s="768"/>
      <c r="AA21" s="10"/>
      <c r="AB21" s="10"/>
      <c r="AC21" s="10"/>
      <c r="AD21" s="10"/>
    </row>
    <row r="22" spans="2:30" ht="16.5" thickBot="1">
      <c r="B22" s="772" t="s">
        <v>801</v>
      </c>
      <c r="C22" s="773"/>
      <c r="D22" s="773"/>
      <c r="E22" s="773"/>
      <c r="F22" s="773"/>
      <c r="G22" s="773"/>
      <c r="H22" s="773"/>
      <c r="I22" s="773"/>
      <c r="J22" s="773"/>
      <c r="K22" s="773"/>
      <c r="L22" s="773"/>
      <c r="M22" s="773"/>
      <c r="N22" s="773"/>
      <c r="O22" s="773"/>
      <c r="P22" s="773"/>
      <c r="Q22" s="773"/>
      <c r="R22" s="773"/>
      <c r="S22" s="773"/>
      <c r="T22" s="773"/>
      <c r="U22" s="773"/>
      <c r="V22" s="773"/>
      <c r="W22" s="773"/>
      <c r="X22" s="773"/>
      <c r="Y22" s="773"/>
      <c r="Z22" s="774"/>
      <c r="AA22" s="10"/>
      <c r="AB22" s="10"/>
      <c r="AC22" s="10"/>
      <c r="AD22" s="10"/>
    </row>
    <row r="23" spans="2:30">
      <c r="B23" s="775" t="s">
        <v>802</v>
      </c>
      <c r="C23" s="776"/>
      <c r="D23" s="776"/>
      <c r="E23" s="776"/>
      <c r="F23" s="776"/>
      <c r="G23" s="776"/>
      <c r="H23" s="776"/>
      <c r="I23" s="776"/>
      <c r="J23" s="776"/>
      <c r="K23" s="776"/>
      <c r="L23" s="776"/>
      <c r="M23" s="776"/>
      <c r="N23" s="776"/>
      <c r="O23" s="776"/>
      <c r="P23" s="776"/>
      <c r="Q23" s="776"/>
      <c r="R23" s="776"/>
      <c r="S23" s="776"/>
      <c r="T23" s="776"/>
      <c r="U23" s="776"/>
      <c r="V23" s="776"/>
      <c r="W23" s="776"/>
      <c r="X23" s="776"/>
      <c r="Y23" s="776"/>
      <c r="Z23" s="777"/>
      <c r="AA23" s="7"/>
      <c r="AB23" s="7"/>
      <c r="AC23" s="7"/>
      <c r="AD23" s="7"/>
    </row>
    <row r="24" spans="2:30">
      <c r="B24" s="748" t="s">
        <v>803</v>
      </c>
      <c r="C24" s="749"/>
      <c r="D24" s="749"/>
      <c r="E24" s="749"/>
      <c r="F24" s="749"/>
      <c r="G24" s="749"/>
      <c r="H24" s="749"/>
      <c r="I24" s="749"/>
      <c r="J24" s="749"/>
      <c r="K24" s="749"/>
      <c r="L24" s="749"/>
      <c r="M24" s="749"/>
      <c r="N24" s="749"/>
      <c r="O24" s="749"/>
      <c r="P24" s="749"/>
      <c r="Q24" s="749"/>
      <c r="R24" s="749"/>
      <c r="S24" s="749"/>
      <c r="T24" s="749"/>
      <c r="U24" s="749"/>
      <c r="V24" s="749"/>
      <c r="W24" s="749"/>
      <c r="X24" s="749"/>
      <c r="Y24" s="749"/>
      <c r="Z24" s="750"/>
      <c r="AA24" s="7"/>
      <c r="AB24" s="7"/>
      <c r="AC24" s="7"/>
      <c r="AD24" s="7"/>
    </row>
    <row r="25" spans="2:30">
      <c r="B25" s="748" t="s">
        <v>804</v>
      </c>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50"/>
      <c r="AA25" s="7"/>
      <c r="AB25" s="7"/>
      <c r="AC25" s="7"/>
      <c r="AD25" s="7"/>
    </row>
    <row r="26" spans="2:30" ht="16.5" thickBot="1">
      <c r="B26" s="751" t="s">
        <v>805</v>
      </c>
      <c r="C26" s="752"/>
      <c r="D26" s="752"/>
      <c r="E26" s="752"/>
      <c r="F26" s="752"/>
      <c r="G26" s="752"/>
      <c r="H26" s="752"/>
      <c r="I26" s="752"/>
      <c r="J26" s="752"/>
      <c r="K26" s="752"/>
      <c r="L26" s="752"/>
      <c r="M26" s="752"/>
      <c r="N26" s="752"/>
      <c r="O26" s="752"/>
      <c r="P26" s="752"/>
      <c r="Q26" s="752"/>
      <c r="R26" s="752"/>
      <c r="S26" s="752"/>
      <c r="T26" s="752"/>
      <c r="U26" s="752"/>
      <c r="V26" s="752"/>
      <c r="W26" s="752"/>
      <c r="X26" s="752"/>
      <c r="Y26" s="752"/>
      <c r="Z26" s="753"/>
      <c r="AA26" s="7"/>
      <c r="AB26" s="7"/>
      <c r="AC26" s="7"/>
      <c r="AD26" s="7"/>
    </row>
    <row r="27" spans="2:30">
      <c r="B27" s="754" t="s">
        <v>806</v>
      </c>
      <c r="C27" s="755"/>
      <c r="D27" s="755"/>
      <c r="E27" s="755"/>
      <c r="F27" s="755"/>
      <c r="G27" s="755"/>
      <c r="H27" s="755"/>
      <c r="I27" s="755"/>
      <c r="J27" s="755"/>
      <c r="K27" s="755"/>
      <c r="L27" s="755"/>
      <c r="M27" s="755"/>
      <c r="N27" s="755"/>
      <c r="O27" s="755"/>
      <c r="P27" s="755"/>
      <c r="Q27" s="755"/>
      <c r="R27" s="755"/>
      <c r="S27" s="755"/>
      <c r="T27" s="755"/>
      <c r="U27" s="755"/>
      <c r="V27" s="755"/>
      <c r="W27" s="755"/>
      <c r="X27" s="755"/>
      <c r="Y27" s="755"/>
      <c r="Z27" s="756"/>
      <c r="AA27" s="5"/>
      <c r="AB27" s="5"/>
      <c r="AC27" s="5"/>
      <c r="AD27" s="5"/>
    </row>
    <row r="28" spans="2:30" ht="15.75" customHeight="1">
      <c r="B28" s="757" t="s">
        <v>138</v>
      </c>
      <c r="C28" s="758"/>
      <c r="D28" s="759"/>
      <c r="E28" s="759"/>
      <c r="F28" s="759"/>
      <c r="G28" s="759"/>
      <c r="H28" s="759"/>
      <c r="I28" s="758" t="s">
        <v>139</v>
      </c>
      <c r="J28" s="758"/>
      <c r="K28" s="759"/>
      <c r="L28" s="759"/>
      <c r="M28" s="759"/>
      <c r="N28" s="759"/>
      <c r="O28" s="759"/>
      <c r="P28" s="759"/>
      <c r="Q28" s="759"/>
      <c r="R28" s="759"/>
      <c r="S28" s="759"/>
      <c r="T28" s="759"/>
      <c r="U28" s="759"/>
      <c r="V28" s="759"/>
      <c r="W28" s="759"/>
      <c r="X28" s="759"/>
      <c r="Y28" s="759"/>
      <c r="Z28" s="760"/>
      <c r="AA28" s="8"/>
      <c r="AB28" s="8"/>
      <c r="AC28" s="8"/>
      <c r="AD28" s="8"/>
    </row>
    <row r="29" spans="2:30" ht="16.5" customHeight="1" thickBot="1">
      <c r="B29" s="761" t="s">
        <v>140</v>
      </c>
      <c r="C29" s="762"/>
      <c r="D29" s="746"/>
      <c r="E29" s="746"/>
      <c r="F29" s="746"/>
      <c r="G29" s="746"/>
      <c r="H29" s="762" t="s">
        <v>141</v>
      </c>
      <c r="I29" s="762"/>
      <c r="J29" s="746"/>
      <c r="K29" s="746"/>
      <c r="L29" s="746"/>
      <c r="M29" s="746"/>
      <c r="N29" s="762" t="s">
        <v>142</v>
      </c>
      <c r="O29" s="762"/>
      <c r="P29" s="746"/>
      <c r="Q29" s="746"/>
      <c r="R29" s="746"/>
      <c r="S29" s="746"/>
      <c r="T29" s="746"/>
      <c r="U29" s="746"/>
      <c r="V29" s="746"/>
      <c r="W29" s="746"/>
      <c r="X29" s="746"/>
      <c r="Y29" s="746"/>
      <c r="Z29" s="747"/>
      <c r="AA29" s="8"/>
      <c r="AB29" s="8"/>
      <c r="AC29" s="8"/>
      <c r="AD29" s="8"/>
    </row>
    <row r="30" spans="2:30">
      <c r="B30" s="729" t="s">
        <v>143</v>
      </c>
      <c r="C30" s="730"/>
      <c r="D30" s="730"/>
      <c r="E30" s="730"/>
      <c r="F30" s="730"/>
      <c r="G30" s="730"/>
      <c r="H30" s="731" t="s">
        <v>807</v>
      </c>
      <c r="I30" s="731"/>
      <c r="J30" s="731"/>
      <c r="K30" s="731"/>
      <c r="L30" s="731"/>
      <c r="M30" s="731"/>
      <c r="N30" s="731"/>
      <c r="O30" s="731"/>
      <c r="P30" s="731"/>
      <c r="Q30" s="731"/>
      <c r="R30" s="731"/>
      <c r="S30" s="731"/>
      <c r="T30" s="731"/>
      <c r="U30" s="731"/>
      <c r="V30" s="731"/>
      <c r="W30" s="731"/>
      <c r="X30" s="731"/>
      <c r="Y30" s="731"/>
      <c r="Z30" s="732"/>
      <c r="AA30" s="9"/>
      <c r="AB30" s="9"/>
      <c r="AC30" s="9"/>
      <c r="AD30" s="9"/>
    </row>
    <row r="31" spans="2:30">
      <c r="B31" s="733" t="s">
        <v>808</v>
      </c>
      <c r="C31" s="734"/>
      <c r="D31" s="734"/>
      <c r="E31" s="734"/>
      <c r="F31" s="734"/>
      <c r="G31" s="734"/>
      <c r="H31" s="734"/>
      <c r="I31" s="734"/>
      <c r="J31" s="734"/>
      <c r="K31" s="734"/>
      <c r="L31" s="734"/>
      <c r="M31" s="734"/>
      <c r="N31" s="734"/>
      <c r="O31" s="734"/>
      <c r="P31" s="734"/>
      <c r="Q31" s="734"/>
      <c r="R31" s="734"/>
      <c r="S31" s="734"/>
      <c r="T31" s="734"/>
      <c r="U31" s="734"/>
      <c r="V31" s="734"/>
      <c r="W31" s="734"/>
      <c r="X31" s="734"/>
      <c r="Y31" s="734"/>
      <c r="Z31" s="735"/>
      <c r="AA31" s="9"/>
      <c r="AB31" s="9"/>
      <c r="AC31" s="9"/>
      <c r="AD31" s="9"/>
    </row>
    <row r="32" spans="2:30" ht="15.75" customHeight="1">
      <c r="B32" s="736" t="s">
        <v>809</v>
      </c>
      <c r="C32" s="737"/>
      <c r="D32" s="737"/>
      <c r="E32" s="737"/>
      <c r="F32" s="738"/>
      <c r="G32" s="738"/>
      <c r="H32" s="738"/>
      <c r="I32" s="738"/>
      <c r="J32" s="738"/>
      <c r="K32" s="738"/>
      <c r="L32" s="738"/>
      <c r="M32" s="738"/>
      <c r="N32" s="738"/>
      <c r="O32" s="738"/>
      <c r="P32" s="738"/>
      <c r="Q32" s="738"/>
      <c r="R32" s="738"/>
      <c r="S32" s="738"/>
      <c r="T32" s="738"/>
      <c r="U32" s="738"/>
      <c r="V32" s="738"/>
      <c r="W32" s="738"/>
      <c r="X32" s="738"/>
      <c r="Y32" s="738"/>
      <c r="Z32" s="739"/>
      <c r="AA32" s="3"/>
      <c r="AB32" s="3"/>
      <c r="AC32" s="3"/>
      <c r="AD32" s="3"/>
    </row>
    <row r="33" spans="2:30" ht="47.25" customHeight="1" thickBot="1">
      <c r="B33" s="740" t="s">
        <v>810</v>
      </c>
      <c r="C33" s="741"/>
      <c r="D33" s="741"/>
      <c r="E33" s="741"/>
      <c r="F33" s="741"/>
      <c r="G33" s="742"/>
      <c r="H33" s="743"/>
      <c r="I33" s="743"/>
      <c r="J33" s="743"/>
      <c r="K33" s="743"/>
      <c r="L33" s="743"/>
      <c r="M33" s="743"/>
      <c r="N33" s="743"/>
      <c r="O33" s="744" t="s">
        <v>811</v>
      </c>
      <c r="P33" s="745"/>
      <c r="Q33" s="745"/>
      <c r="R33" s="745"/>
      <c r="S33" s="745"/>
      <c r="T33" s="742"/>
      <c r="U33" s="743"/>
      <c r="V33" s="743"/>
      <c r="W33" s="743"/>
      <c r="X33" s="743"/>
      <c r="Y33" s="743"/>
      <c r="Z33" s="325"/>
      <c r="AA33" s="4"/>
      <c r="AB33" s="4"/>
      <c r="AC33" s="4"/>
      <c r="AD33" s="4"/>
    </row>
    <row r="34" spans="2:30">
      <c r="B34" s="727" t="s">
        <v>812</v>
      </c>
      <c r="C34" s="728"/>
      <c r="D34" s="728"/>
      <c r="E34" s="728"/>
      <c r="F34" s="728"/>
      <c r="G34" s="728"/>
      <c r="H34" s="728"/>
      <c r="I34" s="728"/>
      <c r="J34" s="728"/>
      <c r="K34" s="728"/>
      <c r="L34" s="728"/>
      <c r="M34" s="728"/>
      <c r="N34" s="728"/>
      <c r="O34" s="728"/>
      <c r="P34" s="728"/>
      <c r="Q34" s="728"/>
      <c r="R34" s="728"/>
      <c r="S34" s="728"/>
      <c r="T34" s="728"/>
      <c r="U34" s="728"/>
      <c r="V34" s="728"/>
      <c r="W34" s="728"/>
      <c r="X34" s="728"/>
      <c r="Y34" s="728"/>
      <c r="Z34" s="728"/>
      <c r="AA34" s="5"/>
      <c r="AB34" s="5"/>
      <c r="AC34" s="5"/>
      <c r="AD34" s="5"/>
    </row>
    <row r="35" spans="2:30" ht="16.5">
      <c r="B35" s="33"/>
      <c r="C35" s="33"/>
      <c r="D35" s="33"/>
      <c r="E35" s="33"/>
      <c r="F35" s="33"/>
      <c r="G35" s="33"/>
      <c r="H35" s="33"/>
      <c r="I35" s="33"/>
      <c r="J35" s="33"/>
      <c r="K35" s="33"/>
      <c r="L35" s="33"/>
      <c r="M35" s="33"/>
      <c r="N35" s="33"/>
      <c r="O35" s="33"/>
      <c r="P35" s="33"/>
      <c r="Q35" s="33"/>
      <c r="R35" s="33"/>
      <c r="S35" s="33"/>
      <c r="T35" s="33"/>
      <c r="U35" s="33"/>
      <c r="V35" s="33"/>
      <c r="W35" s="33"/>
      <c r="X35" s="33"/>
      <c r="Y35" s="33"/>
      <c r="Z35" s="33"/>
      <c r="AA35" s="6"/>
      <c r="AB35" s="6"/>
      <c r="AC35" s="6"/>
      <c r="AD35" s="6"/>
    </row>
    <row r="36" spans="2:30">
      <c r="B36" s="28"/>
      <c r="C36" s="28"/>
      <c r="D36" s="28"/>
      <c r="E36" s="28"/>
      <c r="F36" s="28"/>
      <c r="G36" s="28"/>
      <c r="H36" s="28"/>
      <c r="I36" s="28"/>
      <c r="J36" s="28"/>
      <c r="K36" s="28"/>
      <c r="L36" s="28"/>
      <c r="M36" s="28"/>
      <c r="N36" s="28"/>
      <c r="O36" s="28"/>
      <c r="P36" s="28"/>
      <c r="Q36" s="28"/>
      <c r="R36" s="28"/>
      <c r="S36" s="28"/>
      <c r="T36" s="28"/>
      <c r="U36" s="28"/>
      <c r="V36" s="28"/>
      <c r="W36" s="28"/>
      <c r="X36" s="28"/>
      <c r="Y36" s="28"/>
      <c r="Z36" s="28"/>
    </row>
    <row r="37" spans="2:30">
      <c r="B37" s="28"/>
      <c r="C37" s="28"/>
      <c r="D37" s="28"/>
      <c r="E37" s="28"/>
      <c r="F37" s="28"/>
      <c r="G37" s="28"/>
      <c r="H37" s="28"/>
      <c r="I37" s="28"/>
      <c r="J37" s="28"/>
      <c r="K37" s="28"/>
      <c r="L37" s="28"/>
      <c r="M37" s="28"/>
      <c r="N37" s="28"/>
      <c r="O37" s="28"/>
      <c r="P37" s="28"/>
      <c r="Q37" s="28"/>
      <c r="R37" s="28"/>
      <c r="S37" s="28"/>
      <c r="T37" s="28"/>
      <c r="U37" s="28"/>
      <c r="V37" s="28"/>
      <c r="W37" s="28"/>
      <c r="X37" s="28"/>
      <c r="Y37" s="28"/>
      <c r="Z37" s="28"/>
    </row>
    <row r="38" spans="2:30">
      <c r="B38" s="28"/>
      <c r="C38" s="28"/>
      <c r="D38" s="28"/>
      <c r="E38" s="28"/>
      <c r="F38" s="28"/>
      <c r="G38" s="28"/>
      <c r="H38" s="28"/>
      <c r="I38" s="28"/>
      <c r="J38" s="28"/>
      <c r="K38" s="28"/>
      <c r="L38" s="28"/>
      <c r="M38" s="28"/>
      <c r="N38" s="28"/>
      <c r="O38" s="28"/>
      <c r="P38" s="28"/>
      <c r="Q38" s="28"/>
      <c r="R38" s="28"/>
      <c r="S38" s="28"/>
      <c r="T38" s="28"/>
      <c r="U38" s="28"/>
      <c r="V38" s="28"/>
      <c r="W38" s="28"/>
      <c r="X38" s="28"/>
      <c r="Y38" s="28"/>
      <c r="Z38" s="28"/>
    </row>
    <row r="39" spans="2:30" ht="16.5">
      <c r="B39" s="708" t="s">
        <v>44</v>
      </c>
      <c r="C39" s="708"/>
      <c r="D39" s="708"/>
      <c r="E39" s="708"/>
      <c r="F39" s="708"/>
      <c r="G39" s="708"/>
      <c r="H39" s="708"/>
      <c r="I39" s="708"/>
      <c r="J39" s="708"/>
      <c r="K39" s="708"/>
      <c r="L39" s="708"/>
      <c r="M39" s="708"/>
      <c r="N39" s="708"/>
      <c r="O39" s="708"/>
      <c r="P39" s="708"/>
      <c r="Q39" s="708"/>
      <c r="R39" s="708"/>
      <c r="S39" s="708"/>
      <c r="T39" s="708"/>
      <c r="U39" s="708"/>
      <c r="V39" s="708"/>
      <c r="W39" s="708"/>
      <c r="X39" s="708"/>
      <c r="Y39" s="708"/>
      <c r="Z39" s="708"/>
      <c r="AA39" s="6"/>
      <c r="AB39" s="6"/>
      <c r="AC39" s="6"/>
      <c r="AD39" s="6"/>
    </row>
  </sheetData>
  <sheetProtection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0569B-182D-4891-A652-F8A01F00F82F}">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90" t="s">
        <v>43</v>
      </c>
      <c r="C1" s="790"/>
      <c r="D1" s="790"/>
      <c r="E1" s="790"/>
      <c r="F1" s="790"/>
      <c r="G1" s="790"/>
      <c r="H1" s="790"/>
      <c r="I1" s="790"/>
      <c r="J1" s="790"/>
      <c r="K1" s="790"/>
      <c r="L1" s="790"/>
      <c r="M1" s="790"/>
      <c r="N1" s="790"/>
      <c r="O1" s="790"/>
      <c r="P1" s="790"/>
      <c r="Q1" s="790"/>
      <c r="R1" s="790"/>
      <c r="S1" s="790"/>
      <c r="T1" s="790"/>
      <c r="U1" s="790"/>
      <c r="V1" s="790"/>
      <c r="W1" s="790"/>
      <c r="X1" s="790"/>
      <c r="Y1" s="790"/>
      <c r="Z1" s="790"/>
    </row>
    <row r="2" spans="2:30" ht="27.75">
      <c r="B2" s="791" t="s">
        <v>21</v>
      </c>
      <c r="C2" s="792"/>
      <c r="D2" s="792"/>
      <c r="E2" s="792"/>
      <c r="F2" s="792"/>
      <c r="G2" s="792"/>
      <c r="H2" s="792"/>
      <c r="I2" s="792"/>
      <c r="J2" s="792"/>
      <c r="K2" s="792"/>
      <c r="L2" s="792"/>
      <c r="M2" s="792"/>
      <c r="N2" s="792"/>
      <c r="O2" s="792"/>
      <c r="P2" s="792"/>
      <c r="Q2" s="792"/>
      <c r="R2" s="792"/>
      <c r="S2" s="792"/>
      <c r="T2" s="792"/>
      <c r="U2" s="792"/>
      <c r="V2" s="792"/>
      <c r="W2" s="792"/>
      <c r="X2" s="792"/>
      <c r="Y2" s="792"/>
      <c r="Z2" s="793"/>
      <c r="AA2" s="12"/>
      <c r="AB2" s="12"/>
      <c r="AC2" s="12"/>
      <c r="AD2" s="12"/>
    </row>
    <row r="3" spans="2:30" ht="27.75">
      <c r="B3" s="794" t="s">
        <v>22</v>
      </c>
      <c r="C3" s="795"/>
      <c r="D3" s="795"/>
      <c r="E3" s="795"/>
      <c r="F3" s="795"/>
      <c r="G3" s="795"/>
      <c r="H3" s="795"/>
      <c r="I3" s="795"/>
      <c r="J3" s="795"/>
      <c r="K3" s="795"/>
      <c r="L3" s="795"/>
      <c r="M3" s="795"/>
      <c r="N3" s="795"/>
      <c r="O3" s="795"/>
      <c r="P3" s="795"/>
      <c r="Q3" s="795"/>
      <c r="R3" s="795"/>
      <c r="S3" s="795"/>
      <c r="T3" s="795"/>
      <c r="U3" s="795"/>
      <c r="V3" s="795"/>
      <c r="W3" s="795"/>
      <c r="X3" s="795"/>
      <c r="Y3" s="795"/>
      <c r="Z3" s="796"/>
      <c r="AA3" s="10"/>
      <c r="AB3" s="10"/>
      <c r="AC3" s="10"/>
      <c r="AD3" s="10"/>
    </row>
    <row r="4" spans="2:30" ht="27.75">
      <c r="B4" s="794" t="s">
        <v>23</v>
      </c>
      <c r="C4" s="795"/>
      <c r="D4" s="795"/>
      <c r="E4" s="795"/>
      <c r="F4" s="795"/>
      <c r="G4" s="795"/>
      <c r="H4" s="795"/>
      <c r="I4" s="795"/>
      <c r="J4" s="795"/>
      <c r="K4" s="795"/>
      <c r="L4" s="795"/>
      <c r="M4" s="795"/>
      <c r="N4" s="795"/>
      <c r="O4" s="795"/>
      <c r="P4" s="795"/>
      <c r="Q4" s="795"/>
      <c r="R4" s="795"/>
      <c r="S4" s="795"/>
      <c r="T4" s="795"/>
      <c r="U4" s="795"/>
      <c r="V4" s="795"/>
      <c r="W4" s="795"/>
      <c r="X4" s="795"/>
      <c r="Y4" s="795"/>
      <c r="Z4" s="796"/>
      <c r="AA4" s="7"/>
      <c r="AB4" s="7"/>
      <c r="AC4" s="7"/>
      <c r="AD4" s="7"/>
    </row>
    <row r="5" spans="2:30" ht="25.5">
      <c r="B5" s="797" t="s">
        <v>785</v>
      </c>
      <c r="C5" s="798"/>
      <c r="D5" s="798"/>
      <c r="E5" s="798"/>
      <c r="F5" s="798"/>
      <c r="G5" s="798"/>
      <c r="H5" s="798"/>
      <c r="I5" s="798"/>
      <c r="J5" s="798"/>
      <c r="K5" s="798"/>
      <c r="L5" s="798"/>
      <c r="M5" s="798"/>
      <c r="N5" s="798"/>
      <c r="O5" s="798"/>
      <c r="P5" s="798"/>
      <c r="Q5" s="798"/>
      <c r="R5" s="798"/>
      <c r="S5" s="798"/>
      <c r="T5" s="798"/>
      <c r="U5" s="798"/>
      <c r="V5" s="798"/>
      <c r="W5" s="798"/>
      <c r="X5" s="798"/>
      <c r="Y5" s="798"/>
      <c r="Z5" s="799"/>
      <c r="AA5" s="10"/>
      <c r="AB5" s="10"/>
      <c r="AC5" s="10"/>
      <c r="AD5" s="10"/>
    </row>
    <row r="6" spans="2:30" ht="26.25" thickBot="1">
      <c r="B6" s="787" t="s">
        <v>24</v>
      </c>
      <c r="C6" s="788"/>
      <c r="D6" s="788"/>
      <c r="E6" s="788"/>
      <c r="F6" s="788"/>
      <c r="G6" s="788"/>
      <c r="H6" s="788"/>
      <c r="I6" s="788"/>
      <c r="J6" s="788"/>
      <c r="K6" s="788"/>
      <c r="L6" s="788"/>
      <c r="M6" s="788"/>
      <c r="N6" s="788"/>
      <c r="O6" s="788"/>
      <c r="P6" s="788"/>
      <c r="Q6" s="788"/>
      <c r="R6" s="788"/>
      <c r="S6" s="788"/>
      <c r="T6" s="788"/>
      <c r="U6" s="788"/>
      <c r="V6" s="788"/>
      <c r="W6" s="788"/>
      <c r="X6" s="788"/>
      <c r="Y6" s="788"/>
      <c r="Z6" s="789"/>
      <c r="AA6" s="10"/>
      <c r="AB6" s="10"/>
      <c r="AC6" s="10"/>
      <c r="AD6" s="10"/>
    </row>
    <row r="7" spans="2:30" ht="27.75">
      <c r="B7" s="791" t="s">
        <v>25</v>
      </c>
      <c r="C7" s="792"/>
      <c r="D7" s="792"/>
      <c r="E7" s="792"/>
      <c r="F7" s="792"/>
      <c r="G7" s="792"/>
      <c r="H7" s="792"/>
      <c r="I7" s="792"/>
      <c r="J7" s="792"/>
      <c r="K7" s="792"/>
      <c r="L7" s="792"/>
      <c r="M7" s="792"/>
      <c r="N7" s="792"/>
      <c r="O7" s="792"/>
      <c r="P7" s="792"/>
      <c r="Q7" s="792"/>
      <c r="R7" s="792"/>
      <c r="S7" s="792"/>
      <c r="T7" s="792"/>
      <c r="U7" s="792"/>
      <c r="V7" s="792"/>
      <c r="W7" s="792"/>
      <c r="X7" s="792"/>
      <c r="Y7" s="792"/>
      <c r="Z7" s="793"/>
      <c r="AA7" s="10"/>
      <c r="AB7" s="10"/>
      <c r="AC7" s="10"/>
      <c r="AD7" s="10"/>
    </row>
    <row r="8" spans="2:30" ht="27.75">
      <c r="B8" s="794" t="s">
        <v>22</v>
      </c>
      <c r="C8" s="795"/>
      <c r="D8" s="795"/>
      <c r="E8" s="795"/>
      <c r="F8" s="795"/>
      <c r="G8" s="795"/>
      <c r="H8" s="795"/>
      <c r="I8" s="795"/>
      <c r="J8" s="795"/>
      <c r="K8" s="795"/>
      <c r="L8" s="795"/>
      <c r="M8" s="795"/>
      <c r="N8" s="795"/>
      <c r="O8" s="795"/>
      <c r="P8" s="795"/>
      <c r="Q8" s="795"/>
      <c r="R8" s="795"/>
      <c r="S8" s="795"/>
      <c r="T8" s="795"/>
      <c r="U8" s="795"/>
      <c r="V8" s="795"/>
      <c r="W8" s="795"/>
      <c r="X8" s="795"/>
      <c r="Y8" s="795"/>
      <c r="Z8" s="796"/>
      <c r="AA8" s="13"/>
      <c r="AB8" s="13"/>
      <c r="AC8" s="13"/>
      <c r="AD8" s="13"/>
    </row>
    <row r="9" spans="2:30" ht="27.75">
      <c r="B9" s="794" t="s">
        <v>26</v>
      </c>
      <c r="C9" s="795"/>
      <c r="D9" s="795"/>
      <c r="E9" s="795"/>
      <c r="F9" s="795"/>
      <c r="G9" s="795"/>
      <c r="H9" s="795"/>
      <c r="I9" s="795"/>
      <c r="J9" s="795"/>
      <c r="K9" s="795"/>
      <c r="L9" s="795"/>
      <c r="M9" s="795"/>
      <c r="N9" s="795"/>
      <c r="O9" s="795"/>
      <c r="P9" s="795"/>
      <c r="Q9" s="795"/>
      <c r="R9" s="795"/>
      <c r="S9" s="795"/>
      <c r="T9" s="795"/>
      <c r="U9" s="795"/>
      <c r="V9" s="795"/>
      <c r="W9" s="795"/>
      <c r="X9" s="795"/>
      <c r="Y9" s="795"/>
      <c r="Z9" s="796"/>
      <c r="AA9" s="8"/>
      <c r="AB9" s="8"/>
      <c r="AC9" s="8"/>
      <c r="AD9" s="8"/>
    </row>
    <row r="10" spans="2:30" ht="25.5">
      <c r="B10" s="797" t="s">
        <v>784</v>
      </c>
      <c r="C10" s="798"/>
      <c r="D10" s="798"/>
      <c r="E10" s="798"/>
      <c r="F10" s="798"/>
      <c r="G10" s="798"/>
      <c r="H10" s="798"/>
      <c r="I10" s="798"/>
      <c r="J10" s="798"/>
      <c r="K10" s="798"/>
      <c r="L10" s="798"/>
      <c r="M10" s="798"/>
      <c r="N10" s="798"/>
      <c r="O10" s="798"/>
      <c r="P10" s="798"/>
      <c r="Q10" s="798"/>
      <c r="R10" s="798"/>
      <c r="S10" s="798"/>
      <c r="T10" s="798"/>
      <c r="U10" s="798"/>
      <c r="V10" s="798"/>
      <c r="W10" s="798"/>
      <c r="X10" s="798"/>
      <c r="Y10" s="798"/>
      <c r="Z10" s="799"/>
      <c r="AA10" s="10"/>
      <c r="AB10" s="10"/>
      <c r="AC10" s="10"/>
      <c r="AD10" s="10"/>
    </row>
    <row r="11" spans="2:30" ht="26.25" thickBot="1">
      <c r="B11" s="787" t="s">
        <v>27</v>
      </c>
      <c r="C11" s="788"/>
      <c r="D11" s="788"/>
      <c r="E11" s="788"/>
      <c r="F11" s="788"/>
      <c r="G11" s="788"/>
      <c r="H11" s="788"/>
      <c r="I11" s="788"/>
      <c r="J11" s="788"/>
      <c r="K11" s="788"/>
      <c r="L11" s="788"/>
      <c r="M11" s="788"/>
      <c r="N11" s="788"/>
      <c r="O11" s="788"/>
      <c r="P11" s="788"/>
      <c r="Q11" s="788"/>
      <c r="R11" s="788"/>
      <c r="S11" s="788"/>
      <c r="T11" s="788"/>
      <c r="U11" s="788"/>
      <c r="V11" s="788"/>
      <c r="W11" s="788"/>
      <c r="X11" s="788"/>
      <c r="Y11" s="788"/>
      <c r="Z11" s="789"/>
      <c r="AA11" s="10"/>
      <c r="AB11" s="10"/>
      <c r="AC11" s="10"/>
      <c r="AD11" s="10"/>
    </row>
    <row r="12" spans="2:30" ht="27.75">
      <c r="B12" s="791" t="s">
        <v>28</v>
      </c>
      <c r="C12" s="792"/>
      <c r="D12" s="792"/>
      <c r="E12" s="792"/>
      <c r="F12" s="792"/>
      <c r="G12" s="792"/>
      <c r="H12" s="792"/>
      <c r="I12" s="792"/>
      <c r="J12" s="792"/>
      <c r="K12" s="792"/>
      <c r="L12" s="792"/>
      <c r="M12" s="792"/>
      <c r="N12" s="792"/>
      <c r="O12" s="792"/>
      <c r="P12" s="792"/>
      <c r="Q12" s="792"/>
      <c r="R12" s="792"/>
      <c r="S12" s="792"/>
      <c r="T12" s="792"/>
      <c r="U12" s="792"/>
      <c r="V12" s="792"/>
      <c r="W12" s="792"/>
      <c r="X12" s="792"/>
      <c r="Y12" s="792"/>
      <c r="Z12" s="793"/>
      <c r="AA12" s="10"/>
      <c r="AB12" s="10"/>
      <c r="AC12" s="10"/>
      <c r="AD12" s="10"/>
    </row>
    <row r="13" spans="2:30" ht="27.75">
      <c r="B13" s="794" t="s">
        <v>22</v>
      </c>
      <c r="C13" s="795"/>
      <c r="D13" s="795"/>
      <c r="E13" s="795"/>
      <c r="F13" s="795"/>
      <c r="G13" s="795"/>
      <c r="H13" s="795"/>
      <c r="I13" s="795"/>
      <c r="J13" s="795"/>
      <c r="K13" s="795"/>
      <c r="L13" s="795"/>
      <c r="M13" s="795"/>
      <c r="N13" s="795"/>
      <c r="O13" s="795"/>
      <c r="P13" s="795"/>
      <c r="Q13" s="795"/>
      <c r="R13" s="795"/>
      <c r="S13" s="795"/>
      <c r="T13" s="795"/>
      <c r="U13" s="795"/>
      <c r="V13" s="795"/>
      <c r="W13" s="795"/>
      <c r="X13" s="795"/>
      <c r="Y13" s="795"/>
      <c r="Z13" s="796"/>
      <c r="AA13" s="10"/>
      <c r="AB13" s="10"/>
      <c r="AC13" s="10"/>
      <c r="AD13" s="10"/>
    </row>
    <row r="14" spans="2:30" ht="27.75">
      <c r="B14" s="794" t="s">
        <v>26</v>
      </c>
      <c r="C14" s="795"/>
      <c r="D14" s="795"/>
      <c r="E14" s="795"/>
      <c r="F14" s="795"/>
      <c r="G14" s="795"/>
      <c r="H14" s="795"/>
      <c r="I14" s="795"/>
      <c r="J14" s="795"/>
      <c r="K14" s="795"/>
      <c r="L14" s="795"/>
      <c r="M14" s="795"/>
      <c r="N14" s="795"/>
      <c r="O14" s="795"/>
      <c r="P14" s="795"/>
      <c r="Q14" s="795"/>
      <c r="R14" s="795"/>
      <c r="S14" s="795"/>
      <c r="T14" s="795"/>
      <c r="U14" s="795"/>
      <c r="V14" s="795"/>
      <c r="W14" s="795"/>
      <c r="X14" s="795"/>
      <c r="Y14" s="795"/>
      <c r="Z14" s="796"/>
      <c r="AA14" s="13"/>
      <c r="AB14" s="13"/>
      <c r="AC14" s="13"/>
      <c r="AD14" s="13"/>
    </row>
    <row r="15" spans="2:30" ht="25.5">
      <c r="B15" s="797" t="s">
        <v>783</v>
      </c>
      <c r="C15" s="798"/>
      <c r="D15" s="798"/>
      <c r="E15" s="798"/>
      <c r="F15" s="798"/>
      <c r="G15" s="798"/>
      <c r="H15" s="798"/>
      <c r="I15" s="798"/>
      <c r="J15" s="798"/>
      <c r="K15" s="798"/>
      <c r="L15" s="798"/>
      <c r="M15" s="798"/>
      <c r="N15" s="798"/>
      <c r="O15" s="798"/>
      <c r="P15" s="798"/>
      <c r="Q15" s="798"/>
      <c r="R15" s="798"/>
      <c r="S15" s="798"/>
      <c r="T15" s="798"/>
      <c r="U15" s="798"/>
      <c r="V15" s="798"/>
      <c r="W15" s="798"/>
      <c r="X15" s="798"/>
      <c r="Y15" s="798"/>
      <c r="Z15" s="799"/>
      <c r="AA15" s="10"/>
      <c r="AB15" s="10"/>
      <c r="AC15" s="10"/>
      <c r="AD15" s="10"/>
    </row>
    <row r="16" spans="2:30" ht="26.25" thickBot="1">
      <c r="B16" s="787" t="s">
        <v>29</v>
      </c>
      <c r="C16" s="788"/>
      <c r="D16" s="788"/>
      <c r="E16" s="788"/>
      <c r="F16" s="788"/>
      <c r="G16" s="788"/>
      <c r="H16" s="788"/>
      <c r="I16" s="788"/>
      <c r="J16" s="788"/>
      <c r="K16" s="788"/>
      <c r="L16" s="788"/>
      <c r="M16" s="788"/>
      <c r="N16" s="788"/>
      <c r="O16" s="788"/>
      <c r="P16" s="788"/>
      <c r="Q16" s="788"/>
      <c r="R16" s="788"/>
      <c r="S16" s="788"/>
      <c r="T16" s="788"/>
      <c r="U16" s="788"/>
      <c r="V16" s="788"/>
      <c r="W16" s="788"/>
      <c r="X16" s="788"/>
      <c r="Y16" s="788"/>
      <c r="Z16" s="789"/>
      <c r="AA16" s="10"/>
      <c r="AB16" s="10"/>
      <c r="AC16" s="10"/>
      <c r="AD16" s="10"/>
    </row>
    <row r="17" spans="2:30">
      <c r="B17" s="379"/>
      <c r="C17" s="34"/>
      <c r="D17" s="34"/>
      <c r="E17" s="34"/>
      <c r="F17" s="34"/>
      <c r="G17" s="34"/>
      <c r="H17" s="34"/>
      <c r="I17" s="34"/>
      <c r="J17" s="34"/>
      <c r="K17" s="34"/>
      <c r="L17" s="34"/>
      <c r="M17" s="34"/>
      <c r="N17" s="34"/>
      <c r="O17" s="34"/>
      <c r="P17" s="34"/>
      <c r="Q17" s="34"/>
      <c r="R17" s="34"/>
      <c r="S17" s="34"/>
      <c r="T17" s="34"/>
      <c r="U17" s="34"/>
      <c r="V17" s="34"/>
      <c r="W17" s="34"/>
      <c r="X17" s="34"/>
      <c r="Y17" s="34"/>
      <c r="Z17" s="35"/>
      <c r="AA17" s="10"/>
      <c r="AB17" s="10"/>
      <c r="AC17" s="10"/>
      <c r="AD17" s="10"/>
    </row>
    <row r="18" spans="2:30">
      <c r="B18" s="801" t="s">
        <v>30</v>
      </c>
      <c r="C18" s="801"/>
      <c r="D18" s="801"/>
      <c r="E18" s="801"/>
      <c r="F18" s="801"/>
      <c r="G18" s="801"/>
      <c r="H18" s="801"/>
      <c r="I18" s="801"/>
      <c r="J18" s="801"/>
      <c r="K18" s="801"/>
      <c r="L18" s="801"/>
      <c r="M18" s="801"/>
      <c r="N18" s="801"/>
      <c r="O18" s="801"/>
      <c r="P18" s="801"/>
      <c r="Q18" s="801"/>
      <c r="R18" s="801"/>
      <c r="S18" s="801"/>
      <c r="T18" s="801"/>
      <c r="U18" s="801"/>
      <c r="V18" s="801"/>
      <c r="W18" s="801"/>
      <c r="X18" s="801"/>
      <c r="Y18" s="801"/>
      <c r="Z18" s="801"/>
      <c r="AA18" s="10"/>
      <c r="AB18" s="10"/>
      <c r="AC18" s="10"/>
      <c r="AD18" s="10"/>
    </row>
    <row r="19" spans="2:30">
      <c r="B19" s="800" t="s">
        <v>31</v>
      </c>
      <c r="C19" s="800"/>
      <c r="D19" s="800"/>
      <c r="E19" s="800"/>
      <c r="F19" s="800"/>
      <c r="G19" s="800"/>
      <c r="H19" s="800"/>
      <c r="I19" s="800"/>
      <c r="J19" s="800"/>
      <c r="K19" s="800"/>
      <c r="L19" s="800"/>
      <c r="M19" s="800"/>
      <c r="N19" s="800"/>
      <c r="O19" s="800"/>
      <c r="P19" s="800"/>
      <c r="Q19" s="800"/>
      <c r="R19" s="800"/>
      <c r="S19" s="800"/>
      <c r="T19" s="800"/>
      <c r="U19" s="800"/>
      <c r="V19" s="800"/>
      <c r="W19" s="800"/>
      <c r="X19" s="800"/>
      <c r="Y19" s="800"/>
      <c r="Z19" s="800"/>
      <c r="AA19" s="10"/>
      <c r="AB19" s="10"/>
      <c r="AC19" s="10"/>
      <c r="AD19" s="10"/>
    </row>
    <row r="20" spans="2:30">
      <c r="B20" s="800" t="s">
        <v>32</v>
      </c>
      <c r="C20" s="800"/>
      <c r="D20" s="800"/>
      <c r="E20" s="800"/>
      <c r="F20" s="800"/>
      <c r="G20" s="800"/>
      <c r="H20" s="800"/>
      <c r="I20" s="800"/>
      <c r="J20" s="800"/>
      <c r="K20" s="800"/>
      <c r="L20" s="800"/>
      <c r="M20" s="800"/>
      <c r="N20" s="800"/>
      <c r="O20" s="800"/>
      <c r="P20" s="800"/>
      <c r="Q20" s="800"/>
      <c r="R20" s="800"/>
      <c r="S20" s="800"/>
      <c r="T20" s="800"/>
      <c r="U20" s="800"/>
      <c r="V20" s="800"/>
      <c r="W20" s="800"/>
      <c r="X20" s="800"/>
      <c r="Y20" s="800"/>
      <c r="Z20" s="800"/>
      <c r="AA20" s="10"/>
      <c r="AB20" s="10"/>
      <c r="AC20" s="10"/>
      <c r="AD20" s="10"/>
    </row>
    <row r="21" spans="2:30">
      <c r="B21" s="800" t="s">
        <v>33</v>
      </c>
      <c r="C21" s="800"/>
      <c r="D21" s="800"/>
      <c r="E21" s="800"/>
      <c r="F21" s="800"/>
      <c r="G21" s="800"/>
      <c r="H21" s="800"/>
      <c r="I21" s="800"/>
      <c r="J21" s="800"/>
      <c r="K21" s="800"/>
      <c r="L21" s="800"/>
      <c r="M21" s="800"/>
      <c r="N21" s="800"/>
      <c r="O21" s="800"/>
      <c r="P21" s="800"/>
      <c r="Q21" s="800"/>
      <c r="R21" s="800"/>
      <c r="S21" s="800"/>
      <c r="T21" s="800"/>
      <c r="U21" s="800"/>
      <c r="V21" s="800"/>
      <c r="W21" s="800"/>
      <c r="X21" s="800"/>
      <c r="Y21" s="800"/>
      <c r="Z21" s="800"/>
      <c r="AA21" s="11"/>
      <c r="AB21" s="11"/>
      <c r="AC21" s="11"/>
      <c r="AD21" s="11"/>
    </row>
    <row r="22" spans="2:30">
      <c r="B22" s="800" t="s">
        <v>34</v>
      </c>
      <c r="C22" s="800"/>
      <c r="D22" s="800"/>
      <c r="E22" s="800"/>
      <c r="F22" s="800"/>
      <c r="G22" s="800"/>
      <c r="H22" s="800"/>
      <c r="I22" s="800"/>
      <c r="J22" s="800"/>
      <c r="K22" s="800"/>
      <c r="L22" s="800"/>
      <c r="M22" s="800"/>
      <c r="N22" s="800"/>
      <c r="O22" s="800"/>
      <c r="P22" s="800"/>
      <c r="Q22" s="800"/>
      <c r="R22" s="800"/>
      <c r="S22" s="800"/>
      <c r="T22" s="800"/>
      <c r="U22" s="800"/>
      <c r="V22" s="800"/>
      <c r="W22" s="800"/>
      <c r="X22" s="800"/>
      <c r="Y22" s="800"/>
      <c r="Z22" s="800"/>
      <c r="AA22" s="10"/>
      <c r="AB22" s="10"/>
      <c r="AC22" s="10"/>
      <c r="AD22" s="10"/>
    </row>
    <row r="23" spans="2:30">
      <c r="B23" s="800" t="s">
        <v>35</v>
      </c>
      <c r="C23" s="800"/>
      <c r="D23" s="800"/>
      <c r="E23" s="800"/>
      <c r="F23" s="800"/>
      <c r="G23" s="800"/>
      <c r="H23" s="800"/>
      <c r="I23" s="800"/>
      <c r="J23" s="800"/>
      <c r="K23" s="800"/>
      <c r="L23" s="800"/>
      <c r="M23" s="800"/>
      <c r="N23" s="800"/>
      <c r="O23" s="800"/>
      <c r="P23" s="800"/>
      <c r="Q23" s="800"/>
      <c r="R23" s="800"/>
      <c r="S23" s="800"/>
      <c r="T23" s="800"/>
      <c r="U23" s="800"/>
      <c r="V23" s="800"/>
      <c r="W23" s="800"/>
      <c r="X23" s="800"/>
      <c r="Y23" s="800"/>
      <c r="Z23" s="800"/>
      <c r="AA23" s="10"/>
      <c r="AB23" s="10"/>
      <c r="AC23" s="10"/>
      <c r="AD23" s="10"/>
    </row>
    <row r="24" spans="2:30">
      <c r="B24" s="800" t="s">
        <v>36</v>
      </c>
      <c r="C24" s="800"/>
      <c r="D24" s="800"/>
      <c r="E24" s="800"/>
      <c r="F24" s="800"/>
      <c r="G24" s="800"/>
      <c r="H24" s="800"/>
      <c r="I24" s="800"/>
      <c r="J24" s="800"/>
      <c r="K24" s="800"/>
      <c r="L24" s="800"/>
      <c r="M24" s="800"/>
      <c r="N24" s="800"/>
      <c r="O24" s="800"/>
      <c r="P24" s="800"/>
      <c r="Q24" s="800"/>
      <c r="R24" s="800"/>
      <c r="S24" s="800"/>
      <c r="T24" s="800"/>
      <c r="U24" s="800"/>
      <c r="V24" s="800"/>
      <c r="W24" s="800"/>
      <c r="X24" s="800"/>
      <c r="Y24" s="800"/>
      <c r="Z24" s="800"/>
      <c r="AA24" s="7"/>
      <c r="AB24" s="7"/>
      <c r="AC24" s="7"/>
      <c r="AD24" s="7"/>
    </row>
    <row r="25" spans="2:30">
      <c r="B25" s="800" t="s">
        <v>37</v>
      </c>
      <c r="C25" s="800"/>
      <c r="D25" s="800"/>
      <c r="E25" s="800"/>
      <c r="F25" s="800"/>
      <c r="G25" s="800"/>
      <c r="H25" s="800"/>
      <c r="I25" s="800"/>
      <c r="J25" s="800"/>
      <c r="K25" s="800"/>
      <c r="L25" s="800"/>
      <c r="M25" s="800"/>
      <c r="N25" s="800"/>
      <c r="O25" s="800"/>
      <c r="P25" s="800"/>
      <c r="Q25" s="800"/>
      <c r="R25" s="800"/>
      <c r="S25" s="800"/>
      <c r="T25" s="800"/>
      <c r="U25" s="800"/>
      <c r="V25" s="800"/>
      <c r="W25" s="800"/>
      <c r="X25" s="800"/>
      <c r="Y25" s="800"/>
      <c r="Z25" s="800"/>
      <c r="AA25" s="7"/>
      <c r="AB25" s="7"/>
      <c r="AC25" s="7"/>
      <c r="AD25" s="7"/>
    </row>
    <row r="26" spans="2:30">
      <c r="B26" s="800" t="s">
        <v>38</v>
      </c>
      <c r="C26" s="800"/>
      <c r="D26" s="800"/>
      <c r="E26" s="800"/>
      <c r="F26" s="800"/>
      <c r="G26" s="800"/>
      <c r="H26" s="800"/>
      <c r="I26" s="800"/>
      <c r="J26" s="800"/>
      <c r="K26" s="800"/>
      <c r="L26" s="800"/>
      <c r="M26" s="800"/>
      <c r="N26" s="800"/>
      <c r="O26" s="800"/>
      <c r="P26" s="800"/>
      <c r="Q26" s="800"/>
      <c r="R26" s="800"/>
      <c r="S26" s="800"/>
      <c r="T26" s="800"/>
      <c r="U26" s="800"/>
      <c r="V26" s="800"/>
      <c r="W26" s="800"/>
      <c r="X26" s="800"/>
      <c r="Y26" s="800"/>
      <c r="Z26" s="800"/>
      <c r="AA26" s="7"/>
      <c r="AB26" s="7"/>
      <c r="AC26" s="7"/>
      <c r="AD26" s="7"/>
    </row>
    <row r="27" spans="2:30">
      <c r="B27" s="800" t="s">
        <v>39</v>
      </c>
      <c r="C27" s="800"/>
      <c r="D27" s="800"/>
      <c r="E27" s="800"/>
      <c r="F27" s="800"/>
      <c r="G27" s="800"/>
      <c r="H27" s="800"/>
      <c r="I27" s="800"/>
      <c r="J27" s="800"/>
      <c r="K27" s="800"/>
      <c r="L27" s="800"/>
      <c r="M27" s="800"/>
      <c r="N27" s="800"/>
      <c r="O27" s="800"/>
      <c r="P27" s="800"/>
      <c r="Q27" s="800"/>
      <c r="R27" s="800"/>
      <c r="S27" s="800"/>
      <c r="T27" s="800"/>
      <c r="U27" s="800"/>
      <c r="V27" s="800"/>
      <c r="W27" s="800"/>
      <c r="X27" s="800"/>
      <c r="Y27" s="800"/>
      <c r="Z27" s="800"/>
      <c r="AA27" s="7"/>
      <c r="AB27" s="7"/>
      <c r="AC27" s="7"/>
      <c r="AD27" s="7"/>
    </row>
    <row r="28" spans="2:30">
      <c r="B28" s="802" t="s">
        <v>40</v>
      </c>
      <c r="C28" s="802"/>
      <c r="D28" s="802"/>
      <c r="E28" s="802"/>
      <c r="F28" s="802"/>
      <c r="G28" s="802"/>
      <c r="H28" s="802"/>
      <c r="I28" s="802"/>
      <c r="J28" s="802"/>
      <c r="K28" s="802"/>
      <c r="L28" s="802"/>
      <c r="M28" s="802"/>
      <c r="N28" s="802"/>
      <c r="O28" s="802"/>
      <c r="P28" s="802"/>
      <c r="Q28" s="802"/>
      <c r="R28" s="802"/>
      <c r="S28" s="802"/>
      <c r="T28" s="802"/>
      <c r="U28" s="802"/>
      <c r="V28" s="802"/>
      <c r="W28" s="802"/>
      <c r="X28" s="802"/>
      <c r="Y28" s="802"/>
      <c r="Z28" s="802"/>
      <c r="AA28" s="5"/>
      <c r="AB28" s="5"/>
      <c r="AC28" s="5"/>
      <c r="AD28" s="5"/>
    </row>
    <row r="29" spans="2:30">
      <c r="B29" s="802" t="s">
        <v>41</v>
      </c>
      <c r="C29" s="802"/>
      <c r="D29" s="802"/>
      <c r="E29" s="802"/>
      <c r="F29" s="802"/>
      <c r="G29" s="802"/>
      <c r="H29" s="802"/>
      <c r="I29" s="802"/>
      <c r="J29" s="802"/>
      <c r="K29" s="802"/>
      <c r="L29" s="802"/>
      <c r="M29" s="802"/>
      <c r="N29" s="802"/>
      <c r="O29" s="802"/>
      <c r="P29" s="802"/>
      <c r="Q29" s="802"/>
      <c r="R29" s="802"/>
      <c r="S29" s="802"/>
      <c r="T29" s="802"/>
      <c r="U29" s="802"/>
      <c r="V29" s="802"/>
      <c r="W29" s="802"/>
      <c r="X29" s="802"/>
      <c r="Y29" s="802"/>
      <c r="Z29" s="802"/>
      <c r="AA29" s="8"/>
      <c r="AB29" s="8"/>
      <c r="AC29" s="8"/>
      <c r="AD29" s="8"/>
    </row>
    <row r="30" spans="2:30">
      <c r="B30" s="802" t="s">
        <v>42</v>
      </c>
      <c r="C30" s="802"/>
      <c r="D30" s="802"/>
      <c r="E30" s="802"/>
      <c r="F30" s="802"/>
      <c r="G30" s="802"/>
      <c r="H30" s="802"/>
      <c r="I30" s="802"/>
      <c r="J30" s="802"/>
      <c r="K30" s="802"/>
      <c r="L30" s="802"/>
      <c r="M30" s="802"/>
      <c r="N30" s="802"/>
      <c r="O30" s="802"/>
      <c r="P30" s="802"/>
      <c r="Q30" s="802"/>
      <c r="R30" s="802"/>
      <c r="S30" s="802"/>
      <c r="T30" s="802"/>
      <c r="U30" s="802"/>
      <c r="V30" s="802"/>
      <c r="W30" s="802"/>
      <c r="X30" s="802"/>
      <c r="Y30" s="802"/>
      <c r="Z30" s="802"/>
      <c r="AA30" s="8"/>
      <c r="AB30" s="8"/>
      <c r="AC30" s="8"/>
      <c r="AD30" s="8"/>
    </row>
    <row r="31" spans="2:30">
      <c r="B31" s="28"/>
      <c r="C31" s="28"/>
      <c r="D31" s="28"/>
      <c r="E31" s="28"/>
      <c r="F31" s="28"/>
      <c r="G31" s="28"/>
      <c r="H31" s="28"/>
      <c r="I31" s="28"/>
      <c r="J31" s="28"/>
      <c r="K31" s="28"/>
      <c r="L31" s="28"/>
      <c r="M31" s="28"/>
      <c r="N31" s="28"/>
      <c r="O31" s="28"/>
      <c r="P31" s="28"/>
      <c r="Q31" s="28"/>
      <c r="R31" s="28"/>
      <c r="S31" s="28"/>
      <c r="T31" s="28"/>
      <c r="U31" s="28"/>
      <c r="V31" s="28"/>
      <c r="W31" s="28"/>
      <c r="X31" s="28"/>
      <c r="Y31" s="28"/>
      <c r="Z31" s="28"/>
    </row>
    <row r="32" spans="2:30">
      <c r="B32" s="28"/>
      <c r="C32" s="28"/>
      <c r="D32" s="28"/>
      <c r="E32" s="28"/>
      <c r="F32" s="28"/>
      <c r="G32" s="28"/>
      <c r="H32" s="28"/>
      <c r="I32" s="28"/>
      <c r="J32" s="28"/>
      <c r="K32" s="28"/>
      <c r="L32" s="28"/>
      <c r="M32" s="28"/>
      <c r="N32" s="28"/>
      <c r="O32" s="28"/>
      <c r="P32" s="28"/>
      <c r="Q32" s="28"/>
      <c r="R32" s="28"/>
      <c r="S32" s="28"/>
      <c r="T32" s="28"/>
      <c r="U32" s="28"/>
      <c r="V32" s="28"/>
      <c r="W32" s="28"/>
      <c r="X32" s="28"/>
      <c r="Y32" s="28"/>
      <c r="Z32" s="28"/>
    </row>
    <row r="33" spans="2:30">
      <c r="B33" s="28"/>
      <c r="C33" s="28"/>
      <c r="D33" s="28"/>
      <c r="E33" s="28"/>
      <c r="F33" s="28"/>
      <c r="G33" s="28"/>
      <c r="H33" s="28"/>
      <c r="I33" s="28"/>
      <c r="J33" s="28"/>
      <c r="K33" s="28"/>
      <c r="L33" s="28"/>
      <c r="M33" s="28"/>
      <c r="N33" s="28"/>
      <c r="O33" s="28"/>
      <c r="P33" s="28"/>
      <c r="Q33" s="28"/>
      <c r="R33" s="28"/>
      <c r="S33" s="28"/>
      <c r="T33" s="28"/>
      <c r="U33" s="28"/>
      <c r="V33" s="28"/>
      <c r="W33" s="28"/>
      <c r="X33" s="28"/>
      <c r="Y33" s="28"/>
      <c r="Z33" s="28"/>
    </row>
    <row r="34" spans="2:30">
      <c r="B34" s="28"/>
      <c r="C34" s="28"/>
      <c r="D34" s="28"/>
      <c r="E34" s="28"/>
      <c r="F34" s="28"/>
      <c r="G34" s="28"/>
      <c r="H34" s="28"/>
      <c r="I34" s="28"/>
      <c r="J34" s="28"/>
      <c r="K34" s="28"/>
      <c r="L34" s="28"/>
      <c r="M34" s="28"/>
      <c r="N34" s="28"/>
      <c r="O34" s="28"/>
      <c r="P34" s="28"/>
      <c r="Q34" s="28"/>
      <c r="R34" s="28"/>
      <c r="S34" s="28"/>
      <c r="T34" s="28"/>
      <c r="U34" s="28"/>
      <c r="V34" s="28"/>
      <c r="W34" s="28"/>
      <c r="X34" s="28"/>
      <c r="Y34" s="28"/>
      <c r="Z34" s="28"/>
    </row>
    <row r="35" spans="2:30" ht="16.5">
      <c r="B35" s="708" t="s">
        <v>44</v>
      </c>
      <c r="C35" s="708"/>
      <c r="D35" s="708"/>
      <c r="E35" s="708"/>
      <c r="F35" s="708"/>
      <c r="G35" s="708"/>
      <c r="H35" s="708"/>
      <c r="I35" s="708"/>
      <c r="J35" s="708"/>
      <c r="K35" s="708"/>
      <c r="L35" s="708"/>
      <c r="M35" s="708"/>
      <c r="N35" s="708"/>
      <c r="O35" s="708"/>
      <c r="P35" s="708"/>
      <c r="Q35" s="708"/>
      <c r="R35" s="708"/>
      <c r="S35" s="708"/>
      <c r="T35" s="708"/>
      <c r="U35" s="708"/>
      <c r="V35" s="708"/>
      <c r="W35" s="708"/>
      <c r="X35" s="708"/>
      <c r="Y35" s="708"/>
      <c r="Z35" s="708"/>
      <c r="AA35" s="6"/>
      <c r="AB35" s="6"/>
      <c r="AC35" s="6"/>
      <c r="AD35" s="6"/>
    </row>
  </sheetData>
  <sheetProtection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9D7E5-07D1-443D-84B5-203933E5D0CD}">
  <sheetPr codeName="Sheet10"/>
  <dimension ref="A1:F6"/>
  <sheetViews>
    <sheetView zoomScaleNormal="100" workbookViewId="0">
      <selection activeCell="F4" sqref="F4"/>
    </sheetView>
  </sheetViews>
  <sheetFormatPr defaultRowHeight="15.75"/>
  <cols>
    <col min="1" max="1" width="11.42578125" customWidth="1"/>
    <col min="2" max="2" width="68.140625" customWidth="1"/>
    <col min="3" max="3" width="19.28515625" customWidth="1"/>
    <col min="4" max="4" width="54.85546875" customWidth="1"/>
    <col min="5" max="5" width="20.85546875" customWidth="1"/>
    <col min="6" max="6" width="12.85546875" customWidth="1"/>
  </cols>
  <sheetData>
    <row r="1" spans="1:6">
      <c r="A1" s="21"/>
      <c r="E1" s="26" t="s">
        <v>126</v>
      </c>
      <c r="F1" s="26" t="s">
        <v>761</v>
      </c>
    </row>
    <row r="2" spans="1: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tr">
        <f>'化粧品 測試項目'!AY1</f>
        <v/>
      </c>
      <c r="D2" s="15" t="str">
        <f>IF('化粧品 測試項目'!AY3="","",'化粧品 測試項目'!AY3)</f>
        <v/>
      </c>
      <c r="E2" s="26" t="s">
        <v>127</v>
      </c>
      <c r="F2" s="26" t="s">
        <v>762</v>
      </c>
    </row>
    <row r="3" spans="1:6">
      <c r="B3" s="36"/>
      <c r="C3" t="str">
        <f>'特定功能化粧品 測試項目'!AY1</f>
        <v/>
      </c>
      <c r="D3" s="15" t="str">
        <f>IF('特定功能化粧品 測試項目'!AY3="","",'特定功能化粧品 測試項目'!AY3)</f>
        <v/>
      </c>
      <c r="E3" s="26" t="s">
        <v>103</v>
      </c>
      <c r="F3" s="339">
        <v>5.4</v>
      </c>
    </row>
    <row r="4" spans="1:6">
      <c r="B4" s="36"/>
      <c r="D4" s="15"/>
      <c r="E4" s="26" t="s">
        <v>104</v>
      </c>
      <c r="F4" s="27" t="s">
        <v>930</v>
      </c>
    </row>
    <row r="5" spans="1:6">
      <c r="D5" s="15"/>
      <c r="F5" t="s">
        <v>786</v>
      </c>
    </row>
    <row r="6" spans="1:6">
      <c r="F6" t="s">
        <v>787</v>
      </c>
    </row>
  </sheetData>
  <sheetProtection formatCells="0" formatRows="0"/>
  <phoneticPr fontId="10"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9937" r:id="rId4" name="Button 1">
              <controlPr defaultSize="0" print="0" autoFill="0" autoPict="0" macro="[0]!UpdateHeaderAndFooterWithCustomContent">
                <anchor moveWithCells="1" sizeWithCells="1">
                  <from>
                    <xdr:col>3</xdr:col>
                    <xdr:colOff>800100</xdr:colOff>
                    <xdr:row>8</xdr:row>
                    <xdr:rowOff>114300</xdr:rowOff>
                  </from>
                  <to>
                    <xdr:col>3</xdr:col>
                    <xdr:colOff>1704975</xdr:colOff>
                    <xdr:row>10</xdr:row>
                    <xdr:rowOff>95250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12</vt:i4>
      </vt:variant>
    </vt:vector>
  </HeadingPairs>
  <TitlesOfParts>
    <vt:vector size="20" baseType="lpstr">
      <vt:lpstr>主頁 Main Page</vt:lpstr>
      <vt:lpstr>化粧品 測試項目</vt:lpstr>
      <vt:lpstr>特定功能化粧品 測試項目</vt:lpstr>
      <vt:lpstr>附件一、付款切結書</vt:lpstr>
      <vt:lpstr>附件二、委託檢測聲明書</vt:lpstr>
      <vt:lpstr>安心資訊平台聲明書(事後申請)</vt:lpstr>
      <vt:lpstr>郵寄地址-中文</vt:lpstr>
      <vt:lpstr>彙整資料</vt:lpstr>
      <vt:lpstr>'化粧品 測試項目'!_Hlk116475822</vt:lpstr>
      <vt:lpstr>'化粧品 測試項目'!_Hlk116475832</vt:lpstr>
      <vt:lpstr>'郵寄地址-中文'!_Hlk52786461</vt:lpstr>
      <vt:lpstr>'主頁 Main Page'!Mainpage_testrequired1</vt:lpstr>
      <vt:lpstr>'主頁 Main Page'!Mainpage_testrequired2</vt:lpstr>
      <vt:lpstr>'化粧品 測試項目'!Print_Area</vt:lpstr>
      <vt:lpstr>'主頁 Main Page'!Print_Area</vt:lpstr>
      <vt:lpstr>'安心資訊平台聲明書(事後申請)'!Print_Area</vt:lpstr>
      <vt:lpstr>附件一、付款切結書!Print_Area</vt:lpstr>
      <vt:lpstr>附件二、委託檢測聲明書!Print_Area</vt:lpstr>
      <vt:lpstr>'特定功能化粧品 測試項目'!Print_Area</vt:lpstr>
      <vt:lpstr>'郵寄地址-中文'!Print_Area</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2025-12-23T06:39:22Z</cp:lastPrinted>
  <dcterms:created xsi:type="dcterms:W3CDTF">2024-05-24T07:15:54Z</dcterms:created>
  <dcterms:modified xsi:type="dcterms:W3CDTF">2025-12-30T02:45:20Z</dcterms:modified>
</cp:coreProperties>
</file>