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3.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1109669F-F918-49D1-B3FE-3CB18912463E}" xr6:coauthVersionLast="47" xr6:coauthVersionMax="47" xr10:uidLastSave="{00000000-0000-0000-0000-000000000000}"/>
  <bookViews>
    <workbookView xWindow="2850" yWindow="2850" windowWidth="21600" windowHeight="11385" firstSheet="2" activeTab="3" xr2:uid="{27CE4547-5185-4753-9455-FF442D70C3C8}"/>
  </bookViews>
  <sheets>
    <sheet name="彙整資料" sheetId="2" state="hidden" r:id="rId1"/>
    <sheet name="防腐效能(挑戰性)試驗" sheetId="1" state="hidden" r:id="rId2"/>
    <sheet name="主頁 Main Page" sheetId="17" r:id="rId3"/>
    <sheet name="防腐效能(挑戰性) 測試項目" sheetId="3" r:id="rId4"/>
    <sheet name="附件一、付款切結書" sheetId="18" r:id="rId5"/>
    <sheet name="附件二、委託檢測聲明書" sheetId="19" r:id="rId6"/>
    <sheet name="安心資訊平台聲明書(事後申請)" sheetId="20" r:id="rId7"/>
    <sheet name="郵寄地址-中文" sheetId="21" r:id="rId8"/>
  </sheets>
  <externalReferences>
    <externalReference r:id="rId9"/>
  </externalReferences>
  <definedNames>
    <definedName name="_Hlk52786461" localSheetId="7">'郵寄地址-中文'!$B$18</definedName>
    <definedName name="Chinese_name">彙整資料!$F$1</definedName>
    <definedName name="English_name">彙整資料!$F$2</definedName>
    <definedName name="Issue_date">彙整資料!$F$4</definedName>
    <definedName name="Mainpage_testrequired1" localSheetId="2">'主頁 Main Page'!$D$47</definedName>
    <definedName name="Mainpage_testrequired2" localSheetId="2">'主頁 Main Page'!$D$50:$AJ$52</definedName>
    <definedName name="_xlnm.Print_Area" localSheetId="2">'主頁 Main Page'!$B$1:$AJ$87</definedName>
    <definedName name="_xlnm.Print_Area" localSheetId="6">'安心資訊平台聲明書(事後申請)'!$B$1:$Z$39</definedName>
    <definedName name="_xlnm.Print_Area" localSheetId="3">'防腐效能(挑戰性) 測試項目'!$B$1:$AK$39</definedName>
    <definedName name="_xlnm.Print_Area" localSheetId="1">'防腐效能(挑戰性)試驗'!$B$1:$AK$38</definedName>
    <definedName name="_xlnm.Print_Area" localSheetId="4">'附件一、付款切結書'!$B$1:$AD$35</definedName>
    <definedName name="_xlnm.Print_Area" localSheetId="5">'附件二、委託檢測聲明書'!$B$1:$AD$37</definedName>
    <definedName name="_xlnm.Print_Area" localSheetId="7">'郵寄地址-中文'!$B$1:$Z$35</definedName>
    <definedName name="test_sum" localSheetId="2">#REF!</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6" i="17" l="1"/>
  <c r="AR75" i="17"/>
  <c r="AR74" i="17"/>
  <c r="AR73" i="17"/>
  <c r="AR72" i="17"/>
  <c r="AR71" i="17"/>
  <c r="AR70" i="17"/>
  <c r="AR69" i="17"/>
  <c r="AR68" i="17"/>
  <c r="AR67" i="17"/>
  <c r="AR66" i="17"/>
  <c r="AR65" i="17"/>
  <c r="AR64" i="17"/>
  <c r="AR63" i="17"/>
  <c r="AR62" i="17"/>
  <c r="AR61" i="17"/>
  <c r="AR60" i="17"/>
  <c r="AR59" i="17"/>
  <c r="AR58" i="17"/>
  <c r="AR57" i="17"/>
  <c r="AR56" i="17"/>
  <c r="AR55" i="17"/>
  <c r="AR54" i="17"/>
  <c r="AK35" i="17" a="1"/>
  <c r="AK35" i="17" s="1"/>
  <c r="A35" i="17"/>
  <c r="AK34" i="17" a="1"/>
  <c r="AK34" i="17" s="1"/>
  <c r="A34" i="17"/>
  <c r="AK33" i="17" a="1"/>
  <c r="AK33" i="17" s="1"/>
  <c r="AK32" i="17" a="1"/>
  <c r="AK32" i="17" s="1"/>
  <c r="U27" i="17"/>
  <c r="AK19" i="17" a="1"/>
  <c r="AK19" i="17" s="1"/>
  <c r="AK17" i="17" a="1"/>
  <c r="AK17" i="17" s="1"/>
  <c r="D16" i="17"/>
  <c r="A16" i="17"/>
  <c r="A15" i="17"/>
  <c r="AK10" i="17" a="1"/>
  <c r="AK10" i="17" s="1"/>
  <c r="AK9" i="17" a="1"/>
  <c r="AK9" i="17" s="1"/>
  <c r="AK6" i="17" a="1"/>
  <c r="AK6" i="17" s="1"/>
  <c r="AK4" i="17" a="1"/>
  <c r="AK4" i="17" s="1"/>
  <c r="AK3" i="17" a="1"/>
  <c r="AK3" i="17" s="1"/>
  <c r="AN39" i="3"/>
  <c r="AP39" i="3" s="1"/>
  <c r="AR39" i="3" s="1"/>
  <c r="AM39" i="3"/>
  <c r="AM38" i="3"/>
  <c r="AK38" i="3"/>
  <c r="AN38" i="3" s="1"/>
  <c r="AN37" i="3"/>
  <c r="AP37" i="3" s="1"/>
  <c r="AQ37" i="3" s="1"/>
  <c r="AM37" i="3"/>
  <c r="AN36" i="3"/>
  <c r="AM36" i="3"/>
  <c r="AS35" i="3"/>
  <c r="AM35" i="3" s="1"/>
  <c r="AN34" i="3"/>
  <c r="AM34" i="3"/>
  <c r="AN33" i="3"/>
  <c r="AM33" i="3"/>
  <c r="AN32" i="3"/>
  <c r="AM32" i="3"/>
  <c r="AN31" i="3"/>
  <c r="AM31" i="3"/>
  <c r="AN30" i="3"/>
  <c r="AM30" i="3"/>
  <c r="AM28" i="3"/>
  <c r="AK28" i="3"/>
  <c r="AN35" i="3" s="1"/>
  <c r="AN27" i="3"/>
  <c r="AM27" i="3"/>
  <c r="AN26" i="3"/>
  <c r="AM26" i="3"/>
  <c r="AS25" i="3"/>
  <c r="AM25" i="3" s="1"/>
  <c r="AN24" i="3"/>
  <c r="AM24" i="3"/>
  <c r="AN23" i="3"/>
  <c r="AM23" i="3"/>
  <c r="AN22" i="3"/>
  <c r="AM22" i="3"/>
  <c r="AN21" i="3"/>
  <c r="AP21" i="3" s="1"/>
  <c r="AM21" i="3"/>
  <c r="AN20" i="3"/>
  <c r="AM20" i="3"/>
  <c r="AM18" i="3"/>
  <c r="AK18" i="3"/>
  <c r="AN25" i="3" s="1"/>
  <c r="AN17" i="3"/>
  <c r="AM17" i="3"/>
  <c r="AN16" i="3"/>
  <c r="AP16" i="3" s="1"/>
  <c r="AQ16" i="3" s="1"/>
  <c r="AM16" i="3"/>
  <c r="AN14" i="3"/>
  <c r="AM14" i="3"/>
  <c r="AS13" i="3"/>
  <c r="AM13" i="3" s="1"/>
  <c r="AN12" i="3"/>
  <c r="AM12" i="3"/>
  <c r="AN11" i="3"/>
  <c r="AM11" i="3"/>
  <c r="AN10" i="3"/>
  <c r="AM10" i="3"/>
  <c r="AN9" i="3"/>
  <c r="AM9" i="3"/>
  <c r="AN8" i="3"/>
  <c r="AP8" i="3" s="1"/>
  <c r="AM8" i="3"/>
  <c r="AM6" i="3"/>
  <c r="AK6" i="3"/>
  <c r="AN5" i="3"/>
  <c r="AM5" i="3"/>
  <c r="AS4" i="3"/>
  <c r="AM4" i="3" s="1"/>
  <c r="AK4" i="3"/>
  <c r="AM3" i="3"/>
  <c r="CK3" i="3"/>
  <c r="AP34" i="3" l="1"/>
  <c r="AQ34" i="3" s="1"/>
  <c r="AP32" i="3"/>
  <c r="AR32" i="3" s="1"/>
  <c r="AK25" i="17"/>
  <c r="AK27" i="17"/>
  <c r="AP10" i="3"/>
  <c r="AR10" i="3" s="1"/>
  <c r="AP12" i="3"/>
  <c r="AQ12" i="3" s="1"/>
  <c r="AP23" i="3"/>
  <c r="AQ23" i="3" s="1"/>
  <c r="AQ21" i="3"/>
  <c r="AR21" i="3"/>
  <c r="AR16" i="3"/>
  <c r="AQ8" i="3"/>
  <c r="AR8" i="3"/>
  <c r="AP30" i="3"/>
  <c r="AQ30" i="3" s="1"/>
  <c r="AR37" i="3"/>
  <c r="AN3" i="3"/>
  <c r="AP3" i="3" s="1"/>
  <c r="AQ3" i="3" s="1"/>
  <c r="AT3" i="3" s="1"/>
  <c r="AQ39" i="3"/>
  <c r="AP38" i="3"/>
  <c r="AQ38" i="3" s="1"/>
  <c r="AP35" i="3"/>
  <c r="AQ35" i="3" s="1"/>
  <c r="AP25" i="3"/>
  <c r="AQ25" i="3" s="1"/>
  <c r="AP14" i="3"/>
  <c r="AR14" i="3" s="1"/>
  <c r="AP17" i="3"/>
  <c r="AR17" i="3" s="1"/>
  <c r="AP36" i="3"/>
  <c r="AR36" i="3" s="1"/>
  <c r="AN4" i="3"/>
  <c r="AP20" i="3"/>
  <c r="AQ20" i="3" s="1"/>
  <c r="AP22" i="3"/>
  <c r="AQ22" i="3" s="1"/>
  <c r="AP24" i="3"/>
  <c r="AR24" i="3" s="1"/>
  <c r="AN6" i="3"/>
  <c r="AQ24" i="3"/>
  <c r="AP26" i="3"/>
  <c r="AR26" i="3" s="1"/>
  <c r="AN28" i="3"/>
  <c r="AN13" i="3"/>
  <c r="AP9" i="3"/>
  <c r="AQ9" i="3" s="1"/>
  <c r="AP11" i="3"/>
  <c r="AQ11" i="3" s="1"/>
  <c r="AP31" i="3"/>
  <c r="AQ31" i="3" s="1"/>
  <c r="AP33" i="3"/>
  <c r="AQ33" i="3" s="1"/>
  <c r="AN18" i="3"/>
  <c r="AP5" i="3"/>
  <c r="AR5" i="3" s="1"/>
  <c r="AP27" i="3"/>
  <c r="AR27" i="3" s="1"/>
  <c r="AR34" i="3" l="1"/>
  <c r="AR12" i="3"/>
  <c r="AR22" i="3"/>
  <c r="AQ32" i="3"/>
  <c r="AR33" i="3"/>
  <c r="AQ36" i="3"/>
  <c r="AR31" i="3"/>
  <c r="AQ10" i="3"/>
  <c r="AR23" i="3"/>
  <c r="AQ26" i="3"/>
  <c r="AR11" i="3"/>
  <c r="AR9" i="3"/>
  <c r="AQ14" i="3"/>
  <c r="AR35" i="3"/>
  <c r="AQ5" i="3"/>
  <c r="AQ17" i="3"/>
  <c r="AR30" i="3"/>
  <c r="AR3" i="3"/>
  <c r="AR25" i="3"/>
  <c r="AR20" i="3"/>
  <c r="AQ27" i="3"/>
  <c r="AR38" i="3"/>
  <c r="AP13" i="3"/>
  <c r="AQ13" i="3" s="1"/>
  <c r="AP4" i="3"/>
  <c r="AQ4" i="3" s="1"/>
  <c r="AT4" i="3" s="1"/>
  <c r="AP28" i="3"/>
  <c r="AR28" i="3" s="1"/>
  <c r="AP18" i="3"/>
  <c r="AQ18" i="3" s="1"/>
  <c r="AP6" i="3"/>
  <c r="AQ6" i="3" s="1"/>
  <c r="AT5" i="3" l="1"/>
  <c r="AT6" i="3" s="1"/>
  <c r="AT7" i="3" s="1"/>
  <c r="AT8" i="3" s="1"/>
  <c r="AT9" i="3" s="1"/>
  <c r="AT10" i="3" s="1"/>
  <c r="AT11" i="3" s="1"/>
  <c r="AT12" i="3" s="1"/>
  <c r="AT13" i="3" s="1"/>
  <c r="AT14" i="3" s="1"/>
  <c r="AT16" i="3" s="1"/>
  <c r="AT17" i="3" s="1"/>
  <c r="AT18" i="3" s="1"/>
  <c r="AT19" i="3" s="1"/>
  <c r="AT20" i="3" s="1"/>
  <c r="AT21" i="3" s="1"/>
  <c r="AT22" i="3" s="1"/>
  <c r="AT23" i="3" s="1"/>
  <c r="AT24" i="3" s="1"/>
  <c r="AT25" i="3" s="1"/>
  <c r="AT26" i="3" s="1"/>
  <c r="AT27" i="3" s="1"/>
  <c r="AR13" i="3"/>
  <c r="AR6" i="3"/>
  <c r="AR18" i="3"/>
  <c r="AQ28" i="3"/>
  <c r="AR4" i="3"/>
  <c r="AT28" i="3" l="1"/>
  <c r="AT29" i="3" s="1"/>
  <c r="AT30" i="3" s="1"/>
  <c r="AT31" i="3" s="1"/>
  <c r="AT32" i="3" s="1"/>
  <c r="AT33" i="3" s="1"/>
  <c r="AT34" i="3" s="1"/>
  <c r="AT35" i="3" s="1"/>
  <c r="AT36" i="3" s="1"/>
  <c r="AT37" i="3" s="1"/>
  <c r="AT38" i="3" s="1"/>
  <c r="AT39" i="3" s="1"/>
  <c r="AY1" i="3" l="1" a="1"/>
  <c r="AY1" i="3" s="1"/>
  <c r="AY2" i="3" s="1" a="1"/>
  <c r="AY2" i="3" s="1"/>
  <c r="AY3" i="3" s="1"/>
  <c r="D2" i="2" s="1"/>
  <c r="B2" i="2" s="1"/>
  <c r="AO3" i="17" s="1"/>
  <c r="D50" i="17" s="1"/>
  <c r="AS4" i="1"/>
  <c r="AK4" i="1"/>
  <c r="AK37" i="1"/>
  <c r="AS34" i="1"/>
  <c r="AS24" i="1"/>
  <c r="AS13" i="1"/>
  <c r="AM38" i="1" l="1"/>
  <c r="AN38" i="1"/>
  <c r="AP38" i="1" s="1"/>
  <c r="AQ38" i="1" s="1"/>
  <c r="AN37" i="1"/>
  <c r="AM37" i="1"/>
  <c r="AK27" i="1"/>
  <c r="AK17" i="1"/>
  <c r="AN17" i="1" s="1"/>
  <c r="AK6" i="1"/>
  <c r="AN3" i="1" l="1"/>
  <c r="AP3" i="1" s="1"/>
  <c r="AN6" i="1"/>
  <c r="AN4" i="1"/>
  <c r="AP4" i="1" s="1"/>
  <c r="AR38" i="1"/>
  <c r="AN27" i="1"/>
  <c r="AP37" i="1"/>
  <c r="AQ37" i="1" s="1"/>
  <c r="AR37" i="1" l="1"/>
  <c r="AN36" i="1"/>
  <c r="AM36" i="1"/>
  <c r="AN35" i="1"/>
  <c r="AM35" i="1"/>
  <c r="AM34" i="1"/>
  <c r="AN33" i="1"/>
  <c r="AM33" i="1"/>
  <c r="AN32" i="1"/>
  <c r="AM32" i="1"/>
  <c r="AN31" i="1"/>
  <c r="AM31" i="1"/>
  <c r="AN30" i="1"/>
  <c r="AM30" i="1"/>
  <c r="AN29" i="1"/>
  <c r="AM29" i="1"/>
  <c r="AM27" i="1"/>
  <c r="AN26" i="1"/>
  <c r="AM26" i="1"/>
  <c r="AN25" i="1"/>
  <c r="AP25" i="1" s="1"/>
  <c r="AQ25" i="1" s="1"/>
  <c r="AM25" i="1"/>
  <c r="AM24" i="1"/>
  <c r="AN23" i="1"/>
  <c r="AP23" i="1" s="1"/>
  <c r="AQ23" i="1" s="1"/>
  <c r="AM23" i="1"/>
  <c r="AN22" i="1"/>
  <c r="AM22" i="1"/>
  <c r="AR21" i="1"/>
  <c r="AN21" i="1"/>
  <c r="AP21" i="1" s="1"/>
  <c r="AQ21" i="1" s="1"/>
  <c r="AM21" i="1"/>
  <c r="AN20" i="1"/>
  <c r="AM20" i="1"/>
  <c r="AN19" i="1"/>
  <c r="AP19" i="1" s="1"/>
  <c r="AQ19" i="1" s="1"/>
  <c r="AM19" i="1"/>
  <c r="AM17" i="1"/>
  <c r="AM16" i="1"/>
  <c r="AM15" i="1"/>
  <c r="AM11" i="1"/>
  <c r="AM10" i="1"/>
  <c r="AM9" i="1"/>
  <c r="AM12" i="1"/>
  <c r="AM13" i="1"/>
  <c r="AM14" i="1"/>
  <c r="AM8" i="1"/>
  <c r="AN16" i="1"/>
  <c r="AP16" i="1" s="1"/>
  <c r="AQ16" i="1" s="1"/>
  <c r="AN15" i="1"/>
  <c r="AN14" i="1"/>
  <c r="AP14" i="1" s="1"/>
  <c r="AQ14" i="1" s="1"/>
  <c r="AN12" i="1"/>
  <c r="AP12" i="1" s="1"/>
  <c r="AQ12" i="1" s="1"/>
  <c r="AN11" i="1"/>
  <c r="AR11" i="1" s="1"/>
  <c r="AN10" i="1"/>
  <c r="AP10" i="1" s="1"/>
  <c r="AQ10" i="1" s="1"/>
  <c r="AN9" i="1"/>
  <c r="AN8" i="1"/>
  <c r="AR19" i="1" l="1"/>
  <c r="AR23" i="1"/>
  <c r="AR25" i="1"/>
  <c r="AP31" i="1"/>
  <c r="AQ31" i="1" s="1"/>
  <c r="AP35" i="1"/>
  <c r="AQ35" i="1" s="1"/>
  <c r="AP29" i="1"/>
  <c r="AQ29" i="1" s="1"/>
  <c r="AP33" i="1"/>
  <c r="AR33" i="1" s="1"/>
  <c r="AP30" i="1"/>
  <c r="AQ30" i="1" s="1"/>
  <c r="AP32" i="1"/>
  <c r="AQ32" i="1" s="1"/>
  <c r="AP36" i="1"/>
  <c r="AQ36" i="1" s="1"/>
  <c r="AP26" i="1"/>
  <c r="AQ26" i="1" s="1"/>
  <c r="AP20" i="1"/>
  <c r="AQ20" i="1" s="1"/>
  <c r="AP22" i="1"/>
  <c r="AR22" i="1" s="1"/>
  <c r="AQ22" i="1"/>
  <c r="AR20" i="1"/>
  <c r="AR14" i="1"/>
  <c r="AR16" i="1"/>
  <c r="AR12" i="1"/>
  <c r="AR10" i="1"/>
  <c r="AP15" i="1"/>
  <c r="AQ15" i="1" s="1"/>
  <c r="AP11" i="1"/>
  <c r="AQ11" i="1" s="1"/>
  <c r="AP9" i="1"/>
  <c r="AR9" i="1" s="1"/>
  <c r="AQ9" i="1"/>
  <c r="AP8" i="1"/>
  <c r="AQ8" i="1" s="1"/>
  <c r="AR31" i="1" l="1"/>
  <c r="AQ33" i="1"/>
  <c r="AR30" i="1"/>
  <c r="AR8" i="1"/>
  <c r="AR29" i="1"/>
  <c r="AR32" i="1"/>
  <c r="AR35" i="1"/>
  <c r="AR26" i="1"/>
  <c r="AR36" i="1"/>
  <c r="AR15" i="1"/>
  <c r="AM6" i="1" l="1"/>
  <c r="AN5" i="1"/>
  <c r="AM5" i="1"/>
  <c r="AM4" i="1"/>
  <c r="AM3" i="1"/>
  <c r="AY1" i="1"/>
  <c r="AN24" i="1" l="1"/>
  <c r="AN34" i="1"/>
  <c r="AP6" i="1"/>
  <c r="AR6" i="1" s="1"/>
  <c r="AN13" i="1"/>
  <c r="AP5" i="1"/>
  <c r="AQ5" i="1" s="1"/>
  <c r="AR5" i="1" l="1"/>
  <c r="AP17" i="1"/>
  <c r="AQ17" i="1" s="1"/>
  <c r="AP24" i="1"/>
  <c r="AR24" i="1" s="1"/>
  <c r="AR4" i="1"/>
  <c r="AP27" i="1"/>
  <c r="AR27" i="1" s="1"/>
  <c r="AP34" i="1"/>
  <c r="AQ34" i="1" s="1"/>
  <c r="AP13" i="1"/>
  <c r="AQ13" i="1" s="1"/>
  <c r="AR3" i="1"/>
  <c r="AQ6" i="1"/>
  <c r="AQ3" i="1"/>
  <c r="AT3" i="1" s="1"/>
  <c r="AQ4" i="1"/>
  <c r="AQ24" i="1" l="1"/>
  <c r="AR17" i="1"/>
  <c r="AR13" i="1"/>
  <c r="AT4" i="1"/>
  <c r="AT5" i="1" s="1"/>
  <c r="AT6" i="1" s="1"/>
  <c r="AT7" i="1" s="1"/>
  <c r="AT8" i="1" s="1"/>
  <c r="AT9" i="1" s="1"/>
  <c r="AT10" i="1" s="1"/>
  <c r="AT11" i="1" s="1"/>
  <c r="AT12" i="1" s="1"/>
  <c r="AT13" i="1" s="1"/>
  <c r="AT14" i="1" s="1"/>
  <c r="AT15" i="1" s="1"/>
  <c r="AT16" i="1" s="1"/>
  <c r="AT17" i="1" s="1"/>
  <c r="AT18" i="1" s="1"/>
  <c r="AT19" i="1" s="1"/>
  <c r="AT20" i="1" s="1"/>
  <c r="AT21" i="1" s="1"/>
  <c r="AT22" i="1" s="1"/>
  <c r="AT23" i="1" s="1"/>
  <c r="AT24" i="1" s="1"/>
  <c r="AT25" i="1" s="1"/>
  <c r="AT26" i="1" s="1"/>
  <c r="AR34" i="1"/>
  <c r="AQ27" i="1"/>
  <c r="AT27" i="1" l="1"/>
  <c r="AT28" i="1" s="1"/>
  <c r="AT29" i="1" s="1"/>
  <c r="AT30" i="1" s="1"/>
  <c r="AT31" i="1" s="1"/>
  <c r="AT32" i="1" s="1"/>
  <c r="AT33" i="1" s="1"/>
  <c r="AT34" i="1" l="1"/>
  <c r="AT35" i="1" s="1"/>
  <c r="AT36" i="1" s="1"/>
  <c r="AT37" i="1" s="1"/>
  <c r="AT38" i="1" s="1"/>
  <c r="AY2" i="1" s="1" a="1"/>
  <c r="AY2" i="1" s="1"/>
  <c r="AY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A46" authorId="0" shapeId="0" xr:uid="{1647C1D2-6E49-4942-BA88-A3975EDDA7A4}">
      <text>
        <r>
          <rPr>
            <b/>
            <sz val="9"/>
            <color indexed="81"/>
            <rFont val="細明體"/>
            <family val="3"/>
            <charset val="136"/>
          </rPr>
          <t>←
←
←
←
←
←
←
←
←</t>
        </r>
      </text>
    </comment>
    <comment ref="A47" authorId="0" shapeId="0" xr:uid="{F148117B-79F3-4347-917F-AA89F10B95FC}">
      <text>
        <r>
          <rPr>
            <sz val="9"/>
            <color indexed="81"/>
            <rFont val="微軟正黑體"/>
            <family val="2"/>
            <charset val="136"/>
          </rPr>
          <t>選擇多項目時，記得</t>
        </r>
        <r>
          <rPr>
            <u/>
            <sz val="9"/>
            <color indexed="81"/>
            <rFont val="微軟正黑體"/>
            <family val="2"/>
            <charset val="136"/>
          </rPr>
          <t>手動調整表格高度</t>
        </r>
        <r>
          <rPr>
            <sz val="9"/>
            <color indexed="81"/>
            <rFont val="微軟正黑體"/>
            <family val="2"/>
            <charset val="136"/>
          </rPr>
          <t>，以完整顯示所選項目。
P</t>
        </r>
        <r>
          <rPr>
            <sz val="8"/>
            <color indexed="81"/>
            <rFont val="微軟正黑體"/>
            <family val="2"/>
            <charset val="136"/>
          </rPr>
          <t xml:space="preserve">lease remember to manually </t>
        </r>
        <r>
          <rPr>
            <u/>
            <sz val="8"/>
            <color indexed="81"/>
            <rFont val="微軟正黑體"/>
            <family val="2"/>
            <charset val="136"/>
          </rPr>
          <t>adjust the table height</t>
        </r>
        <r>
          <rPr>
            <sz val="8"/>
            <color indexed="81"/>
            <rFont val="微軟正黑體"/>
            <family val="2"/>
            <charset val="136"/>
          </rPr>
          <t xml:space="preserve"> to fully display the selected items.</t>
        </r>
      </text>
    </comment>
    <comment ref="D50" authorId="0" shapeId="0" xr:uid="{D1D9E837-28D7-4644-A677-AF68EB4FF0DE}">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<sst xmlns="http://schemas.openxmlformats.org/spreadsheetml/2006/main" count="600" uniqueCount="437">
  <si>
    <r>
      <t xml:space="preserve">作用天數選擇 </t>
    </r>
    <r>
      <rPr>
        <b/>
        <sz val="8"/>
        <color rgb="FF000000"/>
        <rFont val="微軟正黑體"/>
        <family val="2"/>
        <charset val="136"/>
      </rPr>
      <t>Time point:</t>
    </r>
  </si>
  <si>
    <r>
      <t>菌株編號</t>
    </r>
    <r>
      <rPr>
        <b/>
        <sz val="8"/>
        <color rgb="FF000000"/>
        <rFont val="微軟正黑體"/>
        <family val="2"/>
        <charset val="136"/>
      </rPr>
      <t>BCRC NO.</t>
    </r>
  </si>
  <si>
    <r>
      <t>菌株名稱</t>
    </r>
    <r>
      <rPr>
        <b/>
        <sz val="8"/>
        <color rgb="FF000000"/>
        <rFont val="微軟正黑體"/>
        <family val="2"/>
        <charset val="136"/>
      </rPr>
      <t>Bacterial Name</t>
    </r>
  </si>
  <si>
    <r>
      <t>作用天數選擇</t>
    </r>
    <r>
      <rPr>
        <b/>
        <sz val="8"/>
        <color rgb="FF000000"/>
        <rFont val="微軟正黑體"/>
        <family val="2"/>
        <charset val="136"/>
      </rPr>
      <t>Time point:</t>
    </r>
  </si>
  <si>
    <t>※ 項目前有標示The item is preceded by a marked ★符號表示為認證項目 ★ symbol indicating that it is a certified project. #表示為外部服務項目# stands for subcontract.</t>
    <phoneticPr fontId="1" type="noConversion"/>
  </si>
  <si>
    <t>防腐效能(挑戰性)試驗 ( Antimicrobial Effectiveness Testing)：</t>
    <phoneticPr fontId="1" type="noConversion"/>
  </si>
  <si>
    <t>※若需菌株的詳細資訊，請至https://catalog.bcrc.firdi.org.tw/查詢。</t>
  </si>
  <si>
    <t>巴西麴菌(黴菌) Aspergillus brasiliensis</t>
  </si>
  <si>
    <t>白色念珠球菌Candida albicans</t>
    <phoneticPr fontId="1" type="noConversion"/>
  </si>
  <si>
    <t xml:space="preserve">大腸桿菌Escherichia coli  </t>
  </si>
  <si>
    <t>金黃色葡萄球菌   Staphylococcus aureus subsp. Aureus</t>
  </si>
  <si>
    <t xml:space="preserve">綠膿桿菌Pseudomonas aeruginosa  </t>
  </si>
  <si>
    <t>14, 28 days 套裝優惠價NT$11,000</t>
  </si>
  <si>
    <t>7, 14, 21, 28 days套裝優惠價NT$22,000</t>
  </si>
  <si>
    <t>客戶指定時間點others point:</t>
  </si>
  <si>
    <t>7, 14, 28 days 套裝優惠價NT$33,000</t>
  </si>
  <si>
    <t>7, 14, 28 days 套裝優惠價NT$15,000</t>
  </si>
  <si>
    <t>藥品Drugs</t>
  </si>
  <si>
    <t>化粧保養品 Cosmetics</t>
  </si>
  <si>
    <t>其他Others:</t>
    <phoneticPr fontId="1" type="noConversion"/>
  </si>
  <si>
    <t>AND(前端需求+前V)</t>
    <phoneticPr fontId="1" type="noConversion"/>
  </si>
  <si>
    <t>OR(自己V或同層完成需求)</t>
    <phoneticPr fontId="1" type="noConversion"/>
  </si>
  <si>
    <t>層級</t>
    <phoneticPr fontId="1" type="noConversion"/>
  </si>
  <si>
    <t>顯示內容</t>
    <phoneticPr fontId="1" type="noConversion"/>
  </si>
  <si>
    <t>需求開啟</t>
    <phoneticPr fontId="1" type="noConversion"/>
  </si>
  <si>
    <t>"-"個數</t>
    <phoneticPr fontId="1" type="noConversion"/>
  </si>
  <si>
    <t>需求完成</t>
    <phoneticPr fontId="1" type="noConversion"/>
  </si>
  <si>
    <t>顯示篩選</t>
    <phoneticPr fontId="1" type="noConversion"/>
  </si>
  <si>
    <t>必填未填</t>
    <phoneticPr fontId="1" type="noConversion"/>
  </si>
  <si>
    <t>未填提醒</t>
    <phoneticPr fontId="1" type="noConversion"/>
  </si>
  <si>
    <t>群組0</t>
    <phoneticPr fontId="1" type="noConversion"/>
  </si>
  <si>
    <r>
      <rPr>
        <b/>
        <sz val="9"/>
        <color rgb="FF000000"/>
        <rFont val="微軟正黑體"/>
        <family val="2"/>
        <charset val="136"/>
      </rPr>
      <t xml:space="preserve">USP &lt;51&gt; 試驗方法   </t>
    </r>
    <r>
      <rPr>
        <b/>
        <sz val="8"/>
        <color rgb="FFFF0000"/>
        <rFont val="微軟正黑體"/>
        <family val="2"/>
        <charset val="136"/>
      </rPr>
      <t>**所需樣品量200ml**</t>
    </r>
    <phoneticPr fontId="1" type="noConversion"/>
  </si>
  <si>
    <t>群組1</t>
    <phoneticPr fontId="1" type="noConversion"/>
  </si>
  <si>
    <r>
      <rPr>
        <b/>
        <sz val="9"/>
        <color rgb="FF000000"/>
        <rFont val="微軟正黑體"/>
        <family val="2"/>
        <charset val="136"/>
      </rPr>
      <t>其他</t>
    </r>
    <r>
      <rPr>
        <b/>
        <sz val="8"/>
        <color rgb="FF000000"/>
        <rFont val="微軟正黑體"/>
        <family val="2"/>
        <charset val="136"/>
      </rPr>
      <t xml:space="preserve">Others </t>
    </r>
    <r>
      <rPr>
        <b/>
        <sz val="8"/>
        <color rgb="FFFF0000"/>
        <rFont val="微軟正黑體"/>
        <family val="2"/>
        <charset val="136"/>
      </rPr>
      <t>(未在表列測項可自行填寫)</t>
    </r>
    <r>
      <rPr>
        <b/>
        <sz val="9"/>
        <color rgb="FF000000"/>
        <rFont val="微軟正黑體"/>
        <family val="2"/>
        <charset val="136"/>
      </rPr>
      <t>:</t>
    </r>
    <r>
      <rPr>
        <sz val="9"/>
        <color rgb="FF000000"/>
        <rFont val="微軟正黑體"/>
        <family val="2"/>
        <charset val="136"/>
      </rPr>
      <t xml:space="preserve"> </t>
    </r>
    <phoneticPr fontId="1" type="noConversion"/>
  </si>
  <si>
    <r>
      <t xml:space="preserve">化粧品防腐效能試驗指引 </t>
    </r>
    <r>
      <rPr>
        <b/>
        <sz val="8"/>
        <color rgb="FF000000"/>
        <rFont val="微軟正黑體"/>
        <family val="2"/>
        <charset val="136"/>
      </rPr>
      <t>(食藥署發文字號: FDA器字第1101603809號)</t>
    </r>
    <r>
      <rPr>
        <b/>
        <sz val="8"/>
        <color rgb="FF000000"/>
        <rFont val="Calibri"/>
        <family val="2"/>
      </rPr>
      <t xml:space="preserve">   </t>
    </r>
    <r>
      <rPr>
        <b/>
        <sz val="8"/>
        <color rgb="FFFF0000"/>
        <rFont val="微軟正黑體"/>
        <family val="2"/>
        <charset val="136"/>
      </rPr>
      <t>**所需樣品量200ml**</t>
    </r>
    <phoneticPr fontId="1" type="noConversion"/>
  </si>
  <si>
    <r>
      <t>ISO 11930 試驗方法</t>
    </r>
    <r>
      <rPr>
        <b/>
        <sz val="9"/>
        <color rgb="FF000000"/>
        <rFont val="Calibri"/>
        <family val="2"/>
      </rPr>
      <t xml:space="preserve">   </t>
    </r>
    <r>
      <rPr>
        <b/>
        <sz val="8"/>
        <color rgb="FFFF0000"/>
        <rFont val="微軟正黑體"/>
        <family val="2"/>
        <charset val="136"/>
      </rPr>
      <t>**所需樣品量400ml**</t>
    </r>
    <phoneticPr fontId="1" type="noConversion"/>
  </si>
  <si>
    <t>群組1-1</t>
    <phoneticPr fontId="1" type="noConversion"/>
  </si>
  <si>
    <t>群組1-2</t>
  </si>
  <si>
    <t>群組1-3</t>
  </si>
  <si>
    <t>群組1-4</t>
  </si>
  <si>
    <t>群組1-5</t>
  </si>
  <si>
    <t>(Not in the list, please fill in by yourself.)</t>
    <phoneticPr fontId="1" type="noConversion"/>
  </si>
  <si>
    <r>
      <t xml:space="preserve">檢測樣品選擇 </t>
    </r>
    <r>
      <rPr>
        <b/>
        <sz val="8"/>
        <color rgb="FF000000"/>
        <rFont val="微軟正黑體"/>
        <family val="2"/>
        <charset val="136"/>
      </rPr>
      <t xml:space="preserve">Sample type </t>
    </r>
    <r>
      <rPr>
        <b/>
        <sz val="9"/>
        <color rgb="FF000000"/>
        <rFont val="微軟正黑體"/>
        <family val="2"/>
        <charset val="136"/>
      </rPr>
      <t>:</t>
    </r>
    <phoneticPr fontId="1" type="noConversion"/>
  </si>
  <si>
    <t>回主頁 Back to Main Page</t>
    <phoneticPr fontId="1" type="noConversion"/>
  </si>
  <si>
    <t>申請書中文名稱</t>
    <phoneticPr fontId="1" type="noConversion"/>
  </si>
  <si>
    <t>申請書英文名稱</t>
    <phoneticPr fontId="1" type="noConversion"/>
  </si>
  <si>
    <t>版次Version：</t>
    <phoneticPr fontId="1" type="noConversion"/>
  </si>
  <si>
    <t>發行日期Issued Date：</t>
    <phoneticPr fontId="1" type="noConversion"/>
  </si>
  <si>
    <t>公司中文名稱</t>
    <phoneticPr fontId="1" type="noConversion"/>
  </si>
  <si>
    <t>台灣檢驗科技股份有限公司-健康產業服務</t>
    <phoneticPr fontId="1" type="noConversion"/>
  </si>
  <si>
    <t>公司英文名稱</t>
    <phoneticPr fontId="1" type="noConversion"/>
  </si>
  <si>
    <t>SGS Taiwan Ltd. - Health Industry Services</t>
    <phoneticPr fontId="1" type="noConversion"/>
  </si>
  <si>
    <t>醫療器材委託實驗項目 (Medical Device Test(s)Required)：</t>
    <phoneticPr fontId="1" type="noConversion"/>
  </si>
  <si>
    <t xml:space="preserve">(5) 其他測項Others item (未在列表請自行填寫) :      </t>
    <phoneticPr fontId="1" type="noConversion"/>
  </si>
  <si>
    <t xml:space="preserve">超微量工業安全實驗室委託試驗申請書- 化粧品 Ultra Trace and Industrial Safety Hygiene Laboratory Application Form - Cosmetics </t>
    <phoneticPr fontId="1" type="noConversion"/>
  </si>
  <si>
    <t>2023.09.15</t>
    <phoneticPr fontId="1" type="noConversion"/>
  </si>
  <si>
    <t>付款切結書</t>
  </si>
  <si>
    <t>※ 如第一頁申請廠商與發票廠商不同，再請填寫用印此付款切結書，</t>
  </si>
  <si>
    <t>本公司</t>
    <phoneticPr fontId="1" type="noConversion"/>
  </si>
  <si>
    <t>(申請廠商) 於民國     </t>
    <phoneticPr fontId="1" type="noConversion"/>
  </si>
  <si>
    <t>年</t>
    <phoneticPr fontId="1" type="noConversion"/>
  </si>
  <si>
    <t>月</t>
    <phoneticPr fontId="1" type="noConversion"/>
  </si>
  <si>
    <t>日，</t>
    <phoneticPr fontId="1" type="noConversion"/>
  </si>
  <si>
    <t xml:space="preserve">送驗      </t>
    <phoneticPr fontId="1" type="noConversion"/>
  </si>
  <si>
    <t>(樣品名稱)至台灣檢驗科技股份有限公司檢驗，</t>
    <phoneticPr fontId="1" type="noConversion"/>
  </si>
  <si>
    <t>因公司內部因素，發票&amp;付款由</t>
    <phoneticPr fontId="1" type="noConversion"/>
  </si>
  <si>
    <t>(發票廠商)支付。若日後因上列之</t>
    <phoneticPr fontId="1"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</si>
  <si>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 type="noConversion"/>
  </si>
  <si>
    <t>名譽受損等問題，</t>
    <phoneticPr fontId="1" type="noConversion"/>
  </si>
  <si>
    <t>一律由本公司</t>
    <phoneticPr fontId="1" type="noConversion"/>
  </si>
  <si>
    <t>(申請廠商)負擔責任問題。</t>
    <phoneticPr fontId="1" type="noConversion"/>
  </si>
  <si>
    <t>申請廠商之公司大小章</t>
    <phoneticPr fontId="1" type="noConversion"/>
  </si>
  <si>
    <t>承辦人簽名：</t>
    <phoneticPr fontId="1" type="noConversion"/>
  </si>
  <si>
    <t xml:space="preserve"> 用印處：</t>
    <phoneticPr fontId="1" type="noConversion"/>
  </si>
  <si>
    <t>付款廠商之公司大小章</t>
    <phoneticPr fontId="1" type="noConversion"/>
  </si>
  <si>
    <t>用印處：</t>
    <phoneticPr fontId="1" type="noConversion"/>
  </si>
  <si>
    <t>民國</t>
    <phoneticPr fontId="1" type="noConversion"/>
  </si>
  <si>
    <t>日</t>
    <phoneticPr fontId="1" type="noConversion"/>
  </si>
  <si>
    <t>※文件用印簽名完畢可隨樣品與簽名申請書一併寄至各區服務據點，並署名*超微量工業安全實驗室 收</t>
    <phoneticPr fontId="1" type="noConversion"/>
  </si>
  <si>
    <t>委託檢測聲明書</t>
  </si>
  <si>
    <t>※ 如第一頁申請廠商非送測產品的生產製造或品牌所有者，需填寫與用印此聲明書，</t>
  </si>
  <si>
    <t>受</t>
    <phoneticPr fontId="1" type="noConversion"/>
  </si>
  <si>
    <t>公司委託，送</t>
    <phoneticPr fontId="1" type="noConversion"/>
  </si>
  <si>
    <t>產品至</t>
    <phoneticPr fontId="1" type="noConversion"/>
  </si>
  <si>
    <t>台灣檢驗科技股份有限公司檢驗，因本公司與客戶協定關係，</t>
    <phoneticPr fontId="1" type="noConversion"/>
  </si>
  <si>
    <t>測試報告上資料需如下呈現：</t>
    <phoneticPr fontId="1" type="noConversion"/>
  </si>
  <si>
    <t>※報告廠商抬頭需填寫</t>
    <phoneticPr fontId="1" type="noConversion"/>
  </si>
  <si>
    <t>※生產或供應廠商需填寫</t>
    <phoneticPr fontId="1" type="noConversion"/>
  </si>
  <si>
    <t>※產品名稱需填寫</t>
    <phoneticPr fontId="1" type="noConversion"/>
  </si>
  <si>
    <t>以上所有資料均取得此公司同意，若日後因上列之原因，造成台灣檢驗科技股份有限公司</t>
    <phoneticPr fontId="1" type="noConversion"/>
  </si>
  <si>
    <t>出具之此份報告，有任何法律訴訟或名譽受損之疑，</t>
    <phoneticPr fontId="1" type="noConversion"/>
  </si>
  <si>
    <t xml:space="preserve">一律由本公司                                                     </t>
    <phoneticPr fontId="1" type="noConversion"/>
  </si>
  <si>
    <t>申請公司經辦人</t>
    <phoneticPr fontId="1" type="noConversion"/>
  </si>
  <si>
    <t xml:space="preserve">                          </t>
    <phoneticPr fontId="1" type="noConversion"/>
  </si>
  <si>
    <t xml:space="preserve">申請公司簽章(大小章) </t>
    <phoneticPr fontId="1" type="noConversion"/>
  </si>
  <si>
    <t>委託公司經辦人</t>
    <phoneticPr fontId="1" type="noConversion"/>
  </si>
  <si>
    <t>委託公司簽章(大小章)</t>
    <phoneticPr fontId="1"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</si>
  <si>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</si>
  <si>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</si>
  <si>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</si>
  <si>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</si>
  <si>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</si>
  <si>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</si>
  <si>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</si>
  <si>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</si>
  <si>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</si>
  <si>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</si>
  <si>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</si>
  <si>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</si>
  <si>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</si>
  <si>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</si>
  <si>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</si>
  <si>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</si>
  <si>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</si>
  <si>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</si>
  <si>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</si>
  <si>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</si>
  <si>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</si>
  <si>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</si>
  <si>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</si>
  <si>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</si>
  <si>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</si>
  <si>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</si>
  <si>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</si>
  <si>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1" type="noConversion"/>
  </si>
  <si>
    <t>統一編號：</t>
    <phoneticPr fontId="1" type="noConversion"/>
  </si>
  <si>
    <t>聯絡電話： </t>
    <phoneticPr fontId="1" type="noConversion"/>
  </si>
  <si>
    <t>傳真：</t>
    <phoneticPr fontId="1" type="noConversion"/>
  </si>
  <si>
    <t>E-mail：</t>
    <phoneticPr fontId="1" type="noConversion"/>
  </si>
  <si>
    <t>                                                    </t>
    <phoneticPr fontId="1"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</si>
  <si>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</si>
  <si>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</si>
  <si>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</si>
  <si>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 type="noConversion"/>
  </si>
  <si>
    <r>
      <t>用印日期</t>
    </r>
    <r>
      <rPr>
        <b/>
        <sz val="8"/>
        <color rgb="FFFF0000"/>
        <rFont val="Arial"/>
        <family val="2"/>
      </rPr>
      <t>(yyyy.mm.dd)</t>
    </r>
    <r>
      <rPr>
        <b/>
        <sz val="8"/>
        <color theme="1"/>
        <rFont val="Arial"/>
        <family val="2"/>
      </rPr>
      <t>:</t>
    </r>
    <phoneticPr fontId="1"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</si>
  <si>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 type="noConversion"/>
  </si>
  <si>
    <t>提供服務據點如下：</t>
    <phoneticPr fontId="1"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</si>
  <si>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</si>
  <si>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</si>
  <si>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</si>
  <si>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1"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</si>
  <si>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</si>
  <si>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</si>
  <si>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</si>
  <si>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1"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</si>
  <si>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</si>
  <si>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</si>
  <si>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1"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</si>
  <si>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</si>
  <si>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</si>
  <si>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</si>
  <si>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</si>
  <si>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</si>
  <si>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</si>
  <si>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</si>
  <si>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</si>
  <si>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</si>
  <si>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</si>
  <si>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</si>
  <si>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</si>
  <si>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</si>
  <si>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</si>
  <si>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防腐效能試驗</t>
    <phoneticPr fontId="1"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</si>
  <si>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 type="noConversion"/>
  </si>
  <si>
    <t>Applicant (APPL.)/Sponsor</t>
    <phoneticPr fontId="1"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</si>
  <si>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 type="noConversion"/>
  </si>
  <si>
    <r>
      <rPr>
        <b/>
        <sz val="11"/>
        <color rgb="FF000000"/>
        <rFont val="微軟正黑體"/>
        <family val="2"/>
        <charset val="136"/>
      </rPr>
      <t>發票廠商</t>
    </r>
    <phoneticPr fontId="1" type="noConversion"/>
  </si>
  <si>
    <t>Invoice</t>
    <phoneticPr fontId="1" type="noConversion"/>
  </si>
  <si>
    <r>
      <rPr>
        <b/>
        <sz val="11"/>
        <color rgb="FF000000"/>
        <rFont val="微軟正黑體"/>
        <family val="2"/>
        <charset val="136"/>
      </rPr>
      <t>報告需求</t>
    </r>
    <phoneticPr fontId="1" type="noConversion"/>
  </si>
  <si>
    <t>Report requriement</t>
    <phoneticPr fontId="1" type="noConversion"/>
  </si>
  <si>
    <r>
      <rPr>
        <sz val="9"/>
        <color rgb="FF000000"/>
        <rFont val="微軟正黑體"/>
        <family val="2"/>
        <charset val="136"/>
      </rPr>
      <t>自主管理</t>
    </r>
    <r>
      <rPr>
        <sz val="9"/>
        <color rgb="FF000000"/>
        <rFont val="Arial"/>
        <family val="2"/>
      </rPr>
      <t>For self-management</t>
    </r>
    <phoneticPr fontId="1" type="noConversion"/>
  </si>
  <si>
    <r>
      <rPr>
        <sz val="9"/>
        <color rgb="FF000000"/>
        <rFont val="微軟正黑體"/>
        <family val="2"/>
        <charset val="136"/>
      </rPr>
      <t>出口使用</t>
    </r>
    <r>
      <rPr>
        <sz val="9"/>
        <color rgb="FF000000"/>
        <rFont val="Arial"/>
        <family val="2"/>
      </rPr>
      <t>For export</t>
    </r>
    <phoneticPr fontId="1" type="noConversion"/>
  </si>
  <si>
    <r>
      <rPr>
        <sz val="9"/>
        <color rgb="FF000000"/>
        <rFont val="微軟正黑體"/>
        <family val="2"/>
        <charset val="136"/>
      </rPr>
      <t>政府法規要求</t>
    </r>
    <r>
      <rPr>
        <sz val="9"/>
        <color rgb="FF000000"/>
        <rFont val="Arial"/>
        <family val="2"/>
      </rPr>
      <t xml:space="preserve"> For regulations  </t>
    </r>
    <phoneticPr fontId="1" type="noConversion"/>
  </si>
  <si>
    <r>
      <rPr>
        <sz val="10"/>
        <color rgb="FF000000"/>
        <rFont val="微軟正黑體"/>
        <family val="2"/>
        <charset val="136"/>
      </rPr>
      <t>中文</t>
    </r>
    <r>
      <rPr>
        <sz val="10"/>
        <color rgb="FF000000"/>
        <rFont val="Arial"/>
        <family val="2"/>
      </rPr>
      <t xml:space="preserve"> Traditional Chinese   </t>
    </r>
    <phoneticPr fontId="1" type="noConversion"/>
  </si>
  <si>
    <r>
      <rPr>
        <sz val="10"/>
        <color rgb="FF000000"/>
        <rFont val="微軟正黑體"/>
        <family val="2"/>
        <charset val="136"/>
      </rPr>
      <t>英文</t>
    </r>
    <r>
      <rPr>
        <sz val="10"/>
        <color rgb="FF000000"/>
        <rFont val="Arial"/>
        <family val="2"/>
      </rPr>
      <t xml:space="preserve"> English </t>
    </r>
    <phoneticPr fontId="1" type="noConversion"/>
  </si>
  <si>
    <r>
      <rPr>
        <sz val="10"/>
        <color rgb="FF000000"/>
        <rFont val="微軟正黑體"/>
        <family val="2"/>
        <charset val="136"/>
      </rPr>
      <t>自取報告</t>
    </r>
    <r>
      <rPr>
        <sz val="10"/>
        <color rgb="FF000000"/>
        <rFont val="Arial"/>
        <family val="2"/>
      </rPr>
      <t xml:space="preserve"> Pick up by self  </t>
    </r>
    <phoneticPr fontId="1"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</si>
  <si>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</si>
  <si>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</si>
  <si>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1" type="noConversion"/>
  </si>
  <si>
    <r>
      <rPr>
        <sz val="9"/>
        <rFont val="微軟正黑體"/>
        <family val="2"/>
        <charset val="136"/>
      </rPr>
      <t>散裝</t>
    </r>
    <r>
      <rPr>
        <sz val="9"/>
        <rFont val="Arial"/>
        <family val="2"/>
      </rPr>
      <t xml:space="preserve"> </t>
    </r>
    <r>
      <rPr>
        <b/>
        <sz val="10"/>
        <rFont val="Arial"/>
        <family val="2"/>
      </rPr>
      <t xml:space="preserve">In Bulk  </t>
    </r>
    <phoneticPr fontId="1"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</si>
  <si>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</si>
  <si>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 type="noConversion"/>
  </si>
  <si>
    <r>
      <rPr>
        <sz val="9"/>
        <color rgb="FF000000"/>
        <rFont val="微軟正黑體"/>
        <family val="2"/>
        <charset val="136"/>
      </rPr>
      <t>數量</t>
    </r>
    <r>
      <rPr>
        <sz val="9"/>
        <color rgb="FF000000"/>
        <rFont val="Arial"/>
        <family val="2"/>
      </rPr>
      <t xml:space="preserve"> Quantity</t>
    </r>
    <phoneticPr fontId="1" type="noConversion"/>
  </si>
  <si>
    <r>
      <rPr>
        <sz val="9"/>
        <color rgb="FF000000"/>
        <rFont val="微軟正黑體"/>
        <family val="2"/>
        <charset val="136"/>
      </rPr>
      <t>單位</t>
    </r>
    <r>
      <rPr>
        <sz val="9"/>
        <color rgb="FF000000"/>
        <rFont val="Arial"/>
        <family val="2"/>
      </rPr>
      <t xml:space="preserve"> Unit</t>
    </r>
    <phoneticPr fontId="1" type="noConversion"/>
  </si>
  <si>
    <t>Unit</t>
    <phoneticPr fontId="1" type="noConversion"/>
  </si>
  <si>
    <r>
      <rPr>
        <b/>
        <sz val="11"/>
        <color rgb="FF000000"/>
        <rFont val="微軟正黑體"/>
        <family val="2"/>
        <charset val="136"/>
      </rPr>
      <t>委託測試項目</t>
    </r>
    <phoneticPr fontId="1"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</si>
  <si>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 type="noConversion"/>
  </si>
  <si>
    <t>Signature</t>
    <phoneticPr fontId="1" type="noConversion"/>
  </si>
  <si>
    <t xml:space="preserve">Date in: </t>
    <phoneticPr fontId="1" type="noConversion"/>
  </si>
  <si>
    <t>Date out:</t>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</si>
  <si>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</si>
  <si>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</si>
  <si>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 type="noConversion"/>
  </si>
  <si>
    <t>連絡電話台北:02-22993279 #7122~7124/7129/7131 傳真02-22981338, 台中:04-23591515 #1500~1502/1505 傳真04-23592949, 高雄:07-3012121 #4804/4805/4809 傳真07-3010860</t>
  </si>
  <si>
    <t>  </t>
    <phoneticPr fontId="1" type="noConversion"/>
  </si>
  <si>
    <t>  </t>
  </si>
  <si>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</si>
  <si>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</si>
  <si>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</si>
  <si>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</si>
  <si>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</si>
  <si>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</si>
  <si>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</si>
  <si>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</si>
  <si>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</si>
  <si>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</si>
  <si>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 type="noConversion"/>
  </si>
  <si>
    <t>※申請廠商聯絡人 Contact Person :</t>
  </si>
  <si>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</si>
  <si>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 type="noConversion"/>
  </si>
  <si>
    <r>
      <rPr>
        <sz val="10"/>
        <color theme="1"/>
        <rFont val="微軟正黑體"/>
        <family val="2"/>
        <charset val="136"/>
      </rPr>
      <t>同發票廠商</t>
    </r>
    <r>
      <rPr>
        <sz val="10"/>
        <color theme="1"/>
        <rFont val="Arial"/>
        <family val="2"/>
      </rPr>
      <t xml:space="preserve"> As Invoice company</t>
    </r>
    <phoneticPr fontId="1"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</si>
  <si>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</si>
  <si>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</si>
  <si>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</si>
  <si>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</si>
  <si>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</si>
  <si>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</si>
  <si>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</si>
  <si>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</si>
  <si>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</si>
  <si>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</si>
  <si>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1"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</si>
  <si>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</si>
  <si>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</si>
  <si>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</si>
  <si>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</si>
  <si>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微軟正黑體"/>
        <family val="2"/>
        <charset val="136"/>
      </rPr>
      <t>分機</t>
    </r>
    <r>
      <rPr>
        <b/>
        <sz val="10"/>
        <rFont val="Arial"/>
        <family val="2"/>
      </rPr>
      <t xml:space="preserve"> Ext :</t>
    </r>
    <phoneticPr fontId="1" type="noConversion"/>
  </si>
  <si>
    <r>
      <rPr>
        <b/>
        <sz val="10"/>
        <rFont val="微軟正黑體"/>
        <family val="2"/>
        <charset val="136"/>
      </rPr>
      <t>手機</t>
    </r>
    <r>
      <rPr>
        <b/>
        <sz val="10"/>
        <rFont val="Arial"/>
        <family val="2"/>
      </rPr>
      <t xml:space="preserve"> Mobile :</t>
    </r>
    <phoneticPr fontId="1" type="noConversion"/>
  </si>
  <si>
    <r>
      <rPr>
        <b/>
        <sz val="10"/>
        <rFont val="微軟正黑體"/>
        <family val="2"/>
        <charset val="136"/>
      </rPr>
      <t>傳真</t>
    </r>
    <r>
      <rPr>
        <b/>
        <sz val="10"/>
        <rFont val="Arial"/>
        <family val="2"/>
      </rPr>
      <t xml:space="preserve"> Fax :</t>
    </r>
    <phoneticPr fontId="1"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</si>
  <si>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 type="noConversion"/>
  </si>
  <si>
    <r>
      <rPr>
        <b/>
        <sz val="10"/>
        <rFont val="微軟正黑體"/>
        <family val="2"/>
        <charset val="136"/>
      </rPr>
      <t>聯絡人</t>
    </r>
    <r>
      <rPr>
        <b/>
        <sz val="10"/>
        <rFont val="Arial"/>
        <family val="2"/>
      </rPr>
      <t>Contact Person :</t>
    </r>
    <phoneticPr fontId="1" type="noConversion"/>
  </si>
  <si>
    <t>電子郵件 E-mail :</t>
  </si>
  <si>
    <t>聯絡人Contact Person :</t>
  </si>
  <si>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</si>
  <si>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</si>
  <si>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</si>
  <si>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</si>
  <si>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</si>
  <si>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</si>
  <si>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</si>
  <si>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</si>
  <si>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</si>
  <si>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</si>
  <si>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</si>
  <si>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Microsoft JhengHei"/>
        <family val="2"/>
      </rPr>
      <t>付款</t>
    </r>
    <r>
      <rPr>
        <b/>
        <sz val="10"/>
        <rFont val="微軟正黑體"/>
        <family val="2"/>
        <charset val="136"/>
      </rPr>
      <t>聯絡人</t>
    </r>
    <r>
      <rPr>
        <b/>
        <sz val="10"/>
        <rFont val="Arial"/>
        <family val="2"/>
      </rPr>
      <t>Contact Person :</t>
    </r>
    <phoneticPr fontId="1" type="noConversion"/>
  </si>
  <si>
    <t>付款聯絡人Contact Person :</t>
  </si>
  <si>
    <r>
      <rPr>
        <b/>
        <sz val="10"/>
        <color rgb="FF000000"/>
        <rFont val="微軟正黑體"/>
        <family val="2"/>
        <charset val="136"/>
      </rPr>
      <t>服務類別</t>
    </r>
    <r>
      <rPr>
        <b/>
        <sz val="10"/>
        <color rgb="FF000000"/>
        <rFont val="Arial"/>
        <family val="2"/>
      </rPr>
      <t xml:space="preserve"> Service type :</t>
    </r>
    <phoneticPr fontId="1" type="noConversion"/>
  </si>
  <si>
    <r>
      <rPr>
        <sz val="10"/>
        <color rgb="FF000000"/>
        <rFont val="微軟正黑體"/>
        <family val="2"/>
        <charset val="136"/>
      </rPr>
      <t>普通件</t>
    </r>
    <r>
      <rPr>
        <sz val="10"/>
        <color rgb="FF000000"/>
        <rFont val="Arial"/>
        <family val="2"/>
      </rPr>
      <t xml:space="preserve"> General</t>
    </r>
    <phoneticPr fontId="1"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</si>
  <si>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</si>
  <si>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 type="noConversion"/>
  </si>
  <si>
    <t>(若未勾選一律以普件處理Default for General)</t>
    <phoneticPr fontId="1"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</si>
  <si>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</si>
  <si>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</si>
  <si>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</si>
  <si>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</si>
  <si>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</si>
  <si>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</si>
  <si>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</si>
  <si>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</si>
  <si>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</si>
  <si>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</si>
  <si>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 type="noConversion"/>
  </si>
  <si>
    <t>測項及報告使用目的Testing purpose :</t>
  </si>
  <si>
    <t>自主管理For self-management</t>
  </si>
  <si>
    <t>出口使用For export</t>
  </si>
  <si>
    <t xml:space="preserve">政府法規要求 For regulations  </t>
  </si>
  <si>
    <t>未填寫以中文提供。If not filled in, provided in Chinese.</t>
    <phoneticPr fontId="1"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</si>
  <si>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</si>
  <si>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</si>
  <si>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</si>
  <si>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</si>
  <si>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1"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</si>
  <si>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</si>
  <si>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 type="noConversion"/>
  </si>
  <si>
    <r>
      <rPr>
        <sz val="10"/>
        <color rgb="FF000000"/>
        <rFont val="微軟正黑體"/>
        <family val="2"/>
        <charset val="136"/>
      </rPr>
      <t>加發紙本</t>
    </r>
    <r>
      <rPr>
        <sz val="10"/>
        <color rgb="FF000000"/>
        <rFont val="Arial"/>
        <family val="2"/>
      </rPr>
      <t xml:space="preserve"> Apply</t>
    </r>
    <phoneticPr fontId="1"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</si>
  <si>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</si>
  <si>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1"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</si>
  <si>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</si>
  <si>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</si>
  <si>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</si>
  <si>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</si>
  <si>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 type="noConversion"/>
  </si>
  <si>
    <r>
      <rPr>
        <sz val="10"/>
        <color rgb="FF000000"/>
        <rFont val="Microsoft JhengHei"/>
        <family val="2"/>
        <charset val="136"/>
      </rPr>
      <t>同發票廠商</t>
    </r>
    <r>
      <rPr>
        <sz val="10"/>
        <color rgb="FF000000"/>
        <rFont val="Arial"/>
        <family val="2"/>
      </rPr>
      <t>As Invoice company</t>
    </r>
    <phoneticPr fontId="1"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</si>
  <si>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</si>
  <si>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</si>
  <si>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</si>
  <si>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</si>
  <si>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1" type="noConversion"/>
  </si>
  <si>
    <t>Sample Information</t>
    <phoneticPr fontId="1"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</si>
  <si>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 type="noConversion"/>
  </si>
  <si>
    <t>樣品資訊</t>
  </si>
  <si>
    <t>Sample Information</t>
  </si>
  <si>
    <t>※產品名稱 Sample Name(必填required) :</t>
  </si>
  <si>
    <t>※包裝狀態 Packing Condition :</t>
  </si>
  <si>
    <t xml:space="preserve">完整包裝 Intact Packing   </t>
  </si>
  <si>
    <t xml:space="preserve">散裝 In Bulk  </t>
  </si>
  <si>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Supplier/Manufacturer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</si>
  <si>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 type="noConversion"/>
  </si>
  <si>
    <t>※製造/國內負責廠商Supplier/Manufacturer (必填required) :</t>
  </si>
  <si>
    <t>※樣品保存方式 Storage Condition :</t>
  </si>
  <si>
    <t>室溫 Room Temperature</t>
  </si>
  <si>
    <t xml:space="preserve">冷藏 2℃~8℃    </t>
  </si>
  <si>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</si>
  <si>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</si>
  <si>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</si>
  <si>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</si>
  <si>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</si>
  <si>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</si>
  <si>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</si>
  <si>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</si>
  <si>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</si>
  <si>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</si>
  <si>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</si>
  <si>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</si>
  <si>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</si>
  <si>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</si>
  <si>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</si>
  <si>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 type="noConversion"/>
  </si>
  <si>
    <r>
      <rPr>
        <b/>
        <sz val="9"/>
        <color rgb="FF000000"/>
        <rFont val="微軟正黑體"/>
        <family val="2"/>
        <charset val="136"/>
      </rPr>
      <t>管制藥品</t>
    </r>
    <r>
      <rPr>
        <b/>
        <sz val="9"/>
        <color rgb="FF000000"/>
        <rFont val="Arial"/>
        <family val="2"/>
      </rPr>
      <t xml:space="preserve"> Controlled Drug</t>
    </r>
    <phoneticPr fontId="1"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</si>
  <si>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</si>
  <si>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</si>
  <si>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</si>
  <si>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</si>
  <si>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1"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</si>
  <si>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</si>
  <si>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1"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</si>
  <si>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</si>
  <si>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</si>
  <si>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</si>
  <si>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</si>
  <si>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</si>
  <si>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Test Required</t>
    <phoneticPr fontId="1"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</si>
  <si>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 type="noConversion"/>
  </si>
  <si>
    <t>委託測試項目</t>
  </si>
  <si>
    <t>Test(s) Required</t>
  </si>
  <si>
    <t>請於附錄頁中勾選委託檢測項目，若附錄頁未呈現者，請直接填寫於下方。Please pick test item from attachment or fill it in directly below.</t>
  </si>
  <si>
    <t xml:space="preserve"> </t>
    <phoneticPr fontId="1" type="noConversion"/>
  </si>
  <si>
    <t/>
  </si>
  <si>
    <r>
      <rPr>
        <b/>
        <sz val="6"/>
        <color rgb="FF000000"/>
        <rFont val="微軟正黑體"/>
        <family val="2"/>
        <charset val="136"/>
      </rPr>
      <t>備註及聲明</t>
    </r>
    <r>
      <rPr>
        <b/>
        <sz val="6"/>
        <color rgb="FF000000"/>
        <rFont val="Arial"/>
        <family val="2"/>
      </rPr>
      <t>Note and Statement</t>
    </r>
    <phoneticPr fontId="1"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</si>
  <si>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</si>
  <si>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</si>
  <si>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</si>
  <si>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</si>
  <si>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</si>
  <si>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</si>
  <si>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</si>
  <si>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</si>
  <si>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</si>
  <si>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</si>
  <si>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</si>
  <si>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</si>
  <si>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</si>
  <si>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</si>
  <si>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</si>
  <si>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</si>
  <si>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</si>
  <si>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</si>
  <si>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</si>
  <si>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</si>
  <si>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</si>
  <si>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</si>
  <si>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</si>
  <si>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</si>
  <si>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</si>
  <si>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</si>
  <si>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</si>
  <si>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</si>
  <si>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</si>
  <si>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</si>
  <si>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</si>
  <si>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</si>
  <si>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</si>
  <si>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</si>
  <si>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</si>
  <si>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</si>
  <si>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</si>
  <si>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</si>
  <si>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</si>
  <si>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</si>
  <si>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</si>
  <si>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</si>
  <si>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</si>
  <si>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</si>
  <si>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1"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</si>
  <si>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</si>
  <si>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</si>
  <si>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</si>
  <si>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</si>
  <si>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1" type="noConversion"/>
  </si>
  <si>
    <t>By SGS</t>
    <phoneticPr fontId="1" type="noConversion"/>
  </si>
  <si>
    <r>
      <rPr>
        <sz val="8"/>
        <color theme="1"/>
        <rFont val="微軟正黑體"/>
        <family val="2"/>
        <charset val="136"/>
      </rPr>
      <t>樣品及檢測方法是否偏離</t>
    </r>
    <r>
      <rPr>
        <sz val="8"/>
        <color theme="1"/>
        <rFont val="Arial"/>
        <family val="2"/>
      </rPr>
      <t>if the sample or test method are deviated :</t>
    </r>
    <phoneticPr fontId="1"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</si>
  <si>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</si>
  <si>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</si>
  <si>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</si>
  <si>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1"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</si>
  <si>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</si>
  <si>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</si>
  <si>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</si>
  <si>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1" type="noConversion"/>
  </si>
  <si>
    <r>
      <rPr>
        <sz val="8"/>
        <color rgb="FF000000"/>
        <rFont val="微軟正黑體"/>
        <family val="2"/>
        <charset val="136"/>
      </rPr>
      <t>樣品失溫</t>
    </r>
    <r>
      <rPr>
        <sz val="8"/>
        <color rgb="FF000000"/>
        <rFont val="Arial"/>
        <family val="2"/>
      </rPr>
      <t>Temperature loss</t>
    </r>
    <phoneticPr fontId="1"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</si>
  <si>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</si>
  <si>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</si>
  <si>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1" type="noConversion"/>
  </si>
  <si>
    <r>
      <rPr>
        <sz val="8"/>
        <color rgb="FF000000"/>
        <rFont val="微軟正黑體"/>
        <family val="2"/>
        <charset val="136"/>
      </rPr>
      <t>檢測方法非最新版本</t>
    </r>
    <r>
      <rPr>
        <sz val="8"/>
        <color rgb="FF000000"/>
        <rFont val="Arial"/>
        <family val="2"/>
      </rPr>
      <t>Test method is not a latest version.</t>
    </r>
    <phoneticPr fontId="1"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</si>
  <si>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</si>
  <si>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</si>
  <si>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</si>
  <si>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</si>
  <si>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1" type="noConversion"/>
  </si>
  <si>
    <t>其他 Others</t>
  </si>
  <si>
    <t xml:space="preserve">報告號碼(Report No):                                         </t>
  </si>
  <si>
    <t xml:space="preserve">                                    </t>
  </si>
  <si>
    <t xml:space="preserve">Date in: </t>
  </si>
  <si>
    <t>Date out:</t>
  </si>
  <si>
    <t>超微量工業安全實驗室委託試驗申請書- 防腐效力(挑戰性)試驗</t>
    <phoneticPr fontId="1" type="noConversion"/>
  </si>
  <si>
    <t>Ultra Trace and Industrial Safety Hygiene Laboratory Application Form -Antimicrobial Effectiveness Testing</t>
    <phoneticPr fontId="1" type="noConversion"/>
  </si>
  <si>
    <r>
      <rPr>
        <sz val="9"/>
        <rFont val="微軟正黑體"/>
        <family val="2"/>
        <charset val="136"/>
      </rPr>
      <t>室溫</t>
    </r>
    <r>
      <rPr>
        <b/>
        <sz val="10"/>
        <rFont val="Arial"/>
        <family val="2"/>
      </rPr>
      <t>Room Temperature</t>
    </r>
    <phoneticPr fontId="1"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</si>
  <si>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</si>
  <si>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 type="noConversion"/>
  </si>
  <si>
    <r>
      <t xml:space="preserve">Received amount:
</t>
    </r>
    <r>
      <rPr>
        <b/>
        <sz val="8"/>
        <color theme="1"/>
        <rFont val="Microsoft JhengHei"/>
        <family val="2"/>
        <charset val="136"/>
      </rPr>
      <t>(       同樣品量之單位)</t>
    </r>
    <phoneticPr fontId="1"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</si>
  <si>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</si>
  <si>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</si>
  <si>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 type="noConversion"/>
  </si>
  <si>
    <t>2025.10.01</t>
    <phoneticPr fontId="1"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</si>
  <si>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 type="noConversion"/>
  </si>
  <si>
    <r>
      <t xml:space="preserve">金黃色葡萄球菌   </t>
    </r>
    <r>
      <rPr>
        <i/>
        <sz val="10"/>
        <color theme="1"/>
        <rFont val="微軟正黑體"/>
        <family val="2"/>
        <charset val="136"/>
      </rPr>
      <t>Staphylococcus aureus subsp. aureus</t>
    </r>
    <phoneticPr fontId="1" type="noConversion"/>
  </si>
  <si>
    <r>
      <t xml:space="preserve">類綠膿桿菌 </t>
    </r>
    <r>
      <rPr>
        <i/>
        <sz val="10"/>
        <color theme="1"/>
        <rFont val="微軟正黑體"/>
        <family val="2"/>
        <charset val="136"/>
      </rPr>
      <t xml:space="preserve">Pseudomonas paraeruginosa </t>
    </r>
    <phoneticPr fontId="1" type="noConversion"/>
  </si>
  <si>
    <r>
      <t>大腸桿菌</t>
    </r>
    <r>
      <rPr>
        <i/>
        <sz val="10"/>
        <color theme="1"/>
        <rFont val="微軟正黑體"/>
        <family val="2"/>
        <charset val="136"/>
      </rPr>
      <t xml:space="preserve"> Escherichia coli  </t>
    </r>
    <phoneticPr fontId="1" type="noConversion"/>
  </si>
  <si>
    <r>
      <t xml:space="preserve">白色念珠球菌 </t>
    </r>
    <r>
      <rPr>
        <i/>
        <sz val="10"/>
        <color theme="1"/>
        <rFont val="微軟正黑體"/>
        <family val="2"/>
        <charset val="136"/>
      </rPr>
      <t>Candida albicans</t>
    </r>
    <phoneticPr fontId="1" type="noConversion"/>
  </si>
  <si>
    <r>
      <t xml:space="preserve">巴西麴菌(黴菌) </t>
    </r>
    <r>
      <rPr>
        <i/>
        <sz val="10"/>
        <color theme="1"/>
        <rFont val="微軟正黑體"/>
        <family val="2"/>
        <charset val="136"/>
      </rPr>
      <t>Aspergillus brasiliensis</t>
    </r>
    <phoneticPr fontId="1" type="noConversion"/>
  </si>
  <si>
    <t>7, 14, 28 days 套裝優惠價NT$18,000</t>
    <phoneticPr fontId="1" type="noConversion"/>
  </si>
  <si>
    <r>
      <t>巴西麴菌(黴菌)</t>
    </r>
    <r>
      <rPr>
        <i/>
        <sz val="10"/>
        <color theme="1"/>
        <rFont val="微軟正黑體"/>
        <family val="2"/>
        <charset val="136"/>
      </rPr>
      <t xml:space="preserve"> Aspergillus brasiliensis</t>
    </r>
    <phoneticPr fontId="1" type="noConversion"/>
  </si>
  <si>
    <r>
      <t xml:space="preserve">大腸桿菌 </t>
    </r>
    <r>
      <rPr>
        <i/>
        <sz val="10"/>
        <color theme="1"/>
        <rFont val="微軟正黑體"/>
        <family val="2"/>
        <charset val="136"/>
      </rPr>
      <t xml:space="preserve">Escherichia coli  </t>
    </r>
    <phoneticPr fontId="1" type="noConversion"/>
  </si>
  <si>
    <r>
      <t xml:space="preserve">USP &lt;51&gt; 試驗方法   </t>
    </r>
    <r>
      <rPr>
        <b/>
        <sz val="8"/>
        <color rgb="FFFF0000"/>
        <rFont val="微軟正黑體"/>
        <family val="2"/>
        <charset val="136"/>
      </rPr>
      <t>**所需樣品量200mL**</t>
    </r>
    <phoneticPr fontId="1" type="noConversion"/>
  </si>
  <si>
    <r>
      <t>ISO 11930 試驗方法</t>
    </r>
    <r>
      <rPr>
        <b/>
        <sz val="9"/>
        <color rgb="FF000000"/>
        <rFont val="Calibri"/>
        <family val="2"/>
      </rPr>
      <t xml:space="preserve">   </t>
    </r>
    <r>
      <rPr>
        <b/>
        <sz val="8"/>
        <color rgb="FFFF0000"/>
        <rFont val="微軟正黑體"/>
        <family val="2"/>
        <charset val="136"/>
      </rPr>
      <t>**所需樣品量400mL**</t>
    </r>
    <phoneticPr fontId="1" type="noConversion"/>
  </si>
  <si>
    <r>
      <t xml:space="preserve">化粧品防腐效能試驗指引 </t>
    </r>
    <r>
      <rPr>
        <b/>
        <sz val="8"/>
        <color rgb="FF000000"/>
        <rFont val="微軟正黑體"/>
        <family val="2"/>
        <charset val="136"/>
      </rPr>
      <t>(食藥署發文字號: FDA器字第1101603809號)</t>
    </r>
    <r>
      <rPr>
        <b/>
        <sz val="8"/>
        <color rgb="FF000000"/>
        <rFont val="Calibri"/>
        <family val="2"/>
      </rPr>
      <t xml:space="preserve">   </t>
    </r>
    <r>
      <rPr>
        <b/>
        <sz val="8"/>
        <color rgb="FFFF0000"/>
        <rFont val="微軟正黑體"/>
        <family val="2"/>
        <charset val="136"/>
      </rPr>
      <t>**所需樣品量200mL**</t>
    </r>
    <phoneticPr fontId="1" type="noConversion"/>
  </si>
  <si>
    <t>※ 項目前有標示★符號表示為TFDA認證項目，◎符號表示為TAF認證項目。★ Indicated as TFDA Accreditation Testing Field. ◎ Indicated as TAF Accreditation Testing Field.</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</si>
</sst>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6">
    <font>
      <sz val="11"/>
      <color theme="1"/>
      <name val="新細明體"/>
      <family val="2"/>
      <charset val="136"/>
      <scheme val="minor"/>
    </font>
    <font>
      <sz val="9"/>
      <name val="新細明體"/>
      <family val="2"/>
      <charset val="136"/>
      <scheme val="minor"/>
    </font>
    <font>
      <sz val="9"/>
      <color theme="1"/>
      <name val="微軟正黑體"/>
      <family val="2"/>
      <charset val="136"/>
    </font>
    <font>
      <b/>
      <sz val="9"/>
      <color rgb="FF000000"/>
      <name val="微軟正黑體"/>
      <family val="2"/>
      <charset val="136"/>
    </font>
    <font>
      <b/>
      <sz val="8"/>
      <color rgb="FF000000"/>
      <name val="微軟正黑體"/>
      <family val="2"/>
      <charset val="136"/>
    </font>
    <font>
      <b/>
      <sz val="8"/>
      <color rgb="FFFF0000"/>
      <name val="微軟正黑體"/>
      <family val="2"/>
      <charset val="136"/>
    </font>
    <font>
      <sz val="9"/>
      <color rgb="FF000000"/>
      <name val="微軟正黑體"/>
      <family val="2"/>
      <charset val="136"/>
    </font>
    <font>
      <u/>
      <sz val="11"/>
      <color theme="10"/>
      <name val="新細明體"/>
      <family val="2"/>
      <charset val="136"/>
      <scheme val="minor"/>
    </font>
    <font>
      <b/>
      <sz val="12"/>
      <name val="微軟正黑體"/>
      <family val="2"/>
      <charset val="136"/>
    </font>
    <font>
      <u/>
      <sz val="11"/>
      <color theme="10"/>
      <name val="微軟正黑體"/>
      <family val="2"/>
      <charset val="136"/>
    </font>
    <font>
      <sz val="11"/>
      <color theme="1"/>
      <name val="微軟正黑體"/>
      <family val="2"/>
      <charset val="136"/>
    </font>
    <font>
      <sz val="10"/>
      <color theme="1"/>
      <name val="微軟正黑體"/>
      <family val="2"/>
      <charset val="136"/>
    </font>
    <font>
      <b/>
      <sz val="9"/>
      <color rgb="FF000000"/>
      <name val="Calibri"/>
      <family val="2"/>
    </font>
    <font>
      <b/>
      <sz val="8"/>
      <color rgb="FF000000"/>
      <name val="Calibri"/>
      <family val="2"/>
    </font>
    <font>
      <u/>
      <sz val="9"/>
      <color theme="10"/>
      <name val="微軟正黑體"/>
      <family val="2"/>
      <charset val="136"/>
    </font>
    <font>
      <sz val="9"/>
      <color theme="1"/>
      <name val="新細明體"/>
      <family val="2"/>
      <charset val="136"/>
      <scheme val="minor"/>
    </font>
    <font>
      <sz val="8"/>
      <name val="新細明體"/>
      <family val="2"/>
      <charset val="136"/>
      <scheme val="minor"/>
    </font>
    <font>
      <b/>
      <sz val="10"/>
      <color theme="5" tint="0.79998168889431442"/>
      <name val="微軟正黑體"/>
      <family val="2"/>
      <charset val="136"/>
    </font>
    <font>
      <b/>
      <sz val="8"/>
      <color theme="1"/>
      <name val="新細明體"/>
      <family val="2"/>
      <charset val="136"/>
      <scheme val="minor"/>
    </font>
    <font>
      <b/>
      <sz val="8"/>
      <name val="新細明體"/>
      <family val="2"/>
      <charset val="136"/>
      <scheme val="minor"/>
    </font>
    <font>
      <sz val="9"/>
      <color rgb="FFFFFFFF"/>
      <name val="微軟正黑體"/>
      <family val="2"/>
      <charset val="136"/>
    </font>
    <font>
      <sz val="9"/>
      <color rgb="FFFFFFFF"/>
      <name val="Segoe UI Symbol"/>
      <family val="2"/>
    </font>
    <font>
      <sz val="11"/>
      <color rgb="FFFFFFFF"/>
      <name val="微軟正黑體"/>
      <family val="2"/>
      <charset val="136"/>
    </font>
    <font>
      <b/>
      <u/>
      <sz val="14"/>
      <color theme="10"/>
      <name val="新細明體"/>
      <family val="1"/>
      <charset val="136"/>
      <scheme val="minor"/>
    </font>
    <font>
      <sz val="10"/>
      <color rgb="FF000000"/>
      <name val="微軟正黑體"/>
      <family val="2"/>
      <charset val="136"/>
    </font>
    <font>
      <sz val="8"/>
      <color rgb="FF000000"/>
      <name val="微軟正黑體"/>
      <family val="2"/>
      <charset val="136"/>
    </font>
    <font>
      <b/>
      <sz val="10"/>
      <color theme="1"/>
      <name val="微軟正黑體"/>
      <family val="2"/>
      <charset val="136"/>
    </font>
    <font>
      <sz val="10"/>
      <color rgb="FFFFFFFF"/>
      <name val="微軟正黑體"/>
      <family val="2"/>
      <charset val="136"/>
    </font>
    <font>
      <b/>
      <sz val="9"/>
      <color theme="1"/>
      <name val="Arial"/>
      <family val="2"/>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sz val="8"/>
      <color rgb="FF000000"/>
      <name val="Arial"/>
      <family val="2"/>
    </font>
    <font>
      <sz val="9"/>
      <color rgb="FF000000"/>
      <name val="Arial"/>
      <family val="2"/>
    </font>
    <font>
      <sz val="8"/>
      <color theme="1"/>
      <name val="微軟正黑體"/>
      <family val="2"/>
      <charset val="136"/>
    </font>
    <font>
      <b/>
      <sz val="8"/>
      <color rgb="FFFF6600"/>
      <name val="微軟正黑體"/>
      <family val="2"/>
      <charset val="136"/>
    </font>
    <font>
      <b/>
      <sz val="9"/>
      <color rgb="FFFF6600"/>
      <name val="微軟正黑體"/>
      <family val="2"/>
      <charset val="136"/>
    </font>
    <font>
      <b/>
      <sz val="8"/>
      <color theme="1"/>
      <name val="微軟正黑體"/>
      <family val="2"/>
      <charset val="136"/>
    </font>
    <font>
      <u/>
      <sz val="8"/>
      <color rgb="FF000000"/>
      <name val="微軟正黑體"/>
      <family val="2"/>
      <charset val="136"/>
    </font>
    <font>
      <b/>
      <sz val="8"/>
      <color theme="1"/>
      <name val="Arial"/>
      <family val="2"/>
    </font>
    <font>
      <b/>
      <sz val="8"/>
      <color rgb="FFFF0000"/>
      <name val="Arial"/>
      <family val="2"/>
    </font>
    <font>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theme="1"/>
      <name val="Arial"/>
      <family val="2"/>
    </font>
    <font>
      <sz val="10"/>
      <color theme="1"/>
      <name val="Arial"/>
      <family val="2"/>
    </font>
    <font>
      <sz val="9"/>
      <color theme="1"/>
      <name val="Arial Unicode MS"/>
      <family val="2"/>
      <charset val="136"/>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b/>
      <sz val="11"/>
      <color theme="1"/>
      <name val="Arial"/>
      <family val="2"/>
    </font>
    <font>
      <sz val="11"/>
      <color rgb="FFFFFFFF"/>
      <name val="新細明體"/>
      <family val="2"/>
      <charset val="136"/>
      <scheme val="minor"/>
    </font>
    <font>
      <b/>
      <sz val="10"/>
      <name val="Arial"/>
      <family val="2"/>
    </font>
    <font>
      <sz val="10"/>
      <color rgb="FFFFFFFF"/>
      <name val="Arial"/>
      <family val="2"/>
    </font>
    <font>
      <sz val="10"/>
      <color theme="1"/>
      <name val="Arial"/>
      <family val="2"/>
      <charset val="136"/>
    </font>
    <font>
      <sz val="10"/>
      <color rgb="FF000000"/>
      <name val="Arial"/>
      <family val="2"/>
    </font>
    <font>
      <sz val="9"/>
      <color theme="1"/>
      <name val="Arial"/>
      <family val="2"/>
    </font>
    <font>
      <b/>
      <sz val="10"/>
      <color rgb="FFFF0000"/>
      <name val="Arial"/>
      <family val="2"/>
    </font>
    <font>
      <sz val="10"/>
      <color rgb="FF000000"/>
      <name val="Arial"/>
      <family val="2"/>
      <charset val="136"/>
    </font>
    <font>
      <b/>
      <sz val="8"/>
      <color rgb="FFFF0000"/>
      <name val="Arial"/>
      <family val="2"/>
      <charset val="136"/>
    </font>
    <font>
      <b/>
      <sz val="8"/>
      <name val="Arial"/>
      <family val="2"/>
    </font>
    <font>
      <b/>
      <sz val="10"/>
      <color rgb="FFFFFFFF"/>
      <name val="Arial"/>
      <family val="2"/>
    </font>
    <font>
      <b/>
      <sz val="8"/>
      <color rgb="FF000000"/>
      <name val="Arial"/>
      <family val="2"/>
    </font>
    <font>
      <sz val="8"/>
      <name val="Arial"/>
      <family val="2"/>
    </font>
    <font>
      <b/>
      <sz val="9"/>
      <color rgb="FFFFFFFF"/>
      <name val="Arial"/>
      <family val="2"/>
    </font>
    <font>
      <sz val="9"/>
      <name val="微軟正黑體"/>
      <family val="2"/>
      <charset val="136"/>
    </font>
    <font>
      <sz val="9"/>
      <name val="Arial"/>
      <family val="2"/>
    </font>
    <font>
      <b/>
      <sz val="9"/>
      <color rgb="FF000000"/>
      <name val="Arial"/>
      <family val="2"/>
    </font>
    <font>
      <b/>
      <sz val="10"/>
      <name val="微軟正黑體"/>
      <family val="2"/>
      <charset val="136"/>
    </font>
    <font>
      <b/>
      <sz val="10"/>
      <color rgb="FF000000"/>
      <name val="Arial"/>
      <family val="2"/>
      <charset val="136"/>
    </font>
    <font>
      <sz val="11"/>
      <color rgb="FFFFFFFF"/>
      <name val="Arial"/>
      <family val="2"/>
    </font>
    <font>
      <b/>
      <vertAlign val="superscript"/>
      <sz val="8"/>
      <color rgb="FFFF0000"/>
      <name val="微軟正黑體"/>
      <family val="2"/>
      <charset val="136"/>
    </font>
    <font>
      <sz val="6"/>
      <color theme="1"/>
      <name val="Arial"/>
      <family val="2"/>
      <charset val="136"/>
    </font>
    <font>
      <sz val="6"/>
      <color theme="1"/>
      <name val="Arial Unicode MS"/>
      <family val="2"/>
      <charset val="136"/>
    </font>
    <font>
      <sz val="6"/>
      <color theme="1"/>
      <name val="Arial"/>
      <family val="2"/>
    </font>
    <font>
      <sz val="6"/>
      <name val="Arial"/>
      <family val="2"/>
    </font>
    <font>
      <sz val="6"/>
      <name val="微軟正黑體"/>
      <family val="2"/>
      <charset val="136"/>
    </font>
    <font>
      <b/>
      <sz val="7"/>
      <color rgb="FFFF0000"/>
      <name val="Arial"/>
      <family val="2"/>
    </font>
    <font>
      <b/>
      <sz val="10"/>
      <color theme="1"/>
      <name val="Arial"/>
      <family val="2"/>
    </font>
    <font>
      <b/>
      <sz val="7"/>
      <color theme="1"/>
      <name val="Arial"/>
      <family val="2"/>
    </font>
    <font>
      <b/>
      <sz val="11"/>
      <color theme="1"/>
      <name val="微軟正黑體"/>
      <family val="2"/>
      <charset val="136"/>
    </font>
    <font>
      <sz val="7"/>
      <color theme="1"/>
      <name val="Arial"/>
      <family val="2"/>
    </font>
    <font>
      <b/>
      <sz val="7"/>
      <color theme="1"/>
      <name val="微軟正黑體"/>
      <family val="2"/>
      <charset val="136"/>
    </font>
    <font>
      <sz val="8"/>
      <color theme="1"/>
      <name val="新細明體"/>
      <family val="2"/>
      <charset val="136"/>
      <scheme val="minor"/>
    </font>
    <font>
      <sz val="11"/>
      <color theme="0"/>
      <name val="新細明體"/>
      <family val="2"/>
      <charset val="136"/>
      <scheme val="minor"/>
    </font>
    <font>
      <sz val="7"/>
      <color theme="1"/>
      <name val="Arial"/>
      <family val="2"/>
      <charset val="136"/>
    </font>
    <font>
      <sz val="7"/>
      <color theme="1"/>
      <name val="Microsoft JhengHei"/>
      <family val="2"/>
    </font>
    <font>
      <sz val="7"/>
      <color theme="1"/>
      <name val="微軟正黑體"/>
      <family val="2"/>
      <charset val="136"/>
    </font>
    <font>
      <b/>
      <sz val="11"/>
      <color theme="0"/>
      <name val="微軟正黑體"/>
      <family val="2"/>
      <charset val="136"/>
    </font>
    <font>
      <sz val="9"/>
      <color theme="1"/>
      <name val="Arial"/>
      <family val="2"/>
      <charset val="136"/>
    </font>
    <font>
      <sz val="10"/>
      <name val="Arial"/>
      <family val="2"/>
    </font>
    <font>
      <sz val="10"/>
      <name val="微軟正黑體"/>
      <family val="2"/>
      <charset val="136"/>
    </font>
    <font>
      <b/>
      <sz val="10"/>
      <name val="Arial"/>
      <family val="2"/>
      <charset val="136"/>
    </font>
    <font>
      <b/>
      <sz val="11"/>
      <color rgb="FFFFFF00"/>
      <name val="微軟正黑體"/>
      <family val="2"/>
      <charset val="136"/>
    </font>
    <font>
      <b/>
      <sz val="10"/>
      <color rgb="FFFFFF00"/>
      <name val="微軟正黑體"/>
      <family val="2"/>
      <charset val="136"/>
    </font>
    <font>
      <b/>
      <sz val="12"/>
      <color theme="0"/>
      <name val="微軟正黑體"/>
      <family val="2"/>
      <charset val="136"/>
    </font>
    <font>
      <b/>
      <sz val="10"/>
      <color theme="1"/>
      <name val="Arial"/>
      <family val="2"/>
      <charset val="136"/>
    </font>
    <font>
      <b/>
      <vertAlign val="superscript"/>
      <sz val="9"/>
      <color rgb="FFFF0000"/>
      <name val="微軟正黑體"/>
      <family val="2"/>
      <charset val="136"/>
    </font>
    <font>
      <b/>
      <u/>
      <sz val="11"/>
      <color rgb="FFFFFF00"/>
      <name val="新細明體"/>
      <family val="1"/>
      <charset val="136"/>
      <scheme val="minor"/>
    </font>
    <font>
      <sz val="10"/>
      <color theme="10"/>
      <name val="微軟正黑體"/>
      <family val="2"/>
      <charset val="136"/>
    </font>
    <font>
      <sz val="11"/>
      <color rgb="FFFFFF00"/>
      <name val="新細明體"/>
      <family val="2"/>
      <charset val="136"/>
      <scheme val="minor"/>
    </font>
    <font>
      <b/>
      <u/>
      <sz val="12"/>
      <color rgb="FFFFFF00"/>
      <name val="微軟正黑體"/>
      <family val="2"/>
      <charset val="136"/>
    </font>
    <font>
      <b/>
      <u/>
      <sz val="16"/>
      <color rgb="FFFFFF00"/>
      <name val="微軟正黑體"/>
      <family val="2"/>
      <charset val="136"/>
    </font>
    <font>
      <b/>
      <sz val="10"/>
      <color rgb="FF000000"/>
      <name val="Microsoft JhengHei"/>
      <family val="2"/>
    </font>
    <font>
      <b/>
      <sz val="10"/>
      <name val="Microsoft JhengHei"/>
      <family val="2"/>
    </font>
    <font>
      <b/>
      <sz val="7"/>
      <color rgb="FFFF0000"/>
      <name val="Arial"/>
      <family val="2"/>
      <charset val="136"/>
    </font>
    <font>
      <b/>
      <sz val="7"/>
      <color rgb="FFFF0000"/>
      <name val="微軟正黑體"/>
      <family val="2"/>
      <charset val="136"/>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b/>
      <sz val="9"/>
      <color rgb="FF000000"/>
      <name val="Arial"/>
      <family val="2"/>
      <charset val="136"/>
    </font>
    <font>
      <b/>
      <sz val="6"/>
      <color rgb="FFFF0000"/>
      <name val="Arial"/>
      <family val="2"/>
      <charset val="136"/>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sz val="6"/>
      <color theme="1"/>
      <name val="微軟正黑體"/>
      <family val="2"/>
      <charset val="136"/>
    </font>
    <font>
      <sz val="6"/>
      <color theme="0" tint="-0.499984740745262"/>
      <name val="Arial"/>
      <family val="2"/>
    </font>
    <font>
      <b/>
      <sz val="11"/>
      <color rgb="FF000000"/>
      <name val="Arial"/>
      <family val="2"/>
      <charset val="136"/>
    </font>
    <font>
      <sz val="12"/>
      <color theme="1"/>
      <name val="Arial"/>
      <family val="2"/>
    </font>
    <font>
      <sz val="8"/>
      <color theme="1"/>
      <name val="Arial"/>
      <family val="2"/>
      <charset val="136"/>
    </font>
    <font>
      <sz val="8"/>
      <color rgb="FFFFFFFF"/>
      <name val="Arial"/>
      <family val="2"/>
    </font>
    <font>
      <sz val="8"/>
      <color rgb="FF000000"/>
      <name val="Arial"/>
      <family val="2"/>
      <charset val="136"/>
    </font>
    <font>
      <sz val="9"/>
      <color rgb="FFFFFFFF"/>
      <name val="Arial"/>
      <family val="2"/>
    </font>
    <font>
      <b/>
      <sz val="9"/>
      <color indexed="81"/>
      <name val="細明體"/>
      <family val="3"/>
      <charset val="136"/>
    </font>
    <font>
      <sz val="9"/>
      <color indexed="81"/>
      <name val="微軟正黑體"/>
      <family val="2"/>
      <charset val="136"/>
    </font>
    <font>
      <u/>
      <sz val="9"/>
      <color indexed="81"/>
      <name val="微軟正黑體"/>
      <family val="2"/>
      <charset val="136"/>
    </font>
    <font>
      <sz val="8"/>
      <color indexed="81"/>
      <name val="微軟正黑體"/>
      <family val="2"/>
      <charset val="136"/>
    </font>
    <font>
      <u/>
      <sz val="8"/>
      <color indexed="81"/>
      <name val="微軟正黑體"/>
      <family val="2"/>
      <charset val="136"/>
    </font>
    <font>
      <b/>
      <sz val="8"/>
      <color indexed="81"/>
      <name val="微軟正黑體"/>
      <family val="2"/>
      <charset val="136"/>
    </font>
    <font>
      <b/>
      <u/>
      <sz val="8"/>
      <color indexed="81"/>
      <name val="微軟正黑體"/>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i/>
      <sz val="10"/>
      <color theme="1"/>
      <name val="微軟正黑體"/>
      <family val="2"/>
      <charset val="136"/>
    </font>
  </fonts>
  <fills count="10">
    <fill>
      <patternFill patternType="none"/>
    </fill>
    <fill>
      <patternFill patternType="gray125"/>
    </fill>
    <fill>
      <patternFill patternType="solid">
        <fgColor rgb="FFFCE4D6"/>
        <bgColor indexed="64"/>
      </patternFill>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33">
    <border>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double">
        <color indexed="64"/>
      </left>
      <right/>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double">
        <color indexed="64"/>
      </right>
      <top/>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top/>
      <bottom style="double">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double">
        <color indexed="64"/>
      </left>
      <right/>
      <top style="double">
        <color indexed="64"/>
      </top>
      <bottom style="hair">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double">
        <color indexed="64"/>
      </right>
      <top style="medium">
        <color indexed="64"/>
      </top>
      <bottom/>
      <diagonal/>
    </border>
    <border>
      <left style="double">
        <color indexed="64"/>
      </left>
      <right/>
      <top style="medium">
        <color indexed="64"/>
      </top>
      <bottom/>
      <diagonal/>
    </border>
    <border>
      <left style="medium">
        <color indexed="64"/>
      </left>
      <right/>
      <top/>
      <bottom style="double">
        <color indexed="64"/>
      </bottom>
      <diagonal/>
    </border>
    <border>
      <left/>
      <right style="thin">
        <color indexed="64"/>
      </right>
      <top style="double">
        <color indexed="64"/>
      </top>
      <bottom style="hair">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s>
  <cellStyleXfs count="2">
    <xf numFmtId="0" fontId="0" fillId="0" borderId="0">
      <alignment vertical="center"/>
    </xf>
    <xf numFmtId="0" fontId="7" fillId="0" borderId="0" applyNumberFormat="0" applyFill="0" applyBorder="0" applyAlignment="0" applyProtection="0">
      <alignment vertical="center"/>
    </xf>
  </cellStyleXfs>
  <cellXfs count="766">
    <xf numFmtId="0" fontId="0" fillId="0" borderId="0" xfId="0">
      <alignment vertical="center"/>
    </xf>
    <xf numFmtId="0" fontId="10" fillId="0" borderId="0" xfId="0" applyFont="1">
      <alignment vertical="center"/>
    </xf>
    <xf numFmtId="0" fontId="8" fillId="0" borderId="0" xfId="0" applyFont="1" applyAlignment="1">
      <alignment horizontal="center" vertical="center"/>
    </xf>
    <xf numFmtId="0" fontId="15" fillId="0" borderId="0" xfId="0" applyFont="1">
      <alignment vertical="center"/>
    </xf>
    <xf numFmtId="0" fontId="0" fillId="0" borderId="0" xfId="0" applyProtection="1">
      <alignment vertical="center"/>
      <protection locked="0" hidden="1"/>
    </xf>
    <xf numFmtId="0" fontId="1" fillId="0" borderId="0" xfId="0" applyFont="1">
      <alignment vertical="center"/>
    </xf>
    <xf numFmtId="0" fontId="5" fillId="0" borderId="0" xfId="0" applyFont="1" applyAlignment="1">
      <alignment horizontal="center" vertical="center"/>
    </xf>
    <xf numFmtId="49" fontId="5" fillId="0" borderId="0" xfId="0" applyNumberFormat="1" applyFont="1" applyAlignment="1">
      <alignment horizontal="center" vertical="center"/>
    </xf>
    <xf numFmtId="0" fontId="5" fillId="0" borderId="0" xfId="0" applyFont="1" applyAlignment="1" applyProtection="1">
      <alignment horizontal="center" vertical="center"/>
      <protection locked="0" hidden="1"/>
    </xf>
    <xf numFmtId="0" fontId="16" fillId="0" borderId="0" xfId="0" applyFont="1">
      <alignment vertical="center"/>
    </xf>
    <xf numFmtId="0" fontId="17" fillId="3" borderId="0" xfId="0" applyFont="1" applyFill="1">
      <alignment vertical="center"/>
    </xf>
    <xf numFmtId="0" fontId="18" fillId="0" borderId="0" xfId="0" applyFont="1" applyAlignment="1">
      <alignment vertical="top"/>
    </xf>
    <xf numFmtId="0" fontId="0" fillId="0" borderId="0" xfId="0" applyProtection="1">
      <alignment vertical="center"/>
      <protection locked="0"/>
    </xf>
    <xf numFmtId="0" fontId="19" fillId="0" borderId="0" xfId="0" applyFont="1" applyAlignment="1">
      <alignment vertical="top"/>
    </xf>
    <xf numFmtId="0" fontId="6" fillId="2" borderId="0" xfId="0" applyFont="1" applyFill="1">
      <alignment vertical="center"/>
    </xf>
    <xf numFmtId="0" fontId="20" fillId="0" borderId="0" xfId="0" applyFont="1">
      <alignment vertical="center"/>
    </xf>
    <xf numFmtId="0" fontId="22" fillId="0" borderId="0" xfId="0" applyFont="1">
      <alignment vertical="center"/>
    </xf>
    <xf numFmtId="0" fontId="10" fillId="4" borderId="0" xfId="0" applyFont="1" applyFill="1">
      <alignment vertical="center"/>
    </xf>
    <xf numFmtId="0" fontId="20" fillId="4" borderId="6" xfId="0" applyFont="1" applyFill="1" applyBorder="1">
      <alignment vertical="center"/>
    </xf>
    <xf numFmtId="0" fontId="20" fillId="4" borderId="11" xfId="0" applyFont="1" applyFill="1" applyBorder="1">
      <alignment vertical="center"/>
    </xf>
    <xf numFmtId="0" fontId="21" fillId="4" borderId="11" xfId="0" applyFont="1" applyFill="1" applyBorder="1">
      <alignment vertical="center"/>
    </xf>
    <xf numFmtId="0" fontId="20" fillId="4" borderId="8" xfId="0" applyFont="1" applyFill="1" applyBorder="1">
      <alignment vertical="center"/>
    </xf>
    <xf numFmtId="0" fontId="20" fillId="4" borderId="0" xfId="0" applyFont="1" applyFill="1">
      <alignment vertical="center"/>
    </xf>
    <xf numFmtId="0" fontId="0" fillId="0" borderId="0" xfId="0" applyAlignment="1">
      <alignment vertical="top" wrapText="1"/>
    </xf>
    <xf numFmtId="0" fontId="0" fillId="0" borderId="0" xfId="0" applyAlignment="1">
      <alignment vertical="center" wrapText="1"/>
    </xf>
    <xf numFmtId="14" fontId="10" fillId="0" borderId="0" xfId="0" applyNumberFormat="1" applyFont="1">
      <alignment vertical="center"/>
    </xf>
    <xf numFmtId="0" fontId="17" fillId="3" borderId="0" xfId="0" applyFont="1" applyFill="1" applyProtection="1">
      <alignment vertical="center"/>
      <protection locked="0"/>
    </xf>
    <xf numFmtId="0" fontId="11" fillId="0" borderId="0" xfId="0" applyFont="1" applyProtection="1">
      <alignment vertical="center"/>
      <protection locked="0"/>
    </xf>
    <xf numFmtId="0" fontId="27" fillId="0" borderId="2" xfId="0" applyFont="1" applyBorder="1" applyProtection="1">
      <alignment vertical="center"/>
      <protection locked="0"/>
    </xf>
    <xf numFmtId="0" fontId="11" fillId="0" borderId="0" xfId="0" applyFont="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16" xfId="0" applyFont="1" applyBorder="1" applyAlignment="1" applyProtection="1">
      <alignment vertical="center" wrapText="1"/>
      <protection locked="0"/>
    </xf>
    <xf numFmtId="0" fontId="11" fillId="0" borderId="17" xfId="0" applyFont="1" applyBorder="1" applyAlignment="1" applyProtection="1">
      <alignment vertical="center" wrapText="1"/>
      <protection locked="0"/>
    </xf>
    <xf numFmtId="0" fontId="11" fillId="0" borderId="4" xfId="0" applyFont="1" applyBorder="1" applyAlignment="1" applyProtection="1">
      <alignment vertical="center" wrapText="1"/>
      <protection locked="0"/>
    </xf>
    <xf numFmtId="0" fontId="0" fillId="4" borderId="0" xfId="0" applyFill="1">
      <alignment vertical="center"/>
    </xf>
    <xf numFmtId="0" fontId="33" fillId="4" borderId="0" xfId="0" applyFont="1" applyFill="1">
      <alignment vertical="center"/>
    </xf>
    <xf numFmtId="0" fontId="34" fillId="0" borderId="0" xfId="0" applyFont="1">
      <alignment vertical="center"/>
    </xf>
    <xf numFmtId="0" fontId="31" fillId="4" borderId="0" xfId="0" applyFont="1" applyFill="1">
      <alignment vertical="center"/>
    </xf>
    <xf numFmtId="0" fontId="36" fillId="4" borderId="0" xfId="0" applyFont="1" applyFill="1" applyProtection="1">
      <alignment vertical="center"/>
      <protection locked="0"/>
    </xf>
    <xf numFmtId="0" fontId="37" fillId="4" borderId="0" xfId="0" applyFont="1" applyFill="1">
      <alignment vertical="center"/>
    </xf>
    <xf numFmtId="0" fontId="0" fillId="4" borderId="0" xfId="0" applyFill="1" applyAlignment="1">
      <alignment horizontal="left" vertical="center"/>
    </xf>
    <xf numFmtId="0" fontId="11" fillId="4" borderId="0" xfId="0" applyFont="1" applyFill="1" applyAlignment="1">
      <alignment horizontal="left" vertical="center"/>
    </xf>
    <xf numFmtId="0" fontId="11" fillId="4" borderId="0" xfId="0" applyFont="1" applyFill="1" applyAlignment="1">
      <alignment vertical="center" wrapText="1"/>
    </xf>
    <xf numFmtId="0" fontId="32" fillId="0" borderId="0" xfId="0" applyFont="1">
      <alignment vertical="center"/>
    </xf>
    <xf numFmtId="0" fontId="6" fillId="0" borderId="0" xfId="0" applyFont="1">
      <alignment vertical="center"/>
    </xf>
    <xf numFmtId="0" fontId="39" fillId="0" borderId="0" xfId="0" applyFont="1">
      <alignment vertical="center"/>
    </xf>
    <xf numFmtId="0" fontId="3" fillId="0" borderId="0" xfId="0" applyFont="1">
      <alignment vertical="center"/>
    </xf>
    <xf numFmtId="0" fontId="2" fillId="0" borderId="0" xfId="0" applyFont="1">
      <alignment vertical="center"/>
    </xf>
    <xf numFmtId="0" fontId="42" fillId="0" borderId="0" xfId="0" applyFont="1">
      <alignment vertical="center"/>
    </xf>
    <xf numFmtId="0" fontId="28" fillId="0" borderId="0" xfId="0" applyFont="1">
      <alignment vertical="center"/>
    </xf>
    <xf numFmtId="0" fontId="51" fillId="0" borderId="0" xfId="0" applyFont="1" applyAlignment="1">
      <alignment vertical="center" wrapText="1"/>
    </xf>
    <xf numFmtId="0" fontId="54" fillId="0" borderId="0" xfId="0" applyFont="1">
      <alignment vertical="center"/>
    </xf>
    <xf numFmtId="0" fontId="43" fillId="4" borderId="24" xfId="0" applyFont="1" applyFill="1" applyBorder="1" applyAlignment="1" applyProtection="1">
      <alignment vertical="center" shrinkToFit="1"/>
      <protection locked="0"/>
    </xf>
    <xf numFmtId="0" fontId="55" fillId="0" borderId="0" xfId="0" applyFont="1">
      <alignment vertical="center"/>
    </xf>
    <xf numFmtId="0" fontId="57" fillId="4" borderId="0" xfId="0" applyFont="1" applyFill="1" applyAlignment="1">
      <alignment vertical="center" wrapText="1"/>
    </xf>
    <xf numFmtId="0" fontId="6" fillId="4" borderId="0" xfId="0" applyFont="1" applyFill="1" applyAlignment="1">
      <alignment vertical="center" wrapText="1"/>
    </xf>
    <xf numFmtId="0" fontId="6" fillId="4" borderId="1" xfId="0" applyFont="1" applyFill="1" applyBorder="1" applyAlignment="1">
      <alignment vertical="center" wrapText="1"/>
    </xf>
    <xf numFmtId="0" fontId="20" fillId="0" borderId="0" xfId="0" applyFont="1" applyBorder="1" applyProtection="1">
      <alignment vertical="center"/>
      <protection locked="0"/>
    </xf>
    <xf numFmtId="0" fontId="10" fillId="4" borderId="0" xfId="0" applyFont="1" applyFill="1" applyBorder="1" applyProtection="1">
      <alignment vertical="center"/>
      <protection locked="0"/>
    </xf>
    <xf numFmtId="0" fontId="20" fillId="4" borderId="0" xfId="0" applyFont="1" applyFill="1" applyBorder="1" applyProtection="1">
      <alignment vertical="center"/>
      <protection locked="0"/>
    </xf>
    <xf numFmtId="0" fontId="66" fillId="0" borderId="0" xfId="0" applyFont="1" applyProtection="1">
      <alignment vertical="center"/>
      <protection locked="0"/>
    </xf>
    <xf numFmtId="0" fontId="75" fillId="0" borderId="0" xfId="0" applyFont="1">
      <alignment vertical="center"/>
    </xf>
    <xf numFmtId="0" fontId="77" fillId="4" borderId="44" xfId="0" applyFont="1" applyFill="1" applyBorder="1" applyAlignment="1">
      <alignment vertical="center" wrapText="1"/>
    </xf>
    <xf numFmtId="0" fontId="72" fillId="4" borderId="44" xfId="0" applyFont="1" applyFill="1" applyBorder="1" applyAlignment="1">
      <alignment vertical="center" wrapText="1"/>
    </xf>
    <xf numFmtId="0" fontId="88" fillId="4" borderId="44" xfId="0" applyFont="1" applyFill="1" applyBorder="1">
      <alignment vertical="center"/>
    </xf>
    <xf numFmtId="0" fontId="0" fillId="0" borderId="0" xfId="0" applyAlignment="1">
      <alignment horizontal="center" vertical="center"/>
    </xf>
    <xf numFmtId="0" fontId="85" fillId="4" borderId="44" xfId="0" applyFont="1" applyFill="1" applyBorder="1" applyAlignment="1">
      <alignment vertical="center" wrapText="1"/>
    </xf>
    <xf numFmtId="0" fontId="94" fillId="4" borderId="44" xfId="0" applyFont="1" applyFill="1" applyBorder="1">
      <alignment vertical="center"/>
    </xf>
    <xf numFmtId="0" fontId="66" fillId="0" borderId="0" xfId="0" applyFont="1" applyAlignment="1" applyProtection="1">
      <alignment vertical="center" wrapText="1"/>
      <protection locked="0"/>
    </xf>
    <xf numFmtId="0" fontId="97" fillId="0" borderId="0" xfId="0" applyFont="1" applyAlignment="1" applyProtection="1">
      <alignment vertical="center" wrapText="1"/>
      <protection locked="0"/>
    </xf>
    <xf numFmtId="0" fontId="107" fillId="0" borderId="0" xfId="0" applyFont="1">
      <alignment vertical="center"/>
    </xf>
    <xf numFmtId="0" fontId="79" fillId="4" borderId="0" xfId="0" applyFont="1" applyFill="1">
      <alignment vertical="center"/>
    </xf>
    <xf numFmtId="0" fontId="47" fillId="4" borderId="12" xfId="0" applyFont="1" applyFill="1" applyBorder="1" applyProtection="1">
      <alignment vertical="center"/>
      <protection locked="0"/>
    </xf>
    <xf numFmtId="0" fontId="112" fillId="0" borderId="0" xfId="0" applyFont="1" applyAlignment="1">
      <alignment horizontal="center" vertical="center"/>
    </xf>
    <xf numFmtId="0" fontId="113" fillId="4" borderId="29" xfId="0" applyFont="1" applyFill="1" applyBorder="1" applyProtection="1">
      <alignment vertical="center"/>
      <protection locked="0"/>
    </xf>
    <xf numFmtId="0" fontId="80" fillId="4" borderId="27" xfId="0" applyFont="1" applyFill="1" applyBorder="1" applyProtection="1">
      <alignment vertical="center"/>
      <protection locked="0"/>
    </xf>
    <xf numFmtId="0" fontId="80" fillId="4" borderId="28" xfId="0" applyFont="1" applyFill="1" applyBorder="1" applyProtection="1">
      <alignment vertical="center"/>
      <protection locked="0"/>
    </xf>
    <xf numFmtId="0" fontId="113" fillId="4" borderId="35" xfId="0" applyFont="1" applyFill="1" applyBorder="1" applyAlignment="1">
      <alignment horizontal="center" vertical="center" shrinkToFit="1"/>
    </xf>
    <xf numFmtId="0" fontId="80" fillId="4" borderId="0" xfId="0" applyFont="1" applyFill="1" applyAlignment="1">
      <alignment horizontal="center" vertical="center" shrinkToFit="1"/>
    </xf>
    <xf numFmtId="0" fontId="65" fillId="4" borderId="35" xfId="0" applyFont="1" applyFill="1" applyBorder="1">
      <alignment vertical="center"/>
    </xf>
    <xf numFmtId="0" fontId="114" fillId="4" borderId="0" xfId="0" applyFont="1" applyFill="1" applyAlignment="1" applyProtection="1">
      <alignment vertical="center" shrinkToFit="1"/>
      <protection locked="0"/>
    </xf>
    <xf numFmtId="0" fontId="82" fillId="4" borderId="0" xfId="0" applyFont="1" applyFill="1">
      <alignment vertical="center"/>
    </xf>
    <xf numFmtId="0" fontId="114" fillId="4" borderId="50" xfId="0" applyFont="1" applyFill="1" applyBorder="1" applyAlignment="1" applyProtection="1">
      <alignment vertical="center" shrinkToFit="1"/>
      <protection locked="0"/>
    </xf>
    <xf numFmtId="0" fontId="108" fillId="0" borderId="0" xfId="0" applyFont="1">
      <alignment vertical="center"/>
    </xf>
    <xf numFmtId="0" fontId="74" fillId="5" borderId="35" xfId="0" applyFont="1" applyFill="1" applyBorder="1" applyAlignment="1" applyProtection="1">
      <alignment vertical="center" textRotation="255"/>
      <protection locked="0"/>
    </xf>
    <xf numFmtId="0" fontId="67" fillId="5" borderId="50" xfId="0" applyFont="1" applyFill="1" applyBorder="1" applyAlignment="1" applyProtection="1">
      <alignment vertical="center" textRotation="180"/>
      <protection locked="0"/>
    </xf>
    <xf numFmtId="0" fontId="79" fillId="4" borderId="53" xfId="0" applyFont="1" applyFill="1" applyBorder="1" applyProtection="1">
      <alignment vertical="center"/>
      <protection locked="0"/>
    </xf>
    <xf numFmtId="0" fontId="79" fillId="4" borderId="37" xfId="0" applyFont="1" applyFill="1" applyBorder="1" applyProtection="1">
      <alignment vertical="center"/>
      <protection locked="0"/>
    </xf>
    <xf numFmtId="0" fontId="79" fillId="4" borderId="38" xfId="0" applyFont="1" applyFill="1" applyBorder="1" applyProtection="1">
      <alignment vertical="center"/>
      <protection locked="0"/>
    </xf>
    <xf numFmtId="49" fontId="114" fillId="4" borderId="39" xfId="0" applyNumberFormat="1" applyFont="1" applyFill="1" applyBorder="1" applyProtection="1">
      <alignment vertical="center"/>
      <protection locked="0"/>
    </xf>
    <xf numFmtId="49" fontId="114" fillId="4" borderId="37" xfId="0" applyNumberFormat="1" applyFont="1" applyFill="1" applyBorder="1" applyProtection="1">
      <alignment vertical="center"/>
      <protection locked="0"/>
    </xf>
    <xf numFmtId="49" fontId="114" fillId="4" borderId="38" xfId="0" applyNumberFormat="1" applyFont="1" applyFill="1" applyBorder="1" applyProtection="1">
      <alignment vertical="center"/>
      <protection locked="0"/>
    </xf>
    <xf numFmtId="49" fontId="79" fillId="4" borderId="39" xfId="0" applyNumberFormat="1" applyFont="1" applyFill="1" applyBorder="1" applyProtection="1">
      <alignment vertical="center"/>
      <protection locked="0"/>
    </xf>
    <xf numFmtId="49" fontId="79" fillId="4" borderId="37" xfId="0" applyNumberFormat="1" applyFont="1" applyFill="1" applyBorder="1" applyProtection="1">
      <alignment vertical="center"/>
      <protection locked="0"/>
    </xf>
    <xf numFmtId="49" fontId="114" fillId="4" borderId="54" xfId="0" applyNumberFormat="1" applyFont="1" applyFill="1" applyBorder="1" applyProtection="1">
      <alignment vertical="center"/>
      <protection locked="0"/>
    </xf>
    <xf numFmtId="0" fontId="112" fillId="0" borderId="0" xfId="0" applyFont="1">
      <alignment vertical="center"/>
    </xf>
    <xf numFmtId="0" fontId="67" fillId="5" borderId="29" xfId="0" applyFont="1" applyFill="1" applyBorder="1" applyAlignment="1" applyProtection="1">
      <alignment vertical="center" textRotation="255"/>
      <protection locked="0"/>
    </xf>
    <xf numFmtId="0" fontId="67" fillId="5" borderId="27" xfId="0" applyFont="1" applyFill="1" applyBorder="1" applyAlignment="1" applyProtection="1">
      <alignment vertical="center" textRotation="180"/>
      <protection locked="0"/>
    </xf>
    <xf numFmtId="49" fontId="73" fillId="4" borderId="30" xfId="0" applyNumberFormat="1" applyFont="1" applyFill="1" applyBorder="1" applyProtection="1">
      <alignment vertical="center"/>
      <protection locked="0"/>
    </xf>
    <xf numFmtId="49" fontId="73" fillId="4" borderId="31" xfId="0" applyNumberFormat="1" applyFont="1" applyFill="1" applyBorder="1" applyProtection="1">
      <alignment vertical="center"/>
      <protection locked="0"/>
    </xf>
    <xf numFmtId="49" fontId="73" fillId="4" borderId="32" xfId="0" applyNumberFormat="1" applyFont="1" applyFill="1" applyBorder="1" applyProtection="1">
      <alignment vertical="center"/>
      <protection locked="0"/>
    </xf>
    <xf numFmtId="49" fontId="114" fillId="4" borderId="33" xfId="0" applyNumberFormat="1" applyFont="1" applyFill="1" applyBorder="1" applyProtection="1">
      <alignment vertical="center"/>
      <protection locked="0"/>
    </xf>
    <xf numFmtId="49" fontId="114" fillId="4" borderId="31" xfId="0" applyNumberFormat="1" applyFont="1" applyFill="1" applyBorder="1" applyProtection="1">
      <alignment vertical="center"/>
      <protection locked="0"/>
    </xf>
    <xf numFmtId="49" fontId="114" fillId="4" borderId="34" xfId="0" applyNumberFormat="1" applyFont="1" applyFill="1" applyBorder="1" applyProtection="1">
      <alignment vertical="center"/>
      <protection locked="0"/>
    </xf>
    <xf numFmtId="0" fontId="67" fillId="5" borderId="0" xfId="0" applyFont="1" applyFill="1" applyAlignment="1" applyProtection="1">
      <alignment vertical="center" textRotation="180"/>
      <protection locked="0"/>
    </xf>
    <xf numFmtId="49" fontId="73" fillId="4" borderId="36" xfId="0" applyNumberFormat="1" applyFont="1" applyFill="1" applyBorder="1" applyProtection="1">
      <alignment vertical="center"/>
      <protection locked="0"/>
    </xf>
    <xf numFmtId="49" fontId="73" fillId="4" borderId="37" xfId="0" applyNumberFormat="1" applyFont="1" applyFill="1" applyBorder="1" applyProtection="1">
      <alignment vertical="center"/>
      <protection locked="0"/>
    </xf>
    <xf numFmtId="49" fontId="73" fillId="4" borderId="38" xfId="0" applyNumberFormat="1" applyFont="1" applyFill="1" applyBorder="1" applyProtection="1">
      <alignment vertical="center"/>
      <protection locked="0"/>
    </xf>
    <xf numFmtId="49" fontId="114" fillId="4" borderId="40" xfId="0" applyNumberFormat="1" applyFont="1" applyFill="1" applyBorder="1" applyProtection="1">
      <alignment vertical="center"/>
      <protection locked="0"/>
    </xf>
    <xf numFmtId="0" fontId="76" fillId="4" borderId="37" xfId="0" applyFont="1" applyFill="1" applyBorder="1" applyAlignment="1">
      <alignment horizontal="left" vertical="center" shrinkToFit="1"/>
    </xf>
    <xf numFmtId="49" fontId="73" fillId="4" borderId="2" xfId="0" applyNumberFormat="1" applyFont="1" applyFill="1" applyBorder="1" applyProtection="1">
      <alignment vertical="center"/>
      <protection locked="0"/>
    </xf>
    <xf numFmtId="49" fontId="73" fillId="4" borderId="0" xfId="0" applyNumberFormat="1" applyFont="1" applyFill="1" applyProtection="1">
      <alignment vertical="center"/>
      <protection locked="0"/>
    </xf>
    <xf numFmtId="49" fontId="73" fillId="4" borderId="41" xfId="0" applyNumberFormat="1" applyFont="1" applyFill="1" applyBorder="1" applyProtection="1">
      <alignment vertical="center"/>
      <protection locked="0"/>
    </xf>
    <xf numFmtId="49" fontId="72" fillId="4" borderId="39" xfId="0" applyNumberFormat="1" applyFont="1" applyFill="1" applyBorder="1" applyProtection="1">
      <alignment vertical="center"/>
      <protection locked="0"/>
    </xf>
    <xf numFmtId="49" fontId="72" fillId="4" borderId="37" xfId="0" applyNumberFormat="1" applyFont="1" applyFill="1" applyBorder="1" applyProtection="1">
      <alignment vertical="center"/>
      <protection locked="0"/>
    </xf>
    <xf numFmtId="49" fontId="72" fillId="4" borderId="38" xfId="0" applyNumberFormat="1" applyFont="1" applyFill="1" applyBorder="1" applyProtection="1">
      <alignment vertical="center"/>
      <protection locked="0"/>
    </xf>
    <xf numFmtId="0" fontId="117" fillId="0" borderId="0" xfId="0" applyFont="1" applyAlignment="1" applyProtection="1">
      <alignment horizontal="right" vertical="center" wrapText="1"/>
      <protection locked="0"/>
    </xf>
    <xf numFmtId="0" fontId="118" fillId="0" borderId="0" xfId="0" applyFont="1" applyAlignment="1" applyProtection="1">
      <alignment vertical="center" wrapText="1"/>
      <protection locked="0"/>
    </xf>
    <xf numFmtId="0" fontId="119" fillId="0" borderId="0" xfId="0" applyFont="1" applyAlignment="1">
      <alignment vertical="center" wrapText="1"/>
    </xf>
    <xf numFmtId="49" fontId="69" fillId="4" borderId="42" xfId="0" applyNumberFormat="1" applyFont="1" applyFill="1" applyBorder="1" applyProtection="1">
      <alignment vertical="center"/>
      <protection locked="0"/>
    </xf>
    <xf numFmtId="49" fontId="73" fillId="4" borderId="43" xfId="0" applyNumberFormat="1" applyFont="1" applyFill="1" applyBorder="1" applyProtection="1">
      <alignment vertical="center"/>
      <protection locked="0"/>
    </xf>
    <xf numFmtId="49" fontId="73" fillId="4" borderId="47" xfId="0" applyNumberFormat="1" applyFont="1" applyFill="1" applyBorder="1" applyProtection="1">
      <alignment vertical="center"/>
      <protection locked="0"/>
    </xf>
    <xf numFmtId="0" fontId="77" fillId="4" borderId="90" xfId="0" applyFont="1" applyFill="1" applyBorder="1" applyAlignment="1">
      <alignment vertical="center" shrinkToFit="1"/>
    </xf>
    <xf numFmtId="0" fontId="77" fillId="4" borderId="44" xfId="0" applyFont="1" applyFill="1" applyBorder="1" applyAlignment="1">
      <alignment vertical="center" shrinkToFit="1"/>
    </xf>
    <xf numFmtId="0" fontId="77" fillId="4" borderId="90" xfId="0" applyFont="1" applyFill="1" applyBorder="1" applyProtection="1">
      <alignment vertical="center"/>
      <protection locked="0"/>
    </xf>
    <xf numFmtId="0" fontId="65" fillId="4" borderId="91" xfId="0" applyFont="1" applyFill="1" applyBorder="1" applyProtection="1">
      <alignment vertical="center"/>
      <protection locked="0"/>
    </xf>
    <xf numFmtId="0" fontId="79" fillId="4" borderId="45" xfId="0" applyFont="1" applyFill="1" applyBorder="1" applyProtection="1">
      <alignment vertical="center"/>
      <protection locked="0"/>
    </xf>
    <xf numFmtId="0" fontId="79" fillId="4" borderId="92" xfId="0" applyFont="1" applyFill="1" applyBorder="1" applyProtection="1">
      <alignment vertical="center"/>
      <protection locked="0"/>
    </xf>
    <xf numFmtId="0" fontId="77" fillId="4" borderId="44" xfId="0" applyFont="1" applyFill="1" applyBorder="1" applyProtection="1">
      <alignment vertical="center"/>
      <protection locked="0"/>
    </xf>
    <xf numFmtId="0" fontId="65" fillId="4" borderId="45" xfId="0" applyFont="1" applyFill="1" applyBorder="1" applyProtection="1">
      <alignment vertical="center"/>
      <protection locked="0"/>
    </xf>
    <xf numFmtId="0" fontId="65" fillId="4" borderId="46" xfId="0" applyFont="1" applyFill="1" applyBorder="1" applyProtection="1">
      <alignment vertical="center"/>
      <protection locked="0"/>
    </xf>
    <xf numFmtId="49" fontId="65" fillId="4" borderId="36" xfId="0" applyNumberFormat="1" applyFont="1" applyFill="1" applyBorder="1" applyProtection="1">
      <alignment vertical="center"/>
      <protection locked="0"/>
    </xf>
    <xf numFmtId="49" fontId="65" fillId="4" borderId="37" xfId="0" applyNumberFormat="1" applyFont="1" applyFill="1" applyBorder="1" applyProtection="1">
      <alignment vertical="center"/>
      <protection locked="0"/>
    </xf>
    <xf numFmtId="49" fontId="65" fillId="4" borderId="38" xfId="0" applyNumberFormat="1" applyFont="1" applyFill="1" applyBorder="1" applyProtection="1">
      <alignment vertical="center"/>
      <protection locked="0"/>
    </xf>
    <xf numFmtId="49" fontId="114" fillId="4" borderId="45" xfId="0" applyNumberFormat="1" applyFont="1" applyFill="1" applyBorder="1" applyProtection="1">
      <alignment vertical="center"/>
      <protection locked="0"/>
    </xf>
    <xf numFmtId="49" fontId="114" fillId="4" borderId="46" xfId="0" applyNumberFormat="1" applyFont="1" applyFill="1" applyBorder="1" applyProtection="1">
      <alignment vertical="center"/>
      <protection locked="0"/>
    </xf>
    <xf numFmtId="49" fontId="81" fillId="4" borderId="42" xfId="0" applyNumberFormat="1" applyFont="1" applyFill="1" applyBorder="1" applyProtection="1">
      <alignment vertical="center"/>
      <protection locked="0"/>
    </xf>
    <xf numFmtId="49" fontId="81" fillId="4" borderId="43" xfId="0" applyNumberFormat="1" applyFont="1" applyFill="1" applyBorder="1" applyProtection="1">
      <alignment vertical="center"/>
      <protection locked="0"/>
    </xf>
    <xf numFmtId="49" fontId="81" fillId="4" borderId="47" xfId="0" applyNumberFormat="1" applyFont="1" applyFill="1" applyBorder="1" applyProtection="1">
      <alignment vertical="center"/>
      <protection locked="0"/>
    </xf>
    <xf numFmtId="49" fontId="81" fillId="9" borderId="48" xfId="0" applyNumberFormat="1" applyFont="1" applyFill="1" applyBorder="1" applyProtection="1">
      <alignment vertical="center"/>
      <protection locked="0"/>
    </xf>
    <xf numFmtId="49" fontId="81" fillId="9" borderId="22" xfId="0" applyNumberFormat="1" applyFont="1" applyFill="1" applyBorder="1" applyProtection="1">
      <alignment vertical="center"/>
      <protection locked="0"/>
    </xf>
    <xf numFmtId="49" fontId="81" fillId="9" borderId="49" xfId="0" applyNumberFormat="1" applyFont="1" applyFill="1" applyBorder="1" applyProtection="1">
      <alignment vertical="center"/>
      <protection locked="0"/>
    </xf>
    <xf numFmtId="49" fontId="79" fillId="4" borderId="51" xfId="0" applyNumberFormat="1" applyFont="1" applyFill="1" applyBorder="1" applyProtection="1">
      <alignment vertical="center"/>
      <protection locked="0"/>
    </xf>
    <xf numFmtId="49" fontId="79" fillId="4" borderId="31" xfId="0" applyNumberFormat="1" applyFont="1" applyFill="1" applyBorder="1" applyProtection="1">
      <alignment vertical="center"/>
      <protection locked="0"/>
    </xf>
    <xf numFmtId="49" fontId="114" fillId="4" borderId="32" xfId="0" applyNumberFormat="1" applyFont="1" applyFill="1" applyBorder="1" applyProtection="1">
      <alignment vertical="center"/>
      <protection locked="0"/>
    </xf>
    <xf numFmtId="49" fontId="79" fillId="4" borderId="33" xfId="0" applyNumberFormat="1" applyFont="1" applyFill="1" applyBorder="1" applyProtection="1">
      <alignment vertical="center"/>
      <protection locked="0"/>
    </xf>
    <xf numFmtId="49" fontId="79" fillId="4" borderId="32" xfId="0" applyNumberFormat="1" applyFont="1" applyFill="1" applyBorder="1" applyProtection="1">
      <alignment vertical="center"/>
      <protection locked="0"/>
    </xf>
    <xf numFmtId="49" fontId="114" fillId="4" borderId="52" xfId="0" applyNumberFormat="1" applyFont="1" applyFill="1" applyBorder="1" applyProtection="1">
      <alignment vertical="center"/>
      <protection locked="0"/>
    </xf>
    <xf numFmtId="49" fontId="79" fillId="4" borderId="53" xfId="0" applyNumberFormat="1" applyFont="1" applyFill="1" applyBorder="1" applyProtection="1">
      <alignment vertical="center"/>
      <protection locked="0"/>
    </xf>
    <xf numFmtId="49" fontId="79" fillId="4" borderId="38" xfId="0" applyNumberFormat="1" applyFont="1" applyFill="1" applyBorder="1" applyProtection="1">
      <alignment vertical="center"/>
      <protection locked="0"/>
    </xf>
    <xf numFmtId="0" fontId="122" fillId="0" borderId="0" xfId="1" applyFont="1" applyAlignment="1" applyProtection="1">
      <alignment horizontal="right" vertical="center"/>
      <protection locked="0"/>
    </xf>
    <xf numFmtId="0" fontId="124" fillId="0" borderId="0" xfId="0" applyFont="1" applyProtection="1">
      <alignment vertical="center"/>
      <protection locked="0"/>
    </xf>
    <xf numFmtId="0" fontId="74" fillId="5" borderId="55" xfId="0" applyFont="1" applyFill="1" applyBorder="1" applyAlignment="1" applyProtection="1">
      <alignment vertical="center" textRotation="255"/>
      <protection locked="0"/>
    </xf>
    <xf numFmtId="0" fontId="67" fillId="5" borderId="56" xfId="0" applyFont="1" applyFill="1" applyBorder="1" applyAlignment="1" applyProtection="1">
      <alignment vertical="center" textRotation="180"/>
      <protection locked="0"/>
    </xf>
    <xf numFmtId="49" fontId="79" fillId="4" borderId="35" xfId="0" applyNumberFormat="1" applyFont="1" applyFill="1" applyBorder="1" applyProtection="1">
      <alignment vertical="center"/>
      <protection locked="0"/>
    </xf>
    <xf numFmtId="49" fontId="79" fillId="4" borderId="0" xfId="0" applyNumberFormat="1" applyFont="1" applyFill="1" applyProtection="1">
      <alignment vertical="center"/>
      <protection locked="0"/>
    </xf>
    <xf numFmtId="49" fontId="114" fillId="4" borderId="57" xfId="0" applyNumberFormat="1" applyFont="1" applyFill="1" applyBorder="1" applyProtection="1">
      <alignment vertical="center"/>
      <protection locked="0"/>
    </xf>
    <xf numFmtId="49" fontId="114" fillId="4" borderId="58" xfId="0" applyNumberFormat="1" applyFont="1" applyFill="1" applyBorder="1" applyProtection="1">
      <alignment vertical="center"/>
      <protection locked="0"/>
    </xf>
    <xf numFmtId="49" fontId="114" fillId="4" borderId="59" xfId="0" applyNumberFormat="1" applyFont="1" applyFill="1" applyBorder="1" applyProtection="1">
      <alignment vertical="center"/>
      <protection locked="0"/>
    </xf>
    <xf numFmtId="49" fontId="79" fillId="4" borderId="57" xfId="0" applyNumberFormat="1" applyFont="1" applyFill="1" applyBorder="1" applyProtection="1">
      <alignment vertical="center"/>
      <protection locked="0"/>
    </xf>
    <xf numFmtId="49" fontId="79" fillId="4" borderId="58" xfId="0" applyNumberFormat="1" applyFont="1" applyFill="1" applyBorder="1" applyProtection="1">
      <alignment vertical="center"/>
      <protection locked="0"/>
    </xf>
    <xf numFmtId="49" fontId="114" fillId="4" borderId="60" xfId="0" applyNumberFormat="1" applyFont="1" applyFill="1" applyBorder="1" applyProtection="1">
      <alignment vertical="center"/>
      <protection locked="0"/>
    </xf>
    <xf numFmtId="0" fontId="125" fillId="0" borderId="0" xfId="1" applyFont="1" applyAlignment="1" applyProtection="1">
      <alignment horizontal="right" vertical="center"/>
      <protection locked="0"/>
    </xf>
    <xf numFmtId="0" fontId="77" fillId="4" borderId="14" xfId="0" applyFont="1" applyFill="1" applyBorder="1">
      <alignment vertical="center"/>
    </xf>
    <xf numFmtId="0" fontId="126" fillId="0" borderId="0" xfId="1" applyFont="1" applyProtection="1">
      <alignment vertical="center"/>
    </xf>
    <xf numFmtId="0" fontId="67" fillId="5" borderId="28" xfId="0" applyFont="1" applyFill="1" applyBorder="1" applyAlignment="1" applyProtection="1">
      <alignment vertical="center" textRotation="180"/>
      <protection locked="0"/>
    </xf>
    <xf numFmtId="0" fontId="77" fillId="4" borderId="29" xfId="0" applyFont="1" applyFill="1" applyBorder="1" applyProtection="1">
      <alignment vertical="center"/>
      <protection locked="0"/>
    </xf>
    <xf numFmtId="0" fontId="78" fillId="4" borderId="61" xfId="0" applyFont="1" applyFill="1" applyBorder="1" applyProtection="1">
      <alignment vertical="center"/>
      <protection locked="0"/>
    </xf>
    <xf numFmtId="0" fontId="79" fillId="4" borderId="62" xfId="0" applyFont="1" applyFill="1" applyBorder="1" applyProtection="1">
      <alignment vertical="center"/>
      <protection locked="0"/>
    </xf>
    <xf numFmtId="0" fontId="79" fillId="4" borderId="63" xfId="0" applyFont="1" applyFill="1" applyBorder="1" applyProtection="1">
      <alignment vertical="center"/>
      <protection locked="0"/>
    </xf>
    <xf numFmtId="0" fontId="83" fillId="4" borderId="61" xfId="0" applyFont="1" applyFill="1" applyBorder="1" applyProtection="1">
      <alignment vertical="center"/>
      <protection locked="0"/>
    </xf>
    <xf numFmtId="0" fontId="46" fillId="4" borderId="62" xfId="0" applyFont="1" applyFill="1" applyBorder="1" applyProtection="1">
      <alignment vertical="center"/>
      <protection locked="0"/>
    </xf>
    <xf numFmtId="0" fontId="46" fillId="4" borderId="27" xfId="0" applyFont="1" applyFill="1" applyBorder="1" applyProtection="1">
      <alignment vertical="center"/>
      <protection locked="0"/>
    </xf>
    <xf numFmtId="0" fontId="46" fillId="4" borderId="28" xfId="0" applyFont="1" applyFill="1" applyBorder="1" applyProtection="1">
      <alignment vertical="center"/>
      <protection locked="0"/>
    </xf>
    <xf numFmtId="0" fontId="67" fillId="5" borderId="35" xfId="0" applyFont="1" applyFill="1" applyBorder="1" applyAlignment="1" applyProtection="1">
      <alignment vertical="center" textRotation="255"/>
      <protection locked="0"/>
    </xf>
    <xf numFmtId="0" fontId="79" fillId="4" borderId="100" xfId="0" applyFont="1" applyFill="1" applyBorder="1" applyProtection="1">
      <alignment vertical="center"/>
      <protection locked="0"/>
    </xf>
    <xf numFmtId="49" fontId="114" fillId="4" borderId="101" xfId="0" applyNumberFormat="1" applyFont="1" applyFill="1" applyBorder="1" applyProtection="1">
      <alignment vertical="center"/>
      <protection locked="0"/>
    </xf>
    <xf numFmtId="49" fontId="79" fillId="4" borderId="43" xfId="0" applyNumberFormat="1" applyFont="1" applyFill="1" applyBorder="1" applyProtection="1">
      <alignment vertical="center"/>
      <protection locked="0"/>
    </xf>
    <xf numFmtId="0" fontId="79" fillId="4" borderId="35" xfId="0" applyFont="1" applyFill="1" applyBorder="1" applyProtection="1">
      <alignment vertical="center"/>
      <protection locked="0"/>
    </xf>
    <xf numFmtId="0" fontId="79" fillId="4" borderId="0" xfId="0" applyFont="1" applyFill="1" applyProtection="1">
      <alignment vertical="center"/>
      <protection locked="0"/>
    </xf>
    <xf numFmtId="0" fontId="79" fillId="4" borderId="41" xfId="0" applyFont="1" applyFill="1" applyBorder="1" applyProtection="1">
      <alignment vertical="center"/>
      <protection locked="0"/>
    </xf>
    <xf numFmtId="49" fontId="79" fillId="4" borderId="59" xfId="0" applyNumberFormat="1" applyFont="1" applyFill="1" applyBorder="1" applyProtection="1">
      <alignment vertical="center"/>
      <protection locked="0"/>
    </xf>
    <xf numFmtId="0" fontId="85" fillId="4" borderId="70" xfId="0" applyFont="1" applyFill="1" applyBorder="1">
      <alignment vertical="center"/>
    </xf>
    <xf numFmtId="0" fontId="72" fillId="4" borderId="65" xfId="0" applyFont="1" applyFill="1" applyBorder="1" applyProtection="1">
      <alignment vertical="center"/>
      <protection locked="0"/>
    </xf>
    <xf numFmtId="0" fontId="72" fillId="4" borderId="66" xfId="0" applyFont="1" applyFill="1" applyBorder="1" applyProtection="1">
      <alignment vertical="center"/>
      <protection locked="0"/>
    </xf>
    <xf numFmtId="0" fontId="85" fillId="4" borderId="66" xfId="0" applyFont="1" applyFill="1" applyBorder="1" applyProtection="1">
      <alignment vertical="center"/>
      <protection locked="0"/>
    </xf>
    <xf numFmtId="0" fontId="72" fillId="4" borderId="61" xfId="0" applyFont="1" applyFill="1" applyBorder="1" applyProtection="1">
      <alignment vertical="center"/>
      <protection locked="0"/>
    </xf>
    <xf numFmtId="0" fontId="72" fillId="4" borderId="62" xfId="0" applyFont="1" applyFill="1" applyBorder="1" applyProtection="1">
      <alignment vertical="center"/>
      <protection locked="0"/>
    </xf>
    <xf numFmtId="0" fontId="72" fillId="4" borderId="63" xfId="0" applyFont="1" applyFill="1" applyBorder="1" applyProtection="1">
      <alignment vertical="center"/>
      <protection locked="0"/>
    </xf>
    <xf numFmtId="0" fontId="6" fillId="4" borderId="62" xfId="0" applyFont="1" applyFill="1" applyBorder="1" applyProtection="1">
      <alignment vertical="center"/>
      <protection locked="0"/>
    </xf>
    <xf numFmtId="0" fontId="6" fillId="4" borderId="64" xfId="0" applyFont="1" applyFill="1" applyBorder="1" applyProtection="1">
      <alignment vertical="center"/>
      <protection locked="0"/>
    </xf>
    <xf numFmtId="0" fontId="133" fillId="4" borderId="67" xfId="0" applyFont="1" applyFill="1" applyBorder="1" applyProtection="1">
      <alignment vertical="center"/>
      <protection locked="0"/>
    </xf>
    <xf numFmtId="0" fontId="81" fillId="4" borderId="44" xfId="0" applyFont="1" applyFill="1" applyBorder="1" applyProtection="1">
      <alignment vertical="center"/>
      <protection locked="0"/>
    </xf>
    <xf numFmtId="0" fontId="81" fillId="4" borderId="68" xfId="0" applyFont="1" applyFill="1" applyBorder="1" applyProtection="1">
      <alignment vertical="center"/>
      <protection locked="0"/>
    </xf>
    <xf numFmtId="0" fontId="125" fillId="0" borderId="0" xfId="1" applyFont="1" applyAlignment="1" applyProtection="1">
      <alignment vertical="center" wrapText="1"/>
    </xf>
    <xf numFmtId="0" fontId="79" fillId="4" borderId="67" xfId="0" applyFont="1" applyFill="1" applyBorder="1" applyProtection="1">
      <alignment vertical="center"/>
      <protection locked="0"/>
    </xf>
    <xf numFmtId="0" fontId="79" fillId="4" borderId="44" xfId="0" applyFont="1" applyFill="1" applyBorder="1" applyProtection="1">
      <alignment vertical="center"/>
      <protection locked="0"/>
    </xf>
    <xf numFmtId="0" fontId="39" fillId="4" borderId="44" xfId="0" applyFont="1" applyFill="1" applyBorder="1" applyProtection="1">
      <alignment vertical="center"/>
      <protection locked="0"/>
    </xf>
    <xf numFmtId="0" fontId="39" fillId="4" borderId="68" xfId="0" applyFont="1" applyFill="1" applyBorder="1" applyProtection="1">
      <alignment vertical="center"/>
      <protection locked="0"/>
    </xf>
    <xf numFmtId="0" fontId="137" fillId="0" borderId="0" xfId="1" applyFont="1" applyAlignment="1" applyProtection="1">
      <alignment vertical="center" wrapText="1"/>
    </xf>
    <xf numFmtId="0" fontId="82" fillId="4" borderId="67" xfId="0" applyFont="1" applyFill="1" applyBorder="1" applyProtection="1">
      <alignment vertical="center"/>
      <protection locked="0"/>
    </xf>
    <xf numFmtId="0" fontId="79" fillId="4" borderId="39" xfId="0" applyFont="1" applyFill="1" applyBorder="1" applyProtection="1">
      <alignment vertical="center"/>
      <protection locked="0"/>
    </xf>
    <xf numFmtId="0" fontId="136" fillId="4" borderId="39" xfId="0" applyFont="1" applyFill="1" applyBorder="1" applyProtection="1">
      <alignment vertical="center"/>
      <protection locked="0"/>
    </xf>
    <xf numFmtId="0" fontId="81" fillId="4" borderId="37" xfId="0" applyFont="1" applyFill="1" applyBorder="1" applyProtection="1">
      <alignment vertical="center"/>
      <protection locked="0"/>
    </xf>
    <xf numFmtId="0" fontId="81" fillId="4" borderId="54" xfId="0" applyFont="1" applyFill="1" applyBorder="1" applyProtection="1">
      <alignment vertical="center"/>
      <protection locked="0"/>
    </xf>
    <xf numFmtId="0" fontId="24" fillId="4" borderId="53" xfId="0" applyFont="1" applyFill="1" applyBorder="1" applyProtection="1">
      <alignment vertical="center"/>
      <protection locked="0"/>
    </xf>
    <xf numFmtId="0" fontId="24" fillId="4" borderId="37" xfId="0" applyFont="1" applyFill="1" applyBorder="1" applyProtection="1">
      <alignment vertical="center"/>
      <protection locked="0"/>
    </xf>
    <xf numFmtId="0" fontId="24" fillId="4" borderId="54" xfId="0" applyFont="1" applyFill="1" applyBorder="1" applyProtection="1">
      <alignment vertical="center"/>
      <protection locked="0"/>
    </xf>
    <xf numFmtId="0" fontId="79" fillId="4" borderId="68" xfId="0" applyFont="1" applyFill="1" applyBorder="1" applyProtection="1">
      <alignment vertical="center"/>
      <protection locked="0"/>
    </xf>
    <xf numFmtId="0" fontId="65" fillId="4" borderId="44" xfId="0" applyFont="1" applyFill="1" applyBorder="1" applyProtection="1">
      <alignment vertical="center"/>
      <protection locked="0"/>
    </xf>
    <xf numFmtId="49" fontId="114" fillId="4" borderId="44" xfId="0" applyNumberFormat="1" applyFont="1" applyFill="1" applyBorder="1" applyProtection="1">
      <alignment vertical="center"/>
      <protection locked="0"/>
    </xf>
    <xf numFmtId="49" fontId="79" fillId="4" borderId="44" xfId="0" applyNumberFormat="1" applyFont="1" applyFill="1" applyBorder="1" applyProtection="1">
      <alignment vertical="center"/>
      <protection locked="0"/>
    </xf>
    <xf numFmtId="49" fontId="114" fillId="4" borderId="68" xfId="0" applyNumberFormat="1" applyFont="1" applyFill="1" applyBorder="1" applyProtection="1">
      <alignment vertical="center"/>
      <protection locked="0"/>
    </xf>
    <xf numFmtId="0" fontId="67" fillId="5" borderId="55" xfId="0" applyFont="1" applyFill="1" applyBorder="1" applyAlignment="1" applyProtection="1">
      <alignment vertical="center" textRotation="255"/>
      <protection locked="0"/>
    </xf>
    <xf numFmtId="0" fontId="67" fillId="5" borderId="69" xfId="0" applyFont="1" applyFill="1" applyBorder="1" applyAlignment="1" applyProtection="1">
      <alignment vertical="center" textRotation="180"/>
      <protection locked="0"/>
    </xf>
    <xf numFmtId="0" fontId="83" fillId="4" borderId="105" xfId="0" applyFont="1" applyFill="1" applyBorder="1" applyProtection="1">
      <alignment vertical="center"/>
      <protection locked="0"/>
    </xf>
    <xf numFmtId="0" fontId="46" fillId="4" borderId="103" xfId="0" applyFont="1" applyFill="1" applyBorder="1" applyProtection="1">
      <alignment vertical="center"/>
      <protection locked="0"/>
    </xf>
    <xf numFmtId="0" fontId="46" fillId="4" borderId="106" xfId="0" applyFont="1" applyFill="1" applyBorder="1" applyProtection="1">
      <alignment vertical="center"/>
      <protection locked="0"/>
    </xf>
    <xf numFmtId="0" fontId="142" fillId="0" borderId="0" xfId="1" applyFont="1" applyAlignment="1" applyProtection="1">
      <alignment horizontal="right" vertical="center"/>
      <protection locked="0"/>
    </xf>
    <xf numFmtId="0" fontId="72" fillId="4" borderId="108" xfId="0" applyFont="1" applyFill="1" applyBorder="1" applyAlignment="1">
      <alignment vertical="center" wrapText="1"/>
    </xf>
    <xf numFmtId="0" fontId="88" fillId="4" borderId="108" xfId="0" applyFont="1" applyFill="1" applyBorder="1">
      <alignment vertical="center"/>
    </xf>
    <xf numFmtId="0" fontId="112" fillId="0" borderId="2" xfId="0" applyFont="1" applyBorder="1">
      <alignment vertical="center"/>
    </xf>
    <xf numFmtId="0" fontId="143" fillId="5" borderId="35" xfId="0" applyFont="1" applyFill="1" applyBorder="1" applyAlignment="1" applyProtection="1">
      <alignment vertical="center" textRotation="255"/>
      <protection locked="0"/>
    </xf>
    <xf numFmtId="0" fontId="72" fillId="4" borderId="107" xfId="0" applyFont="1" applyFill="1" applyBorder="1" applyProtection="1">
      <alignment vertical="center"/>
      <protection locked="0"/>
    </xf>
    <xf numFmtId="0" fontId="93" fillId="4" borderId="108" xfId="0" applyFont="1" applyFill="1" applyBorder="1" applyProtection="1">
      <alignment vertical="center"/>
      <protection locked="0"/>
    </xf>
    <xf numFmtId="0" fontId="72" fillId="4" borderId="108" xfId="0" applyFont="1" applyFill="1" applyBorder="1" applyProtection="1">
      <alignment vertical="center"/>
      <protection locked="0"/>
    </xf>
    <xf numFmtId="49" fontId="114" fillId="4" borderId="108" xfId="0" applyNumberFormat="1" applyFont="1" applyFill="1" applyBorder="1" applyProtection="1">
      <alignment vertical="center"/>
      <protection locked="0"/>
    </xf>
    <xf numFmtId="0" fontId="72" fillId="4" borderId="109" xfId="0" applyFont="1" applyFill="1" applyBorder="1" applyProtection="1">
      <alignment vertical="center"/>
      <protection locked="0"/>
    </xf>
    <xf numFmtId="0" fontId="88" fillId="4" borderId="108" xfId="0" applyFont="1" applyFill="1" applyBorder="1" applyProtection="1">
      <alignment vertical="center"/>
      <protection locked="0"/>
    </xf>
    <xf numFmtId="0" fontId="79" fillId="4" borderId="33" xfId="0" applyFont="1" applyFill="1" applyBorder="1" applyProtection="1">
      <alignment vertical="center"/>
      <protection locked="0"/>
    </xf>
    <xf numFmtId="0" fontId="79" fillId="4" borderId="31" xfId="0" applyFont="1" applyFill="1" applyBorder="1" applyProtection="1">
      <alignment vertical="center"/>
      <protection locked="0"/>
    </xf>
    <xf numFmtId="0" fontId="79" fillId="4" borderId="34" xfId="0" applyFont="1" applyFill="1" applyBorder="1" applyProtection="1">
      <alignment vertical="center"/>
      <protection locked="0"/>
    </xf>
    <xf numFmtId="0" fontId="72" fillId="4" borderId="90" xfId="0" applyFont="1" applyFill="1" applyBorder="1" applyProtection="1">
      <alignment vertical="center"/>
      <protection locked="0"/>
    </xf>
    <xf numFmtId="0" fontId="72" fillId="4" borderId="44" xfId="0" applyFont="1" applyFill="1" applyBorder="1" applyProtection="1">
      <alignment vertical="center"/>
      <protection locked="0"/>
    </xf>
    <xf numFmtId="0" fontId="72" fillId="4" borderId="74" xfId="0" applyFont="1" applyFill="1" applyBorder="1" applyProtection="1">
      <alignment vertical="center"/>
      <protection locked="0"/>
    </xf>
    <xf numFmtId="0" fontId="88" fillId="4" borderId="44" xfId="0" applyFont="1" applyFill="1" applyBorder="1" applyProtection="1">
      <alignment vertical="center"/>
      <protection locked="0"/>
    </xf>
    <xf numFmtId="0" fontId="79" fillId="4" borderId="110" xfId="0" applyFont="1" applyFill="1" applyBorder="1" applyProtection="1">
      <alignment vertical="center"/>
      <protection locked="0"/>
    </xf>
    <xf numFmtId="0" fontId="93" fillId="4" borderId="44" xfId="0" applyFont="1" applyFill="1" applyBorder="1" applyProtection="1">
      <alignment vertical="center"/>
      <protection locked="0"/>
    </xf>
    <xf numFmtId="0" fontId="72" fillId="4" borderId="90" xfId="0" applyFont="1" applyFill="1" applyBorder="1" applyAlignment="1" applyProtection="1">
      <alignment horizontal="left" vertical="center"/>
      <protection locked="0"/>
    </xf>
    <xf numFmtId="0" fontId="39" fillId="4" borderId="110" xfId="0" applyFont="1" applyFill="1" applyBorder="1" applyProtection="1">
      <alignment vertical="center"/>
      <protection locked="0"/>
    </xf>
    <xf numFmtId="0" fontId="86" fillId="4" borderId="44" xfId="0" applyFont="1" applyFill="1" applyBorder="1" applyProtection="1">
      <alignment vertical="center"/>
      <protection locked="0"/>
    </xf>
    <xf numFmtId="0" fontId="86" fillId="4" borderId="110" xfId="0" applyFont="1" applyFill="1" applyBorder="1" applyProtection="1">
      <alignment vertical="center"/>
      <protection locked="0"/>
    </xf>
    <xf numFmtId="0" fontId="72" fillId="4" borderId="112" xfId="0" applyFont="1" applyFill="1" applyBorder="1" applyAlignment="1">
      <alignment vertical="center" wrapText="1"/>
    </xf>
    <xf numFmtId="0" fontId="72" fillId="4" borderId="76" xfId="0" applyFont="1" applyFill="1" applyBorder="1" applyProtection="1">
      <alignment vertical="center"/>
      <protection locked="0"/>
    </xf>
    <xf numFmtId="0" fontId="72" fillId="4" borderId="77" xfId="0" applyFont="1" applyFill="1" applyBorder="1" applyProtection="1">
      <alignment vertical="center"/>
      <protection locked="0"/>
    </xf>
    <xf numFmtId="0" fontId="86" fillId="4" borderId="77" xfId="0" applyFont="1" applyFill="1" applyBorder="1" applyProtection="1">
      <alignment vertical="center"/>
      <protection locked="0"/>
    </xf>
    <xf numFmtId="0" fontId="86" fillId="4" borderId="114" xfId="0" applyFont="1" applyFill="1" applyBorder="1" applyProtection="1">
      <alignment vertical="center"/>
      <protection locked="0"/>
    </xf>
    <xf numFmtId="0" fontId="85" fillId="4" borderId="44" xfId="0" applyFont="1" applyFill="1" applyBorder="1" applyProtection="1">
      <alignment vertical="center"/>
      <protection locked="0"/>
    </xf>
    <xf numFmtId="0" fontId="86" fillId="4" borderId="78" xfId="0" applyFont="1" applyFill="1" applyBorder="1" applyProtection="1">
      <alignment vertical="center"/>
      <protection locked="0"/>
    </xf>
    <xf numFmtId="0" fontId="72" fillId="4" borderId="78" xfId="0" applyFont="1" applyFill="1" applyBorder="1" applyProtection="1">
      <alignment vertical="center"/>
      <protection locked="0"/>
    </xf>
    <xf numFmtId="0" fontId="72" fillId="4" borderId="116" xfId="0" applyFont="1" applyFill="1" applyBorder="1" applyProtection="1">
      <alignment vertical="center"/>
      <protection locked="0"/>
    </xf>
    <xf numFmtId="0" fontId="94" fillId="4" borderId="44" xfId="0" applyFont="1" applyFill="1" applyBorder="1" applyProtection="1">
      <alignment vertical="center"/>
      <protection locked="0"/>
    </xf>
    <xf numFmtId="0" fontId="72" fillId="4" borderId="110" xfId="0" applyFont="1" applyFill="1" applyBorder="1" applyProtection="1">
      <alignment vertical="center"/>
      <protection locked="0"/>
    </xf>
    <xf numFmtId="49" fontId="114" fillId="4" borderId="110" xfId="0" applyNumberFormat="1" applyFont="1" applyFill="1" applyBorder="1" applyProtection="1">
      <alignment vertical="center"/>
      <protection locked="0"/>
    </xf>
    <xf numFmtId="0" fontId="146" fillId="4" borderId="42" xfId="0" applyFont="1" applyFill="1" applyBorder="1" applyProtection="1">
      <alignment vertical="center"/>
      <protection locked="0"/>
    </xf>
    <xf numFmtId="0" fontId="146" fillId="4" borderId="43" xfId="0" applyFont="1" applyFill="1" applyBorder="1" applyProtection="1">
      <alignment vertical="center"/>
      <protection locked="0"/>
    </xf>
    <xf numFmtId="0" fontId="150" fillId="4" borderId="43" xfId="0" applyFont="1" applyFill="1" applyBorder="1" applyAlignment="1" applyProtection="1">
      <alignment vertical="top"/>
      <protection locked="0"/>
    </xf>
    <xf numFmtId="0" fontId="150" fillId="4" borderId="47" xfId="0" applyFont="1" applyFill="1" applyBorder="1" applyAlignment="1" applyProtection="1">
      <alignment vertical="top"/>
      <protection locked="0"/>
    </xf>
    <xf numFmtId="0" fontId="146" fillId="9" borderId="15" xfId="0" applyFont="1" applyFill="1" applyBorder="1" applyProtection="1">
      <alignment vertical="center"/>
      <protection locked="0"/>
    </xf>
    <xf numFmtId="0" fontId="146" fillId="9" borderId="16" xfId="0" applyFont="1" applyFill="1" applyBorder="1" applyProtection="1">
      <alignment vertical="center"/>
      <protection locked="0"/>
    </xf>
    <xf numFmtId="0" fontId="146" fillId="9" borderId="17" xfId="0" applyFont="1" applyFill="1" applyBorder="1" applyProtection="1">
      <alignment vertical="center"/>
      <protection locked="0"/>
    </xf>
    <xf numFmtId="0" fontId="26" fillId="0" borderId="0" xfId="0" applyFont="1" applyAlignment="1" applyProtection="1">
      <alignment vertical="center" wrapText="1" shrinkToFit="1"/>
      <protection locked="0"/>
    </xf>
    <xf numFmtId="0" fontId="67" fillId="5" borderId="2" xfId="0" applyFont="1" applyFill="1" applyBorder="1" applyAlignment="1" applyProtection="1">
      <alignment vertical="center" textRotation="255"/>
      <protection locked="0"/>
    </xf>
    <xf numFmtId="0" fontId="104" fillId="0" borderId="0" xfId="0" applyFont="1" applyProtection="1">
      <alignment vertical="center"/>
      <protection locked="0"/>
    </xf>
    <xf numFmtId="49" fontId="10" fillId="0" borderId="0" xfId="0" quotePrefix="1" applyNumberFormat="1" applyFont="1">
      <alignment vertical="center"/>
    </xf>
    <xf numFmtId="176" fontId="84" fillId="0" borderId="35" xfId="0" applyNumberFormat="1" applyFont="1" applyBorder="1" applyAlignment="1" applyProtection="1">
      <alignment vertical="top"/>
      <protection locked="0"/>
    </xf>
    <xf numFmtId="176" fontId="84" fillId="0" borderId="0" xfId="0" applyNumberFormat="1" applyFont="1" applyAlignment="1" applyProtection="1">
      <alignment vertical="top"/>
      <protection locked="0"/>
    </xf>
    <xf numFmtId="176" fontId="84" fillId="0" borderId="1" xfId="0" applyNumberFormat="1" applyFont="1" applyBorder="1" applyAlignment="1" applyProtection="1">
      <alignment vertical="top"/>
      <protection locked="0"/>
    </xf>
    <xf numFmtId="49" fontId="114" fillId="0" borderId="35" xfId="0" applyNumberFormat="1" applyFont="1" applyBorder="1" applyAlignment="1" applyProtection="1">
      <alignment vertical="top"/>
      <protection locked="0"/>
    </xf>
    <xf numFmtId="49" fontId="114" fillId="0" borderId="0" xfId="0" applyNumberFormat="1" applyFont="1" applyAlignment="1" applyProtection="1">
      <alignment vertical="top"/>
      <protection locked="0"/>
    </xf>
    <xf numFmtId="49" fontId="114" fillId="0" borderId="1" xfId="0" applyNumberFormat="1" applyFont="1" applyBorder="1" applyAlignment="1" applyProtection="1">
      <alignment vertical="top"/>
      <protection locked="0"/>
    </xf>
    <xf numFmtId="0" fontId="67" fillId="5" borderId="15" xfId="0" applyFont="1" applyFill="1" applyBorder="1" applyAlignment="1" applyProtection="1">
      <alignment vertical="center" textRotation="255"/>
      <protection locked="0"/>
    </xf>
    <xf numFmtId="0" fontId="67" fillId="5" borderId="80" xfId="0" applyFont="1" applyFill="1" applyBorder="1" applyAlignment="1" applyProtection="1">
      <alignment vertical="center" textRotation="180"/>
      <protection locked="0"/>
    </xf>
    <xf numFmtId="49" fontId="114" fillId="0" borderId="81" xfId="0" applyNumberFormat="1" applyFont="1" applyBorder="1" applyAlignment="1" applyProtection="1">
      <alignment vertical="top"/>
      <protection locked="0"/>
    </xf>
    <xf numFmtId="49" fontId="114" fillId="0" borderId="16" xfId="0" applyNumberFormat="1" applyFont="1" applyBorder="1" applyAlignment="1" applyProtection="1">
      <alignment vertical="top"/>
      <protection locked="0"/>
    </xf>
    <xf numFmtId="49" fontId="114" fillId="0" borderId="17" xfId="0" applyNumberFormat="1" applyFont="1" applyBorder="1" applyAlignment="1" applyProtection="1">
      <alignment vertical="top"/>
      <protection locked="0"/>
    </xf>
    <xf numFmtId="0" fontId="67" fillId="4" borderId="4" xfId="0" applyFont="1" applyFill="1" applyBorder="1" applyProtection="1">
      <alignment vertical="center"/>
      <protection locked="0"/>
    </xf>
    <xf numFmtId="0" fontId="47" fillId="4" borderId="6" xfId="0" applyFont="1" applyFill="1" applyBorder="1" applyAlignment="1">
      <alignment horizontal="right" vertical="top" wrapText="1"/>
    </xf>
    <xf numFmtId="0" fontId="155" fillId="0" borderId="0" xfId="0" applyFont="1" applyAlignment="1" applyProtection="1">
      <alignment vertical="center" wrapText="1"/>
      <protection locked="0"/>
    </xf>
    <xf numFmtId="0" fontId="64" fillId="4" borderId="0" xfId="0" applyFont="1" applyFill="1" applyAlignment="1" applyProtection="1">
      <alignment horizontal="right" vertical="top"/>
      <protection locked="0"/>
    </xf>
    <xf numFmtId="0" fontId="98" fillId="4" borderId="0" xfId="0" applyFont="1" applyFill="1" applyAlignment="1" applyProtection="1">
      <alignment vertical="top"/>
      <protection locked="0"/>
    </xf>
    <xf numFmtId="0" fontId="99" fillId="4" borderId="0" xfId="1" applyFont="1" applyFill="1" applyAlignment="1" applyProtection="1">
      <alignment vertical="top"/>
      <protection locked="0"/>
    </xf>
    <xf numFmtId="0" fontId="64" fillId="4" borderId="8" xfId="0" applyFont="1" applyFill="1" applyBorder="1" applyAlignment="1">
      <alignment vertical="center" wrapText="1"/>
    </xf>
    <xf numFmtId="0" fontId="64" fillId="4" borderId="9" xfId="0" applyFont="1" applyFill="1" applyBorder="1" applyAlignment="1">
      <alignment vertical="center" wrapText="1"/>
    </xf>
    <xf numFmtId="0" fontId="64" fillId="4" borderId="10" xfId="0" applyFont="1" applyFill="1" applyBorder="1" applyAlignment="1">
      <alignment vertical="center" wrapText="1"/>
    </xf>
    <xf numFmtId="0" fontId="64" fillId="4" borderId="0" xfId="0" applyFont="1" applyFill="1" applyProtection="1">
      <alignment vertical="center"/>
      <protection locked="0"/>
    </xf>
    <xf numFmtId="0" fontId="67" fillId="5" borderId="5" xfId="0" applyFont="1" applyFill="1" applyBorder="1" applyAlignment="1" applyProtection="1">
      <alignment vertical="center" textRotation="255"/>
      <protection locked="0"/>
    </xf>
    <xf numFmtId="0" fontId="67" fillId="5" borderId="82" xfId="0" applyFont="1" applyFill="1" applyBorder="1" applyAlignment="1" applyProtection="1">
      <alignment vertical="center" textRotation="180"/>
      <protection locked="0"/>
    </xf>
    <xf numFmtId="0" fontId="86" fillId="4" borderId="83" xfId="0" applyFont="1" applyFill="1" applyBorder="1" applyProtection="1">
      <alignment vertical="center"/>
      <protection locked="0"/>
    </xf>
    <xf numFmtId="0" fontId="86" fillId="4" borderId="4" xfId="0" applyFont="1" applyFill="1" applyBorder="1" applyProtection="1">
      <alignment vertical="center"/>
      <protection locked="0"/>
    </xf>
    <xf numFmtId="0" fontId="86" fillId="4" borderId="120" xfId="0" applyFont="1" applyFill="1" applyBorder="1" applyProtection="1">
      <alignment vertical="center"/>
      <protection locked="0"/>
    </xf>
    <xf numFmtId="0" fontId="91" fillId="4" borderId="121" xfId="0" applyFont="1" applyFill="1" applyBorder="1" applyProtection="1">
      <alignment vertical="center"/>
      <protection locked="0"/>
    </xf>
    <xf numFmtId="0" fontId="91" fillId="4" borderId="4" xfId="0" applyFont="1" applyFill="1" applyBorder="1" applyProtection="1">
      <alignment vertical="center"/>
      <protection locked="0"/>
    </xf>
    <xf numFmtId="0" fontId="86" fillId="4" borderId="100" xfId="0" applyFont="1" applyFill="1" applyBorder="1" applyProtection="1">
      <alignment vertical="center"/>
      <protection locked="0"/>
    </xf>
    <xf numFmtId="0" fontId="86" fillId="4" borderId="45" xfId="0" applyFont="1" applyFill="1" applyBorder="1" applyProtection="1">
      <alignment vertical="center"/>
      <protection locked="0"/>
    </xf>
    <xf numFmtId="0" fontId="86" fillId="4" borderId="92" xfId="0" applyFont="1" applyFill="1" applyBorder="1" applyProtection="1">
      <alignment vertical="center"/>
      <protection locked="0"/>
    </xf>
    <xf numFmtId="0" fontId="91" fillId="4" borderId="91" xfId="0" applyFont="1" applyFill="1" applyBorder="1" applyProtection="1">
      <alignment vertical="center"/>
      <protection locked="0"/>
    </xf>
    <xf numFmtId="0" fontId="91" fillId="4" borderId="45" xfId="0" applyFont="1" applyFill="1" applyBorder="1" applyProtection="1">
      <alignment vertical="center"/>
      <protection locked="0"/>
    </xf>
    <xf numFmtId="0" fontId="67" fillId="5" borderId="84" xfId="0" applyFont="1" applyFill="1" applyBorder="1" applyAlignment="1" applyProtection="1">
      <alignment vertical="center" textRotation="255"/>
      <protection locked="0"/>
    </xf>
    <xf numFmtId="0" fontId="120" fillId="4" borderId="122" xfId="0" applyFont="1" applyFill="1" applyBorder="1" applyProtection="1">
      <alignment vertical="center"/>
      <protection locked="0"/>
    </xf>
    <xf numFmtId="0" fontId="120" fillId="4" borderId="58" xfId="0" applyFont="1" applyFill="1" applyBorder="1" applyProtection="1">
      <alignment vertical="center"/>
      <protection locked="0"/>
    </xf>
    <xf numFmtId="0" fontId="120" fillId="4" borderId="59" xfId="0" applyFont="1" applyFill="1" applyBorder="1" applyProtection="1">
      <alignment vertical="center"/>
      <protection locked="0"/>
    </xf>
    <xf numFmtId="0" fontId="157" fillId="4" borderId="57" xfId="0" applyFont="1" applyFill="1" applyBorder="1" applyProtection="1">
      <alignment vertical="center"/>
      <protection locked="0"/>
    </xf>
    <xf numFmtId="0" fontId="157" fillId="4" borderId="58" xfId="0" applyFont="1" applyFill="1" applyBorder="1" applyProtection="1">
      <alignment vertical="center"/>
      <protection locked="0"/>
    </xf>
    <xf numFmtId="0" fontId="74" fillId="4" borderId="6" xfId="0" applyFont="1" applyFill="1" applyBorder="1" applyAlignment="1" applyProtection="1">
      <alignment vertical="center" textRotation="255"/>
      <protection locked="0"/>
    </xf>
    <xf numFmtId="0" fontId="74" fillId="4" borderId="50" xfId="0" applyFont="1" applyFill="1" applyBorder="1" applyAlignment="1" applyProtection="1">
      <alignment vertical="center" textRotation="180"/>
      <protection locked="0"/>
    </xf>
    <xf numFmtId="0" fontId="80" fillId="4" borderId="79" xfId="0" applyFont="1" applyFill="1" applyBorder="1" applyProtection="1">
      <alignment vertical="center"/>
      <protection locked="0"/>
    </xf>
    <xf numFmtId="0" fontId="80" fillId="4" borderId="62" xfId="0" applyFont="1" applyFill="1" applyBorder="1" applyProtection="1">
      <alignment vertical="center"/>
      <protection locked="0"/>
    </xf>
    <xf numFmtId="0" fontId="80" fillId="4" borderId="85" xfId="0" applyFont="1" applyFill="1" applyBorder="1" applyProtection="1">
      <alignment vertical="center"/>
      <protection locked="0"/>
    </xf>
    <xf numFmtId="0" fontId="159" fillId="4" borderId="37" xfId="0" applyFont="1" applyFill="1" applyBorder="1" applyAlignment="1">
      <alignment vertical="center" shrinkToFit="1"/>
    </xf>
    <xf numFmtId="0" fontId="77" fillId="4" borderId="37" xfId="0" applyFont="1" applyFill="1" applyBorder="1" applyProtection="1">
      <alignment vertical="center"/>
      <protection locked="0"/>
    </xf>
    <xf numFmtId="0" fontId="161" fillId="4" borderId="37" xfId="0" applyFont="1" applyFill="1" applyBorder="1" applyProtection="1">
      <alignment vertical="center"/>
      <protection locked="0"/>
    </xf>
    <xf numFmtId="0" fontId="64" fillId="4" borderId="39" xfId="0" applyFont="1" applyFill="1" applyBorder="1" applyProtection="1">
      <alignment vertical="center"/>
      <protection locked="0"/>
    </xf>
    <xf numFmtId="0" fontId="64" fillId="4" borderId="37" xfId="0" applyFont="1" applyFill="1" applyBorder="1" applyProtection="1">
      <alignment vertical="center"/>
      <protection locked="0"/>
    </xf>
    <xf numFmtId="0" fontId="64" fillId="4" borderId="93" xfId="0" applyFont="1" applyFill="1" applyBorder="1" applyProtection="1">
      <alignment vertical="center"/>
      <protection locked="0"/>
    </xf>
    <xf numFmtId="0" fontId="159" fillId="4" borderId="45" xfId="0" applyFont="1" applyFill="1" applyBorder="1" applyAlignment="1">
      <alignment vertical="center" shrinkToFit="1"/>
    </xf>
    <xf numFmtId="0" fontId="159" fillId="4" borderId="78" xfId="0" applyFont="1" applyFill="1" applyBorder="1" applyAlignment="1">
      <alignment vertical="center" shrinkToFit="1"/>
    </xf>
    <xf numFmtId="0" fontId="47" fillId="4" borderId="45" xfId="0" applyFont="1" applyFill="1" applyBorder="1" applyAlignment="1">
      <alignment vertical="center" shrinkToFit="1"/>
    </xf>
    <xf numFmtId="0" fontId="47" fillId="4" borderId="94" xfId="0" applyFont="1" applyFill="1" applyBorder="1" applyAlignment="1">
      <alignment vertical="center" shrinkToFit="1"/>
    </xf>
    <xf numFmtId="0" fontId="77" fillId="4" borderId="45" xfId="0" applyFont="1" applyFill="1" applyBorder="1" applyProtection="1">
      <alignment vertical="center"/>
      <protection locked="0"/>
    </xf>
    <xf numFmtId="0" fontId="79" fillId="4" borderId="91" xfId="0" applyFont="1" applyFill="1" applyBorder="1" applyProtection="1">
      <alignment vertical="center"/>
      <protection locked="0"/>
    </xf>
    <xf numFmtId="0" fontId="77" fillId="4" borderId="78" xfId="0" applyFont="1" applyFill="1" applyBorder="1" applyProtection="1">
      <alignment vertical="center"/>
      <protection locked="0"/>
    </xf>
    <xf numFmtId="0" fontId="64" fillId="4" borderId="45" xfId="0" applyFont="1" applyFill="1" applyBorder="1" applyProtection="1">
      <alignment vertical="center"/>
      <protection locked="0"/>
    </xf>
    <xf numFmtId="0" fontId="64" fillId="4" borderId="94" xfId="0" applyFont="1" applyFill="1" applyBorder="1" applyProtection="1">
      <alignment vertical="center"/>
      <protection locked="0"/>
    </xf>
    <xf numFmtId="0" fontId="159" fillId="4" borderId="92" xfId="0" applyFont="1" applyFill="1" applyBorder="1" applyAlignment="1">
      <alignment vertical="center" shrinkToFit="1"/>
    </xf>
    <xf numFmtId="0" fontId="38" fillId="4" borderId="38" xfId="0" applyFont="1" applyFill="1" applyBorder="1" applyAlignment="1">
      <alignment vertical="center" shrinkToFit="1"/>
    </xf>
    <xf numFmtId="0" fontId="77" fillId="4" borderId="92" xfId="0" applyFont="1" applyFill="1" applyBorder="1" applyProtection="1">
      <alignment vertical="center"/>
      <protection locked="0"/>
    </xf>
    <xf numFmtId="0" fontId="94" fillId="4" borderId="92" xfId="0" applyFont="1" applyFill="1" applyBorder="1" applyProtection="1">
      <alignment vertical="center"/>
      <protection locked="0"/>
    </xf>
    <xf numFmtId="0" fontId="39" fillId="4" borderId="91" xfId="0" applyFont="1" applyFill="1" applyBorder="1" applyProtection="1">
      <alignment vertical="center"/>
      <protection locked="0"/>
    </xf>
    <xf numFmtId="0" fontId="39" fillId="4" borderId="45" xfId="0" applyFont="1" applyFill="1" applyBorder="1" applyProtection="1">
      <alignment vertical="center"/>
      <protection locked="0"/>
    </xf>
    <xf numFmtId="0" fontId="39" fillId="4" borderId="92" xfId="0" applyFont="1" applyFill="1" applyBorder="1" applyProtection="1">
      <alignment vertical="center"/>
      <protection locked="0"/>
    </xf>
    <xf numFmtId="0" fontId="159" fillId="4" borderId="9" xfId="0" applyFont="1" applyFill="1" applyBorder="1" applyAlignment="1">
      <alignment vertical="center" shrinkToFit="1"/>
    </xf>
    <xf numFmtId="0" fontId="74" fillId="4" borderId="8" xfId="0" applyFont="1" applyFill="1" applyBorder="1" applyAlignment="1" applyProtection="1">
      <alignment vertical="center" textRotation="255"/>
      <protection locked="0"/>
    </xf>
    <xf numFmtId="0" fontId="74" fillId="4" borderId="86" xfId="0" applyFont="1" applyFill="1" applyBorder="1" applyAlignment="1" applyProtection="1">
      <alignment vertical="center" textRotation="180"/>
      <protection locked="0"/>
    </xf>
    <xf numFmtId="0" fontId="77" fillId="4" borderId="87" xfId="0" applyFont="1" applyFill="1" applyBorder="1" applyProtection="1">
      <alignment vertical="center"/>
      <protection locked="0"/>
    </xf>
    <xf numFmtId="0" fontId="79" fillId="4" borderId="88" xfId="0" applyFont="1" applyFill="1" applyBorder="1" applyProtection="1">
      <alignment vertical="center"/>
      <protection locked="0"/>
    </xf>
    <xf numFmtId="0" fontId="79" fillId="4" borderId="9" xfId="0" applyFont="1" applyFill="1" applyBorder="1" applyProtection="1">
      <alignment vertical="center"/>
      <protection locked="0"/>
    </xf>
    <xf numFmtId="0" fontId="79" fillId="4" borderId="89" xfId="0" applyFont="1" applyFill="1" applyBorder="1" applyProtection="1">
      <alignment vertical="center"/>
      <protection locked="0"/>
    </xf>
    <xf numFmtId="49" fontId="65" fillId="4" borderId="9" xfId="0" applyNumberFormat="1" applyFont="1" applyFill="1" applyBorder="1" applyProtection="1">
      <alignment vertical="center"/>
      <protection locked="0"/>
    </xf>
    <xf numFmtId="49" fontId="65" fillId="4" borderId="10" xfId="0" applyNumberFormat="1" applyFont="1" applyFill="1" applyBorder="1" applyProtection="1">
      <alignment vertical="center"/>
      <protection locked="0"/>
    </xf>
    <xf numFmtId="0" fontId="64" fillId="4" borderId="0" xfId="0" applyFont="1" applyFill="1" applyAlignment="1" applyProtection="1">
      <alignment vertical="top" shrinkToFit="1"/>
      <protection locked="0"/>
    </xf>
    <xf numFmtId="0" fontId="28" fillId="4" borderId="14" xfId="0" applyFont="1" applyFill="1" applyBorder="1" applyProtection="1">
      <alignment vertical="center"/>
      <protection locked="0"/>
    </xf>
    <xf numFmtId="0" fontId="64" fillId="4" borderId="119" xfId="0" applyFont="1" applyFill="1" applyBorder="1" applyProtection="1">
      <alignment vertical="center"/>
      <protection locked="0"/>
    </xf>
    <xf numFmtId="0" fontId="64" fillId="4" borderId="14" xfId="0" applyFont="1" applyFill="1" applyBorder="1" applyProtection="1">
      <alignment vertical="center"/>
      <protection locked="0"/>
    </xf>
    <xf numFmtId="0" fontId="64" fillId="4" borderId="118" xfId="0" applyFont="1" applyFill="1" applyBorder="1" applyProtection="1">
      <alignment vertical="center"/>
      <protection locked="0"/>
    </xf>
    <xf numFmtId="0" fontId="64" fillId="4" borderId="0" xfId="0" applyFont="1" applyFill="1">
      <alignment vertical="center"/>
    </xf>
    <xf numFmtId="0" fontId="21" fillId="4" borderId="0" xfId="0" applyFont="1" applyFill="1" applyBorder="1" applyProtection="1">
      <alignment vertical="center"/>
      <protection locked="0"/>
    </xf>
    <xf numFmtId="0" fontId="10" fillId="0" borderId="125" xfId="0" applyFont="1" applyBorder="1" applyProtection="1">
      <alignment vertical="center"/>
      <protection locked="0"/>
    </xf>
    <xf numFmtId="0" fontId="10" fillId="4" borderId="125" xfId="0" applyFont="1" applyFill="1" applyBorder="1" applyProtection="1">
      <alignment vertical="center"/>
      <protection locked="0"/>
    </xf>
    <xf numFmtId="0" fontId="10" fillId="0" borderId="128" xfId="0" applyFont="1" applyBorder="1" applyProtection="1">
      <alignment vertical="center"/>
      <protection locked="0"/>
    </xf>
    <xf numFmtId="0" fontId="22" fillId="0" borderId="129" xfId="0" applyFont="1" applyBorder="1" applyProtection="1">
      <alignment vertical="center"/>
      <protection locked="0"/>
    </xf>
    <xf numFmtId="0" fontId="6" fillId="2" borderId="131" xfId="0" applyFont="1" applyFill="1" applyBorder="1" applyProtection="1">
      <alignment vertical="center"/>
      <protection locked="0"/>
    </xf>
    <xf numFmtId="0" fontId="10" fillId="4" borderId="131" xfId="0" applyFont="1" applyFill="1" applyBorder="1" applyProtection="1">
      <alignment vertical="center"/>
      <protection locked="0"/>
    </xf>
    <xf numFmtId="0" fontId="72" fillId="8" borderId="38" xfId="0" applyFont="1" applyFill="1" applyBorder="1" applyAlignment="1">
      <alignment horizontal="right" vertical="center"/>
    </xf>
    <xf numFmtId="0" fontId="79" fillId="4" borderId="44" xfId="0" applyFont="1" applyFill="1" applyBorder="1" applyAlignment="1">
      <alignment vertical="center" shrinkToFit="1"/>
    </xf>
    <xf numFmtId="0" fontId="29" fillId="4" borderId="0" xfId="0" applyFont="1" applyFill="1" applyAlignment="1">
      <alignment horizontal="center" vertical="center"/>
    </xf>
    <xf numFmtId="0" fontId="31" fillId="4" borderId="0" xfId="0" applyFont="1" applyFill="1" applyAlignment="1">
      <alignment horizontal="left" vertical="center"/>
    </xf>
    <xf numFmtId="0" fontId="33" fillId="4" borderId="0" xfId="0" applyFont="1" applyFill="1" applyAlignment="1">
      <alignment horizontal="left" vertical="center"/>
    </xf>
    <xf numFmtId="0" fontId="30" fillId="4" borderId="0" xfId="0" applyFont="1" applyFill="1" applyAlignment="1">
      <alignment horizontal="left" vertical="center"/>
    </xf>
    <xf numFmtId="0" fontId="33" fillId="4" borderId="0" xfId="0" applyFont="1" applyFill="1" applyAlignment="1">
      <alignment horizontal="left" vertical="center"/>
    </xf>
    <xf numFmtId="0" fontId="29" fillId="4" borderId="0" xfId="0" applyFont="1" applyFill="1" applyAlignment="1">
      <alignment horizontal="center" vertical="center"/>
    </xf>
    <xf numFmtId="0" fontId="31" fillId="4" borderId="0" xfId="0" applyFont="1" applyFill="1" applyAlignment="1">
      <alignment horizontal="left" vertical="center"/>
    </xf>
    <xf numFmtId="0" fontId="61" fillId="4" borderId="0" xfId="0" applyFont="1" applyFill="1">
      <alignment vertical="center"/>
    </xf>
    <xf numFmtId="0" fontId="2" fillId="0" borderId="0" xfId="0" applyFont="1" applyAlignment="1">
      <alignment horizontal="left" vertical="center"/>
    </xf>
    <xf numFmtId="0" fontId="3" fillId="2" borderId="0" xfId="0" applyFont="1" applyFill="1" applyAlignment="1">
      <alignment horizontal="left" vertical="center"/>
    </xf>
    <xf numFmtId="0" fontId="6" fillId="2" borderId="0" xfId="0" applyFont="1" applyFill="1" applyAlignment="1">
      <alignment horizontal="left" vertical="center"/>
    </xf>
    <xf numFmtId="0" fontId="23" fillId="0" borderId="14" xfId="1" applyFont="1" applyBorder="1" applyAlignment="1" applyProtection="1">
      <alignment horizontal="left" vertical="center"/>
      <protection locked="0" hidden="1"/>
    </xf>
    <xf numFmtId="0" fontId="3" fillId="4" borderId="0" xfId="0" applyFont="1" applyFill="1" applyAlignment="1">
      <alignment horizontal="left" vertical="center"/>
    </xf>
    <xf numFmtId="0" fontId="9" fillId="4" borderId="9" xfId="1" applyFont="1" applyFill="1" applyBorder="1" applyAlignment="1">
      <alignment horizontal="left" vertical="center"/>
    </xf>
    <xf numFmtId="0" fontId="9" fillId="4" borderId="10" xfId="1" applyFont="1" applyFill="1" applyBorder="1" applyAlignment="1">
      <alignment horizontal="left" vertical="center"/>
    </xf>
    <xf numFmtId="0" fontId="2" fillId="4" borderId="0" xfId="0" applyFont="1" applyFill="1" applyAlignment="1">
      <alignment horizontal="left" vertical="center"/>
    </xf>
    <xf numFmtId="0" fontId="2" fillId="4" borderId="0" xfId="0" applyFont="1" applyFill="1">
      <alignment vertical="center"/>
    </xf>
    <xf numFmtId="0" fontId="11" fillId="4" borderId="0" xfId="0" applyFont="1" applyFill="1" applyBorder="1">
      <alignment vertical="center"/>
    </xf>
    <xf numFmtId="0" fontId="11" fillId="4" borderId="12" xfId="0" applyFont="1" applyFill="1" applyBorder="1">
      <alignment vertical="center"/>
    </xf>
    <xf numFmtId="0" fontId="3" fillId="4" borderId="11" xfId="0" applyFont="1" applyFill="1" applyBorder="1" applyAlignment="1">
      <alignment horizontal="left" vertical="center"/>
    </xf>
    <xf numFmtId="0" fontId="3" fillId="4" borderId="12" xfId="0" applyFont="1" applyFill="1" applyBorder="1" applyAlignment="1">
      <alignment horizontal="left" vertical="center"/>
    </xf>
    <xf numFmtId="0" fontId="9" fillId="4" borderId="12" xfId="1" applyFont="1" applyFill="1" applyBorder="1" applyAlignment="1">
      <alignment horizontal="left" vertical="center"/>
    </xf>
    <xf numFmtId="0" fontId="9" fillId="4" borderId="13" xfId="1" applyFont="1" applyFill="1" applyBorder="1" applyAlignment="1">
      <alignment horizontal="left" vertical="center"/>
    </xf>
    <xf numFmtId="0" fontId="11" fillId="4" borderId="9" xfId="0" applyFont="1" applyFill="1" applyBorder="1">
      <alignment vertical="center"/>
    </xf>
    <xf numFmtId="0" fontId="9" fillId="4" borderId="0" xfId="1" applyFont="1" applyFill="1" applyBorder="1" applyAlignment="1">
      <alignment horizontal="left" vertical="center"/>
    </xf>
    <xf numFmtId="0" fontId="9" fillId="4" borderId="7" xfId="1" applyFont="1" applyFill="1" applyBorder="1" applyAlignment="1">
      <alignment horizontal="left" vertical="center"/>
    </xf>
    <xf numFmtId="0" fontId="3" fillId="4" borderId="13" xfId="0" applyFont="1" applyFill="1" applyBorder="1" applyAlignment="1">
      <alignment horizontal="left" vertical="center"/>
    </xf>
    <xf numFmtId="0" fontId="8" fillId="0" borderId="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5" fillId="0" borderId="1" xfId="0" applyFont="1" applyBorder="1" applyAlignment="1">
      <alignment horizontal="center" vertical="center" wrapText="1"/>
    </xf>
    <xf numFmtId="0" fontId="14" fillId="0" borderId="0" xfId="1" applyFont="1" applyAlignment="1">
      <alignment horizontal="center" vertical="center"/>
    </xf>
    <xf numFmtId="0" fontId="109" fillId="4" borderId="11" xfId="0" applyFont="1" applyFill="1" applyBorder="1" applyAlignment="1" applyProtection="1">
      <alignment horizontal="center" vertical="center" shrinkToFit="1"/>
      <protection locked="0"/>
    </xf>
    <xf numFmtId="0" fontId="109" fillId="4" borderId="12" xfId="0" applyFont="1" applyFill="1" applyBorder="1" applyAlignment="1" applyProtection="1">
      <alignment horizontal="center" vertical="center" shrinkToFit="1"/>
      <protection locked="0"/>
    </xf>
    <xf numFmtId="0" fontId="109" fillId="4" borderId="13" xfId="0" applyFont="1" applyFill="1" applyBorder="1" applyAlignment="1" applyProtection="1">
      <alignment horizontal="center" vertical="center" shrinkToFit="1"/>
      <protection locked="0"/>
    </xf>
    <xf numFmtId="0" fontId="67" fillId="6" borderId="25" xfId="0" applyFont="1" applyFill="1" applyBorder="1" applyAlignment="1">
      <alignment horizontal="left" vertical="center" textRotation="255" shrinkToFit="1"/>
    </xf>
    <xf numFmtId="0" fontId="74" fillId="6" borderId="6" xfId="0" applyFont="1" applyFill="1" applyBorder="1" applyAlignment="1">
      <alignment horizontal="left" vertical="center" textRotation="255" shrinkToFit="1"/>
    </xf>
    <xf numFmtId="0" fontId="74" fillId="6" borderId="8" xfId="0" applyFont="1" applyFill="1" applyBorder="1" applyAlignment="1">
      <alignment horizontal="left" vertical="center" textRotation="255" shrinkToFit="1"/>
    </xf>
    <xf numFmtId="0" fontId="67" fillId="6" borderId="14" xfId="0" applyFont="1" applyFill="1" applyBorder="1" applyAlignment="1">
      <alignment horizontal="center" vertical="center" textRotation="180" shrinkToFit="1"/>
    </xf>
    <xf numFmtId="0" fontId="67" fillId="6" borderId="0" xfId="0" applyFont="1" applyFill="1" applyAlignment="1">
      <alignment horizontal="center" vertical="center" textRotation="180" shrinkToFit="1"/>
    </xf>
    <xf numFmtId="0" fontId="67" fillId="6" borderId="7" xfId="0" applyFont="1" applyFill="1" applyBorder="1" applyAlignment="1">
      <alignment horizontal="center" vertical="center" textRotation="180" shrinkToFit="1"/>
    </xf>
    <xf numFmtId="0" fontId="67" fillId="6" borderId="10" xfId="0" applyFont="1" applyFill="1" applyBorder="1" applyAlignment="1">
      <alignment horizontal="center" vertical="center" textRotation="180" shrinkToFit="1"/>
    </xf>
    <xf numFmtId="0" fontId="69" fillId="7" borderId="30" xfId="0" applyFont="1" applyFill="1" applyBorder="1" applyAlignment="1">
      <alignment vertical="center" shrinkToFit="1"/>
    </xf>
    <xf numFmtId="0" fontId="73" fillId="7" borderId="31" xfId="0" applyFont="1" applyFill="1" applyBorder="1" applyAlignment="1">
      <alignment vertical="center" shrinkToFit="1"/>
    </xf>
    <xf numFmtId="0" fontId="73" fillId="7" borderId="32" xfId="0" applyFont="1" applyFill="1" applyBorder="1" applyAlignment="1">
      <alignment vertical="center" shrinkToFit="1"/>
    </xf>
    <xf numFmtId="49" fontId="115" fillId="4" borderId="31" xfId="0" applyNumberFormat="1" applyFont="1" applyFill="1" applyBorder="1" applyAlignment="1" applyProtection="1">
      <alignment horizontal="left" vertical="center" shrinkToFit="1"/>
      <protection locked="0"/>
    </xf>
    <xf numFmtId="49" fontId="115" fillId="4" borderId="34" xfId="0" applyNumberFormat="1" applyFont="1" applyFill="1" applyBorder="1" applyAlignment="1" applyProtection="1">
      <alignment horizontal="left" vertical="center" shrinkToFit="1"/>
      <protection locked="0"/>
    </xf>
    <xf numFmtId="0" fontId="69" fillId="8" borderId="36" xfId="0" applyFont="1" applyFill="1" applyBorder="1" applyAlignment="1">
      <alignment vertical="center" shrinkToFit="1"/>
    </xf>
    <xf numFmtId="0" fontId="73" fillId="8" borderId="37" xfId="0" applyFont="1" applyFill="1" applyBorder="1" applyAlignment="1">
      <alignment vertical="center" shrinkToFit="1"/>
    </xf>
    <xf numFmtId="0" fontId="73" fillId="8" borderId="38" xfId="0" applyFont="1" applyFill="1" applyBorder="1" applyAlignment="1">
      <alignment vertical="center" shrinkToFit="1"/>
    </xf>
    <xf numFmtId="49" fontId="115" fillId="4" borderId="37" xfId="0" applyNumberFormat="1" applyFont="1" applyFill="1" applyBorder="1" applyAlignment="1" applyProtection="1">
      <alignment horizontal="left" vertical="center" shrinkToFit="1"/>
      <protection locked="0"/>
    </xf>
    <xf numFmtId="49" fontId="115" fillId="4" borderId="40" xfId="0" applyNumberFormat="1" applyFont="1" applyFill="1" applyBorder="1" applyAlignment="1" applyProtection="1">
      <alignment horizontal="left" vertical="center" shrinkToFit="1"/>
      <protection locked="0"/>
    </xf>
    <xf numFmtId="0" fontId="65" fillId="4" borderId="91" xfId="0" applyFont="1" applyFill="1" applyBorder="1" applyAlignment="1">
      <alignment vertical="center" shrinkToFit="1"/>
    </xf>
    <xf numFmtId="0" fontId="79" fillId="4" borderId="45" xfId="0" applyFont="1" applyFill="1" applyBorder="1" applyAlignment="1">
      <alignment vertical="center" shrinkToFit="1"/>
    </xf>
    <xf numFmtId="0" fontId="79" fillId="4" borderId="92" xfId="0" applyFont="1" applyFill="1" applyBorder="1" applyAlignment="1">
      <alignment vertical="center" shrinkToFit="1"/>
    </xf>
    <xf numFmtId="0" fontId="78" fillId="4" borderId="91" xfId="0" applyFont="1" applyFill="1" applyBorder="1" applyAlignment="1">
      <alignment vertical="center" shrinkToFit="1"/>
    </xf>
    <xf numFmtId="0" fontId="65" fillId="4" borderId="45" xfId="0" applyFont="1" applyFill="1" applyBorder="1" applyAlignment="1">
      <alignment vertical="center" shrinkToFit="1"/>
    </xf>
    <xf numFmtId="0" fontId="65" fillId="4" borderId="46" xfId="0" applyFont="1" applyFill="1" applyBorder="1" applyAlignment="1">
      <alignment vertical="center" shrinkToFit="1"/>
    </xf>
    <xf numFmtId="0" fontId="120" fillId="8" borderId="36" xfId="0" applyFont="1" applyFill="1" applyBorder="1" applyAlignment="1">
      <alignment vertical="center" shrinkToFit="1"/>
    </xf>
    <xf numFmtId="0" fontId="102" fillId="8" borderId="37" xfId="0" applyFont="1" applyFill="1" applyBorder="1" applyAlignment="1">
      <alignment vertical="center" shrinkToFit="1"/>
    </xf>
    <xf numFmtId="0" fontId="102" fillId="8" borderId="38" xfId="0" applyFont="1" applyFill="1" applyBorder="1" applyAlignment="1">
      <alignment vertical="center" shrinkToFit="1"/>
    </xf>
    <xf numFmtId="49" fontId="115" fillId="4" borderId="45" xfId="0" applyNumberFormat="1" applyFont="1" applyFill="1" applyBorder="1" applyAlignment="1" applyProtection="1">
      <alignment horizontal="left" vertical="center" shrinkToFit="1"/>
      <protection locked="0"/>
    </xf>
    <xf numFmtId="49" fontId="115" fillId="4" borderId="46" xfId="0" applyNumberFormat="1" applyFont="1" applyFill="1" applyBorder="1" applyAlignment="1" applyProtection="1">
      <alignment horizontal="left" vertical="center" shrinkToFit="1"/>
      <protection locked="0"/>
    </xf>
    <xf numFmtId="49" fontId="115" fillId="4" borderId="39" xfId="0" applyNumberFormat="1" applyFont="1" applyFill="1" applyBorder="1" applyAlignment="1" applyProtection="1">
      <alignment horizontal="left" vertical="center" shrinkToFit="1"/>
      <protection locked="0"/>
    </xf>
    <xf numFmtId="49" fontId="115" fillId="4" borderId="38" xfId="0" applyNumberFormat="1" applyFont="1" applyFill="1" applyBorder="1" applyAlignment="1" applyProtection="1">
      <alignment horizontal="left" vertical="center" shrinkToFit="1"/>
      <protection locked="0"/>
    </xf>
    <xf numFmtId="0" fontId="116" fillId="8" borderId="39" xfId="0" applyFont="1" applyFill="1" applyBorder="1" applyAlignment="1">
      <alignment horizontal="left" vertical="center" shrinkToFit="1"/>
    </xf>
    <xf numFmtId="0" fontId="76" fillId="8" borderId="37" xfId="0" applyFont="1" applyFill="1" applyBorder="1" applyAlignment="1">
      <alignment horizontal="left" vertical="center" shrinkToFit="1"/>
    </xf>
    <xf numFmtId="0" fontId="76" fillId="8" borderId="38" xfId="0" applyFont="1" applyFill="1" applyBorder="1" applyAlignment="1">
      <alignment horizontal="left" vertical="center" shrinkToFit="1"/>
    </xf>
    <xf numFmtId="0" fontId="69" fillId="8" borderId="42" xfId="0" applyFont="1" applyFill="1" applyBorder="1" applyAlignment="1">
      <alignment horizontal="left" vertical="center" shrinkToFit="1"/>
    </xf>
    <xf numFmtId="0" fontId="73" fillId="8" borderId="43" xfId="0" applyFont="1" applyFill="1" applyBorder="1" applyAlignment="1">
      <alignment horizontal="left" vertical="center" shrinkToFit="1"/>
    </xf>
    <xf numFmtId="0" fontId="73" fillId="8" borderId="47" xfId="0" applyFont="1" applyFill="1" applyBorder="1" applyAlignment="1">
      <alignment horizontal="left" vertical="center" shrinkToFit="1"/>
    </xf>
    <xf numFmtId="0" fontId="76" fillId="8" borderId="45" xfId="0" applyFont="1" applyFill="1" applyBorder="1" applyAlignment="1">
      <alignment horizontal="left" vertical="center" shrinkToFit="1"/>
    </xf>
    <xf numFmtId="49" fontId="115" fillId="4" borderId="91" xfId="0" applyNumberFormat="1" applyFont="1" applyFill="1" applyBorder="1" applyAlignment="1" applyProtection="1">
      <alignment horizontal="left" vertical="center" shrinkToFit="1"/>
      <protection locked="0"/>
    </xf>
    <xf numFmtId="49" fontId="115" fillId="4" borderId="94" xfId="0" applyNumberFormat="1" applyFont="1" applyFill="1" applyBorder="1" applyAlignment="1" applyProtection="1">
      <alignment horizontal="left" vertical="center" shrinkToFit="1"/>
      <protection locked="0"/>
    </xf>
    <xf numFmtId="0" fontId="93" fillId="8" borderId="9" xfId="0" applyFont="1" applyFill="1" applyBorder="1" applyAlignment="1">
      <alignment vertical="center" shrinkToFit="1"/>
    </xf>
    <xf numFmtId="0" fontId="72" fillId="8" borderId="9" xfId="0" applyFont="1" applyFill="1" applyBorder="1" applyAlignment="1">
      <alignment vertical="center" shrinkToFit="1"/>
    </xf>
    <xf numFmtId="49" fontId="123" fillId="4" borderId="95" xfId="1" applyNumberFormat="1" applyFont="1" applyFill="1" applyBorder="1" applyAlignment="1" applyProtection="1">
      <alignment horizontal="left" vertical="center" shrinkToFit="1"/>
      <protection locked="0"/>
    </xf>
    <xf numFmtId="49" fontId="123" fillId="4" borderId="96" xfId="1" applyNumberFormat="1" applyFont="1" applyFill="1" applyBorder="1" applyAlignment="1" applyProtection="1">
      <alignment horizontal="left" vertical="center" shrinkToFit="1"/>
      <protection locked="0"/>
    </xf>
    <xf numFmtId="49" fontId="123" fillId="4" borderId="97" xfId="1" applyNumberFormat="1" applyFont="1" applyFill="1" applyBorder="1" applyAlignment="1" applyProtection="1">
      <alignment horizontal="left" vertical="center" shrinkToFit="1"/>
      <protection locked="0"/>
    </xf>
    <xf numFmtId="0" fontId="116" fillId="8" borderId="95" xfId="0" applyFont="1" applyFill="1" applyBorder="1" applyAlignment="1">
      <alignment horizontal="left" vertical="center" shrinkToFit="1"/>
    </xf>
    <xf numFmtId="0" fontId="76" fillId="8" borderId="96" xfId="0" applyFont="1" applyFill="1" applyBorder="1" applyAlignment="1">
      <alignment horizontal="left" vertical="center" shrinkToFit="1"/>
    </xf>
    <xf numFmtId="49" fontId="115" fillId="4" borderId="95" xfId="0" applyNumberFormat="1" applyFont="1" applyFill="1" applyBorder="1" applyAlignment="1" applyProtection="1">
      <alignment horizontal="left" vertical="center" shrinkToFit="1"/>
      <protection locked="0"/>
    </xf>
    <xf numFmtId="49" fontId="115" fillId="4" borderId="96" xfId="0" applyNumberFormat="1" applyFont="1" applyFill="1" applyBorder="1" applyAlignment="1" applyProtection="1">
      <alignment horizontal="left" vertical="center" shrinkToFit="1"/>
      <protection locked="0"/>
    </xf>
    <xf numFmtId="49" fontId="115" fillId="4" borderId="98" xfId="0" applyNumberFormat="1" applyFont="1" applyFill="1" applyBorder="1" applyAlignment="1" applyProtection="1">
      <alignment horizontal="left" vertical="center" shrinkToFit="1"/>
      <protection locked="0"/>
    </xf>
    <xf numFmtId="0" fontId="46" fillId="4" borderId="42" xfId="0" applyFont="1" applyFill="1" applyBorder="1">
      <alignment vertical="center"/>
    </xf>
    <xf numFmtId="0" fontId="46" fillId="4" borderId="43" xfId="0" applyFont="1" applyFill="1" applyBorder="1">
      <alignment vertical="center"/>
    </xf>
    <xf numFmtId="0" fontId="46" fillId="4" borderId="47" xfId="0" applyFont="1" applyFill="1" applyBorder="1">
      <alignment vertical="center"/>
    </xf>
    <xf numFmtId="0" fontId="46" fillId="9" borderId="48" xfId="0" applyFont="1" applyFill="1" applyBorder="1" applyAlignment="1">
      <alignment horizontal="left" vertical="center"/>
    </xf>
    <xf numFmtId="0" fontId="46" fillId="9" borderId="22" xfId="0" applyFont="1" applyFill="1" applyBorder="1" applyAlignment="1">
      <alignment horizontal="left" vertical="center"/>
    </xf>
    <xf numFmtId="0" fontId="46" fillId="9" borderId="49" xfId="0" applyFont="1" applyFill="1" applyBorder="1" applyAlignment="1">
      <alignment horizontal="left" vertical="center"/>
    </xf>
    <xf numFmtId="0" fontId="93" fillId="8" borderId="37" xfId="0" applyFont="1" applyFill="1" applyBorder="1" applyAlignment="1">
      <alignment vertical="center" shrinkToFit="1"/>
    </xf>
    <xf numFmtId="0" fontId="72" fillId="8" borderId="37" xfId="0" applyFont="1" applyFill="1" applyBorder="1" applyAlignment="1">
      <alignment vertical="center" shrinkToFit="1"/>
    </xf>
    <xf numFmtId="49" fontId="24" fillId="4" borderId="39" xfId="0" applyNumberFormat="1" applyFont="1" applyFill="1" applyBorder="1" applyAlignment="1" applyProtection="1">
      <alignment horizontal="left" vertical="center" shrinkToFit="1"/>
      <protection locked="0"/>
    </xf>
    <xf numFmtId="49" fontId="24" fillId="4" borderId="37" xfId="0" applyNumberFormat="1" applyFont="1" applyFill="1" applyBorder="1" applyAlignment="1" applyProtection="1">
      <alignment horizontal="left" vertical="center" shrinkToFit="1"/>
      <protection locked="0"/>
    </xf>
    <xf numFmtId="49" fontId="24" fillId="4" borderId="93" xfId="0" applyNumberFormat="1" applyFont="1" applyFill="1" applyBorder="1" applyAlignment="1" applyProtection="1">
      <alignment horizontal="left" vertical="center" shrinkToFit="1"/>
      <protection locked="0"/>
    </xf>
    <xf numFmtId="0" fontId="93" fillId="8" borderId="45" xfId="0" applyFont="1" applyFill="1" applyBorder="1" applyAlignment="1">
      <alignment vertical="center" shrinkToFit="1"/>
    </xf>
    <xf numFmtId="0" fontId="72" fillId="8" borderId="45" xfId="0" applyFont="1" applyFill="1" applyBorder="1" applyAlignment="1">
      <alignment vertical="center" shrinkToFit="1"/>
    </xf>
    <xf numFmtId="0" fontId="116" fillId="8" borderId="91" xfId="0" applyFont="1" applyFill="1" applyBorder="1" applyAlignment="1">
      <alignment horizontal="left" vertical="center" shrinkToFit="1"/>
    </xf>
    <xf numFmtId="0" fontId="76" fillId="8" borderId="92" xfId="0" applyFont="1" applyFill="1" applyBorder="1" applyAlignment="1">
      <alignment horizontal="left" vertical="center" shrinkToFit="1"/>
    </xf>
    <xf numFmtId="49" fontId="115" fillId="4" borderId="92" xfId="0" applyNumberFormat="1" applyFont="1" applyFill="1" applyBorder="1" applyAlignment="1" applyProtection="1">
      <alignment horizontal="left" vertical="center" shrinkToFit="1"/>
      <protection locked="0"/>
    </xf>
    <xf numFmtId="0" fontId="76" fillId="8" borderId="91" xfId="0" applyFont="1" applyFill="1" applyBorder="1" applyAlignment="1">
      <alignment horizontal="left" vertical="center" shrinkToFit="1"/>
    </xf>
    <xf numFmtId="0" fontId="67" fillId="6" borderId="25" xfId="0" applyFont="1" applyFill="1" applyBorder="1" applyAlignment="1">
      <alignment horizontal="center" vertical="center" textRotation="255" shrinkToFit="1"/>
    </xf>
    <xf numFmtId="0" fontId="67" fillId="6" borderId="6" xfId="0" applyFont="1" applyFill="1" applyBorder="1" applyAlignment="1">
      <alignment horizontal="center" vertical="center" textRotation="255" shrinkToFit="1"/>
    </xf>
    <xf numFmtId="0" fontId="74" fillId="6" borderId="6" xfId="0" applyFont="1" applyFill="1" applyBorder="1" applyAlignment="1">
      <alignment horizontal="center" vertical="center" textRotation="255" shrinkToFit="1"/>
    </xf>
    <xf numFmtId="0" fontId="74" fillId="6" borderId="8" xfId="0" applyFont="1" applyFill="1" applyBorder="1" applyAlignment="1">
      <alignment horizontal="center" vertical="center" textRotation="255" shrinkToFit="1"/>
    </xf>
    <xf numFmtId="0" fontId="67" fillId="6" borderId="26" xfId="0" applyFont="1" applyFill="1" applyBorder="1" applyAlignment="1">
      <alignment horizontal="center" vertical="center" textRotation="180" shrinkToFit="1"/>
    </xf>
    <xf numFmtId="0" fontId="78" fillId="4" borderId="71" xfId="0" applyFont="1" applyFill="1" applyBorder="1" applyAlignment="1">
      <alignment vertical="center" shrinkToFit="1"/>
    </xf>
    <xf numFmtId="0" fontId="79" fillId="4" borderId="72" xfId="0" applyFont="1" applyFill="1" applyBorder="1" applyAlignment="1">
      <alignment vertical="center" shrinkToFit="1"/>
    </xf>
    <xf numFmtId="0" fontId="79" fillId="4" borderId="99" xfId="0" applyFont="1" applyFill="1" applyBorder="1" applyAlignment="1">
      <alignment vertical="center" shrinkToFit="1"/>
    </xf>
    <xf numFmtId="0" fontId="83" fillId="4" borderId="71" xfId="0" applyFont="1" applyFill="1" applyBorder="1" applyAlignment="1">
      <alignment horizontal="left" vertical="center" shrinkToFit="1"/>
    </xf>
    <xf numFmtId="0" fontId="83" fillId="4" borderId="72" xfId="0" applyFont="1" applyFill="1" applyBorder="1" applyAlignment="1">
      <alignment horizontal="left" vertical="center" shrinkToFit="1"/>
    </xf>
    <xf numFmtId="0" fontId="83" fillId="4" borderId="73" xfId="0" applyFont="1" applyFill="1" applyBorder="1" applyAlignment="1">
      <alignment horizontal="left" vertical="center" shrinkToFit="1"/>
    </xf>
    <xf numFmtId="0" fontId="76" fillId="8" borderId="95" xfId="0" applyFont="1" applyFill="1" applyBorder="1" applyAlignment="1">
      <alignment horizontal="left" vertical="center" shrinkToFit="1"/>
    </xf>
    <xf numFmtId="0" fontId="134" fillId="0" borderId="0" xfId="1" applyFont="1" applyAlignment="1" applyProtection="1">
      <alignment horizontal="right" vertical="center" wrapText="1"/>
      <protection locked="0"/>
    </xf>
    <xf numFmtId="0" fontId="93" fillId="8" borderId="38" xfId="0" applyFont="1" applyFill="1" applyBorder="1" applyAlignment="1">
      <alignment vertical="center" shrinkToFit="1"/>
    </xf>
    <xf numFmtId="0" fontId="72" fillId="8" borderId="44" xfId="0" applyFont="1" applyFill="1" applyBorder="1" applyAlignment="1">
      <alignment vertical="center" shrinkToFit="1"/>
    </xf>
    <xf numFmtId="0" fontId="39" fillId="4" borderId="44" xfId="0" applyFont="1" applyFill="1" applyBorder="1" applyAlignment="1">
      <alignment vertical="center" shrinkToFit="1"/>
    </xf>
    <xf numFmtId="0" fontId="39" fillId="4" borderId="75" xfId="0" applyFont="1" applyFill="1" applyBorder="1" applyAlignment="1">
      <alignment vertical="center" shrinkToFit="1"/>
    </xf>
    <xf numFmtId="0" fontId="79" fillId="4" borderId="44" xfId="0" applyFont="1" applyFill="1" applyBorder="1" applyAlignment="1">
      <alignment vertical="center" shrinkToFit="1"/>
    </xf>
    <xf numFmtId="0" fontId="79" fillId="4" borderId="39" xfId="0" applyFont="1" applyFill="1" applyBorder="1" applyAlignment="1">
      <alignment horizontal="left" vertical="center" shrinkToFit="1"/>
    </xf>
    <xf numFmtId="0" fontId="79" fillId="4" borderId="37" xfId="0" applyFont="1" applyFill="1" applyBorder="1" applyAlignment="1">
      <alignment horizontal="left" vertical="center" shrinkToFit="1"/>
    </xf>
    <xf numFmtId="0" fontId="79" fillId="4" borderId="38" xfId="0" applyFont="1" applyFill="1" applyBorder="1" applyAlignment="1">
      <alignment horizontal="left" vertical="center" shrinkToFit="1"/>
    </xf>
    <xf numFmtId="0" fontId="67" fillId="6" borderId="8" xfId="0" applyFont="1" applyFill="1" applyBorder="1" applyAlignment="1">
      <alignment horizontal="center" vertical="center" textRotation="255" shrinkToFit="1"/>
    </xf>
    <xf numFmtId="0" fontId="93" fillId="8" borderId="99" xfId="0" applyFont="1" applyFill="1" applyBorder="1" applyAlignment="1">
      <alignment horizontal="left" vertical="center" shrinkToFit="1"/>
    </xf>
    <xf numFmtId="0" fontId="72" fillId="8" borderId="70" xfId="0" applyFont="1" applyFill="1" applyBorder="1" applyAlignment="1">
      <alignment horizontal="left" vertical="center" shrinkToFit="1"/>
    </xf>
    <xf numFmtId="0" fontId="79" fillId="4" borderId="70" xfId="0" applyFont="1" applyFill="1" applyBorder="1" applyAlignment="1">
      <alignment horizontal="left" vertical="center" wrapText="1"/>
    </xf>
    <xf numFmtId="0" fontId="79" fillId="4" borderId="70" xfId="0" applyFont="1" applyFill="1" applyBorder="1" applyAlignment="1">
      <alignment vertical="center" wrapText="1"/>
    </xf>
    <xf numFmtId="0" fontId="79" fillId="4" borderId="71" xfId="0" applyFont="1" applyFill="1" applyBorder="1" applyAlignment="1">
      <alignment horizontal="left" vertical="center" wrapText="1"/>
    </xf>
    <xf numFmtId="0" fontId="79" fillId="4" borderId="72" xfId="0" applyFont="1" applyFill="1" applyBorder="1" applyAlignment="1">
      <alignment horizontal="left" vertical="center" wrapText="1"/>
    </xf>
    <xf numFmtId="0" fontId="79" fillId="4" borderId="99" xfId="0" applyFont="1" applyFill="1" applyBorder="1" applyAlignment="1">
      <alignment horizontal="left" vertical="center" wrapText="1"/>
    </xf>
    <xf numFmtId="0" fontId="136" fillId="4" borderId="39" xfId="0" applyFont="1" applyFill="1" applyBorder="1" applyAlignment="1">
      <alignment horizontal="left" vertical="center" shrinkToFit="1"/>
    </xf>
    <xf numFmtId="0" fontId="81" fillId="4" borderId="37" xfId="0" applyFont="1" applyFill="1" applyBorder="1" applyAlignment="1">
      <alignment horizontal="left" vertical="center" shrinkToFit="1"/>
    </xf>
    <xf numFmtId="0" fontId="81" fillId="4" borderId="93" xfId="0" applyFont="1" applyFill="1" applyBorder="1" applyAlignment="1">
      <alignment horizontal="left" vertical="center" shrinkToFit="1"/>
    </xf>
    <xf numFmtId="0" fontId="24" fillId="4" borderId="37" xfId="0" applyFont="1" applyFill="1" applyBorder="1" applyAlignment="1">
      <alignment horizontal="left" vertical="center" shrinkToFit="1"/>
    </xf>
    <xf numFmtId="0" fontId="24" fillId="4" borderId="93" xfId="0" applyFont="1" applyFill="1" applyBorder="1" applyAlignment="1">
      <alignment horizontal="left" vertical="center" shrinkToFit="1"/>
    </xf>
    <xf numFmtId="0" fontId="82" fillId="4" borderId="44" xfId="0" applyFont="1" applyFill="1" applyBorder="1" applyAlignment="1">
      <alignment vertical="center" shrinkToFit="1"/>
    </xf>
    <xf numFmtId="0" fontId="115" fillId="0" borderId="39" xfId="0" applyFont="1" applyBorder="1" applyAlignment="1">
      <alignment horizontal="center" vertical="center" shrinkToFit="1"/>
    </xf>
    <xf numFmtId="0" fontId="115" fillId="0" borderId="37" xfId="0" applyFont="1" applyBorder="1" applyAlignment="1">
      <alignment horizontal="center" vertical="center" shrinkToFit="1"/>
    </xf>
    <xf numFmtId="0" fontId="115" fillId="0" borderId="93" xfId="0" applyFont="1" applyBorder="1" applyAlignment="1">
      <alignment horizontal="center" vertical="center" shrinkToFit="1"/>
    </xf>
    <xf numFmtId="0" fontId="82" fillId="4" borderId="39" xfId="0" applyFont="1" applyFill="1" applyBorder="1" applyAlignment="1">
      <alignment horizontal="left" vertical="center" shrinkToFit="1"/>
    </xf>
    <xf numFmtId="0" fontId="79" fillId="4" borderId="93" xfId="0" applyFont="1" applyFill="1" applyBorder="1" applyAlignment="1">
      <alignment horizontal="left" vertical="center" shrinkToFit="1"/>
    </xf>
    <xf numFmtId="0" fontId="72" fillId="8" borderId="43" xfId="0" applyFont="1" applyFill="1" applyBorder="1" applyAlignment="1">
      <alignment horizontal="left" vertical="center" shrinkToFit="1"/>
    </xf>
    <xf numFmtId="0" fontId="72" fillId="8" borderId="102" xfId="0" applyFont="1" applyFill="1" applyBorder="1" applyAlignment="1">
      <alignment horizontal="left" vertical="center" shrinkToFit="1"/>
    </xf>
    <xf numFmtId="0" fontId="72" fillId="8" borderId="45" xfId="0" applyFont="1" applyFill="1" applyBorder="1" applyAlignment="1">
      <alignment horizontal="left" vertical="center" shrinkToFit="1"/>
    </xf>
    <xf numFmtId="0" fontId="72" fillId="8" borderId="92" xfId="0" applyFont="1" applyFill="1" applyBorder="1" applyAlignment="1">
      <alignment horizontal="left" vertical="center" shrinkToFit="1"/>
    </xf>
    <xf numFmtId="0" fontId="65" fillId="4" borderId="39" xfId="0" applyFont="1" applyFill="1" applyBorder="1" applyAlignment="1">
      <alignment horizontal="left" vertical="center" shrinkToFit="1"/>
    </xf>
    <xf numFmtId="0" fontId="65" fillId="4" borderId="37" xfId="0" applyFont="1" applyFill="1" applyBorder="1" applyAlignment="1">
      <alignment horizontal="left" vertical="center" shrinkToFit="1"/>
    </xf>
    <xf numFmtId="0" fontId="65" fillId="4" borderId="38" xfId="0" applyFont="1" applyFill="1" applyBorder="1" applyAlignment="1">
      <alignment horizontal="left" vertical="center" shrinkToFit="1"/>
    </xf>
    <xf numFmtId="0" fontId="82" fillId="4" borderId="37" xfId="0" applyFont="1" applyFill="1" applyBorder="1" applyAlignment="1">
      <alignment horizontal="left" vertical="center" shrinkToFit="1"/>
    </xf>
    <xf numFmtId="0" fontId="82" fillId="4" borderId="93" xfId="0" applyFont="1" applyFill="1" applyBorder="1" applyAlignment="1">
      <alignment horizontal="left" vertical="center" shrinkToFit="1"/>
    </xf>
    <xf numFmtId="49" fontId="115" fillId="4" borderId="93" xfId="0" applyNumberFormat="1" applyFont="1" applyFill="1" applyBorder="1" applyAlignment="1" applyProtection="1">
      <alignment horizontal="left" vertical="center" shrinkToFit="1"/>
      <protection locked="0"/>
    </xf>
    <xf numFmtId="0" fontId="6" fillId="4" borderId="72" xfId="0" applyFont="1" applyFill="1" applyBorder="1" applyAlignment="1">
      <alignment horizontal="left" vertical="center" wrapText="1"/>
    </xf>
    <xf numFmtId="0" fontId="6" fillId="4" borderId="73" xfId="0" applyFont="1" applyFill="1" applyBorder="1" applyAlignment="1">
      <alignment horizontal="left" vertical="center" wrapText="1"/>
    </xf>
    <xf numFmtId="0" fontId="129" fillId="4" borderId="38" xfId="0" applyFont="1" applyFill="1" applyBorder="1" applyAlignment="1">
      <alignment horizontal="left" vertical="center" shrinkToFit="1"/>
    </xf>
    <xf numFmtId="0" fontId="101" fillId="4" borderId="44" xfId="0" applyFont="1" applyFill="1" applyBorder="1" applyAlignment="1">
      <alignment horizontal="left" vertical="center" shrinkToFit="1"/>
    </xf>
    <xf numFmtId="0" fontId="101" fillId="4" borderId="75" xfId="0" applyFont="1" applyFill="1" applyBorder="1" applyAlignment="1">
      <alignment horizontal="left" vertical="center" shrinkToFit="1"/>
    </xf>
    <xf numFmtId="0" fontId="93" fillId="8" borderId="44" xfId="0" applyFont="1" applyFill="1" applyBorder="1" applyAlignment="1">
      <alignment horizontal="left" vertical="center" wrapText="1"/>
    </xf>
    <xf numFmtId="0" fontId="72" fillId="8" borderId="44" xfId="0" applyFont="1" applyFill="1" applyBorder="1" applyAlignment="1">
      <alignment horizontal="left" vertical="center" wrapText="1"/>
    </xf>
    <xf numFmtId="49" fontId="115" fillId="4" borderId="44" xfId="0" applyNumberFormat="1" applyFont="1" applyFill="1" applyBorder="1" applyAlignment="1" applyProtection="1">
      <alignment horizontal="left" vertical="center" wrapText="1"/>
      <protection locked="0"/>
    </xf>
    <xf numFmtId="49" fontId="115" fillId="4" borderId="39" xfId="0" applyNumberFormat="1" applyFont="1" applyFill="1" applyBorder="1" applyAlignment="1" applyProtection="1">
      <alignment horizontal="left" vertical="center" wrapText="1"/>
      <protection locked="0"/>
    </xf>
    <xf numFmtId="0" fontId="93" fillId="8" borderId="90" xfId="0" applyFont="1" applyFill="1" applyBorder="1" applyAlignment="1">
      <alignment horizontal="left" vertical="center" wrapText="1"/>
    </xf>
    <xf numFmtId="0" fontId="72" fillId="8" borderId="90" xfId="0" applyFont="1" applyFill="1" applyBorder="1" applyAlignment="1">
      <alignment horizontal="left" vertical="center" wrapText="1"/>
    </xf>
    <xf numFmtId="0" fontId="169" fillId="4" borderId="44" xfId="0" applyFont="1" applyFill="1" applyBorder="1" applyAlignment="1">
      <alignment vertical="center" wrapText="1"/>
    </xf>
    <xf numFmtId="0" fontId="79" fillId="4" borderId="44" xfId="0" applyFont="1" applyFill="1" applyBorder="1" applyAlignment="1">
      <alignment vertical="center" wrapText="1"/>
    </xf>
    <xf numFmtId="0" fontId="79" fillId="4" borderId="110" xfId="0" applyFont="1" applyFill="1" applyBorder="1" applyAlignment="1">
      <alignment vertical="center" wrapText="1"/>
    </xf>
    <xf numFmtId="0" fontId="129" fillId="4" borderId="97" xfId="0" applyFont="1" applyFill="1" applyBorder="1" applyAlignment="1">
      <alignment horizontal="left" vertical="center" wrapText="1"/>
    </xf>
    <xf numFmtId="0" fontId="101" fillId="4" borderId="77" xfId="0" applyFont="1" applyFill="1" applyBorder="1" applyAlignment="1">
      <alignment horizontal="left" vertical="center" wrapText="1"/>
    </xf>
    <xf numFmtId="0" fontId="101" fillId="4" borderId="103" xfId="0" applyFont="1" applyFill="1" applyBorder="1" applyAlignment="1">
      <alignment horizontal="left" vertical="center" wrapText="1"/>
    </xf>
    <xf numFmtId="0" fontId="101" fillId="4" borderId="104" xfId="0" applyFont="1" applyFill="1" applyBorder="1" applyAlignment="1">
      <alignment horizontal="left" vertical="center" wrapText="1"/>
    </xf>
    <xf numFmtId="0" fontId="143" fillId="6" borderId="25" xfId="0" applyFont="1" applyFill="1" applyBorder="1" applyAlignment="1">
      <alignment horizontal="center" vertical="center" textRotation="255" shrinkToFit="1"/>
    </xf>
    <xf numFmtId="0" fontId="72" fillId="8" borderId="99" xfId="0" applyFont="1" applyFill="1" applyBorder="1" applyAlignment="1">
      <alignment horizontal="right" vertical="center"/>
    </xf>
    <xf numFmtId="0" fontId="72" fillId="8" borderId="38" xfId="0" applyFont="1" applyFill="1" applyBorder="1" applyAlignment="1">
      <alignment horizontal="right" vertical="center"/>
    </xf>
    <xf numFmtId="0" fontId="93" fillId="8" borderId="70" xfId="0" applyFont="1" applyFill="1" applyBorder="1" applyAlignment="1">
      <alignment horizontal="left" vertical="center" wrapText="1"/>
    </xf>
    <xf numFmtId="0" fontId="72" fillId="8" borderId="70" xfId="0" applyFont="1" applyFill="1" applyBorder="1" applyAlignment="1">
      <alignment horizontal="left" vertical="center" wrapText="1"/>
    </xf>
    <xf numFmtId="49" fontId="115" fillId="4" borderId="70" xfId="0" applyNumberFormat="1" applyFont="1" applyFill="1" applyBorder="1" applyAlignment="1" applyProtection="1">
      <alignment horizontal="left" vertical="center" wrapText="1"/>
      <protection locked="0"/>
    </xf>
    <xf numFmtId="49" fontId="115" fillId="4" borderId="71" xfId="0" applyNumberFormat="1" applyFont="1" applyFill="1" applyBorder="1" applyAlignment="1" applyProtection="1">
      <alignment horizontal="left" vertical="center" wrapText="1"/>
      <protection locked="0"/>
    </xf>
    <xf numFmtId="0" fontId="93" fillId="8" borderId="107" xfId="0" applyFont="1" applyFill="1" applyBorder="1" applyAlignment="1">
      <alignment horizontal="left" vertical="center" wrapText="1"/>
    </xf>
    <xf numFmtId="0" fontId="72" fillId="8" borderId="108" xfId="0" applyFont="1" applyFill="1" applyBorder="1" applyAlignment="1">
      <alignment horizontal="left" vertical="center" wrapText="1"/>
    </xf>
    <xf numFmtId="0" fontId="79" fillId="4" borderId="33" xfId="0" applyFont="1" applyFill="1" applyBorder="1" applyAlignment="1">
      <alignment horizontal="left" vertical="center" wrapText="1"/>
    </xf>
    <xf numFmtId="0" fontId="79" fillId="4" borderId="31" xfId="0" applyFont="1" applyFill="1" applyBorder="1" applyAlignment="1">
      <alignment horizontal="left" vertical="center" wrapText="1"/>
    </xf>
    <xf numFmtId="0" fontId="79" fillId="4" borderId="34" xfId="0" applyFont="1" applyFill="1" applyBorder="1" applyAlignment="1">
      <alignment horizontal="left" vertical="center" wrapText="1"/>
    </xf>
    <xf numFmtId="0" fontId="93" fillId="8" borderId="44" xfId="0" applyFont="1" applyFill="1" applyBorder="1" applyAlignment="1">
      <alignment horizontal="left" vertical="center"/>
    </xf>
    <xf numFmtId="0" fontId="72" fillId="8" borderId="44" xfId="0" applyFont="1" applyFill="1" applyBorder="1" applyAlignment="1">
      <alignment horizontal="left" vertical="center"/>
    </xf>
    <xf numFmtId="49" fontId="115" fillId="4" borderId="44" xfId="0" applyNumberFormat="1" applyFont="1" applyFill="1" applyBorder="1" applyAlignment="1" applyProtection="1">
      <alignment horizontal="left" vertical="center" shrinkToFit="1"/>
      <protection locked="0"/>
    </xf>
    <xf numFmtId="0" fontId="72" fillId="8" borderId="111" xfId="0" applyFont="1" applyFill="1" applyBorder="1" applyAlignment="1">
      <alignment horizontal="left" vertical="center" wrapText="1"/>
    </xf>
    <xf numFmtId="0" fontId="72" fillId="8" borderId="112" xfId="0" applyFont="1" applyFill="1" applyBorder="1" applyAlignment="1">
      <alignment horizontal="left" vertical="center" wrapText="1"/>
    </xf>
    <xf numFmtId="0" fontId="39" fillId="4" borderId="44" xfId="0" applyFont="1" applyFill="1" applyBorder="1">
      <alignment vertical="center"/>
    </xf>
    <xf numFmtId="0" fontId="39" fillId="4" borderId="110" xfId="0" applyFont="1" applyFill="1" applyBorder="1">
      <alignment vertical="center"/>
    </xf>
    <xf numFmtId="49" fontId="115" fillId="4" borderId="75" xfId="0" applyNumberFormat="1" applyFont="1" applyFill="1" applyBorder="1" applyAlignment="1" applyProtection="1">
      <alignment horizontal="left" vertical="center" shrinkToFit="1"/>
      <protection locked="0"/>
    </xf>
    <xf numFmtId="0" fontId="149" fillId="4" borderId="43" xfId="0" applyFont="1" applyFill="1" applyBorder="1" applyAlignment="1">
      <alignment horizontal="left" vertical="center" wrapText="1"/>
    </xf>
    <xf numFmtId="0" fontId="146" fillId="4" borderId="43" xfId="0" applyFont="1" applyFill="1" applyBorder="1" applyAlignment="1">
      <alignment horizontal="left" vertical="center" wrapText="1"/>
    </xf>
    <xf numFmtId="0" fontId="146" fillId="4" borderId="117" xfId="0" applyFont="1" applyFill="1" applyBorder="1" applyAlignment="1">
      <alignment horizontal="left" vertical="center" wrapText="1"/>
    </xf>
    <xf numFmtId="0" fontId="149" fillId="9" borderId="9" xfId="0" applyFont="1" applyFill="1" applyBorder="1" applyAlignment="1">
      <alignment vertical="center" wrapText="1"/>
    </xf>
    <xf numFmtId="0" fontId="146" fillId="9" borderId="9" xfId="0" applyFont="1" applyFill="1" applyBorder="1" applyAlignment="1">
      <alignment vertical="center" wrapText="1"/>
    </xf>
    <xf numFmtId="0" fontId="146" fillId="9" borderId="10" xfId="0" applyFont="1" applyFill="1" applyBorder="1" applyAlignment="1">
      <alignment vertical="center" wrapText="1"/>
    </xf>
    <xf numFmtId="0" fontId="173" fillId="4" borderId="44" xfId="0" applyFont="1" applyFill="1" applyBorder="1" applyAlignment="1">
      <alignment horizontal="left" vertical="center" wrapText="1"/>
    </xf>
    <xf numFmtId="0" fontId="173" fillId="4" borderId="110" xfId="0" applyFont="1" applyFill="1" applyBorder="1" applyAlignment="1">
      <alignment horizontal="left" vertical="center" wrapText="1"/>
    </xf>
    <xf numFmtId="0" fontId="173" fillId="4" borderId="112" xfId="0" applyFont="1" applyFill="1" applyBorder="1" applyAlignment="1">
      <alignment horizontal="left" vertical="center" wrapText="1"/>
    </xf>
    <xf numFmtId="0" fontId="173" fillId="4" borderId="113" xfId="0" applyFont="1" applyFill="1" applyBorder="1" applyAlignment="1">
      <alignment horizontal="left" vertical="center" wrapText="1"/>
    </xf>
    <xf numFmtId="0" fontId="91" fillId="4" borderId="44" xfId="0" applyFont="1" applyFill="1" applyBorder="1" applyAlignment="1">
      <alignment vertical="center" wrapText="1"/>
    </xf>
    <xf numFmtId="0" fontId="39" fillId="4" borderId="44" xfId="0" applyFont="1" applyFill="1" applyBorder="1" applyAlignment="1">
      <alignment vertical="center" wrapText="1"/>
    </xf>
    <xf numFmtId="0" fontId="86" fillId="4" borderId="78" xfId="0" applyFont="1" applyFill="1" applyBorder="1" applyAlignment="1">
      <alignment horizontal="left" vertical="center" wrapText="1"/>
    </xf>
    <xf numFmtId="0" fontId="72" fillId="4" borderId="78" xfId="0" applyFont="1" applyFill="1" applyBorder="1" applyAlignment="1">
      <alignment horizontal="left" vertical="center" wrapText="1"/>
    </xf>
    <xf numFmtId="0" fontId="72" fillId="4" borderId="115" xfId="0" applyFont="1" applyFill="1" applyBorder="1" applyAlignment="1">
      <alignment horizontal="left" vertical="center" wrapText="1"/>
    </xf>
    <xf numFmtId="0" fontId="72" fillId="4" borderId="44" xfId="0" applyFont="1" applyFill="1" applyBorder="1" applyAlignment="1">
      <alignment horizontal="left" vertical="center" wrapText="1"/>
    </xf>
    <xf numFmtId="0" fontId="72" fillId="4" borderId="75" xfId="0" applyFont="1" applyFill="1" applyBorder="1" applyAlignment="1">
      <alignment horizontal="left" vertical="center" wrapText="1"/>
    </xf>
    <xf numFmtId="0" fontId="148" fillId="4" borderId="44" xfId="0" applyFont="1" applyFill="1" applyBorder="1" applyAlignment="1">
      <alignment vertical="center" wrapText="1"/>
    </xf>
    <xf numFmtId="0" fontId="98" fillId="4" borderId="0" xfId="0" applyFont="1" applyFill="1" applyAlignment="1">
      <alignment horizontal="left" vertical="top" wrapText="1"/>
    </xf>
    <xf numFmtId="0" fontId="98" fillId="4" borderId="7" xfId="0" applyFont="1" applyFill="1" applyBorder="1" applyAlignment="1">
      <alignment horizontal="left" vertical="top" wrapText="1"/>
    </xf>
    <xf numFmtId="0" fontId="96" fillId="4" borderId="0" xfId="0" applyFont="1" applyFill="1" applyAlignment="1">
      <alignment horizontal="left" vertical="top" wrapText="1"/>
    </xf>
    <xf numFmtId="0" fontId="104" fillId="0" borderId="0" xfId="0" applyFont="1" applyAlignment="1">
      <alignment horizontal="left" vertical="center" wrapText="1" shrinkToFit="1"/>
    </xf>
    <xf numFmtId="0" fontId="43" fillId="0" borderId="0" xfId="0" applyFont="1" applyAlignment="1" applyProtection="1">
      <alignment horizontal="left" vertical="center" wrapText="1" shrinkToFit="1"/>
      <protection locked="0"/>
    </xf>
    <xf numFmtId="49" fontId="115" fillId="0" borderId="0" xfId="0" applyNumberFormat="1" applyFont="1" applyAlignment="1" applyProtection="1">
      <alignment horizontal="left" vertical="center" wrapText="1"/>
      <protection locked="0"/>
    </xf>
    <xf numFmtId="49" fontId="115" fillId="0" borderId="7" xfId="0" applyNumberFormat="1" applyFont="1" applyBorder="1" applyAlignment="1" applyProtection="1">
      <alignment horizontal="left" vertical="center" wrapText="1"/>
      <protection locked="0"/>
    </xf>
    <xf numFmtId="0" fontId="115" fillId="0" borderId="0" xfId="0" applyFont="1" applyAlignment="1">
      <alignment horizontal="left" vertical="top" wrapText="1"/>
    </xf>
    <xf numFmtId="0" fontId="115" fillId="0" borderId="7" xfId="0" applyFont="1" applyBorder="1" applyAlignment="1">
      <alignment horizontal="left" vertical="top" wrapText="1"/>
    </xf>
    <xf numFmtId="0" fontId="115" fillId="0" borderId="9" xfId="0" applyFont="1" applyBorder="1" applyAlignment="1">
      <alignment horizontal="left" vertical="top" wrapText="1"/>
    </xf>
    <xf numFmtId="0" fontId="115" fillId="0" borderId="10" xfId="0" applyFont="1" applyBorder="1" applyAlignment="1">
      <alignment horizontal="left" vertical="top" wrapText="1"/>
    </xf>
    <xf numFmtId="0" fontId="144" fillId="4" borderId="25" xfId="0" applyFont="1" applyFill="1" applyBorder="1" applyAlignment="1">
      <alignment horizontal="left" vertical="center"/>
    </xf>
    <xf numFmtId="0" fontId="144" fillId="4" borderId="14" xfId="0" applyFont="1" applyFill="1" applyBorder="1" applyAlignment="1">
      <alignment horizontal="left" vertical="center"/>
    </xf>
    <xf numFmtId="0" fontId="144" fillId="4" borderId="26" xfId="0" applyFont="1" applyFill="1" applyBorder="1" applyAlignment="1">
      <alignment horizontal="left" vertical="center"/>
    </xf>
    <xf numFmtId="0" fontId="43" fillId="0" borderId="14" xfId="0" applyFont="1" applyBorder="1" applyAlignment="1">
      <alignment vertical="center" shrinkToFit="1"/>
    </xf>
    <xf numFmtId="0" fontId="43" fillId="0" borderId="26" xfId="0" applyFont="1" applyBorder="1" applyAlignment="1">
      <alignment vertical="center" shrinkToFit="1"/>
    </xf>
    <xf numFmtId="0" fontId="99" fillId="4" borderId="0" xfId="1" applyFont="1" applyFill="1" applyBorder="1" applyAlignment="1" applyProtection="1">
      <alignment horizontal="left" vertical="top" wrapText="1"/>
    </xf>
    <xf numFmtId="0" fontId="98" fillId="4" borderId="0" xfId="0" applyFont="1" applyFill="1" applyAlignment="1">
      <alignment horizontal="center" vertical="top" wrapText="1"/>
    </xf>
    <xf numFmtId="0" fontId="98" fillId="4" borderId="7" xfId="0" applyFont="1" applyFill="1" applyBorder="1" applyAlignment="1">
      <alignment horizontal="center" vertical="top" wrapText="1"/>
    </xf>
    <xf numFmtId="0" fontId="156" fillId="6" borderId="25" xfId="0" applyFont="1" applyFill="1" applyBorder="1" applyAlignment="1">
      <alignment horizontal="center" vertical="center" textRotation="255" shrinkToFit="1"/>
    </xf>
    <xf numFmtId="0" fontId="170" fillId="4" borderId="25" xfId="0" applyFont="1" applyFill="1" applyBorder="1" applyAlignment="1">
      <alignment horizontal="left" vertical="center" wrapText="1"/>
    </xf>
    <xf numFmtId="0" fontId="86" fillId="4" borderId="14" xfId="0" applyFont="1" applyFill="1" applyBorder="1" applyAlignment="1">
      <alignment horizontal="left" vertical="center" wrapText="1"/>
    </xf>
    <xf numFmtId="0" fontId="86" fillId="4" borderId="118" xfId="0" applyFont="1" applyFill="1" applyBorder="1" applyAlignment="1">
      <alignment horizontal="left" vertical="center" wrapText="1"/>
    </xf>
    <xf numFmtId="0" fontId="86" fillId="4" borderId="123" xfId="0" applyFont="1" applyFill="1" applyBorder="1" applyAlignment="1">
      <alignment horizontal="left" vertical="center" wrapText="1"/>
    </xf>
    <xf numFmtId="0" fontId="86" fillId="4" borderId="45" xfId="0" applyFont="1" applyFill="1" applyBorder="1" applyAlignment="1">
      <alignment horizontal="left" vertical="center" wrapText="1"/>
    </xf>
    <xf numFmtId="0" fontId="86" fillId="4" borderId="92" xfId="0" applyFont="1" applyFill="1" applyBorder="1" applyAlignment="1">
      <alignment horizontal="left" vertical="center" wrapText="1"/>
    </xf>
    <xf numFmtId="0" fontId="91" fillId="4" borderId="119" xfId="0" applyFont="1" applyFill="1" applyBorder="1" applyAlignment="1" applyProtection="1">
      <alignment horizontal="left" vertical="center" shrinkToFit="1"/>
      <protection locked="0"/>
    </xf>
    <xf numFmtId="0" fontId="91" fillId="4" borderId="14" xfId="0" applyFont="1" applyFill="1" applyBorder="1" applyAlignment="1" applyProtection="1">
      <alignment horizontal="left" vertical="center" shrinkToFit="1"/>
      <protection locked="0"/>
    </xf>
    <xf numFmtId="0" fontId="91" fillId="4" borderId="26" xfId="0" applyFont="1" applyFill="1" applyBorder="1" applyAlignment="1" applyProtection="1">
      <alignment horizontal="left" vertical="center" shrinkToFit="1"/>
      <protection locked="0"/>
    </xf>
    <xf numFmtId="0" fontId="91" fillId="4" borderId="91" xfId="0" applyFont="1" applyFill="1" applyBorder="1" applyAlignment="1" applyProtection="1">
      <alignment horizontal="left" vertical="center" shrinkToFit="1"/>
      <protection locked="0"/>
    </xf>
    <xf numFmtId="0" fontId="91" fillId="4" borderId="45" xfId="0" applyFont="1" applyFill="1" applyBorder="1" applyAlignment="1" applyProtection="1">
      <alignment horizontal="left" vertical="center" shrinkToFit="1"/>
      <protection locked="0"/>
    </xf>
    <xf numFmtId="0" fontId="91" fillId="4" borderId="94" xfId="0" applyFont="1" applyFill="1" applyBorder="1" applyAlignment="1" applyProtection="1">
      <alignment horizontal="left" vertical="center" shrinkToFit="1"/>
      <protection locked="0"/>
    </xf>
    <xf numFmtId="0" fontId="120" fillId="4" borderId="124" xfId="0" applyFont="1" applyFill="1" applyBorder="1" applyAlignment="1">
      <alignment horizontal="left" vertical="center"/>
    </xf>
    <xf numFmtId="0" fontId="120" fillId="4" borderId="96" xfId="0" applyFont="1" applyFill="1" applyBorder="1" applyAlignment="1">
      <alignment horizontal="left" vertical="center"/>
    </xf>
    <xf numFmtId="0" fontId="120" fillId="4" borderId="97" xfId="0" applyFont="1" applyFill="1" applyBorder="1" applyAlignment="1">
      <alignment horizontal="left" vertical="center"/>
    </xf>
    <xf numFmtId="0" fontId="157" fillId="4" borderId="95" xfId="0" applyFont="1" applyFill="1" applyBorder="1" applyAlignment="1" applyProtection="1">
      <alignment horizontal="left" vertical="center" shrinkToFit="1"/>
      <protection locked="0"/>
    </xf>
    <xf numFmtId="0" fontId="157" fillId="4" borderId="96" xfId="0" applyFont="1" applyFill="1" applyBorder="1" applyAlignment="1" applyProtection="1">
      <alignment horizontal="left" vertical="center" shrinkToFit="1"/>
      <protection locked="0"/>
    </xf>
    <xf numFmtId="0" fontId="157" fillId="4" borderId="98" xfId="0" applyFont="1" applyFill="1" applyBorder="1" applyAlignment="1" applyProtection="1">
      <alignment horizontal="left" vertical="center" shrinkToFit="1"/>
      <protection locked="0"/>
    </xf>
    <xf numFmtId="0" fontId="171" fillId="4" borderId="14" xfId="0" applyFont="1" applyFill="1" applyBorder="1" applyAlignment="1">
      <alignment horizontal="left" vertical="top" wrapText="1" shrinkToFit="1"/>
    </xf>
    <xf numFmtId="0" fontId="64" fillId="4" borderId="0" xfId="0" applyFont="1" applyFill="1" applyAlignment="1" applyProtection="1">
      <alignment horizontal="left" vertical="top" shrinkToFit="1"/>
      <protection locked="0"/>
    </xf>
    <xf numFmtId="0" fontId="64" fillId="4" borderId="0" xfId="0" applyFont="1" applyFill="1" applyAlignment="1">
      <alignment horizontal="left" vertical="top" shrinkToFit="1"/>
    </xf>
    <xf numFmtId="0" fontId="64" fillId="4" borderId="14" xfId="0" applyFont="1" applyFill="1" applyBorder="1" applyAlignment="1" applyProtection="1">
      <alignment horizontal="left" vertical="top" shrinkToFit="1"/>
      <protection locked="0"/>
    </xf>
    <xf numFmtId="0" fontId="64" fillId="4" borderId="14" xfId="0" applyFont="1" applyFill="1" applyBorder="1" applyAlignment="1">
      <alignment horizontal="left" vertical="top" shrinkToFit="1"/>
    </xf>
    <xf numFmtId="0" fontId="102" fillId="4" borderId="25" xfId="0" applyFont="1" applyFill="1" applyBorder="1" applyAlignment="1">
      <alignment horizontal="center" vertical="center" textRotation="255" shrinkToFit="1"/>
    </xf>
    <xf numFmtId="0" fontId="102" fillId="4" borderId="6" xfId="0" applyFont="1" applyFill="1" applyBorder="1" applyAlignment="1">
      <alignment horizontal="center" vertical="center" textRotation="255" shrinkToFit="1"/>
    </xf>
    <xf numFmtId="0" fontId="102" fillId="4" borderId="8" xfId="0" applyFont="1" applyFill="1" applyBorder="1" applyAlignment="1">
      <alignment horizontal="center" vertical="center" textRotation="255" shrinkToFit="1"/>
    </xf>
    <xf numFmtId="0" fontId="102" fillId="4" borderId="26" xfId="0" applyFont="1" applyFill="1" applyBorder="1" applyAlignment="1">
      <alignment horizontal="center" vertical="center" textRotation="180" shrinkToFit="1"/>
    </xf>
    <xf numFmtId="0" fontId="102" fillId="4" borderId="7" xfId="0" applyFont="1" applyFill="1" applyBorder="1" applyAlignment="1">
      <alignment horizontal="center" vertical="center" textRotation="180" shrinkToFit="1"/>
    </xf>
    <xf numFmtId="0" fontId="102" fillId="4" borderId="10" xfId="0" applyFont="1" applyFill="1" applyBorder="1" applyAlignment="1">
      <alignment horizontal="center" vertical="center" textRotation="180" shrinkToFit="1"/>
    </xf>
    <xf numFmtId="0" fontId="158" fillId="4" borderId="72" xfId="0" applyFont="1" applyFill="1" applyBorder="1" applyAlignment="1">
      <alignment horizontal="left" vertical="center" shrinkToFit="1"/>
    </xf>
    <xf numFmtId="0" fontId="47" fillId="4" borderId="72" xfId="0" applyFont="1" applyFill="1" applyBorder="1" applyAlignment="1">
      <alignment horizontal="left" vertical="center" shrinkToFit="1"/>
    </xf>
    <xf numFmtId="0" fontId="47" fillId="4" borderId="73" xfId="0" applyFont="1" applyFill="1" applyBorder="1" applyAlignment="1">
      <alignment horizontal="left" vertical="center" shrinkToFit="1"/>
    </xf>
    <xf numFmtId="0" fontId="38" fillId="4" borderId="39" xfId="0" applyFont="1" applyFill="1" applyBorder="1" applyAlignment="1">
      <alignment horizontal="left" vertical="center" shrinkToFit="1"/>
    </xf>
    <xf numFmtId="0" fontId="38" fillId="4" borderId="38" xfId="0" applyFont="1" applyFill="1" applyBorder="1" applyAlignment="1">
      <alignment horizontal="left" vertical="center" shrinkToFit="1"/>
    </xf>
    <xf numFmtId="0" fontId="160" fillId="4" borderId="39" xfId="0" applyFont="1" applyFill="1" applyBorder="1" applyAlignment="1">
      <alignment horizontal="left" vertical="center" shrinkToFit="1"/>
    </xf>
    <xf numFmtId="0" fontId="38" fillId="4" borderId="37" xfId="0" applyFont="1" applyFill="1" applyBorder="1" applyAlignment="1">
      <alignment horizontal="left" vertical="center" shrinkToFit="1"/>
    </xf>
    <xf numFmtId="0" fontId="47" fillId="4" borderId="39" xfId="0" applyFont="1" applyFill="1" applyBorder="1" applyAlignment="1" applyProtection="1">
      <alignment horizontal="left" vertical="center" shrinkToFit="1"/>
      <protection locked="0"/>
    </xf>
    <xf numFmtId="0" fontId="47" fillId="4" borderId="37" xfId="0" applyFont="1" applyFill="1" applyBorder="1" applyAlignment="1" applyProtection="1">
      <alignment horizontal="left" vertical="center" shrinkToFit="1"/>
      <protection locked="0"/>
    </xf>
    <xf numFmtId="0" fontId="47" fillId="4" borderId="93" xfId="0" applyFont="1" applyFill="1" applyBorder="1" applyAlignment="1" applyProtection="1">
      <alignment horizontal="left" vertical="center" shrinkToFit="1"/>
      <protection locked="0"/>
    </xf>
    <xf numFmtId="0" fontId="160" fillId="4" borderId="91" xfId="0" applyFont="1" applyFill="1" applyBorder="1" applyAlignment="1">
      <alignment horizontal="left" vertical="center" shrinkToFit="1"/>
    </xf>
    <xf numFmtId="0" fontId="38" fillId="4" borderId="45" xfId="0" applyFont="1" applyFill="1" applyBorder="1" applyAlignment="1">
      <alignment horizontal="left" vertical="center" shrinkToFit="1"/>
    </xf>
    <xf numFmtId="0" fontId="38" fillId="4" borderId="92" xfId="0" applyFont="1" applyFill="1" applyBorder="1" applyAlignment="1">
      <alignment horizontal="left" vertical="center" shrinkToFit="1"/>
    </xf>
    <xf numFmtId="0" fontId="38" fillId="4" borderId="94" xfId="0" applyFont="1" applyFill="1" applyBorder="1" applyAlignment="1">
      <alignment horizontal="left" vertical="center" shrinkToFit="1"/>
    </xf>
    <xf numFmtId="0" fontId="160" fillId="4" borderId="88" xfId="0" applyFont="1" applyFill="1" applyBorder="1" applyAlignment="1">
      <alignment horizontal="left" vertical="center" shrinkToFit="1"/>
    </xf>
    <xf numFmtId="0" fontId="38" fillId="4" borderId="9" xfId="0" applyFont="1" applyFill="1" applyBorder="1" applyAlignment="1">
      <alignment horizontal="left" vertical="center" shrinkToFit="1"/>
    </xf>
    <xf numFmtId="0" fontId="38" fillId="4" borderId="89" xfId="0" applyFont="1" applyFill="1" applyBorder="1" applyAlignment="1">
      <alignment horizontal="left" vertical="center" shrinkToFit="1"/>
    </xf>
    <xf numFmtId="0" fontId="47" fillId="4" borderId="88" xfId="0" applyFont="1" applyFill="1" applyBorder="1" applyAlignment="1" applyProtection="1">
      <alignment horizontal="left" vertical="center" shrinkToFit="1"/>
      <protection locked="0"/>
    </xf>
    <xf numFmtId="0" fontId="47" fillId="4" borderId="9" xfId="0" applyFont="1" applyFill="1" applyBorder="1" applyAlignment="1" applyProtection="1">
      <alignment horizontal="left" vertical="center" shrinkToFit="1"/>
      <protection locked="0"/>
    </xf>
    <xf numFmtId="0" fontId="47" fillId="4" borderId="10" xfId="0" applyFont="1" applyFill="1" applyBorder="1" applyAlignment="1" applyProtection="1">
      <alignment horizontal="left" vertical="center" shrinkToFit="1"/>
      <protection locked="0"/>
    </xf>
    <xf numFmtId="0" fontId="23" fillId="0" borderId="0" xfId="1" applyFont="1" applyBorder="1" applyAlignment="1" applyProtection="1">
      <alignment horizontal="left" vertical="center"/>
      <protection locked="0" hidden="1"/>
    </xf>
    <xf numFmtId="0" fontId="11" fillId="4" borderId="0" xfId="0" applyFont="1" applyFill="1" applyBorder="1" applyProtection="1">
      <alignment vertical="center"/>
      <protection locked="0"/>
    </xf>
    <xf numFmtId="0" fontId="9" fillId="4" borderId="0" xfId="1" applyFont="1" applyFill="1" applyBorder="1" applyAlignment="1" applyProtection="1">
      <alignment horizontal="left" vertical="center"/>
      <protection locked="0"/>
    </xf>
    <xf numFmtId="0" fontId="3" fillId="4" borderId="0" xfId="0" applyFont="1" applyFill="1" applyBorder="1" applyAlignment="1" applyProtection="1">
      <alignment horizontal="left" vertical="center"/>
      <protection locked="0"/>
    </xf>
    <xf numFmtId="0" fontId="2" fillId="4" borderId="0" xfId="0" applyFont="1" applyFill="1" applyBorder="1" applyProtection="1">
      <alignment vertical="center"/>
      <protection locked="0"/>
    </xf>
    <xf numFmtId="0" fontId="2" fillId="4" borderId="131" xfId="0" applyFont="1" applyFill="1" applyBorder="1" applyProtection="1">
      <alignment vertical="center"/>
      <protection locked="0"/>
    </xf>
    <xf numFmtId="0" fontId="2" fillId="4" borderId="0" xfId="0" applyFont="1" applyFill="1" applyBorder="1" applyAlignment="1" applyProtection="1">
      <alignment horizontal="left" vertical="center"/>
      <protection locked="0"/>
    </xf>
    <xf numFmtId="0" fontId="2" fillId="4" borderId="131" xfId="0" applyFont="1" applyFill="1" applyBorder="1" applyAlignment="1" applyProtection="1">
      <alignment horizontal="left" vertical="center"/>
      <protection locked="0"/>
    </xf>
    <xf numFmtId="0" fontId="6" fillId="2" borderId="125" xfId="0" applyFont="1" applyFill="1" applyBorder="1" applyAlignment="1" applyProtection="1">
      <alignment horizontal="left" vertical="center"/>
      <protection locked="0"/>
    </xf>
    <xf numFmtId="0" fontId="6" fillId="2" borderId="0" xfId="0" applyFont="1" applyFill="1" applyBorder="1" applyAlignment="1" applyProtection="1">
      <alignment horizontal="left" vertical="center"/>
      <protection locked="0"/>
    </xf>
    <xf numFmtId="0" fontId="2" fillId="0" borderId="129" xfId="0" applyFont="1" applyBorder="1" applyAlignment="1" applyProtection="1">
      <alignment horizontal="left" vertical="center"/>
      <protection locked="0"/>
    </xf>
    <xf numFmtId="0" fontId="2" fillId="0" borderId="132" xfId="0" applyFont="1" applyBorder="1" applyAlignment="1" applyProtection="1">
      <alignment horizontal="left" vertical="center"/>
      <protection locked="0"/>
    </xf>
    <xf numFmtId="0" fontId="3" fillId="2" borderId="125" xfId="0" applyFont="1" applyFill="1" applyBorder="1" applyAlignment="1" applyProtection="1">
      <alignment horizontal="left" vertical="center"/>
      <protection locked="0"/>
    </xf>
    <xf numFmtId="0" fontId="2" fillId="0" borderId="0" xfId="0" applyFont="1" applyFill="1" applyBorder="1" applyProtection="1">
      <alignment vertical="center"/>
      <protection locked="0"/>
    </xf>
    <xf numFmtId="0" fontId="2" fillId="0" borderId="131" xfId="0" applyFont="1" applyFill="1" applyBorder="1" applyProtection="1">
      <alignment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4" fillId="0" borderId="125" xfId="1" applyFont="1" applyBorder="1" applyAlignment="1" applyProtection="1">
      <alignment horizontal="center" vertical="center"/>
      <protection locked="0"/>
    </xf>
    <xf numFmtId="0" fontId="14" fillId="0" borderId="0" xfId="1" applyFont="1" applyBorder="1" applyAlignment="1" applyProtection="1">
      <alignment horizontal="center" vertical="center"/>
      <protection locked="0"/>
    </xf>
    <xf numFmtId="0" fontId="14" fillId="0" borderId="131" xfId="1" applyFont="1" applyBorder="1" applyAlignment="1" applyProtection="1">
      <alignment horizontal="center" vertical="center"/>
      <protection locked="0"/>
    </xf>
    <xf numFmtId="0" fontId="2" fillId="0" borderId="0"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1" xfId="0" applyFont="1" applyBorder="1" applyAlignment="1" applyProtection="1">
      <alignment horizontal="left" vertical="center" wrapText="1"/>
      <protection locked="0"/>
    </xf>
    <xf numFmtId="0" fontId="8" fillId="0" borderId="126" xfId="0" applyFont="1" applyBorder="1" applyAlignment="1" applyProtection="1">
      <alignment horizontal="center" vertical="center" wrapText="1"/>
      <protection locked="0"/>
    </xf>
    <xf numFmtId="0" fontId="8" fillId="0" borderId="127" xfId="0" applyFont="1" applyBorder="1" applyAlignment="1" applyProtection="1">
      <alignment horizontal="center" vertical="center" wrapText="1"/>
      <protection locked="0"/>
    </xf>
    <xf numFmtId="0" fontId="8" fillId="0" borderId="130"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5" fillId="0" borderId="125"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131"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26" fillId="3" borderId="0" xfId="0" applyFont="1" applyFill="1" applyAlignment="1" applyProtection="1">
      <alignment horizontal="left" vertical="center"/>
      <protection locked="0"/>
    </xf>
    <xf numFmtId="0" fontId="29" fillId="4" borderId="0" xfId="0" applyFont="1" applyFill="1" applyAlignment="1">
      <alignment horizontal="center" vertical="center"/>
    </xf>
    <xf numFmtId="0" fontId="31" fillId="4" borderId="0" xfId="0" applyFont="1" applyFill="1" applyAlignment="1">
      <alignment horizontal="left" vertical="center"/>
    </xf>
    <xf numFmtId="0" fontId="11" fillId="4" borderId="16" xfId="0" applyFont="1" applyFill="1" applyBorder="1" applyAlignment="1" applyProtection="1">
      <alignment horizontal="left" vertical="center" wrapText="1"/>
      <protection locked="0"/>
    </xf>
    <xf numFmtId="0" fontId="11" fillId="4" borderId="16" xfId="0" applyFont="1" applyFill="1" applyBorder="1" applyAlignment="1" applyProtection="1">
      <alignment horizontal="left" vertical="center"/>
      <protection locked="0"/>
    </xf>
    <xf numFmtId="0" fontId="33" fillId="4" borderId="0" xfId="0" applyFont="1" applyFill="1" applyAlignment="1">
      <alignment horizontal="left" vertical="center"/>
    </xf>
    <xf numFmtId="0" fontId="33" fillId="4" borderId="0" xfId="0" applyFont="1" applyFill="1" applyAlignment="1" applyProtection="1">
      <alignment horizontal="left" vertical="center"/>
      <protection locked="0"/>
    </xf>
    <xf numFmtId="0" fontId="11" fillId="4" borderId="16" xfId="0" applyFont="1" applyFill="1" applyBorder="1" applyAlignment="1" applyProtection="1">
      <alignment horizontal="center" vertical="center" wrapText="1"/>
      <protection locked="0"/>
    </xf>
    <xf numFmtId="0" fontId="31" fillId="4" borderId="0" xfId="0" applyFont="1" applyFill="1" applyAlignment="1">
      <alignment horizontal="left" vertical="center" shrinkToFit="1"/>
    </xf>
    <xf numFmtId="0" fontId="31" fillId="4" borderId="0" xfId="0" applyFont="1" applyFill="1" applyAlignment="1">
      <alignment horizontal="center" vertical="center"/>
    </xf>
    <xf numFmtId="0" fontId="31" fillId="4" borderId="16" xfId="0" applyFont="1" applyFill="1" applyBorder="1" applyAlignment="1" applyProtection="1">
      <alignment horizontal="center" vertical="center"/>
      <protection locked="0"/>
    </xf>
    <xf numFmtId="0" fontId="31" fillId="4" borderId="0" xfId="0" applyFont="1" applyFill="1" applyAlignment="1">
      <alignment horizontal="center" vertical="center" shrinkToFit="1"/>
    </xf>
    <xf numFmtId="0" fontId="31" fillId="4" borderId="16" xfId="0" applyFont="1" applyFill="1" applyBorder="1" applyAlignment="1" applyProtection="1">
      <alignment horizontal="center" vertical="center" wrapText="1" shrinkToFit="1"/>
      <protection locked="0"/>
    </xf>
    <xf numFmtId="0" fontId="11" fillId="4" borderId="0" xfId="0" applyFont="1" applyFill="1" applyAlignment="1">
      <alignment horizontal="right" vertical="center" wrapText="1"/>
    </xf>
    <xf numFmtId="0" fontId="33" fillId="4" borderId="16" xfId="0" applyFont="1" applyFill="1" applyBorder="1" applyAlignment="1" applyProtection="1">
      <alignment horizontal="center" vertical="center"/>
      <protection locked="0"/>
    </xf>
    <xf numFmtId="0" fontId="33" fillId="4" borderId="16" xfId="0" applyFont="1" applyFill="1" applyBorder="1" applyAlignment="1" applyProtection="1">
      <alignment horizontal="left" vertical="center"/>
      <protection locked="0"/>
    </xf>
    <xf numFmtId="0" fontId="33" fillId="4" borderId="4" xfId="0" applyFont="1" applyFill="1" applyBorder="1" applyAlignment="1">
      <alignment horizontal="left" vertical="center"/>
    </xf>
    <xf numFmtId="0" fontId="35" fillId="4" borderId="0" xfId="0" applyFont="1" applyFill="1" applyAlignment="1">
      <alignment horizontal="center" vertical="center"/>
    </xf>
    <xf numFmtId="0" fontId="30" fillId="4" borderId="0" xfId="0" applyFont="1" applyFill="1" applyAlignment="1">
      <alignment horizontal="left" vertical="center"/>
    </xf>
    <xf numFmtId="0" fontId="31" fillId="4" borderId="16" xfId="0" applyFont="1" applyFill="1" applyBorder="1" applyAlignment="1" applyProtection="1">
      <alignment horizontal="left" vertical="center" wrapText="1"/>
      <protection locked="0"/>
    </xf>
    <xf numFmtId="0" fontId="25" fillId="4" borderId="15" xfId="0" applyFont="1" applyFill="1" applyBorder="1" applyAlignment="1">
      <alignment vertical="center" shrinkToFit="1"/>
    </xf>
    <xf numFmtId="0" fontId="25" fillId="4" borderId="16" xfId="0" applyFont="1" applyFill="1" applyBorder="1" applyAlignment="1">
      <alignment vertical="center" shrinkToFit="1"/>
    </xf>
    <xf numFmtId="0" fontId="25" fillId="4" borderId="17" xfId="0" applyFont="1" applyFill="1" applyBorder="1" applyAlignment="1">
      <alignment vertical="center" shrinkToFit="1"/>
    </xf>
    <xf numFmtId="0" fontId="32" fillId="4" borderId="18" xfId="0" applyFont="1" applyFill="1" applyBorder="1" applyAlignment="1">
      <alignment horizontal="center" vertical="center" shrinkToFit="1"/>
    </xf>
    <xf numFmtId="0" fontId="32" fillId="4" borderId="19" xfId="0" applyFont="1" applyFill="1" applyBorder="1" applyAlignment="1">
      <alignment horizontal="center" vertical="center" shrinkToFit="1"/>
    </xf>
    <xf numFmtId="0" fontId="32" fillId="4" borderId="20" xfId="0" applyFont="1" applyFill="1" applyBorder="1" applyAlignment="1">
      <alignment horizontal="center" vertical="center" shrinkToFit="1"/>
    </xf>
    <xf numFmtId="0" fontId="25" fillId="4" borderId="5" xfId="0" applyFont="1" applyFill="1" applyBorder="1" applyAlignment="1">
      <alignment vertical="center" shrinkToFit="1"/>
    </xf>
    <xf numFmtId="0" fontId="25" fillId="4" borderId="4" xfId="0" applyFont="1" applyFill="1" applyBorder="1" applyAlignment="1">
      <alignment vertical="center" shrinkToFit="1"/>
    </xf>
    <xf numFmtId="0" fontId="25" fillId="4" borderId="3" xfId="0" applyFont="1" applyFill="1" applyBorder="1" applyAlignment="1">
      <alignment vertical="center" shrinkToFit="1"/>
    </xf>
    <xf numFmtId="0" fontId="38" fillId="4" borderId="2" xfId="0" applyFont="1" applyFill="1" applyBorder="1" applyAlignment="1">
      <alignment vertical="center" shrinkToFit="1"/>
    </xf>
    <xf numFmtId="0" fontId="38" fillId="4" borderId="0" xfId="0" applyFont="1" applyFill="1" applyAlignment="1">
      <alignment vertical="center" shrinkToFit="1"/>
    </xf>
    <xf numFmtId="0" fontId="38" fillId="4" borderId="1" xfId="0" applyFont="1" applyFill="1" applyBorder="1" applyAlignment="1">
      <alignment vertical="center" shrinkToFit="1"/>
    </xf>
    <xf numFmtId="0" fontId="25" fillId="4" borderId="2" xfId="0" applyFont="1" applyFill="1" applyBorder="1" applyAlignment="1">
      <alignment vertical="center" shrinkToFit="1"/>
    </xf>
    <xf numFmtId="0" fontId="25" fillId="4" borderId="0" xfId="0" applyFont="1" applyFill="1" applyAlignment="1">
      <alignment vertical="center" shrinkToFit="1"/>
    </xf>
    <xf numFmtId="0" fontId="25" fillId="4" borderId="1" xfId="0" applyFont="1" applyFill="1" applyBorder="1" applyAlignment="1">
      <alignment vertical="center" shrinkToFit="1"/>
    </xf>
    <xf numFmtId="0" fontId="4" fillId="4" borderId="5" xfId="0" applyFont="1" applyFill="1" applyBorder="1" applyAlignment="1">
      <alignment vertical="center" shrinkToFit="1"/>
    </xf>
    <xf numFmtId="0" fontId="4" fillId="4" borderId="4" xfId="0" applyFont="1" applyFill="1" applyBorder="1" applyAlignment="1">
      <alignment vertical="center" shrinkToFit="1"/>
    </xf>
    <xf numFmtId="0" fontId="4" fillId="4" borderId="3" xfId="0" applyFont="1" applyFill="1" applyBorder="1" applyAlignment="1">
      <alignment vertical="center" shrinkToFit="1"/>
    </xf>
    <xf numFmtId="0" fontId="40" fillId="4" borderId="2" xfId="0" applyFont="1" applyFill="1" applyBorder="1" applyAlignment="1">
      <alignment vertical="center" shrinkToFit="1"/>
    </xf>
    <xf numFmtId="0" fontId="40" fillId="4" borderId="0" xfId="0" applyFont="1" applyFill="1" applyAlignment="1">
      <alignment vertical="center" shrinkToFit="1"/>
    </xf>
    <xf numFmtId="0" fontId="40" fillId="4" borderId="1" xfId="0" applyFont="1" applyFill="1" applyBorder="1" applyAlignment="1">
      <alignment vertical="center" shrinkToFit="1"/>
    </xf>
    <xf numFmtId="0" fontId="41" fillId="4" borderId="2" xfId="0" applyFont="1" applyFill="1" applyBorder="1" applyAlignment="1">
      <alignment vertical="center" shrinkToFit="1"/>
    </xf>
    <xf numFmtId="0" fontId="41" fillId="4" borderId="0" xfId="0" applyFont="1" applyFill="1" applyAlignment="1">
      <alignment vertical="center" shrinkToFit="1"/>
    </xf>
    <xf numFmtId="0" fontId="41" fillId="4" borderId="1" xfId="0" applyFont="1" applyFill="1" applyBorder="1" applyAlignment="1">
      <alignment vertical="center" shrinkToFit="1"/>
    </xf>
    <xf numFmtId="0" fontId="38" fillId="4" borderId="5" xfId="0" applyFont="1" applyFill="1" applyBorder="1" applyAlignment="1">
      <alignment vertical="center" shrinkToFit="1"/>
    </xf>
    <xf numFmtId="0" fontId="38" fillId="4" borderId="4" xfId="0" applyFont="1" applyFill="1" applyBorder="1" applyAlignment="1">
      <alignment vertical="center" shrinkToFit="1"/>
    </xf>
    <xf numFmtId="0" fontId="38" fillId="4" borderId="3" xfId="0" applyFont="1" applyFill="1" applyBorder="1" applyAlignment="1">
      <alignment vertical="center" shrinkToFit="1"/>
    </xf>
    <xf numFmtId="0" fontId="40" fillId="4" borderId="16" xfId="0" applyFont="1" applyFill="1" applyBorder="1" applyAlignment="1" applyProtection="1">
      <alignment horizontal="left" vertical="center" shrinkToFit="1"/>
      <protection locked="0"/>
    </xf>
    <xf numFmtId="0" fontId="40" fillId="4" borderId="17" xfId="0" applyFont="1" applyFill="1" applyBorder="1" applyAlignment="1" applyProtection="1">
      <alignment horizontal="left" vertical="center" shrinkToFit="1"/>
      <protection locked="0"/>
    </xf>
    <xf numFmtId="0" fontId="38" fillId="4" borderId="15" xfId="0" applyFont="1" applyFill="1" applyBorder="1" applyAlignment="1">
      <alignment vertical="center" shrinkToFit="1"/>
    </xf>
    <xf numFmtId="0" fontId="38" fillId="4" borderId="16" xfId="0" applyFont="1" applyFill="1" applyBorder="1" applyAlignment="1">
      <alignment vertical="center" shrinkToFit="1"/>
    </xf>
    <xf numFmtId="0" fontId="38" fillId="4" borderId="17" xfId="0" applyFont="1" applyFill="1" applyBorder="1" applyAlignment="1">
      <alignment vertical="center" shrinkToFit="1"/>
    </xf>
    <xf numFmtId="0" fontId="45" fillId="4" borderId="5" xfId="0" applyFont="1" applyFill="1" applyBorder="1" applyAlignment="1">
      <alignment vertical="center" shrinkToFit="1"/>
    </xf>
    <xf numFmtId="0" fontId="45" fillId="4" borderId="4" xfId="0" applyFont="1" applyFill="1" applyBorder="1" applyAlignment="1">
      <alignment vertical="center" shrinkToFit="1"/>
    </xf>
    <xf numFmtId="0" fontId="45" fillId="4" borderId="3" xfId="0" applyFont="1" applyFill="1" applyBorder="1" applyAlignment="1">
      <alignment vertical="center" shrinkToFit="1"/>
    </xf>
    <xf numFmtId="0" fontId="40" fillId="4" borderId="2" xfId="0" applyFont="1" applyFill="1" applyBorder="1" applyAlignment="1">
      <alignment horizontal="left" vertical="center" shrinkToFit="1"/>
    </xf>
    <xf numFmtId="0" fontId="40" fillId="4" borderId="0" xfId="0" applyFont="1" applyFill="1" applyAlignment="1">
      <alignment horizontal="left" vertical="center" shrinkToFit="1"/>
    </xf>
    <xf numFmtId="0" fontId="40" fillId="4" borderId="0" xfId="0" applyFont="1" applyFill="1" applyAlignment="1" applyProtection="1">
      <alignment horizontal="left" vertical="center" shrinkToFit="1"/>
      <protection locked="0"/>
    </xf>
    <xf numFmtId="0" fontId="40" fillId="4" borderId="1" xfId="0" applyFont="1" applyFill="1" applyBorder="1" applyAlignment="1" applyProtection="1">
      <alignment horizontal="left" vertical="center" shrinkToFit="1"/>
      <protection locked="0"/>
    </xf>
    <xf numFmtId="0" fontId="40" fillId="4" borderId="15" xfId="0" applyFont="1" applyFill="1" applyBorder="1" applyAlignment="1">
      <alignment horizontal="left" vertical="center" shrinkToFit="1"/>
    </xf>
    <xf numFmtId="0" fontId="40" fillId="4" borderId="16" xfId="0" applyFont="1" applyFill="1" applyBorder="1" applyAlignment="1">
      <alignment horizontal="left" vertical="center" shrinkToFit="1"/>
    </xf>
    <xf numFmtId="0" fontId="56" fillId="4" borderId="0" xfId="0" applyFont="1" applyFill="1" applyAlignment="1">
      <alignment vertical="center" shrinkToFit="1"/>
    </xf>
    <xf numFmtId="0" fontId="45" fillId="4" borderId="0" xfId="0" applyFont="1" applyFill="1" applyAlignment="1">
      <alignment vertical="center" shrinkToFit="1"/>
    </xf>
    <xf numFmtId="0" fontId="49" fillId="4" borderId="5" xfId="0" applyFont="1" applyFill="1" applyBorder="1" applyAlignment="1" applyProtection="1">
      <alignment horizontal="center" vertical="center" shrinkToFit="1"/>
      <protection locked="0"/>
    </xf>
    <xf numFmtId="0" fontId="49" fillId="4" borderId="4" xfId="0" applyFont="1" applyFill="1" applyBorder="1" applyAlignment="1" applyProtection="1">
      <alignment horizontal="center" vertical="center" shrinkToFit="1"/>
      <protection locked="0"/>
    </xf>
    <xf numFmtId="0" fontId="49" fillId="4" borderId="4" xfId="0" applyFont="1" applyFill="1" applyBorder="1" applyAlignment="1">
      <alignment horizontal="left" vertical="center" shrinkToFit="1"/>
    </xf>
    <xf numFmtId="0" fontId="49" fillId="4" borderId="3" xfId="0" applyFont="1" applyFill="1" applyBorder="1" applyAlignment="1">
      <alignment horizontal="left" vertical="center" shrinkToFit="1"/>
    </xf>
    <xf numFmtId="0" fontId="52" fillId="4" borderId="2" xfId="0" applyFont="1" applyFill="1" applyBorder="1" applyAlignment="1">
      <alignment horizontal="left" vertical="center" shrinkToFit="1"/>
    </xf>
    <xf numFmtId="0" fontId="52" fillId="4" borderId="0" xfId="0" applyFont="1" applyFill="1" applyAlignment="1">
      <alignment horizontal="left" vertical="center" shrinkToFit="1"/>
    </xf>
    <xf numFmtId="0" fontId="52" fillId="4" borderId="1" xfId="0" applyFont="1" applyFill="1" applyBorder="1" applyAlignment="1">
      <alignment horizontal="left" vertical="center" shrinkToFit="1"/>
    </xf>
    <xf numFmtId="0" fontId="53" fillId="4" borderId="2" xfId="0" applyFont="1" applyFill="1" applyBorder="1" applyAlignment="1">
      <alignment horizontal="left" vertical="center" shrinkToFit="1"/>
    </xf>
    <xf numFmtId="0" fontId="53" fillId="4" borderId="0" xfId="0" applyFont="1" applyFill="1" applyAlignment="1">
      <alignment horizontal="left" vertical="center" shrinkToFit="1"/>
    </xf>
    <xf numFmtId="0" fontId="53" fillId="4" borderId="0" xfId="0" applyFont="1" applyFill="1" applyAlignment="1" applyProtection="1">
      <alignment horizontal="left" vertical="center" shrinkToFit="1"/>
      <protection locked="0"/>
    </xf>
    <xf numFmtId="0" fontId="53" fillId="4" borderId="1" xfId="0" applyFont="1" applyFill="1" applyBorder="1" applyAlignment="1" applyProtection="1">
      <alignment horizontal="left" vertical="center" shrinkToFit="1"/>
      <protection locked="0"/>
    </xf>
    <xf numFmtId="0" fontId="43" fillId="4" borderId="15" xfId="0" applyFont="1" applyFill="1" applyBorder="1" applyAlignment="1">
      <alignment horizontal="center" vertical="center" shrinkToFit="1"/>
    </xf>
    <xf numFmtId="0" fontId="43" fillId="4" borderId="16" xfId="0" applyFont="1" applyFill="1" applyBorder="1" applyAlignment="1">
      <alignment horizontal="center" vertical="center" shrinkToFit="1"/>
    </xf>
    <xf numFmtId="0" fontId="43" fillId="4" borderId="21" xfId="0" applyFont="1" applyFill="1" applyBorder="1" applyAlignment="1" applyProtection="1">
      <alignment horizontal="left" vertical="center" shrinkToFit="1"/>
      <protection locked="0"/>
    </xf>
    <xf numFmtId="0" fontId="43" fillId="4" borderId="22" xfId="0" applyFont="1" applyFill="1" applyBorder="1" applyAlignment="1" applyProtection="1">
      <alignment horizontal="left" vertical="center" shrinkToFit="1"/>
      <protection locked="0"/>
    </xf>
    <xf numFmtId="0" fontId="43" fillId="4" borderId="23" xfId="0" applyFont="1" applyFill="1" applyBorder="1" applyAlignment="1">
      <alignment horizontal="right" vertical="center" shrinkToFit="1"/>
    </xf>
    <xf numFmtId="0" fontId="43" fillId="4" borderId="16" xfId="0" applyFont="1" applyFill="1" applyBorder="1" applyAlignment="1">
      <alignment horizontal="right" vertical="center" shrinkToFit="1"/>
    </xf>
    <xf numFmtId="0" fontId="11" fillId="4" borderId="0" xfId="0" applyFont="1" applyFill="1">
      <alignment vertical="center"/>
    </xf>
    <xf numFmtId="0" fontId="62" fillId="4" borderId="0" xfId="0" applyFont="1" applyFill="1">
      <alignment vertical="center"/>
    </xf>
    <xf numFmtId="0" fontId="58" fillId="4" borderId="5" xfId="0" applyFont="1" applyFill="1" applyBorder="1" applyAlignment="1">
      <alignment horizontal="center" vertical="center"/>
    </xf>
    <xf numFmtId="0" fontId="58" fillId="4" borderId="4" xfId="0" applyFont="1" applyFill="1" applyBorder="1" applyAlignment="1">
      <alignment horizontal="center" vertical="center"/>
    </xf>
    <xf numFmtId="0" fontId="58" fillId="4" borderId="3" xfId="0" applyFont="1" applyFill="1" applyBorder="1" applyAlignment="1">
      <alignment horizontal="center" vertical="center"/>
    </xf>
    <xf numFmtId="0" fontId="59" fillId="4" borderId="2" xfId="0" applyFont="1" applyFill="1" applyBorder="1" applyAlignment="1">
      <alignment horizontal="center" vertical="center"/>
    </xf>
    <xf numFmtId="0" fontId="59" fillId="4" borderId="0" xfId="0" applyFont="1" applyFill="1" applyAlignment="1">
      <alignment horizontal="center" vertical="center"/>
    </xf>
    <xf numFmtId="0" fontId="59" fillId="4" borderId="1" xfId="0" applyFont="1" applyFill="1" applyBorder="1" applyAlignment="1">
      <alignment horizontal="center" vertical="center"/>
    </xf>
    <xf numFmtId="0" fontId="58" fillId="4" borderId="2" xfId="0" applyFont="1" applyFill="1" applyBorder="1" applyAlignment="1">
      <alignment horizontal="center" vertical="center"/>
    </xf>
    <xf numFmtId="0" fontId="58" fillId="4" borderId="0" xfId="0" applyFont="1" applyFill="1" applyAlignment="1">
      <alignment horizontal="center" vertical="center"/>
    </xf>
    <xf numFmtId="0" fontId="58" fillId="4" borderId="1" xfId="0" applyFont="1" applyFill="1" applyBorder="1" applyAlignment="1">
      <alignment horizontal="center" vertical="center"/>
    </xf>
    <xf numFmtId="0" fontId="58" fillId="4" borderId="15" xfId="0" applyFont="1" applyFill="1" applyBorder="1" applyAlignment="1">
      <alignment horizontal="center" vertical="center"/>
    </xf>
    <xf numFmtId="0" fontId="58" fillId="4" borderId="16" xfId="0" applyFont="1" applyFill="1" applyBorder="1" applyAlignment="1">
      <alignment horizontal="center" vertical="center"/>
    </xf>
    <xf numFmtId="0" fontId="58" fillId="4" borderId="17" xfId="0" applyFont="1" applyFill="1" applyBorder="1" applyAlignment="1">
      <alignment horizontal="center" vertical="center"/>
    </xf>
    <xf numFmtId="0" fontId="61" fillId="4" borderId="0" xfId="0" applyFont="1" applyFill="1">
      <alignment vertical="center"/>
    </xf>
    <xf numFmtId="0" fontId="57" fillId="4" borderId="16" xfId="0" applyFont="1" applyFill="1" applyBorder="1" applyAlignment="1">
      <alignment horizontal="left" vertical="center"/>
    </xf>
  </cellXfs>
  <cellStyles count="2">
    <cellStyle name="一般" xfId="0" builtinId="0"/>
    <cellStyle name="超連結" xfId="1" builtinId="8"/>
  </cellStyles>
  <dxfs count="234">
    <dxf>
      <font>
        <b/>
        <i val="0"/>
        <color auto="1"/>
      </font>
      <fill>
        <patternFill>
          <bgColor theme="5" tint="0.39994506668294322"/>
        </patternFill>
      </fill>
    </dxf>
    <dxf>
      <fill>
        <patternFill>
          <bgColor rgb="FFFFFF00"/>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rgb="FFFFFF00"/>
        </patternFill>
      </fill>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C$12" lockText="1" noThreeD="1"/>
</file>

<file path=xl/ctrlProps/ctrlProp11.xml><?xml version="1.0" encoding="utf-8"?>
<formControlPr xmlns="http://schemas.microsoft.com/office/spreadsheetml/2009/9/main" objectType="CheckBox" fmlaLink="$BC$14" lockText="1" noThreeD="1"/>
</file>

<file path=xl/ctrlProps/ctrlProp12.xml><?xml version="1.0" encoding="utf-8"?>
<formControlPr xmlns="http://schemas.microsoft.com/office/spreadsheetml/2009/9/main" objectType="CheckBox" fmlaLink="$BC$15" lockText="1" noThreeD="1"/>
</file>

<file path=xl/ctrlProps/ctrlProp13.xml><?xml version="1.0" encoding="utf-8"?>
<formControlPr xmlns="http://schemas.microsoft.com/office/spreadsheetml/2009/9/main" objectType="CheckBox" fmlaLink="$BC$16" lockText="1" noThreeD="1"/>
</file>

<file path=xl/ctrlProps/ctrlProp14.xml><?xml version="1.0" encoding="utf-8"?>
<formControlPr xmlns="http://schemas.microsoft.com/office/spreadsheetml/2009/9/main" objectType="CheckBox" fmlaLink="$BC$19" lockText="1" noThreeD="1"/>
</file>

<file path=xl/ctrlProps/ctrlProp15.xml><?xml version="1.0" encoding="utf-8"?>
<formControlPr xmlns="http://schemas.microsoft.com/office/spreadsheetml/2009/9/main" objectType="CheckBox" fmlaLink="$BC$20" lockText="1" noThreeD="1"/>
</file>

<file path=xl/ctrlProps/ctrlProp16.xml><?xml version="1.0" encoding="utf-8"?>
<formControlPr xmlns="http://schemas.microsoft.com/office/spreadsheetml/2009/9/main" objectType="CheckBox" fmlaLink="$BC$21" lockText="1" noThreeD="1"/>
</file>

<file path=xl/ctrlProps/ctrlProp17.xml><?xml version="1.0" encoding="utf-8"?>
<formControlPr xmlns="http://schemas.microsoft.com/office/spreadsheetml/2009/9/main" objectType="CheckBox" fmlaLink="$BC$22" lockText="1" noThreeD="1"/>
</file>

<file path=xl/ctrlProps/ctrlProp18.xml><?xml version="1.0" encoding="utf-8"?>
<formControlPr xmlns="http://schemas.microsoft.com/office/spreadsheetml/2009/9/main" objectType="CheckBox" fmlaLink="$BC$23" lockText="1" noThreeD="1"/>
</file>

<file path=xl/ctrlProps/ctrlProp19.xml><?xml version="1.0" encoding="utf-8"?>
<formControlPr xmlns="http://schemas.microsoft.com/office/spreadsheetml/2009/9/main" objectType="CheckBox" fmlaLink="$BC$2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BC$26" lockText="1" noThreeD="1"/>
</file>

<file path=xl/ctrlProps/ctrlProp21.xml><?xml version="1.0" encoding="utf-8"?>
<formControlPr xmlns="http://schemas.microsoft.com/office/spreadsheetml/2009/9/main" objectType="CheckBox" fmlaLink="$BC$29" lockText="1" noThreeD="1"/>
</file>

<file path=xl/ctrlProps/ctrlProp22.xml><?xml version="1.0" encoding="utf-8"?>
<formControlPr xmlns="http://schemas.microsoft.com/office/spreadsheetml/2009/9/main" objectType="CheckBox" fmlaLink="$BC$30" lockText="1" noThreeD="1"/>
</file>

<file path=xl/ctrlProps/ctrlProp23.xml><?xml version="1.0" encoding="utf-8"?>
<formControlPr xmlns="http://schemas.microsoft.com/office/spreadsheetml/2009/9/main" objectType="CheckBox" fmlaLink="$BC$31" lockText="1" noThreeD="1"/>
</file>

<file path=xl/ctrlProps/ctrlProp24.xml><?xml version="1.0" encoding="utf-8"?>
<formControlPr xmlns="http://schemas.microsoft.com/office/spreadsheetml/2009/9/main" objectType="CheckBox" fmlaLink="$BC$32" lockText="1" noThreeD="1"/>
</file>

<file path=xl/ctrlProps/ctrlProp25.xml><?xml version="1.0" encoding="utf-8"?>
<formControlPr xmlns="http://schemas.microsoft.com/office/spreadsheetml/2009/9/main" objectType="CheckBox" fmlaLink="$BC$33" lockText="1" noThreeD="1"/>
</file>

<file path=xl/ctrlProps/ctrlProp26.xml><?xml version="1.0" encoding="utf-8"?>
<formControlPr xmlns="http://schemas.microsoft.com/office/spreadsheetml/2009/9/main" objectType="CheckBox" fmlaLink="$BC$35" lockText="1" noThreeD="1"/>
</file>

<file path=xl/ctrlProps/ctrlProp27.xml><?xml version="1.0" encoding="utf-8"?>
<formControlPr xmlns="http://schemas.microsoft.com/office/spreadsheetml/2009/9/main" objectType="CheckBox" fmlaLink="$BC$36" lockText="1" noThreeD="1"/>
</file>

<file path=xl/ctrlProps/ctrlProp28.xml><?xml version="1.0" encoding="utf-8"?>
<formControlPr xmlns="http://schemas.microsoft.com/office/spreadsheetml/2009/9/main" objectType="CheckBox" fmlaLink="$BC$38" lockText="1" noThreeD="1"/>
</file>

<file path=xl/ctrlProps/ctrlProp29.xml><?xml version="1.0" encoding="utf-8"?>
<formControlPr xmlns="http://schemas.microsoft.com/office/spreadsheetml/2009/9/main" objectType="Button" lockText="1"/>
</file>

<file path=xl/ctrlProps/ctrlProp3.xml><?xml version="1.0" encoding="utf-8"?>
<formControlPr xmlns="http://schemas.microsoft.com/office/spreadsheetml/2009/9/main" objectType="CheckBox" fmlaLink="$BC$5" lockText="1" noThreeD="1"/>
</file>

<file path=xl/ctrlProps/ctrlProp30.xml><?xml version="1.0" encoding="utf-8"?>
<formControlPr xmlns="http://schemas.microsoft.com/office/spreadsheetml/2009/9/main" objectType="Button" lockText="1"/>
</file>

<file path=xl/ctrlProps/ctrlProp31.xml><?xml version="1.0" encoding="utf-8"?>
<formControlPr xmlns="http://schemas.microsoft.com/office/spreadsheetml/2009/9/main" objectType="Button" lockText="1"/>
</file>

<file path=xl/ctrlProps/ctrlProp32.xml><?xml version="1.0" encoding="utf-8"?>
<formControlPr xmlns="http://schemas.microsoft.com/office/spreadsheetml/2009/9/main" objectType="Button" lockText="1"/>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CheckBox" fmlaLink="$BD$8" lockText="1" noThreeD="1"/>
</file>

<file path=xl/ctrlProps/ctrlProp36.xml><?xml version="1.0" encoding="utf-8"?>
<formControlPr xmlns="http://schemas.microsoft.com/office/spreadsheetml/2009/9/main" objectType="CheckBox" fmlaLink="$BN$25" lockText="1" noThreeD="1"/>
</file>

<file path=xl/ctrlProps/ctrlProp37.xml><?xml version="1.0" encoding="utf-8"?>
<formControlPr xmlns="http://schemas.microsoft.com/office/spreadsheetml/2009/9/main" objectType="CheckBox" fmlaLink="$BN$27" lockText="1" noThreeD="1"/>
</file>

<file path=xl/ctrlProps/ctrlProp38.xml><?xml version="1.0" encoding="utf-8"?>
<formControlPr xmlns="http://schemas.microsoft.com/office/spreadsheetml/2009/9/main" objectType="CheckBox" fmlaLink="$BN$28" lockText="1" noThreeD="1"/>
</file>

<file path=xl/ctrlProps/ctrlProp39.xml><?xml version="1.0" encoding="utf-8"?>
<formControlPr xmlns="http://schemas.microsoft.com/office/spreadsheetml/2009/9/main" objectType="CheckBox" fmlaLink="$BN$29" lockText="1" noThreeD="1"/>
</file>

<file path=xl/ctrlProps/ctrlProp4.xml><?xml version="1.0" encoding="utf-8"?>
<formControlPr xmlns="http://schemas.microsoft.com/office/spreadsheetml/2009/9/main" objectType="CheckBox" fmlaLink="$BG$5" lockText="1" noThreeD="1"/>
</file>

<file path=xl/ctrlProps/ctrlProp40.xml><?xml version="1.0" encoding="utf-8"?>
<formControlPr xmlns="http://schemas.microsoft.com/office/spreadsheetml/2009/9/main" objectType="CheckBox" fmlaLink="$BU$28" lockText="1" noThreeD="1"/>
</file>

<file path=xl/ctrlProps/ctrlProp41.xml><?xml version="1.0" encoding="utf-8"?>
<formControlPr xmlns="http://schemas.microsoft.com/office/spreadsheetml/2009/9/main" objectType="CheckBox" fmlaLink="$BU$25" lockText="1" noThreeD="1"/>
</file>

<file path=xl/ctrlProps/ctrlProp42.xml><?xml version="1.0" encoding="utf-8"?>
<formControlPr xmlns="http://schemas.microsoft.com/office/spreadsheetml/2009/9/main" objectType="CheckBox" fmlaLink="$BU$24" lockText="1" noThreeD="1"/>
</file>

<file path=xl/ctrlProps/ctrlProp43.xml><?xml version="1.0" encoding="utf-8"?>
<formControlPr xmlns="http://schemas.microsoft.com/office/spreadsheetml/2009/9/main" objectType="CheckBox" fmlaLink="$CA$29" lockText="1" noThreeD="1"/>
</file>

<file path=xl/ctrlProps/ctrlProp44.xml><?xml version="1.0" encoding="utf-8"?>
<formControlPr xmlns="http://schemas.microsoft.com/office/spreadsheetml/2009/9/main" objectType="CheckBox" fmlaLink="$CC$24" lockText="1" noThreeD="1"/>
</file>

<file path=xl/ctrlProps/ctrlProp45.xml><?xml version="1.0" encoding="utf-8"?>
<formControlPr xmlns="http://schemas.microsoft.com/office/spreadsheetml/2009/9/main" objectType="CheckBox" fmlaLink="$CC$32" lockText="1" noThreeD="1"/>
</file>

<file path=xl/ctrlProps/ctrlProp46.xml><?xml version="1.0" encoding="utf-8"?>
<formControlPr xmlns="http://schemas.microsoft.com/office/spreadsheetml/2009/9/main" objectType="CheckBox" fmlaLink="$CC$33" lockText="1" noThreeD="1"/>
</file>

<file path=xl/ctrlProps/ctrlProp47.xml><?xml version="1.0" encoding="utf-8"?>
<formControlPr xmlns="http://schemas.microsoft.com/office/spreadsheetml/2009/9/main" objectType="CheckBox" fmlaLink="$CC$34" lockText="1" noThreeD="1"/>
</file>

<file path=xl/ctrlProps/ctrlProp48.xml><?xml version="1.0" encoding="utf-8"?>
<formControlPr xmlns="http://schemas.microsoft.com/office/spreadsheetml/2009/9/main" objectType="CheckBox" fmlaLink="$CC$35" lockText="1" noThreeD="1"/>
</file>

<file path=xl/ctrlProps/ctrlProp49.xml><?xml version="1.0" encoding="utf-8"?>
<formControlPr xmlns="http://schemas.microsoft.com/office/spreadsheetml/2009/9/main" objectType="CheckBox" fmlaLink="$CC$36" lockText="1" noThreeD="1"/>
</file>

<file path=xl/ctrlProps/ctrlProp5.xml><?xml version="1.0" encoding="utf-8"?>
<formControlPr xmlns="http://schemas.microsoft.com/office/spreadsheetml/2009/9/main" objectType="CheckBox" fmlaLink="$BN$5" lockText="1" noThreeD="1"/>
</file>

<file path=xl/ctrlProps/ctrlProp50.xml><?xml version="1.0" encoding="utf-8"?>
<formControlPr xmlns="http://schemas.microsoft.com/office/spreadsheetml/2009/9/main" objectType="CheckBox" fmlaLink="$BJ$41" lockText="1" noThreeD="1"/>
</file>

<file path=xl/ctrlProps/ctrlProp51.xml><?xml version="1.0" encoding="utf-8"?>
<formControlPr xmlns="http://schemas.microsoft.com/office/spreadsheetml/2009/9/main" objectType="CheckBox" fmlaLink="$BJ$42" lockText="1" noThreeD="1"/>
</file>

<file path=xl/ctrlProps/ctrlProp52.xml><?xml version="1.0" encoding="utf-8"?>
<formControlPr xmlns="http://schemas.microsoft.com/office/spreadsheetml/2009/9/main" objectType="CheckBox" fmlaLink="$BI$22" lockText="1" noThreeD="1"/>
</file>

<file path=xl/ctrlProps/ctrlProp53.xml><?xml version="1.0" encoding="utf-8"?>
<formControlPr xmlns="http://schemas.microsoft.com/office/spreadsheetml/2009/9/main" objectType="CheckBox" fmlaLink="$BN$22" lockText="1" noThreeD="1"/>
</file>

<file path=xl/ctrlProps/ctrlProp54.xml><?xml version="1.0" encoding="utf-8"?>
<formControlPr xmlns="http://schemas.microsoft.com/office/spreadsheetml/2009/9/main" objectType="CheckBox" fmlaLink="$BU$22" lockText="1" noThreeD="1"/>
</file>

<file path=xl/ctrlProps/ctrlProp55.xml><?xml version="1.0" encoding="utf-8"?>
<formControlPr xmlns="http://schemas.microsoft.com/office/spreadsheetml/2009/9/main" objectType="CheckBox" fmlaLink="$BN$24" lockText="1" noThreeD="1"/>
</file>

<file path=xl/ctrlProps/ctrlProp56.xml><?xml version="1.0" encoding="utf-8"?>
<formControlPr xmlns="http://schemas.microsoft.com/office/spreadsheetml/2009/9/main" objectType="CheckBox" fmlaLink="$BD$82" lockText="1" noThreeD="1"/>
</file>

<file path=xl/ctrlProps/ctrlProp57.xml><?xml version="1.0" encoding="utf-8"?>
<formControlPr xmlns="http://schemas.microsoft.com/office/spreadsheetml/2009/9/main" objectType="CheckBox" fmlaLink="$BD$83" lockText="1" noThreeD="1"/>
</file>

<file path=xl/ctrlProps/ctrlProp58.xml><?xml version="1.0" encoding="utf-8"?>
<formControlPr xmlns="http://schemas.microsoft.com/office/spreadsheetml/2009/9/main" objectType="CheckBox" fmlaLink="$BD$84" lockText="1" noThreeD="1"/>
</file>

<file path=xl/ctrlProps/ctrlProp59.xml><?xml version="1.0" encoding="utf-8"?>
<formControlPr xmlns="http://schemas.microsoft.com/office/spreadsheetml/2009/9/main" objectType="CheckBox" fmlaLink="$BD$85" lockText="1" noThreeD="1"/>
</file>

<file path=xl/ctrlProps/ctrlProp6.xml><?xml version="1.0" encoding="utf-8"?>
<formControlPr xmlns="http://schemas.microsoft.com/office/spreadsheetml/2009/9/main" objectType="CheckBox" fmlaLink="$BC$8" lockText="1" noThreeD="1"/>
</file>

<file path=xl/ctrlProps/ctrlProp60.xml><?xml version="1.0" encoding="utf-8"?>
<formControlPr xmlns="http://schemas.microsoft.com/office/spreadsheetml/2009/9/main" objectType="CheckBox" fmlaLink="$BD$86" lockText="1" noThreeD="1"/>
</file>

<file path=xl/ctrlProps/ctrlProp61.xml><?xml version="1.0" encoding="utf-8"?>
<formControlPr xmlns="http://schemas.microsoft.com/office/spreadsheetml/2009/9/main" objectType="CheckBox" fmlaLink="$BG$82" lockText="1" noThreeD="1"/>
</file>

<file path=xl/ctrlProps/ctrlProp62.xml><?xml version="1.0" encoding="utf-8"?>
<formControlPr xmlns="http://schemas.microsoft.com/office/spreadsheetml/2009/9/main" objectType="CheckBox" fmlaLink="$BN$83" lockText="1" noThreeD="1"/>
</file>

<file path=xl/ctrlProps/ctrlProp63.xml><?xml version="1.0" encoding="utf-8"?>
<formControlPr xmlns="http://schemas.microsoft.com/office/spreadsheetml/2009/9/main" objectType="CheckBox" fmlaLink="$BU$84" lockText="1" noThreeD="1"/>
</file>

<file path=xl/ctrlProps/ctrlProp64.xml><?xml version="1.0" encoding="utf-8"?>
<formControlPr xmlns="http://schemas.microsoft.com/office/spreadsheetml/2009/9/main" objectType="CheckBox" fmlaLink="$BD$16" lockText="1" noThreeD="1"/>
</file>

<file path=xl/ctrlProps/ctrlProp65.xml><?xml version="1.0" encoding="utf-8"?>
<formControlPr xmlns="http://schemas.microsoft.com/office/spreadsheetml/2009/9/main" objectType="CheckBox" fmlaLink="$BN$8"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fmlaLink="$BC$5" lockText="1" noThreeD="1"/>
</file>

<file path=xl/ctrlProps/ctrlProp68.xml><?xml version="1.0" encoding="utf-8"?>
<formControlPr xmlns="http://schemas.microsoft.com/office/spreadsheetml/2009/9/main" objectType="CheckBox" fmlaLink="$BG$5" lockText="1" noThreeD="1"/>
</file>

<file path=xl/ctrlProps/ctrlProp69.xml><?xml version="1.0" encoding="utf-8"?>
<formControlPr xmlns="http://schemas.microsoft.com/office/spreadsheetml/2009/9/main" objectType="CheckBox" fmlaLink="$BN$5" lockText="1" noThreeD="1"/>
</file>

<file path=xl/ctrlProps/ctrlProp7.xml><?xml version="1.0" encoding="utf-8"?>
<formControlPr xmlns="http://schemas.microsoft.com/office/spreadsheetml/2009/9/main" objectType="CheckBox" fmlaLink="$BC$9" lockText="1" noThreeD="1"/>
</file>

<file path=xl/ctrlProps/ctrlProp70.xml><?xml version="1.0" encoding="utf-8"?>
<formControlPr xmlns="http://schemas.microsoft.com/office/spreadsheetml/2009/9/main" objectType="CheckBox" fmlaLink="$BC$16" lockText="1" noThreeD="1"/>
</file>

<file path=xl/ctrlProps/ctrlProp71.xml><?xml version="1.0" encoding="utf-8"?>
<formControlPr xmlns="http://schemas.microsoft.com/office/spreadsheetml/2009/9/main" objectType="CheckBox" fmlaLink="$BC$17" lockText="1" noThreeD="1"/>
</file>

<file path=xl/ctrlProps/ctrlProp72.xml><?xml version="1.0" encoding="utf-8"?>
<formControlPr xmlns="http://schemas.microsoft.com/office/spreadsheetml/2009/9/main" objectType="CheckBox" fmlaLink="$BC$20" lockText="1" noThreeD="1"/>
</file>

<file path=xl/ctrlProps/ctrlProp73.xml><?xml version="1.0" encoding="utf-8"?>
<formControlPr xmlns="http://schemas.microsoft.com/office/spreadsheetml/2009/9/main" objectType="CheckBox" fmlaLink="$BC$21" lockText="1" noThreeD="1"/>
</file>

<file path=xl/ctrlProps/ctrlProp74.xml><?xml version="1.0" encoding="utf-8"?>
<formControlPr xmlns="http://schemas.microsoft.com/office/spreadsheetml/2009/9/main" objectType="CheckBox" fmlaLink="$BC$22" lockText="1" noThreeD="1"/>
</file>

<file path=xl/ctrlProps/ctrlProp75.xml><?xml version="1.0" encoding="utf-8"?>
<formControlPr xmlns="http://schemas.microsoft.com/office/spreadsheetml/2009/9/main" objectType="CheckBox" fmlaLink="$BC$23" lockText="1" noThreeD="1"/>
</file>

<file path=xl/ctrlProps/ctrlProp76.xml><?xml version="1.0" encoding="utf-8"?>
<formControlPr xmlns="http://schemas.microsoft.com/office/spreadsheetml/2009/9/main" objectType="CheckBox" fmlaLink="$BC$24" lockText="1" noThreeD="1"/>
</file>

<file path=xl/ctrlProps/ctrlProp77.xml><?xml version="1.0" encoding="utf-8"?>
<formControlPr xmlns="http://schemas.microsoft.com/office/spreadsheetml/2009/9/main" objectType="CheckBox" fmlaLink="$BC$26" lockText="1" noThreeD="1"/>
</file>

<file path=xl/ctrlProps/ctrlProp78.xml><?xml version="1.0" encoding="utf-8"?>
<formControlPr xmlns="http://schemas.microsoft.com/office/spreadsheetml/2009/9/main" objectType="CheckBox" fmlaLink="$BC$27" lockText="1" noThreeD="1"/>
</file>

<file path=xl/ctrlProps/ctrlProp79.xml><?xml version="1.0" encoding="utf-8"?>
<formControlPr xmlns="http://schemas.microsoft.com/office/spreadsheetml/2009/9/main" objectType="CheckBox" fmlaLink="$BC$30" lockText="1" noThreeD="1"/>
</file>

<file path=xl/ctrlProps/ctrlProp8.xml><?xml version="1.0" encoding="utf-8"?>
<formControlPr xmlns="http://schemas.microsoft.com/office/spreadsheetml/2009/9/main" objectType="CheckBox" fmlaLink="$BC$10" lockText="1" noThreeD="1"/>
</file>

<file path=xl/ctrlProps/ctrlProp80.xml><?xml version="1.0" encoding="utf-8"?>
<formControlPr xmlns="http://schemas.microsoft.com/office/spreadsheetml/2009/9/main" objectType="CheckBox" fmlaLink="$BC$31" lockText="1" noThreeD="1"/>
</file>

<file path=xl/ctrlProps/ctrlProp81.xml><?xml version="1.0" encoding="utf-8"?>
<formControlPr xmlns="http://schemas.microsoft.com/office/spreadsheetml/2009/9/main" objectType="CheckBox" fmlaLink="$BC$32" lockText="1" noThreeD="1"/>
</file>

<file path=xl/ctrlProps/ctrlProp82.xml><?xml version="1.0" encoding="utf-8"?>
<formControlPr xmlns="http://schemas.microsoft.com/office/spreadsheetml/2009/9/main" objectType="CheckBox" fmlaLink="$BC$33" lockText="1" noThreeD="1"/>
</file>

<file path=xl/ctrlProps/ctrlProp83.xml><?xml version="1.0" encoding="utf-8"?>
<formControlPr xmlns="http://schemas.microsoft.com/office/spreadsheetml/2009/9/main" objectType="CheckBox" fmlaLink="$BC$34" lockText="1" noThreeD="1"/>
</file>

<file path=xl/ctrlProps/ctrlProp84.xml><?xml version="1.0" encoding="utf-8"?>
<formControlPr xmlns="http://schemas.microsoft.com/office/spreadsheetml/2009/9/main" objectType="CheckBox" fmlaLink="$BC$36" lockText="1" noThreeD="1"/>
</file>

<file path=xl/ctrlProps/ctrlProp85.xml><?xml version="1.0" encoding="utf-8"?>
<formControlPr xmlns="http://schemas.microsoft.com/office/spreadsheetml/2009/9/main" objectType="CheckBox" fmlaLink="$BC$37" lockText="1" noThreeD="1"/>
</file>

<file path=xl/ctrlProps/ctrlProp86.xml><?xml version="1.0" encoding="utf-8"?>
<formControlPr xmlns="http://schemas.microsoft.com/office/spreadsheetml/2009/9/main" objectType="CheckBox" fmlaLink="$BC$39" lockText="1" noThreeD="1"/>
</file>

<file path=xl/ctrlProps/ctrlProp87.xml><?xml version="1.0" encoding="utf-8"?>
<formControlPr xmlns="http://schemas.microsoft.com/office/spreadsheetml/2009/9/main" objectType="CheckBox" fmlaLink="$BC$14" lockText="1" noThreeD="1"/>
</file>

<file path=xl/ctrlProps/ctrlProp88.xml><?xml version="1.0" encoding="utf-8"?>
<formControlPr xmlns="http://schemas.microsoft.com/office/spreadsheetml/2009/9/main" objectType="CheckBox" fmlaLink="$BC$22" lockText="1" noThreeD="1"/>
</file>

<file path=xl/ctrlProps/ctrlProp89.xml><?xml version="1.0" encoding="utf-8"?>
<formControlPr xmlns="http://schemas.microsoft.com/office/spreadsheetml/2009/9/main" objectType="CheckBox" fmlaLink="$BC$23" lockText="1" noThreeD="1"/>
</file>

<file path=xl/ctrlProps/ctrlProp9.xml><?xml version="1.0" encoding="utf-8"?>
<formControlPr xmlns="http://schemas.microsoft.com/office/spreadsheetml/2009/9/main" objectType="CheckBox" fmlaLink="$BC$11" lockText="1" noThreeD="1"/>
</file>

<file path=xl/ctrlProps/ctrlProp90.xml><?xml version="1.0" encoding="utf-8"?>
<formControlPr xmlns="http://schemas.microsoft.com/office/spreadsheetml/2009/9/main" objectType="CheckBox" fmlaLink="$BC$32" lockText="1" noThreeD="1"/>
</file>

<file path=xl/ctrlProps/ctrlProp91.xml><?xml version="1.0" encoding="utf-8"?>
<formControlPr xmlns="http://schemas.microsoft.com/office/spreadsheetml/2009/9/main" objectType="CheckBox" fmlaLink="$BC$33" lockText="1" noThreeD="1"/>
</file>

<file path=xl/ctrlProps/ctrlProp92.xml><?xml version="1.0" encoding="utf-8"?>
<formControlPr xmlns="http://schemas.microsoft.com/office/spreadsheetml/2009/9/main" objectType="CheckBox" fmlaLink="$BC$8" lockText="1" noThreeD="1"/>
</file>

<file path=xl/ctrlProps/ctrlProp93.xml><?xml version="1.0" encoding="utf-8"?>
<formControlPr xmlns="http://schemas.microsoft.com/office/spreadsheetml/2009/9/main" objectType="CheckBox" fmlaLink="$BC$9" lockText="1" noThreeD="1"/>
</file>

<file path=xl/ctrlProps/ctrlProp94.xml><?xml version="1.0" encoding="utf-8"?>
<formControlPr xmlns="http://schemas.microsoft.com/office/spreadsheetml/2009/9/main" objectType="CheckBox" fmlaLink="$BC$10" lockText="1" noThreeD="1"/>
</file>

<file path=xl/ctrlProps/ctrlProp95.xml><?xml version="1.0" encoding="utf-8"?>
<formControlPr xmlns="http://schemas.microsoft.com/office/spreadsheetml/2009/9/main" objectType="CheckBox" fmlaLink="$BC$11" lockText="1" noThreeD="1"/>
</file>

<file path=xl/ctrlProps/ctrlProp96.xml><?xml version="1.0" encoding="utf-8"?>
<formControlPr xmlns="http://schemas.microsoft.com/office/spreadsheetml/2009/9/main" objectType="CheckBox" fmlaLink="$BC$12" lockText="1" noThreeD="1"/>
</file>

<file path=xl/ctrlProps/ctrlProp97.xml><?xml version="1.0" encoding="utf-8"?>
<formControlPr xmlns="http://schemas.microsoft.com/office/spreadsheetml/2009/9/main" objectType="CheckBox" fmlaLink="$BC$15"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47625</xdr:rowOff>
        </xdr:from>
        <xdr:to>
          <xdr:col>4</xdr:col>
          <xdr:colOff>942975</xdr:colOff>
          <xdr:row>15</xdr:row>
          <xdr:rowOff>28575</xdr:rowOff>
        </xdr:to>
        <xdr:sp macro="" textlink="">
          <xdr:nvSpPr>
            <xdr:cNvPr id="2050" name="Butto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66675</xdr:colOff>
          <xdr:row>5</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xdr:row>
          <xdr:rowOff>0</xdr:rowOff>
        </xdr:from>
        <xdr:to>
          <xdr:col>7</xdr:col>
          <xdr:colOff>66675</xdr:colOff>
          <xdr:row>5</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4</xdr:row>
          <xdr:rowOff>0</xdr:rowOff>
        </xdr:from>
        <xdr:to>
          <xdr:col>14</xdr:col>
          <xdr:colOff>66675</xdr:colOff>
          <xdr:row>5</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66675</xdr:colOff>
          <xdr:row>8</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xdr:row>
          <xdr:rowOff>0</xdr:rowOff>
        </xdr:from>
        <xdr:to>
          <xdr:col>3</xdr:col>
          <xdr:colOff>66675</xdr:colOff>
          <xdr:row>9</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66675</xdr:colOff>
          <xdr:row>10</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66675</xdr:colOff>
          <xdr:row>11</xdr:row>
          <xdr:rowOff>9525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66675</xdr:colOff>
          <xdr:row>12</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66675</xdr:colOff>
          <xdr:row>14</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0</xdr:rowOff>
        </xdr:from>
        <xdr:to>
          <xdr:col>3</xdr:col>
          <xdr:colOff>66675</xdr:colOff>
          <xdr:row>15</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66675</xdr:colOff>
          <xdr:row>16</xdr:row>
          <xdr:rowOff>9525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xdr:row>
          <xdr:rowOff>0</xdr:rowOff>
        </xdr:from>
        <xdr:to>
          <xdr:col>3</xdr:col>
          <xdr:colOff>66675</xdr:colOff>
          <xdr:row>19</xdr:row>
          <xdr:rowOff>9525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66675</xdr:colOff>
          <xdr:row>20</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0</xdr:rowOff>
        </xdr:from>
        <xdr:to>
          <xdr:col>3</xdr:col>
          <xdr:colOff>66675</xdr:colOff>
          <xdr:row>21</xdr:row>
          <xdr:rowOff>9525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66675</xdr:colOff>
          <xdr:row>22</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0</xdr:rowOff>
        </xdr:from>
        <xdr:to>
          <xdr:col>3</xdr:col>
          <xdr:colOff>66675</xdr:colOff>
          <xdr:row>23</xdr:row>
          <xdr:rowOff>9525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24</xdr:row>
          <xdr:rowOff>0</xdr:rowOff>
        </xdr:from>
        <xdr:to>
          <xdr:col>3</xdr:col>
          <xdr:colOff>66675</xdr:colOff>
          <xdr:row>25</xdr:row>
          <xdr:rowOff>9525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3</xdr:col>
          <xdr:colOff>66675</xdr:colOff>
          <xdr:row>26</xdr:row>
          <xdr:rowOff>9525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28</xdr:row>
          <xdr:rowOff>0</xdr:rowOff>
        </xdr:from>
        <xdr:to>
          <xdr:col>3</xdr:col>
          <xdr:colOff>66675</xdr:colOff>
          <xdr:row>29</xdr:row>
          <xdr:rowOff>9525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3</xdr:col>
          <xdr:colOff>66675</xdr:colOff>
          <xdr:row>30</xdr:row>
          <xdr:rowOff>9525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xdr:row>
          <xdr:rowOff>0</xdr:rowOff>
        </xdr:from>
        <xdr:to>
          <xdr:col>3</xdr:col>
          <xdr:colOff>66675</xdr:colOff>
          <xdr:row>31</xdr:row>
          <xdr:rowOff>9525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3</xdr:col>
          <xdr:colOff>66675</xdr:colOff>
          <xdr:row>32</xdr:row>
          <xdr:rowOff>9525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0</xdr:rowOff>
        </xdr:from>
        <xdr:to>
          <xdr:col>3</xdr:col>
          <xdr:colOff>66675</xdr:colOff>
          <xdr:row>33</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0</xdr:rowOff>
        </xdr:from>
        <xdr:to>
          <xdr:col>3</xdr:col>
          <xdr:colOff>66675</xdr:colOff>
          <xdr:row>35</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3</xdr:col>
          <xdr:colOff>66675</xdr:colOff>
          <xdr:row>36</xdr:row>
          <xdr:rowOff>9525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0</xdr:rowOff>
        </xdr:from>
        <xdr:to>
          <xdr:col>3</xdr:col>
          <xdr:colOff>66675</xdr:colOff>
          <xdr:row>38</xdr:row>
          <xdr:rowOff>9525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32</xdr:col>
      <xdr:colOff>238859</xdr:colOff>
      <xdr:row>72</xdr:row>
      <xdr:rowOff>19782</xdr:rowOff>
    </xdr:from>
    <xdr:to>
      <xdr:col>33</xdr:col>
      <xdr:colOff>272073</xdr:colOff>
      <xdr:row>73</xdr:row>
      <xdr:rowOff>21981</xdr:rowOff>
    </xdr:to>
    <xdr:pic>
      <xdr:nvPicPr>
        <xdr:cNvPr id="2" name="Picture 1">
          <a:extLst>
            <a:ext uri="{FF2B5EF4-FFF2-40B4-BE49-F238E27FC236}">
              <a16:creationId xmlns:a16="http://schemas.microsoft.com/office/drawing/2014/main" id="{7E480504-51A5-4BBB-BED8-62968C068E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01884" y="26175432"/>
          <a:ext cx="318964" cy="3355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2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2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34819" name="Button 3" hidden="1">
              <a:extLst>
                <a:ext uri="{63B3BB69-23CF-44E3-9099-C40C66FF867C}">
                  <a14:compatExt spid="_x0000_s34819"/>
                </a:ext>
                <a:ext uri="{FF2B5EF4-FFF2-40B4-BE49-F238E27FC236}">
                  <a16:creationId xmlns:a16="http://schemas.microsoft.com/office/drawing/2014/main" id="{00000000-0008-0000-0200-000003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34820" name="Button 4" hidden="1">
              <a:extLst>
                <a:ext uri="{63B3BB69-23CF-44E3-9099-C40C66FF867C}">
                  <a14:compatExt spid="_x0000_s34820"/>
                </a:ext>
                <a:ext uri="{FF2B5EF4-FFF2-40B4-BE49-F238E27FC236}">
                  <a16:creationId xmlns:a16="http://schemas.microsoft.com/office/drawing/2014/main" id="{00000000-0008-0000-0200-000004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34821" name="Button 5" hidden="1">
              <a:extLst>
                <a:ext uri="{63B3BB69-23CF-44E3-9099-C40C66FF867C}">
                  <a14:compatExt spid="_x0000_s34821"/>
                </a:ext>
                <a:ext uri="{FF2B5EF4-FFF2-40B4-BE49-F238E27FC236}">
                  <a16:creationId xmlns:a16="http://schemas.microsoft.com/office/drawing/2014/main" id="{00000000-0008-0000-0200-000005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34822" name="Button 6" hidden="1">
              <a:extLst>
                <a:ext uri="{63B3BB69-23CF-44E3-9099-C40C66FF867C}">
                  <a14:compatExt spid="_x0000_s34822"/>
                </a:ext>
                <a:ext uri="{FF2B5EF4-FFF2-40B4-BE49-F238E27FC236}">
                  <a16:creationId xmlns:a16="http://schemas.microsoft.com/office/drawing/2014/main" id="{00000000-0008-0000-0200-000006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34823" name="Check Box 7" hidden="1">
              <a:extLst>
                <a:ext uri="{63B3BB69-23CF-44E3-9099-C40C66FF867C}">
                  <a14:compatExt spid="_x0000_s34823"/>
                </a:ext>
                <a:ext uri="{FF2B5EF4-FFF2-40B4-BE49-F238E27FC236}">
                  <a16:creationId xmlns:a16="http://schemas.microsoft.com/office/drawing/2014/main" id="{00000000-0008-0000-0200-000007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26</xdr:row>
          <xdr:rowOff>19050</xdr:rowOff>
        </xdr:to>
        <xdr:sp macro="" textlink="">
          <xdr:nvSpPr>
            <xdr:cNvPr id="34824" name="Check Box 8" hidden="1">
              <a:extLst>
                <a:ext uri="{63B3BB69-23CF-44E3-9099-C40C66FF867C}">
                  <a14:compatExt spid="_x0000_s34824"/>
                </a:ext>
                <a:ext uri="{FF2B5EF4-FFF2-40B4-BE49-F238E27FC236}">
                  <a16:creationId xmlns:a16="http://schemas.microsoft.com/office/drawing/2014/main" id="{00000000-0008-0000-0200-000008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26</xdr:row>
          <xdr:rowOff>0</xdr:rowOff>
        </xdr:from>
        <xdr:to>
          <xdr:col>14</xdr:col>
          <xdr:colOff>47625</xdr:colOff>
          <xdr:row>27</xdr:row>
          <xdr:rowOff>19050</xdr:rowOff>
        </xdr:to>
        <xdr:sp macro="" textlink="">
          <xdr:nvSpPr>
            <xdr:cNvPr id="34825" name="Check Box 9" hidden="1">
              <a:extLst>
                <a:ext uri="{63B3BB69-23CF-44E3-9099-C40C66FF867C}">
                  <a14:compatExt spid="_x0000_s34825"/>
                </a:ext>
                <a:ext uri="{FF2B5EF4-FFF2-40B4-BE49-F238E27FC236}">
                  <a16:creationId xmlns:a16="http://schemas.microsoft.com/office/drawing/2014/main" id="{00000000-0008-0000-0200-000009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34826" name="Check Box 10" hidden="1">
              <a:extLst>
                <a:ext uri="{63B3BB69-23CF-44E3-9099-C40C66FF867C}">
                  <a14:compatExt spid="_x0000_s34826"/>
                </a:ext>
                <a:ext uri="{FF2B5EF4-FFF2-40B4-BE49-F238E27FC236}">
                  <a16:creationId xmlns:a16="http://schemas.microsoft.com/office/drawing/2014/main" id="{00000000-0008-0000-0200-00000A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34827" name="Check Box 11" hidden="1">
              <a:extLst>
                <a:ext uri="{63B3BB69-23CF-44E3-9099-C40C66FF867C}">
                  <a14:compatExt spid="_x0000_s34827"/>
                </a:ext>
                <a:ext uri="{FF2B5EF4-FFF2-40B4-BE49-F238E27FC236}">
                  <a16:creationId xmlns:a16="http://schemas.microsoft.com/office/drawing/2014/main" id="{00000000-0008-0000-0200-00000B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27</xdr:row>
          <xdr:rowOff>0</xdr:rowOff>
        </xdr:from>
        <xdr:to>
          <xdr:col>21</xdr:col>
          <xdr:colOff>47625</xdr:colOff>
          <xdr:row>28</xdr:row>
          <xdr:rowOff>19050</xdr:rowOff>
        </xdr:to>
        <xdr:sp macro="" textlink="">
          <xdr:nvSpPr>
            <xdr:cNvPr id="34828" name="Check Box 12" hidden="1">
              <a:extLst>
                <a:ext uri="{63B3BB69-23CF-44E3-9099-C40C66FF867C}">
                  <a14:compatExt spid="_x0000_s34828"/>
                </a:ext>
                <a:ext uri="{FF2B5EF4-FFF2-40B4-BE49-F238E27FC236}">
                  <a16:creationId xmlns:a16="http://schemas.microsoft.com/office/drawing/2014/main" id="{00000000-0008-0000-0200-00000C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26</xdr:row>
          <xdr:rowOff>19050</xdr:rowOff>
        </xdr:to>
        <xdr:sp macro="" textlink="">
          <xdr:nvSpPr>
            <xdr:cNvPr id="34829" name="Check Box 13" hidden="1">
              <a:extLst>
                <a:ext uri="{63B3BB69-23CF-44E3-9099-C40C66FF867C}">
                  <a14:compatExt spid="_x0000_s34829"/>
                </a:ext>
                <a:ext uri="{FF2B5EF4-FFF2-40B4-BE49-F238E27FC236}">
                  <a16:creationId xmlns:a16="http://schemas.microsoft.com/office/drawing/2014/main" id="{00000000-0008-0000-0200-00000D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23</xdr:row>
          <xdr:rowOff>0</xdr:rowOff>
        </xdr:from>
        <xdr:to>
          <xdr:col>21</xdr:col>
          <xdr:colOff>47625</xdr:colOff>
          <xdr:row>24</xdr:row>
          <xdr:rowOff>19050</xdr:rowOff>
        </xdr:to>
        <xdr:sp macro="" textlink="">
          <xdr:nvSpPr>
            <xdr:cNvPr id="34830" name="Check Box 14" hidden="1">
              <a:extLst>
                <a:ext uri="{63B3BB69-23CF-44E3-9099-C40C66FF867C}">
                  <a14:compatExt spid="_x0000_s34830"/>
                </a:ext>
                <a:ext uri="{FF2B5EF4-FFF2-40B4-BE49-F238E27FC236}">
                  <a16:creationId xmlns:a16="http://schemas.microsoft.com/office/drawing/2014/main" id="{00000000-0008-0000-0200-00000E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28</xdr:row>
          <xdr:rowOff>0</xdr:rowOff>
        </xdr:from>
        <xdr:to>
          <xdr:col>27</xdr:col>
          <xdr:colOff>0</xdr:colOff>
          <xdr:row>29</xdr:row>
          <xdr:rowOff>19050</xdr:rowOff>
        </xdr:to>
        <xdr:sp macro="" textlink="">
          <xdr:nvSpPr>
            <xdr:cNvPr id="34831" name="Check Box 15" hidden="1">
              <a:extLst>
                <a:ext uri="{63B3BB69-23CF-44E3-9099-C40C66FF867C}">
                  <a14:compatExt spid="_x0000_s34831"/>
                </a:ext>
                <a:ext uri="{FF2B5EF4-FFF2-40B4-BE49-F238E27FC236}">
                  <a16:creationId xmlns:a16="http://schemas.microsoft.com/office/drawing/2014/main" id="{00000000-0008-0000-0200-00000F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23</xdr:row>
          <xdr:rowOff>0</xdr:rowOff>
        </xdr:from>
        <xdr:to>
          <xdr:col>29</xdr:col>
          <xdr:colOff>47625</xdr:colOff>
          <xdr:row>24</xdr:row>
          <xdr:rowOff>19050</xdr:rowOff>
        </xdr:to>
        <xdr:sp macro="" textlink="">
          <xdr:nvSpPr>
            <xdr:cNvPr id="34832" name="Check Box 16" hidden="1">
              <a:extLst>
                <a:ext uri="{63B3BB69-23CF-44E3-9099-C40C66FF867C}">
                  <a14:compatExt spid="_x0000_s34832"/>
                </a:ext>
                <a:ext uri="{FF2B5EF4-FFF2-40B4-BE49-F238E27FC236}">
                  <a16:creationId xmlns:a16="http://schemas.microsoft.com/office/drawing/2014/main" id="{00000000-0008-0000-0200-000010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31</xdr:row>
          <xdr:rowOff>0</xdr:rowOff>
        </xdr:from>
        <xdr:to>
          <xdr:col>29</xdr:col>
          <xdr:colOff>47625</xdr:colOff>
          <xdr:row>32</xdr:row>
          <xdr:rowOff>19050</xdr:rowOff>
        </xdr:to>
        <xdr:sp macro="" textlink="">
          <xdr:nvSpPr>
            <xdr:cNvPr id="34833" name="Check Box 17" hidden="1">
              <a:extLst>
                <a:ext uri="{63B3BB69-23CF-44E3-9099-C40C66FF867C}">
                  <a14:compatExt spid="_x0000_s34833"/>
                </a:ext>
                <a:ext uri="{FF2B5EF4-FFF2-40B4-BE49-F238E27FC236}">
                  <a16:creationId xmlns:a16="http://schemas.microsoft.com/office/drawing/2014/main" id="{00000000-0008-0000-0200-000011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34834" name="Check Box 18" hidden="1">
              <a:extLst>
                <a:ext uri="{63B3BB69-23CF-44E3-9099-C40C66FF867C}">
                  <a14:compatExt spid="_x0000_s34834"/>
                </a:ext>
                <a:ext uri="{FF2B5EF4-FFF2-40B4-BE49-F238E27FC236}">
                  <a16:creationId xmlns:a16="http://schemas.microsoft.com/office/drawing/2014/main" id="{00000000-0008-0000-0200-000012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34835" name="Check Box 19" hidden="1">
              <a:extLst>
                <a:ext uri="{63B3BB69-23CF-44E3-9099-C40C66FF867C}">
                  <a14:compatExt spid="_x0000_s34835"/>
                </a:ext>
                <a:ext uri="{FF2B5EF4-FFF2-40B4-BE49-F238E27FC236}">
                  <a16:creationId xmlns:a16="http://schemas.microsoft.com/office/drawing/2014/main" id="{00000000-0008-0000-0200-000013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34836" name="Check Box 20" hidden="1">
              <a:extLst>
                <a:ext uri="{63B3BB69-23CF-44E3-9099-C40C66FF867C}">
                  <a14:compatExt spid="_x0000_s34836"/>
                </a:ext>
                <a:ext uri="{FF2B5EF4-FFF2-40B4-BE49-F238E27FC236}">
                  <a16:creationId xmlns:a16="http://schemas.microsoft.com/office/drawing/2014/main" id="{00000000-0008-0000-0200-000014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28575</xdr:rowOff>
        </xdr:to>
        <xdr:sp macro="" textlink="">
          <xdr:nvSpPr>
            <xdr:cNvPr id="34837" name="Check Box 21" hidden="1">
              <a:extLst>
                <a:ext uri="{63B3BB69-23CF-44E3-9099-C40C66FF867C}">
                  <a14:compatExt spid="_x0000_s34837"/>
                </a:ext>
                <a:ext uri="{FF2B5EF4-FFF2-40B4-BE49-F238E27FC236}">
                  <a16:creationId xmlns:a16="http://schemas.microsoft.com/office/drawing/2014/main" id="{00000000-0008-0000-0200-000015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39</xdr:row>
          <xdr:rowOff>266700</xdr:rowOff>
        </xdr:from>
        <xdr:to>
          <xdr:col>10</xdr:col>
          <xdr:colOff>0</xdr:colOff>
          <xdr:row>40</xdr:row>
          <xdr:rowOff>219075</xdr:rowOff>
        </xdr:to>
        <xdr:sp macro="" textlink="">
          <xdr:nvSpPr>
            <xdr:cNvPr id="34838" name="Check Box 22" hidden="1">
              <a:extLst>
                <a:ext uri="{63B3BB69-23CF-44E3-9099-C40C66FF867C}">
                  <a14:compatExt spid="_x0000_s34838"/>
                </a:ext>
                <a:ext uri="{FF2B5EF4-FFF2-40B4-BE49-F238E27FC236}">
                  <a16:creationId xmlns:a16="http://schemas.microsoft.com/office/drawing/2014/main" id="{00000000-0008-0000-0200-000016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41</xdr:row>
          <xdr:rowOff>0</xdr:rowOff>
        </xdr:from>
        <xdr:to>
          <xdr:col>10</xdr:col>
          <xdr:colOff>0</xdr:colOff>
          <xdr:row>42</xdr:row>
          <xdr:rowOff>28575</xdr:rowOff>
        </xdr:to>
        <xdr:sp macro="" textlink="">
          <xdr:nvSpPr>
            <xdr:cNvPr id="34839" name="Check Box 23" hidden="1">
              <a:extLst>
                <a:ext uri="{63B3BB69-23CF-44E3-9099-C40C66FF867C}">
                  <a14:compatExt spid="_x0000_s34839"/>
                </a:ext>
                <a:ext uri="{FF2B5EF4-FFF2-40B4-BE49-F238E27FC236}">
                  <a16:creationId xmlns:a16="http://schemas.microsoft.com/office/drawing/2014/main" id="{00000000-0008-0000-0200-000017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21</xdr:row>
          <xdr:rowOff>0</xdr:rowOff>
        </xdr:from>
        <xdr:to>
          <xdr:col>9</xdr:col>
          <xdr:colOff>47625</xdr:colOff>
          <xdr:row>22</xdr:row>
          <xdr:rowOff>28575</xdr:rowOff>
        </xdr:to>
        <xdr:sp macro="" textlink="">
          <xdr:nvSpPr>
            <xdr:cNvPr id="34840" name="Check Box 24" hidden="1">
              <a:extLst>
                <a:ext uri="{63B3BB69-23CF-44E3-9099-C40C66FF867C}">
                  <a14:compatExt spid="_x0000_s34840"/>
                </a:ext>
                <a:ext uri="{FF2B5EF4-FFF2-40B4-BE49-F238E27FC236}">
                  <a16:creationId xmlns:a16="http://schemas.microsoft.com/office/drawing/2014/main" id="{00000000-0008-0000-0200-000018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21</xdr:row>
          <xdr:rowOff>0</xdr:rowOff>
        </xdr:from>
        <xdr:to>
          <xdr:col>14</xdr:col>
          <xdr:colOff>47625</xdr:colOff>
          <xdr:row>22</xdr:row>
          <xdr:rowOff>28575</xdr:rowOff>
        </xdr:to>
        <xdr:sp macro="" textlink="">
          <xdr:nvSpPr>
            <xdr:cNvPr id="34841" name="Check Box 25" hidden="1">
              <a:extLst>
                <a:ext uri="{63B3BB69-23CF-44E3-9099-C40C66FF867C}">
                  <a14:compatExt spid="_x0000_s34841"/>
                </a:ext>
                <a:ext uri="{FF2B5EF4-FFF2-40B4-BE49-F238E27FC236}">
                  <a16:creationId xmlns:a16="http://schemas.microsoft.com/office/drawing/2014/main" id="{00000000-0008-0000-0200-000019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21</xdr:row>
          <xdr:rowOff>0</xdr:rowOff>
        </xdr:from>
        <xdr:to>
          <xdr:col>21</xdr:col>
          <xdr:colOff>47625</xdr:colOff>
          <xdr:row>22</xdr:row>
          <xdr:rowOff>28575</xdr:rowOff>
        </xdr:to>
        <xdr:sp macro="" textlink="">
          <xdr:nvSpPr>
            <xdr:cNvPr id="34842" name="Check Box 26" hidden="1">
              <a:extLst>
                <a:ext uri="{63B3BB69-23CF-44E3-9099-C40C66FF867C}">
                  <a14:compatExt spid="_x0000_s34842"/>
                </a:ext>
                <a:ext uri="{FF2B5EF4-FFF2-40B4-BE49-F238E27FC236}">
                  <a16:creationId xmlns:a16="http://schemas.microsoft.com/office/drawing/2014/main" id="{00000000-0008-0000-0200-00001A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23</xdr:row>
          <xdr:rowOff>0</xdr:rowOff>
        </xdr:from>
        <xdr:to>
          <xdr:col>14</xdr:col>
          <xdr:colOff>47625</xdr:colOff>
          <xdr:row>24</xdr:row>
          <xdr:rowOff>19050</xdr:rowOff>
        </xdr:to>
        <xdr:sp macro="" textlink="">
          <xdr:nvSpPr>
            <xdr:cNvPr id="34843" name="Check Box 27" hidden="1">
              <a:extLst>
                <a:ext uri="{63B3BB69-23CF-44E3-9099-C40C66FF867C}">
                  <a14:compatExt spid="_x0000_s34843"/>
                </a:ext>
                <a:ext uri="{FF2B5EF4-FFF2-40B4-BE49-F238E27FC236}">
                  <a16:creationId xmlns:a16="http://schemas.microsoft.com/office/drawing/2014/main" id="{00000000-0008-0000-0200-00001B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81</xdr:row>
          <xdr:rowOff>0</xdr:rowOff>
        </xdr:from>
        <xdr:to>
          <xdr:col>4</xdr:col>
          <xdr:colOff>47625</xdr:colOff>
          <xdr:row>82</xdr:row>
          <xdr:rowOff>19050</xdr:rowOff>
        </xdr:to>
        <xdr:sp macro="" textlink="">
          <xdr:nvSpPr>
            <xdr:cNvPr id="34844" name="Check Box 28" hidden="1">
              <a:extLst>
                <a:ext uri="{63B3BB69-23CF-44E3-9099-C40C66FF867C}">
                  <a14:compatExt spid="_x0000_s34844"/>
                </a:ext>
                <a:ext uri="{FF2B5EF4-FFF2-40B4-BE49-F238E27FC236}">
                  <a16:creationId xmlns:a16="http://schemas.microsoft.com/office/drawing/2014/main" id="{00000000-0008-0000-0200-00001C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34845" name="Check Box 29" hidden="1">
              <a:extLst>
                <a:ext uri="{63B3BB69-23CF-44E3-9099-C40C66FF867C}">
                  <a14:compatExt spid="_x0000_s34845"/>
                </a:ext>
                <a:ext uri="{FF2B5EF4-FFF2-40B4-BE49-F238E27FC236}">
                  <a16:creationId xmlns:a16="http://schemas.microsoft.com/office/drawing/2014/main" id="{00000000-0008-0000-0200-00001D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34846" name="Check Box 30" hidden="1">
              <a:extLst>
                <a:ext uri="{63B3BB69-23CF-44E3-9099-C40C66FF867C}">
                  <a14:compatExt spid="_x0000_s34846"/>
                </a:ext>
                <a:ext uri="{FF2B5EF4-FFF2-40B4-BE49-F238E27FC236}">
                  <a16:creationId xmlns:a16="http://schemas.microsoft.com/office/drawing/2014/main" id="{00000000-0008-0000-0200-00001E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34847" name="Check Box 31" hidden="1">
              <a:extLst>
                <a:ext uri="{63B3BB69-23CF-44E3-9099-C40C66FF867C}">
                  <a14:compatExt spid="_x0000_s34847"/>
                </a:ext>
                <a:ext uri="{FF2B5EF4-FFF2-40B4-BE49-F238E27FC236}">
                  <a16:creationId xmlns:a16="http://schemas.microsoft.com/office/drawing/2014/main" id="{00000000-0008-0000-0200-00001F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34848" name="Check Box 32" hidden="1">
              <a:extLst>
                <a:ext uri="{63B3BB69-23CF-44E3-9099-C40C66FF867C}">
                  <a14:compatExt spid="_x0000_s34848"/>
                </a:ext>
                <a:ext uri="{FF2B5EF4-FFF2-40B4-BE49-F238E27FC236}">
                  <a16:creationId xmlns:a16="http://schemas.microsoft.com/office/drawing/2014/main" id="{00000000-0008-0000-0200-000020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81</xdr:row>
          <xdr:rowOff>0</xdr:rowOff>
        </xdr:from>
        <xdr:to>
          <xdr:col>7</xdr:col>
          <xdr:colOff>0</xdr:colOff>
          <xdr:row>82</xdr:row>
          <xdr:rowOff>19050</xdr:rowOff>
        </xdr:to>
        <xdr:sp macro="" textlink="">
          <xdr:nvSpPr>
            <xdr:cNvPr id="34849" name="Check Box 33" hidden="1">
              <a:extLst>
                <a:ext uri="{63B3BB69-23CF-44E3-9099-C40C66FF867C}">
                  <a14:compatExt spid="_x0000_s34849"/>
                </a:ext>
                <a:ext uri="{FF2B5EF4-FFF2-40B4-BE49-F238E27FC236}">
                  <a16:creationId xmlns:a16="http://schemas.microsoft.com/office/drawing/2014/main" id="{00000000-0008-0000-0200-000021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82</xdr:row>
          <xdr:rowOff>0</xdr:rowOff>
        </xdr:from>
        <xdr:to>
          <xdr:col>14</xdr:col>
          <xdr:colOff>47625</xdr:colOff>
          <xdr:row>83</xdr:row>
          <xdr:rowOff>19050</xdr:rowOff>
        </xdr:to>
        <xdr:sp macro="" textlink="">
          <xdr:nvSpPr>
            <xdr:cNvPr id="34850" name="Check Box 34" hidden="1">
              <a:extLst>
                <a:ext uri="{63B3BB69-23CF-44E3-9099-C40C66FF867C}">
                  <a14:compatExt spid="_x0000_s34850"/>
                </a:ext>
                <a:ext uri="{FF2B5EF4-FFF2-40B4-BE49-F238E27FC236}">
                  <a16:creationId xmlns:a16="http://schemas.microsoft.com/office/drawing/2014/main" id="{00000000-0008-0000-0200-000022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83</xdr:row>
          <xdr:rowOff>0</xdr:rowOff>
        </xdr:from>
        <xdr:to>
          <xdr:col>21</xdr:col>
          <xdr:colOff>47625</xdr:colOff>
          <xdr:row>84</xdr:row>
          <xdr:rowOff>19050</xdr:rowOff>
        </xdr:to>
        <xdr:sp macro="" textlink="">
          <xdr:nvSpPr>
            <xdr:cNvPr id="34851" name="Check Box 35" hidden="1">
              <a:extLst>
                <a:ext uri="{63B3BB69-23CF-44E3-9099-C40C66FF867C}">
                  <a14:compatExt spid="_x0000_s34851"/>
                </a:ext>
                <a:ext uri="{FF2B5EF4-FFF2-40B4-BE49-F238E27FC236}">
                  <a16:creationId xmlns:a16="http://schemas.microsoft.com/office/drawing/2014/main" id="{00000000-0008-0000-0200-000023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34852" name="Check Box 36" hidden="1">
              <a:extLst>
                <a:ext uri="{63B3BB69-23CF-44E3-9099-C40C66FF867C}">
                  <a14:compatExt spid="_x0000_s34852"/>
                </a:ext>
                <a:ext uri="{FF2B5EF4-FFF2-40B4-BE49-F238E27FC236}">
                  <a16:creationId xmlns:a16="http://schemas.microsoft.com/office/drawing/2014/main" id="{00000000-0008-0000-0200-000024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34853" name="Check Box 37" hidden="1">
              <a:extLst>
                <a:ext uri="{63B3BB69-23CF-44E3-9099-C40C66FF867C}">
                  <a14:compatExt spid="_x0000_s34853"/>
                </a:ext>
                <a:ext uri="{FF2B5EF4-FFF2-40B4-BE49-F238E27FC236}">
                  <a16:creationId xmlns:a16="http://schemas.microsoft.com/office/drawing/2014/main" id="{00000000-0008-0000-0200-000025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86</xdr:row>
          <xdr:rowOff>133350</xdr:rowOff>
        </xdr:from>
        <xdr:to>
          <xdr:col>2</xdr:col>
          <xdr:colOff>123825</xdr:colOff>
          <xdr:row>87</xdr:row>
          <xdr:rowOff>0</xdr:rowOff>
        </xdr:to>
        <xdr:sp macro="" textlink="">
          <xdr:nvSpPr>
            <xdr:cNvPr id="34854" name="Check Box 38" hidden="1">
              <a:extLst>
                <a:ext uri="{63B3BB69-23CF-44E3-9099-C40C66FF867C}">
                  <a14:compatExt spid="_x0000_s34854"/>
                </a:ext>
                <a:ext uri="{FF2B5EF4-FFF2-40B4-BE49-F238E27FC236}">
                  <a16:creationId xmlns:a16="http://schemas.microsoft.com/office/drawing/2014/main" id="{00000000-0008-0000-0200-00002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66675</xdr:colOff>
          <xdr:row>5</xdr:row>
          <xdr:rowOff>9525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xdr:row>
          <xdr:rowOff>0</xdr:rowOff>
        </xdr:from>
        <xdr:to>
          <xdr:col>7</xdr:col>
          <xdr:colOff>66675</xdr:colOff>
          <xdr:row>5</xdr:row>
          <xdr:rowOff>9525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4</xdr:row>
          <xdr:rowOff>0</xdr:rowOff>
        </xdr:from>
        <xdr:to>
          <xdr:col>14</xdr:col>
          <xdr:colOff>66675</xdr:colOff>
          <xdr:row>5</xdr:row>
          <xdr:rowOff>9525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3</xdr:col>
          <xdr:colOff>66675</xdr:colOff>
          <xdr:row>8</xdr:row>
          <xdr:rowOff>9525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xdr:row>
          <xdr:rowOff>0</xdr:rowOff>
        </xdr:from>
        <xdr:to>
          <xdr:col>3</xdr:col>
          <xdr:colOff>66675</xdr:colOff>
          <xdr:row>9</xdr:row>
          <xdr:rowOff>9525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66675</xdr:colOff>
          <xdr:row>10</xdr:row>
          <xdr:rowOff>9525</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66675</xdr:colOff>
          <xdr:row>11</xdr:row>
          <xdr:rowOff>9525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0</xdr:rowOff>
        </xdr:from>
        <xdr:to>
          <xdr:col>3</xdr:col>
          <xdr:colOff>66675</xdr:colOff>
          <xdr:row>12</xdr:row>
          <xdr:rowOff>9525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3</xdr:col>
          <xdr:colOff>66675</xdr:colOff>
          <xdr:row>14</xdr:row>
          <xdr:rowOff>9525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66675</xdr:colOff>
          <xdr:row>16</xdr:row>
          <xdr:rowOff>9525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300-00001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0</xdr:rowOff>
        </xdr:from>
        <xdr:to>
          <xdr:col>3</xdr:col>
          <xdr:colOff>66675</xdr:colOff>
          <xdr:row>17</xdr:row>
          <xdr:rowOff>9525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300-00001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66675</xdr:colOff>
          <xdr:row>20</xdr:row>
          <xdr:rowOff>9525</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300-00001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0</xdr:rowOff>
        </xdr:from>
        <xdr:to>
          <xdr:col>3</xdr:col>
          <xdr:colOff>66675</xdr:colOff>
          <xdr:row>21</xdr:row>
          <xdr:rowOff>9525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300-00001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66675</xdr:colOff>
          <xdr:row>22</xdr:row>
          <xdr:rowOff>9525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300-00001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0</xdr:rowOff>
        </xdr:from>
        <xdr:to>
          <xdr:col>3</xdr:col>
          <xdr:colOff>66675</xdr:colOff>
          <xdr:row>23</xdr:row>
          <xdr:rowOff>9525</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300-00001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0</xdr:rowOff>
        </xdr:from>
        <xdr:to>
          <xdr:col>3</xdr:col>
          <xdr:colOff>66675</xdr:colOff>
          <xdr:row>24</xdr:row>
          <xdr:rowOff>9525</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300-00001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3</xdr:col>
          <xdr:colOff>66675</xdr:colOff>
          <xdr:row>26</xdr:row>
          <xdr:rowOff>9525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300-00001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26</xdr:row>
          <xdr:rowOff>0</xdr:rowOff>
        </xdr:from>
        <xdr:to>
          <xdr:col>3</xdr:col>
          <xdr:colOff>66675</xdr:colOff>
          <xdr:row>27</xdr:row>
          <xdr:rowOff>9525</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300-00001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3</xdr:col>
          <xdr:colOff>66675</xdr:colOff>
          <xdr:row>30</xdr:row>
          <xdr:rowOff>9525</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300-00001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xdr:row>
          <xdr:rowOff>0</xdr:rowOff>
        </xdr:from>
        <xdr:to>
          <xdr:col>3</xdr:col>
          <xdr:colOff>66675</xdr:colOff>
          <xdr:row>31</xdr:row>
          <xdr:rowOff>9525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300-00001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3</xdr:col>
          <xdr:colOff>66675</xdr:colOff>
          <xdr:row>32</xdr:row>
          <xdr:rowOff>9525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300-00001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0</xdr:rowOff>
        </xdr:from>
        <xdr:to>
          <xdr:col>3</xdr:col>
          <xdr:colOff>66675</xdr:colOff>
          <xdr:row>33</xdr:row>
          <xdr:rowOff>9525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300-00001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3</xdr:col>
          <xdr:colOff>66675</xdr:colOff>
          <xdr:row>34</xdr:row>
          <xdr:rowOff>9525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300-00001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3</xdr:col>
          <xdr:colOff>66675</xdr:colOff>
          <xdr:row>36</xdr:row>
          <xdr:rowOff>9525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300-00002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0</xdr:rowOff>
        </xdr:from>
        <xdr:to>
          <xdr:col>3</xdr:col>
          <xdr:colOff>66675</xdr:colOff>
          <xdr:row>37</xdr:row>
          <xdr:rowOff>9525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300-00002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0</xdr:rowOff>
        </xdr:from>
        <xdr:to>
          <xdr:col>3</xdr:col>
          <xdr:colOff>66675</xdr:colOff>
          <xdr:row>39</xdr:row>
          <xdr:rowOff>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300-00002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66675</xdr:colOff>
          <xdr:row>22</xdr:row>
          <xdr:rowOff>9525</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300-00002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0</xdr:rowOff>
        </xdr:from>
        <xdr:to>
          <xdr:col>3</xdr:col>
          <xdr:colOff>66675</xdr:colOff>
          <xdr:row>23</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300-00002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3</xdr:col>
          <xdr:colOff>66675</xdr:colOff>
          <xdr:row>32</xdr:row>
          <xdr:rowOff>9525</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300-00002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0</xdr:rowOff>
        </xdr:from>
        <xdr:to>
          <xdr:col>3</xdr:col>
          <xdr:colOff>66675</xdr:colOff>
          <xdr:row>33</xdr:row>
          <xdr:rowOff>9525</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300-00002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0</xdr:rowOff>
        </xdr:from>
        <xdr:to>
          <xdr:col>3</xdr:col>
          <xdr:colOff>66675</xdr:colOff>
          <xdr:row>15</xdr:row>
          <xdr:rowOff>9525</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300-00002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453546A2-106F-4BF3-98B2-3C2D9665EE34}"/>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11D329C9-0D4C-4A97-985B-367439084A83}"/>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133C9EEE-8581-470F-A94B-455E9721DDAB}"/>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021716DB-99C5-4A87-B40C-21461DF2EE50}"/>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5DF7C919-55DF-48F8-91FD-1CE2B74417B0}"/>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D7B49B8B-6E4E-48B2-BB85-38FA00C7460F}"/>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UpdateHeaderAndFooterWithCustomContent"/>
    </defined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3" Type="http://schemas.openxmlformats.org/officeDocument/2006/relationships/hyperlink" Target="https://catalog.bcrc.firdi.org.tw/BcrcContent?bid=21538&amp;rowid=1" TargetMode="External"/><Relationship Id="rId18" Type="http://schemas.openxmlformats.org/officeDocument/2006/relationships/drawing" Target="../drawings/drawing2.xml"/><Relationship Id="rId26" Type="http://schemas.openxmlformats.org/officeDocument/2006/relationships/ctrlProp" Target="../ctrlProps/ctrlProp9.xml"/><Relationship Id="rId39" Type="http://schemas.openxmlformats.org/officeDocument/2006/relationships/ctrlProp" Target="../ctrlProps/ctrlProp22.xml"/><Relationship Id="rId21" Type="http://schemas.openxmlformats.org/officeDocument/2006/relationships/ctrlProp" Target="../ctrlProps/ctrlProp4.xml"/><Relationship Id="rId34" Type="http://schemas.openxmlformats.org/officeDocument/2006/relationships/ctrlProp" Target="../ctrlProps/ctrlProp17.xml"/><Relationship Id="rId42" Type="http://schemas.openxmlformats.org/officeDocument/2006/relationships/ctrlProp" Target="../ctrlProps/ctrlProp25.xml"/><Relationship Id="rId7" Type="http://schemas.openxmlformats.org/officeDocument/2006/relationships/hyperlink" Target="https://catalog.bcrc.firdi.org.tw/BcrcContent?bid=30506&amp;rowid=1" TargetMode="External"/><Relationship Id="rId2" Type="http://schemas.openxmlformats.org/officeDocument/2006/relationships/hyperlink" Target="https://catalog.bcrc.firdi.org.tw/BcrcContent?bid=30506&amp;rowid=1" TargetMode="External"/><Relationship Id="rId16" Type="http://schemas.openxmlformats.org/officeDocument/2006/relationships/hyperlink" Target="https://catalog.bcrc.firdi.org.tw/BcrcContent?bid=11633&amp;rowid=1" TargetMode="External"/><Relationship Id="rId29" Type="http://schemas.openxmlformats.org/officeDocument/2006/relationships/ctrlProp" Target="../ctrlProps/ctrlProp12.xml"/><Relationship Id="rId1" Type="http://schemas.openxmlformats.org/officeDocument/2006/relationships/hyperlink" Target="https://catalog.bcrc.firdi.org.tw/" TargetMode="External"/><Relationship Id="rId6" Type="http://schemas.openxmlformats.org/officeDocument/2006/relationships/hyperlink" Target="https://catalog.bcrc.firdi.org.tw/BcrcContent?bid=11633&amp;rowid=1" TargetMode="External"/><Relationship Id="rId11" Type="http://schemas.openxmlformats.org/officeDocument/2006/relationships/hyperlink" Target="https://catalog.bcrc.firdi.org.tw/BcrcContent?bid=11633&amp;rowid=1" TargetMode="External"/><Relationship Id="rId24" Type="http://schemas.openxmlformats.org/officeDocument/2006/relationships/ctrlProp" Target="../ctrlProps/ctrlProp7.xml"/><Relationship Id="rId32" Type="http://schemas.openxmlformats.org/officeDocument/2006/relationships/ctrlProp" Target="../ctrlProps/ctrlProp15.xml"/><Relationship Id="rId37" Type="http://schemas.openxmlformats.org/officeDocument/2006/relationships/ctrlProp" Target="../ctrlProps/ctrlProp20.xml"/><Relationship Id="rId40" Type="http://schemas.openxmlformats.org/officeDocument/2006/relationships/ctrlProp" Target="../ctrlProps/ctrlProp23.xml"/><Relationship Id="rId45" Type="http://schemas.openxmlformats.org/officeDocument/2006/relationships/ctrlProp" Target="../ctrlProps/ctrlProp28.xml"/><Relationship Id="rId5" Type="http://schemas.openxmlformats.org/officeDocument/2006/relationships/hyperlink" Target="https://catalog.bcrc.firdi.org.tw/BcrcContent?bid=12154&amp;rowid=1" TargetMode="External"/><Relationship Id="rId15" Type="http://schemas.openxmlformats.org/officeDocument/2006/relationships/hyperlink" Target="https://catalog.bcrc.firdi.org.tw/BcrcContent?bid=12154&amp;rowid=1" TargetMode="External"/><Relationship Id="rId23" Type="http://schemas.openxmlformats.org/officeDocument/2006/relationships/ctrlProp" Target="../ctrlProps/ctrlProp6.xml"/><Relationship Id="rId28" Type="http://schemas.openxmlformats.org/officeDocument/2006/relationships/ctrlProp" Target="../ctrlProps/ctrlProp11.xml"/><Relationship Id="rId36" Type="http://schemas.openxmlformats.org/officeDocument/2006/relationships/ctrlProp" Target="../ctrlProps/ctrlProp19.xml"/><Relationship Id="rId10" Type="http://schemas.openxmlformats.org/officeDocument/2006/relationships/hyperlink" Target="https://catalog.bcrc.firdi.org.tw/BcrcContent?bid=12154&amp;rowid=1" TargetMode="External"/><Relationship Id="rId19" Type="http://schemas.openxmlformats.org/officeDocument/2006/relationships/vmlDrawing" Target="../drawings/vmlDrawing2.vml"/><Relationship Id="rId31" Type="http://schemas.openxmlformats.org/officeDocument/2006/relationships/ctrlProp" Target="../ctrlProps/ctrlProp14.xml"/><Relationship Id="rId44" Type="http://schemas.openxmlformats.org/officeDocument/2006/relationships/ctrlProp" Target="../ctrlProps/ctrlProp27.xml"/><Relationship Id="rId4" Type="http://schemas.openxmlformats.org/officeDocument/2006/relationships/hyperlink" Target="https://catalog.bcrc.firdi.org.tw/BcrcContent?bid=11634&amp;rowid=1" TargetMode="External"/><Relationship Id="rId9" Type="http://schemas.openxmlformats.org/officeDocument/2006/relationships/hyperlink" Target="https://catalog.bcrc.firdi.org.tw/BcrcContent?bid=11634&amp;rowid=1" TargetMode="External"/><Relationship Id="rId14" Type="http://schemas.openxmlformats.org/officeDocument/2006/relationships/hyperlink" Target="https://catalog.bcrc.firdi.org.tw/BcrcContent?bid=11634&amp;rowid=1" TargetMode="External"/><Relationship Id="rId22" Type="http://schemas.openxmlformats.org/officeDocument/2006/relationships/ctrlProp" Target="../ctrlProps/ctrlProp5.xml"/><Relationship Id="rId27" Type="http://schemas.openxmlformats.org/officeDocument/2006/relationships/ctrlProp" Target="../ctrlProps/ctrlProp10.xml"/><Relationship Id="rId30" Type="http://schemas.openxmlformats.org/officeDocument/2006/relationships/ctrlProp" Target="../ctrlProps/ctrlProp13.xml"/><Relationship Id="rId35" Type="http://schemas.openxmlformats.org/officeDocument/2006/relationships/ctrlProp" Target="../ctrlProps/ctrlProp18.xml"/><Relationship Id="rId43" Type="http://schemas.openxmlformats.org/officeDocument/2006/relationships/ctrlProp" Target="../ctrlProps/ctrlProp26.xml"/><Relationship Id="rId8" Type="http://schemas.openxmlformats.org/officeDocument/2006/relationships/hyperlink" Target="https://catalog.bcrc.firdi.org.tw/BcrcContent?bid=21538&amp;rowid=1" TargetMode="External"/><Relationship Id="rId3" Type="http://schemas.openxmlformats.org/officeDocument/2006/relationships/hyperlink" Target="https://catalog.bcrc.firdi.org.tw/BcrcContent?bid=21538&amp;rowid=1" TargetMode="External"/><Relationship Id="rId12" Type="http://schemas.openxmlformats.org/officeDocument/2006/relationships/hyperlink" Target="https://catalog.bcrc.firdi.org.tw/BcrcContent?bid=30506&amp;rowid=1" TargetMode="External"/><Relationship Id="rId17" Type="http://schemas.openxmlformats.org/officeDocument/2006/relationships/printerSettings" Target="../printerSettings/printerSettings2.bin"/><Relationship Id="rId25" Type="http://schemas.openxmlformats.org/officeDocument/2006/relationships/ctrlProp" Target="../ctrlProps/ctrlProp8.xml"/><Relationship Id="rId33" Type="http://schemas.openxmlformats.org/officeDocument/2006/relationships/ctrlProp" Target="../ctrlProps/ctrlProp16.xml"/><Relationship Id="rId38" Type="http://schemas.openxmlformats.org/officeDocument/2006/relationships/ctrlProp" Target="../ctrlProps/ctrlProp21.xml"/><Relationship Id="rId20" Type="http://schemas.openxmlformats.org/officeDocument/2006/relationships/ctrlProp" Target="../ctrlProps/ctrlProp3.xml"/><Relationship Id="rId41" Type="http://schemas.openxmlformats.org/officeDocument/2006/relationships/ctrlProp" Target="../ctrlProps/ctrlProp24.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35.xml"/><Relationship Id="rId18" Type="http://schemas.openxmlformats.org/officeDocument/2006/relationships/ctrlProp" Target="../ctrlProps/ctrlProp40.xml"/><Relationship Id="rId26" Type="http://schemas.openxmlformats.org/officeDocument/2006/relationships/ctrlProp" Target="../ctrlProps/ctrlProp48.xml"/><Relationship Id="rId39" Type="http://schemas.openxmlformats.org/officeDocument/2006/relationships/ctrlProp" Target="../ctrlProps/ctrlProp61.xml"/><Relationship Id="rId21" Type="http://schemas.openxmlformats.org/officeDocument/2006/relationships/ctrlProp" Target="../ctrlProps/ctrlProp43.xml"/><Relationship Id="rId34" Type="http://schemas.openxmlformats.org/officeDocument/2006/relationships/ctrlProp" Target="../ctrlProps/ctrlProp56.xml"/><Relationship Id="rId42" Type="http://schemas.openxmlformats.org/officeDocument/2006/relationships/ctrlProp" Target="../ctrlProps/ctrlProp64.xml"/><Relationship Id="rId7" Type="http://schemas.openxmlformats.org/officeDocument/2006/relationships/ctrlProp" Target="../ctrlProps/ctrlProp29.xml"/><Relationship Id="rId2" Type="http://schemas.openxmlformats.org/officeDocument/2006/relationships/hyperlink" Target="https://msn.sgs.com/?c=H12A0" TargetMode="External"/><Relationship Id="rId16" Type="http://schemas.openxmlformats.org/officeDocument/2006/relationships/ctrlProp" Target="../ctrlProps/ctrlProp38.xml"/><Relationship Id="rId29" Type="http://schemas.openxmlformats.org/officeDocument/2006/relationships/ctrlProp" Target="../ctrlProps/ctrlProp51.xml"/><Relationship Id="rId1" Type="http://schemas.openxmlformats.org/officeDocument/2006/relationships/hyperlink" Target="https://msn.sgs.com/?c=H12A0" TargetMode="External"/><Relationship Id="rId6" Type="http://schemas.openxmlformats.org/officeDocument/2006/relationships/vmlDrawing" Target="../drawings/vmlDrawing4.vml"/><Relationship Id="rId11" Type="http://schemas.openxmlformats.org/officeDocument/2006/relationships/ctrlProp" Target="../ctrlProps/ctrlProp33.xml"/><Relationship Id="rId24" Type="http://schemas.openxmlformats.org/officeDocument/2006/relationships/ctrlProp" Target="../ctrlProps/ctrlProp46.xml"/><Relationship Id="rId32" Type="http://schemas.openxmlformats.org/officeDocument/2006/relationships/ctrlProp" Target="../ctrlProps/ctrlProp54.xml"/><Relationship Id="rId37" Type="http://schemas.openxmlformats.org/officeDocument/2006/relationships/ctrlProp" Target="../ctrlProps/ctrlProp59.xml"/><Relationship Id="rId40" Type="http://schemas.openxmlformats.org/officeDocument/2006/relationships/ctrlProp" Target="../ctrlProps/ctrlProp62.xml"/><Relationship Id="rId45" Type="http://schemas.openxmlformats.org/officeDocument/2006/relationships/comments" Target="../comments1.xml"/><Relationship Id="rId5" Type="http://schemas.openxmlformats.org/officeDocument/2006/relationships/vmlDrawing" Target="../drawings/vmlDrawing3.vml"/><Relationship Id="rId15" Type="http://schemas.openxmlformats.org/officeDocument/2006/relationships/ctrlProp" Target="../ctrlProps/ctrlProp37.xml"/><Relationship Id="rId23" Type="http://schemas.openxmlformats.org/officeDocument/2006/relationships/ctrlProp" Target="../ctrlProps/ctrlProp45.xml"/><Relationship Id="rId28" Type="http://schemas.openxmlformats.org/officeDocument/2006/relationships/ctrlProp" Target="../ctrlProps/ctrlProp50.xml"/><Relationship Id="rId36" Type="http://schemas.openxmlformats.org/officeDocument/2006/relationships/ctrlProp" Target="../ctrlProps/ctrlProp58.xml"/><Relationship Id="rId10" Type="http://schemas.openxmlformats.org/officeDocument/2006/relationships/ctrlProp" Target="../ctrlProps/ctrlProp32.xml"/><Relationship Id="rId19" Type="http://schemas.openxmlformats.org/officeDocument/2006/relationships/ctrlProp" Target="../ctrlProps/ctrlProp41.xml"/><Relationship Id="rId31" Type="http://schemas.openxmlformats.org/officeDocument/2006/relationships/ctrlProp" Target="../ctrlProps/ctrlProp53.xml"/><Relationship Id="rId44" Type="http://schemas.openxmlformats.org/officeDocument/2006/relationships/ctrlProp" Target="../ctrlProps/ctrlProp66.xml"/><Relationship Id="rId4" Type="http://schemas.openxmlformats.org/officeDocument/2006/relationships/drawing" Target="../drawings/drawing3.xml"/><Relationship Id="rId9" Type="http://schemas.openxmlformats.org/officeDocument/2006/relationships/ctrlProp" Target="../ctrlProps/ctrlProp31.xml"/><Relationship Id="rId14" Type="http://schemas.openxmlformats.org/officeDocument/2006/relationships/ctrlProp" Target="../ctrlProps/ctrlProp36.xml"/><Relationship Id="rId22" Type="http://schemas.openxmlformats.org/officeDocument/2006/relationships/ctrlProp" Target="../ctrlProps/ctrlProp44.xml"/><Relationship Id="rId27" Type="http://schemas.openxmlformats.org/officeDocument/2006/relationships/ctrlProp" Target="../ctrlProps/ctrlProp49.xml"/><Relationship Id="rId30" Type="http://schemas.openxmlformats.org/officeDocument/2006/relationships/ctrlProp" Target="../ctrlProps/ctrlProp52.xml"/><Relationship Id="rId35" Type="http://schemas.openxmlformats.org/officeDocument/2006/relationships/ctrlProp" Target="../ctrlProps/ctrlProp57.xml"/><Relationship Id="rId43" Type="http://schemas.openxmlformats.org/officeDocument/2006/relationships/ctrlProp" Target="../ctrlProps/ctrlProp65.xml"/><Relationship Id="rId8" Type="http://schemas.openxmlformats.org/officeDocument/2006/relationships/ctrlProp" Target="../ctrlProps/ctrlProp30.xml"/><Relationship Id="rId3" Type="http://schemas.openxmlformats.org/officeDocument/2006/relationships/printerSettings" Target="../printerSettings/printerSettings3.bin"/><Relationship Id="rId12" Type="http://schemas.openxmlformats.org/officeDocument/2006/relationships/ctrlProp" Target="../ctrlProps/ctrlProp34.xml"/><Relationship Id="rId17" Type="http://schemas.openxmlformats.org/officeDocument/2006/relationships/ctrlProp" Target="../ctrlProps/ctrlProp39.xml"/><Relationship Id="rId25" Type="http://schemas.openxmlformats.org/officeDocument/2006/relationships/ctrlProp" Target="../ctrlProps/ctrlProp47.xml"/><Relationship Id="rId33" Type="http://schemas.openxmlformats.org/officeDocument/2006/relationships/ctrlProp" Target="../ctrlProps/ctrlProp55.xml"/><Relationship Id="rId38" Type="http://schemas.openxmlformats.org/officeDocument/2006/relationships/ctrlProp" Target="../ctrlProps/ctrlProp60.xml"/><Relationship Id="rId20" Type="http://schemas.openxmlformats.org/officeDocument/2006/relationships/ctrlProp" Target="../ctrlProps/ctrlProp42.xml"/><Relationship Id="rId41" Type="http://schemas.openxmlformats.org/officeDocument/2006/relationships/ctrlProp" Target="../ctrlProps/ctrlProp63.xml"/></Relationships>
</file>

<file path=xl/worksheets/_rels/sheet4.xml.rels><?xml version="1.0" encoding="UTF-8" standalone="yes"?>
<Relationships xmlns="http://schemas.openxmlformats.org/package/2006/relationships"><Relationship Id="rId13" Type="http://schemas.openxmlformats.org/officeDocument/2006/relationships/hyperlink" Target="https://catalog.bcrc.firdi.org.tw/BcrcContent?bid=21538&amp;rowid=1" TargetMode="External"/><Relationship Id="rId18" Type="http://schemas.openxmlformats.org/officeDocument/2006/relationships/drawing" Target="../drawings/drawing4.xml"/><Relationship Id="rId26" Type="http://schemas.openxmlformats.org/officeDocument/2006/relationships/ctrlProp" Target="../ctrlProps/ctrlProp72.xml"/><Relationship Id="rId39" Type="http://schemas.openxmlformats.org/officeDocument/2006/relationships/ctrlProp" Target="../ctrlProps/ctrlProp85.xml"/><Relationship Id="rId21" Type="http://schemas.openxmlformats.org/officeDocument/2006/relationships/ctrlProp" Target="../ctrlProps/ctrlProp67.xml"/><Relationship Id="rId34" Type="http://schemas.openxmlformats.org/officeDocument/2006/relationships/ctrlProp" Target="../ctrlProps/ctrlProp80.xml"/><Relationship Id="rId42" Type="http://schemas.openxmlformats.org/officeDocument/2006/relationships/ctrlProp" Target="../ctrlProps/ctrlProp88.xml"/><Relationship Id="rId47" Type="http://schemas.openxmlformats.org/officeDocument/2006/relationships/ctrlProp" Target="../ctrlProps/ctrlProp93.xml"/><Relationship Id="rId50" Type="http://schemas.openxmlformats.org/officeDocument/2006/relationships/ctrlProp" Target="../ctrlProps/ctrlProp96.xml"/><Relationship Id="rId7" Type="http://schemas.openxmlformats.org/officeDocument/2006/relationships/hyperlink" Target="https://catalog.bcrc.firdi.org.tw/BcrcContent?bid=30506&amp;rowid=1" TargetMode="External"/><Relationship Id="rId2" Type="http://schemas.openxmlformats.org/officeDocument/2006/relationships/hyperlink" Target="https://catalog.bcrc.firdi.org.tw/BcrcContent?bid=30506&amp;rowid=1" TargetMode="External"/><Relationship Id="rId16" Type="http://schemas.openxmlformats.org/officeDocument/2006/relationships/hyperlink" Target="https://catalog.bcrc.firdi.org.tw/BcrcContent?bid=11633&amp;rowid=1" TargetMode="External"/><Relationship Id="rId29" Type="http://schemas.openxmlformats.org/officeDocument/2006/relationships/ctrlProp" Target="../ctrlProps/ctrlProp75.xml"/><Relationship Id="rId11" Type="http://schemas.openxmlformats.org/officeDocument/2006/relationships/hyperlink" Target="https://catalog.bcrc.firdi.org.tw/BcrcContent?bid=11633&amp;rowid=1" TargetMode="External"/><Relationship Id="rId24" Type="http://schemas.openxmlformats.org/officeDocument/2006/relationships/ctrlProp" Target="../ctrlProps/ctrlProp70.xml"/><Relationship Id="rId32" Type="http://schemas.openxmlformats.org/officeDocument/2006/relationships/ctrlProp" Target="../ctrlProps/ctrlProp78.xml"/><Relationship Id="rId37" Type="http://schemas.openxmlformats.org/officeDocument/2006/relationships/ctrlProp" Target="../ctrlProps/ctrlProp83.xml"/><Relationship Id="rId40" Type="http://schemas.openxmlformats.org/officeDocument/2006/relationships/ctrlProp" Target="../ctrlProps/ctrlProp86.xml"/><Relationship Id="rId45" Type="http://schemas.openxmlformats.org/officeDocument/2006/relationships/ctrlProp" Target="../ctrlProps/ctrlProp91.xml"/><Relationship Id="rId5" Type="http://schemas.openxmlformats.org/officeDocument/2006/relationships/hyperlink" Target="https://catalog.bcrc.firdi.org.tw/BcrcContent?bid=12154&amp;rowid=1" TargetMode="External"/><Relationship Id="rId15" Type="http://schemas.openxmlformats.org/officeDocument/2006/relationships/hyperlink" Target="https://catalog.bcrc.firdi.org.tw/BcrcContent?bid=12154&amp;rowid=1" TargetMode="External"/><Relationship Id="rId23" Type="http://schemas.openxmlformats.org/officeDocument/2006/relationships/ctrlProp" Target="../ctrlProps/ctrlProp69.xml"/><Relationship Id="rId28" Type="http://schemas.openxmlformats.org/officeDocument/2006/relationships/ctrlProp" Target="../ctrlProps/ctrlProp74.xml"/><Relationship Id="rId36" Type="http://schemas.openxmlformats.org/officeDocument/2006/relationships/ctrlProp" Target="../ctrlProps/ctrlProp82.xml"/><Relationship Id="rId49" Type="http://schemas.openxmlformats.org/officeDocument/2006/relationships/ctrlProp" Target="../ctrlProps/ctrlProp95.xml"/><Relationship Id="rId10" Type="http://schemas.openxmlformats.org/officeDocument/2006/relationships/hyperlink" Target="https://catalog.bcrc.firdi.org.tw/BcrcContent?bid=12154&amp;rowid=1" TargetMode="External"/><Relationship Id="rId19" Type="http://schemas.openxmlformats.org/officeDocument/2006/relationships/vmlDrawing" Target="../drawings/vmlDrawing5.vml"/><Relationship Id="rId31" Type="http://schemas.openxmlformats.org/officeDocument/2006/relationships/ctrlProp" Target="../ctrlProps/ctrlProp77.xml"/><Relationship Id="rId44" Type="http://schemas.openxmlformats.org/officeDocument/2006/relationships/ctrlProp" Target="../ctrlProps/ctrlProp90.xml"/><Relationship Id="rId4" Type="http://schemas.openxmlformats.org/officeDocument/2006/relationships/hyperlink" Target="https://catalog.bcrc.firdi.org.tw/BcrcContent?bid=11634&amp;rowid=1" TargetMode="External"/><Relationship Id="rId9" Type="http://schemas.openxmlformats.org/officeDocument/2006/relationships/hyperlink" Target="https://catalog.bcrc.firdi.org.tw/BcrcContent?bid=11634&amp;rowid=1" TargetMode="External"/><Relationship Id="rId14" Type="http://schemas.openxmlformats.org/officeDocument/2006/relationships/hyperlink" Target="https://catalog.bcrc.firdi.org.tw/BcrcContent?bid=11634&amp;rowid=1" TargetMode="External"/><Relationship Id="rId22" Type="http://schemas.openxmlformats.org/officeDocument/2006/relationships/ctrlProp" Target="../ctrlProps/ctrlProp68.xml"/><Relationship Id="rId27" Type="http://schemas.openxmlformats.org/officeDocument/2006/relationships/ctrlProp" Target="../ctrlProps/ctrlProp73.xml"/><Relationship Id="rId30" Type="http://schemas.openxmlformats.org/officeDocument/2006/relationships/ctrlProp" Target="../ctrlProps/ctrlProp76.xml"/><Relationship Id="rId35" Type="http://schemas.openxmlformats.org/officeDocument/2006/relationships/ctrlProp" Target="../ctrlProps/ctrlProp81.xml"/><Relationship Id="rId43" Type="http://schemas.openxmlformats.org/officeDocument/2006/relationships/ctrlProp" Target="../ctrlProps/ctrlProp89.xml"/><Relationship Id="rId48" Type="http://schemas.openxmlformats.org/officeDocument/2006/relationships/ctrlProp" Target="../ctrlProps/ctrlProp94.xml"/><Relationship Id="rId8" Type="http://schemas.openxmlformats.org/officeDocument/2006/relationships/hyperlink" Target="https://catalog.bcrc.firdi.org.tw/BcrcContent?bid=21538&amp;rowid=1" TargetMode="External"/><Relationship Id="rId51" Type="http://schemas.openxmlformats.org/officeDocument/2006/relationships/ctrlProp" Target="../ctrlProps/ctrlProp97.xml"/><Relationship Id="rId3" Type="http://schemas.openxmlformats.org/officeDocument/2006/relationships/hyperlink" Target="https://catalog.bcrc.firdi.org.tw/BcrcContent?bid=21538&amp;rowid=1" TargetMode="External"/><Relationship Id="rId12" Type="http://schemas.openxmlformats.org/officeDocument/2006/relationships/hyperlink" Target="https://catalog.bcrc.firdi.org.tw/BcrcContent?bid=30506&amp;rowid=1" TargetMode="External"/><Relationship Id="rId17" Type="http://schemas.openxmlformats.org/officeDocument/2006/relationships/printerSettings" Target="../printerSettings/printerSettings4.bin"/><Relationship Id="rId25" Type="http://schemas.openxmlformats.org/officeDocument/2006/relationships/ctrlProp" Target="../ctrlProps/ctrlProp71.xml"/><Relationship Id="rId33" Type="http://schemas.openxmlformats.org/officeDocument/2006/relationships/ctrlProp" Target="../ctrlProps/ctrlProp79.xml"/><Relationship Id="rId38" Type="http://schemas.openxmlformats.org/officeDocument/2006/relationships/ctrlProp" Target="../ctrlProps/ctrlProp84.xml"/><Relationship Id="rId46" Type="http://schemas.openxmlformats.org/officeDocument/2006/relationships/ctrlProp" Target="../ctrlProps/ctrlProp92.xml"/><Relationship Id="rId20" Type="http://schemas.openxmlformats.org/officeDocument/2006/relationships/vmlDrawing" Target="../drawings/vmlDrawing6.vml"/><Relationship Id="rId41" Type="http://schemas.openxmlformats.org/officeDocument/2006/relationships/ctrlProp" Target="../ctrlProps/ctrlProp87.xml"/><Relationship Id="rId1" Type="http://schemas.openxmlformats.org/officeDocument/2006/relationships/hyperlink" Target="https://catalog.bcrc.firdi.org.tw/" TargetMode="External"/><Relationship Id="rId6" Type="http://schemas.openxmlformats.org/officeDocument/2006/relationships/hyperlink" Target="https://catalog.bcrc.firdi.org.tw/BcrcContent?bid=11633&amp;rowid=1"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47B76-5206-4B90-B9ED-F820387E394A}">
  <sheetPr codeName="Sheet10"/>
  <dimension ref="B1:F6"/>
  <sheetViews>
    <sheetView workbookViewId="0">
      <selection activeCell="E13" sqref="E13"/>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1" t="s">
        <v>44</v>
      </c>
      <c r="F1" s="1" t="s">
        <v>414</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162</v>
      </c>
      <c r="D2" s="24" t="str">
        <f>IF('防腐效能(挑戰性) 測試項目'!AY3="","",'防腐效能(挑戰性) 測試項目'!AY3)</f>
        <v/>
      </c>
      <c r="E2" s="1" t="s">
        <v>45</v>
      </c>
      <c r="F2" s="1" t="s">
        <v>415</v>
      </c>
    </row>
    <row r="3" spans="2:6">
      <c r="B3" s="23"/>
      <c r="E3" s="1" t="s">
        <v>46</v>
      </c>
      <c r="F3" s="1">
        <v>3.8</v>
      </c>
    </row>
    <row r="4" spans="2:6">
      <c r="B4" s="23"/>
      <c r="E4" s="1" t="s">
        <v>47</v>
      </c>
      <c r="F4" s="25" t="s">
        <v>423</v>
      </c>
    </row>
    <row r="5" spans="2:6">
      <c r="D5" s="24"/>
      <c r="E5" s="1" t="s">
        <v>48</v>
      </c>
      <c r="F5" s="1" t="s">
        <v>49</v>
      </c>
    </row>
    <row r="6" spans="2:6">
      <c r="E6" s="1" t="s">
        <v>50</v>
      </c>
      <c r="F6" s="1" t="s">
        <v>51</v>
      </c>
    </row>
  </sheetData>
  <sheetProtection formatCells="0" formatRows="0"/>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mc:AlternateContent xmlns:mc="http://schemas.openxmlformats.org/markup-compatibility/2006">
          <mc:Choice Requires="x14">
            <control shapeId="2050" r:id="rId5" name="Button 2">
              <controlPr defaultSize="0" print="0" autoFill="0" autoPict="0" macro="[1]!UpdateHeaderAndFooterWithCustomContent">
                <anchor moveWithCells="1" sizeWithCells="1">
                  <from>
                    <xdr:col>4</xdr:col>
                    <xdr:colOff>38100</xdr:colOff>
                    <xdr:row>13</xdr:row>
                    <xdr:rowOff>47625</xdr:rowOff>
                  </from>
                  <to>
                    <xdr:col>4</xdr:col>
                    <xdr:colOff>942975</xdr:colOff>
                    <xdr:row>15</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C8E82-62D2-44CD-A49E-8289193CA8CC}">
  <sheetPr codeName="Sheet1"/>
  <dimension ref="B1:BN39"/>
  <sheetViews>
    <sheetView view="pageBreakPreview" zoomScaleNormal="100" zoomScaleSheetLayoutView="100" workbookViewId="0">
      <selection activeCell="B5" sqref="B1:AZ1048576"/>
    </sheetView>
  </sheetViews>
  <sheetFormatPr defaultRowHeight="15.75"/>
  <cols>
    <col min="2" max="37" width="3.42578125" style="1" customWidth="1"/>
    <col min="38" max="38" width="4.5703125" hidden="1" customWidth="1"/>
    <col min="39" max="39" width="0" hidden="1" customWidth="1"/>
    <col min="40" max="40" width="10.28515625" hidden="1" customWidth="1"/>
    <col min="41" max="41" width="0" hidden="1" customWidth="1"/>
    <col min="42" max="42" width="10.28515625" hidden="1" customWidth="1"/>
    <col min="43" max="51" width="0" hidden="1" customWidth="1"/>
    <col min="53" max="89" width="0" hidden="1" customWidth="1"/>
  </cols>
  <sheetData>
    <row r="1" spans="2:66" ht="16.5">
      <c r="B1" s="382" t="s">
        <v>5</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4"/>
      <c r="AL1" s="2"/>
      <c r="AN1" s="3" t="s">
        <v>20</v>
      </c>
      <c r="AP1" s="3" t="s">
        <v>21</v>
      </c>
      <c r="AU1" s="4"/>
      <c r="AV1" s="4"/>
      <c r="AW1" s="4"/>
      <c r="AX1" s="4"/>
      <c r="AY1" s="5" t="str">
        <f>IF(OR(AK4&gt;0,AK9&gt;0,AK12&gt;0),"《"&amp;B1&amp;"》","")</f>
        <v/>
      </c>
    </row>
    <row r="2" spans="2:66">
      <c r="B2" s="385" t="s">
        <v>4</v>
      </c>
      <c r="C2" s="386"/>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c r="AD2" s="386"/>
      <c r="AE2" s="386"/>
      <c r="AF2" s="386"/>
      <c r="AG2" s="386"/>
      <c r="AH2" s="386"/>
      <c r="AI2" s="386"/>
      <c r="AJ2" s="386"/>
      <c r="AK2" s="387"/>
      <c r="AL2" s="6" t="s">
        <v>22</v>
      </c>
      <c r="AM2" s="6" t="s">
        <v>23</v>
      </c>
      <c r="AN2" s="6" t="s">
        <v>24</v>
      </c>
      <c r="AO2" s="7" t="s">
        <v>25</v>
      </c>
      <c r="AP2" s="6" t="s">
        <v>26</v>
      </c>
      <c r="AQ2" s="6" t="s">
        <v>27</v>
      </c>
      <c r="AR2" s="6" t="s">
        <v>28</v>
      </c>
      <c r="AS2" s="6" t="s">
        <v>29</v>
      </c>
      <c r="AT2" s="6" t="s">
        <v>23</v>
      </c>
      <c r="AU2" s="8"/>
      <c r="AV2" s="8"/>
      <c r="AW2" s="4"/>
      <c r="AX2" s="4"/>
      <c r="AY2" s="9" t="str" cm="1">
        <f t="array" ref="AY2">IF(AY1&lt;&gt;"",LOOKUP(2,1/(AT3:AT1000&lt;&gt;""),AT3:AT1000),"")</f>
        <v/>
      </c>
    </row>
    <row r="3" spans="2:66">
      <c r="B3" s="388" t="s">
        <v>6</v>
      </c>
      <c r="C3" s="388"/>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8"/>
      <c r="AG3" s="388"/>
      <c r="AH3" s="388"/>
      <c r="AI3" s="388"/>
      <c r="AJ3" s="388"/>
      <c r="AK3" s="388"/>
      <c r="AL3" s="10">
        <v>1</v>
      </c>
      <c r="AM3" t="str">
        <f>B3</f>
        <v>※若需菌株的詳細資訊，請至https://catalog.bcrc.firdi.org.tw/查詢。</v>
      </c>
      <c r="AN3" t="b">
        <f>OR(AK6&gt;0,AK17&gt;0,AK27&gt;0,AK37&gt;0,AK4&gt;0)</f>
        <v>0</v>
      </c>
      <c r="AO3" t="s">
        <v>30</v>
      </c>
      <c r="AP3" t="b">
        <f>AN3</f>
        <v>0</v>
      </c>
      <c r="AQ3" s="11" t="b">
        <f>AND($AN3,$AP3)</f>
        <v>0</v>
      </c>
      <c r="AR3" s="11" t="b">
        <f>IF($AN3=TRUE,$AP3&lt;&gt;TRUE)</f>
        <v>0</v>
      </c>
      <c r="AT3" s="12" t="str">
        <f>IF(AQ3=TRUE,
    IF(AL3=3,
        IF(AM3="", "", "        "&amp;REPT("-", LEN(AO3) - LEN(SUBSTITUTE(AO3, "-", "")))&amp;AM3&amp;CHAR(10)),
        IF(AL3=1, ""&amp;AM3&amp;CHAR(10),
           IF(AL3=2, "      █"&amp;AM3&amp;CHAR(10), AM3&amp;CHAR(10))
        )
    )&amp;AS3,
    "")</f>
        <v/>
      </c>
      <c r="AU3" s="4"/>
      <c r="AV3" s="4"/>
      <c r="AW3" s="4"/>
      <c r="AX3" s="4"/>
      <c r="AY3" s="1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66">
      <c r="B4" s="364" t="s">
        <v>42</v>
      </c>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14">
        <f>COUNTIF(BB5:BN5,TRUE)</f>
        <v>0</v>
      </c>
      <c r="AL4" s="10">
        <v>1</v>
      </c>
      <c r="AM4" t="str">
        <f>IF(AS4="","",AS4)&amp;B4</f>
        <v>【!!!未完全填寫!!!】檢測樣品選擇 Sample type :</v>
      </c>
      <c r="AN4" t="b">
        <f>OR(AK6&gt;0,AK17&gt;0,AK27&gt;0,AK37&gt;0,BC5,BG5,BN5)</f>
        <v>0</v>
      </c>
      <c r="AO4" t="s">
        <v>30</v>
      </c>
      <c r="AP4" t="b">
        <f>AN4</f>
        <v>0</v>
      </c>
      <c r="AQ4" s="11" t="b">
        <f>AND($AN4,$AP4)</f>
        <v>0</v>
      </c>
      <c r="AR4" s="11" t="b">
        <f>IF($AN4=TRUE,$AP4&lt;&gt;TRUE)</f>
        <v>0</v>
      </c>
      <c r="AS4" t="str">
        <f>IF(OR(AL4=1,AL4=2),IF(OR(BB5:BN5)=FALSE,"【!!!未完全填寫!!!】",""),"")</f>
        <v>【!!!未完全填寫!!!】</v>
      </c>
      <c r="AT4" s="12" t="str">
        <f>AT3&amp;IF(AQ4=TRUE,
    IF(AL4=3,
        IF(AM4="", "", "        "&amp;REPT("-", LEN(AO4) - LEN(SUBSTITUTE(AO4, "-", "")))&amp;AM4&amp;CHAR(10)),
        IF(AL4=1, ""&amp;AM4&amp;CHAR(10),
           IF(AL4=2, "      █"&amp;AM4&amp;CHAR(10), AM4&amp;CHAR(10))
        )
    )&amp;AS4,
    "")</f>
        <v/>
      </c>
    </row>
    <row r="5" spans="2:66">
      <c r="C5" s="15"/>
      <c r="D5" s="363" t="s">
        <v>17</v>
      </c>
      <c r="E5" s="363"/>
      <c r="F5" s="363"/>
      <c r="G5" s="15"/>
      <c r="H5" s="363" t="s">
        <v>18</v>
      </c>
      <c r="I5" s="363"/>
      <c r="J5" s="363"/>
      <c r="K5" s="363"/>
      <c r="L5" s="363"/>
      <c r="M5" s="363"/>
      <c r="N5" s="15"/>
      <c r="O5" s="363" t="s">
        <v>19</v>
      </c>
      <c r="P5" s="363"/>
      <c r="Q5" s="363"/>
      <c r="R5" s="363"/>
      <c r="S5" s="363"/>
      <c r="T5" s="363"/>
      <c r="U5" s="363"/>
      <c r="V5" s="363"/>
      <c r="W5" s="363"/>
      <c r="X5" s="17"/>
      <c r="Y5" s="17"/>
      <c r="Z5" s="17"/>
      <c r="AA5" s="17"/>
      <c r="AB5" s="17"/>
      <c r="AC5" s="17"/>
      <c r="AD5" s="17"/>
      <c r="AE5" s="17"/>
      <c r="AF5" s="17"/>
      <c r="AG5" s="17"/>
      <c r="AH5" s="17"/>
      <c r="AI5" s="17"/>
      <c r="AJ5" s="17"/>
      <c r="AK5" s="17"/>
      <c r="AL5" s="10">
        <v>2</v>
      </c>
      <c r="AM5" t="str">
        <f>IF(AS5="","",AS5)&amp;IF(BC5,D5,"")&amp;IF(BG5,H5,"")&amp;IF(BN5,O5&amp;R5,"")</f>
        <v/>
      </c>
      <c r="AN5" t="b">
        <f>OR(BC5,BG5,BN5)</f>
        <v>0</v>
      </c>
      <c r="AO5" t="s">
        <v>30</v>
      </c>
      <c r="AP5" t="b">
        <f>AN5</f>
        <v>0</v>
      </c>
      <c r="AQ5" s="11" t="b">
        <f>AND($AN5,$AP5)</f>
        <v>0</v>
      </c>
      <c r="AR5" s="11" t="b">
        <f>IF($AN5=TRUE,$AP5&lt;&gt;TRUE)</f>
        <v>0</v>
      </c>
      <c r="AT5" s="12" t="str">
        <f t="shared" ref="AT5:AT36" si="0">AT4&amp;IF(AQ5=TRUE,
    IF(AL5=3,
        IF(AM5="", "", "        "&amp;REPT("-", LEN(AO5) - LEN(SUBSTITUTE(AO5, "-", "")))&amp;AM5&amp;CHAR(10)),
        IF(AL5=1, ""&amp;AM5&amp;CHAR(10),
           IF(AL5=2, "      █"&amp;AM5&amp;CHAR(10), AM5&amp;CHAR(10))
        )
    )&amp;AS5,
    "")</f>
        <v/>
      </c>
      <c r="BC5" t="b">
        <v>0</v>
      </c>
      <c r="BG5" t="b">
        <v>0</v>
      </c>
      <c r="BN5" t="b">
        <v>0</v>
      </c>
    </row>
    <row r="6" spans="2:66">
      <c r="B6" s="364" t="s">
        <v>31</v>
      </c>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14">
        <f>COUNTIF(BC8:BC12,TRUE)</f>
        <v>0</v>
      </c>
      <c r="AL6" s="10">
        <v>1</v>
      </c>
      <c r="AM6" t="str">
        <f>IF(AS6="","",AS6)&amp;B6</f>
        <v>USP &lt;51&gt; 試驗方法   **所需樣品量200ml**</v>
      </c>
      <c r="AN6" t="b">
        <f>OR(AK6&gt;0,BC14:BC16)</f>
        <v>0</v>
      </c>
      <c r="AO6" t="s">
        <v>32</v>
      </c>
      <c r="AP6" t="b">
        <f>AN6</f>
        <v>0</v>
      </c>
      <c r="AQ6" s="11" t="b">
        <f>AND($AN6,$AP6)</f>
        <v>0</v>
      </c>
      <c r="AR6" s="11" t="b">
        <f>IF($AN6=TRUE,$AP6&lt;&gt;TRUE)</f>
        <v>0</v>
      </c>
      <c r="AT6" s="12" t="str">
        <f t="shared" si="0"/>
        <v/>
      </c>
    </row>
    <row r="7" spans="2:66">
      <c r="B7" s="17"/>
      <c r="C7" s="374" t="s">
        <v>2</v>
      </c>
      <c r="D7" s="375"/>
      <c r="E7" s="375"/>
      <c r="F7" s="375"/>
      <c r="G7" s="375"/>
      <c r="H7" s="375"/>
      <c r="I7" s="375"/>
      <c r="J7" s="375"/>
      <c r="K7" s="375"/>
      <c r="L7" s="375"/>
      <c r="M7" s="375"/>
      <c r="N7" s="375"/>
      <c r="O7" s="375"/>
      <c r="P7" s="375"/>
      <c r="Q7" s="375"/>
      <c r="R7" s="375"/>
      <c r="S7" s="375"/>
      <c r="T7" s="375"/>
      <c r="U7" s="375" t="s">
        <v>1</v>
      </c>
      <c r="V7" s="375"/>
      <c r="W7" s="375"/>
      <c r="X7" s="375"/>
      <c r="Y7" s="375"/>
      <c r="Z7" s="375"/>
      <c r="AA7" s="381"/>
      <c r="AB7" s="17"/>
      <c r="AC7" s="17"/>
      <c r="AD7" s="17"/>
      <c r="AE7" s="17"/>
      <c r="AF7" s="17"/>
      <c r="AG7" s="17"/>
      <c r="AH7" s="17"/>
      <c r="AI7" s="17"/>
      <c r="AJ7" s="17"/>
      <c r="AK7" s="17"/>
      <c r="AL7" s="10">
        <v>3</v>
      </c>
      <c r="AQ7" s="11"/>
      <c r="AR7" s="11"/>
      <c r="AT7" s="12" t="str">
        <f t="shared" si="0"/>
        <v/>
      </c>
    </row>
    <row r="8" spans="2:66">
      <c r="B8" s="17"/>
      <c r="C8" s="18"/>
      <c r="D8" s="372" t="s">
        <v>7</v>
      </c>
      <c r="E8" s="372"/>
      <c r="F8" s="372"/>
      <c r="G8" s="372"/>
      <c r="H8" s="372"/>
      <c r="I8" s="372"/>
      <c r="J8" s="372"/>
      <c r="K8" s="372"/>
      <c r="L8" s="372"/>
      <c r="M8" s="372"/>
      <c r="N8" s="372"/>
      <c r="O8" s="372"/>
      <c r="P8" s="372"/>
      <c r="Q8" s="372"/>
      <c r="R8" s="372"/>
      <c r="S8" s="372"/>
      <c r="T8" s="372"/>
      <c r="U8" s="379">
        <v>30506</v>
      </c>
      <c r="V8" s="379"/>
      <c r="W8" s="379"/>
      <c r="X8" s="379"/>
      <c r="Y8" s="379"/>
      <c r="Z8" s="379"/>
      <c r="AA8" s="380"/>
      <c r="AB8" s="17"/>
      <c r="AC8" s="17"/>
      <c r="AD8" s="17"/>
      <c r="AE8" s="17"/>
      <c r="AF8" s="17"/>
      <c r="AG8" s="17"/>
      <c r="AH8" s="17"/>
      <c r="AI8" s="17"/>
      <c r="AJ8" s="17"/>
      <c r="AK8" s="17"/>
      <c r="AL8" s="10">
        <v>2</v>
      </c>
      <c r="AM8" t="str">
        <f>IF(BC8,D8&amp;$U$7&amp;U8,"")</f>
        <v/>
      </c>
      <c r="AN8" t="b">
        <f>BC8</f>
        <v>0</v>
      </c>
      <c r="AO8" t="s">
        <v>36</v>
      </c>
      <c r="AP8" t="b">
        <f>AN8</f>
        <v>0</v>
      </c>
      <c r="AQ8" s="11" t="b">
        <f>AND($AN8,$AP8)</f>
        <v>0</v>
      </c>
      <c r="AR8" s="11" t="b">
        <f>IF($AN8=TRUE,$AP8&lt;&gt;TRUE)</f>
        <v>0</v>
      </c>
      <c r="AT8" s="12" t="str">
        <f t="shared" si="0"/>
        <v/>
      </c>
      <c r="BC8" t="b">
        <v>0</v>
      </c>
    </row>
    <row r="9" spans="2:66">
      <c r="B9" s="17"/>
      <c r="C9" s="19"/>
      <c r="D9" s="373" t="s">
        <v>8</v>
      </c>
      <c r="E9" s="373"/>
      <c r="F9" s="373"/>
      <c r="G9" s="373"/>
      <c r="H9" s="373"/>
      <c r="I9" s="373"/>
      <c r="J9" s="373"/>
      <c r="K9" s="373"/>
      <c r="L9" s="373"/>
      <c r="M9" s="373"/>
      <c r="N9" s="373"/>
      <c r="O9" s="373"/>
      <c r="P9" s="373"/>
      <c r="Q9" s="373"/>
      <c r="R9" s="373"/>
      <c r="S9" s="373"/>
      <c r="T9" s="373"/>
      <c r="U9" s="376">
        <v>21538</v>
      </c>
      <c r="V9" s="376"/>
      <c r="W9" s="376"/>
      <c r="X9" s="376"/>
      <c r="Y9" s="376"/>
      <c r="Z9" s="376"/>
      <c r="AA9" s="377"/>
      <c r="AB9" s="17"/>
      <c r="AC9" s="17"/>
      <c r="AD9" s="17"/>
      <c r="AE9" s="17"/>
      <c r="AF9" s="17"/>
      <c r="AG9" s="17"/>
      <c r="AH9" s="17"/>
      <c r="AI9" s="17"/>
      <c r="AJ9" s="17"/>
      <c r="AK9" s="17"/>
      <c r="AL9" s="10">
        <v>2</v>
      </c>
      <c r="AM9" t="str">
        <f t="shared" ref="AM9:AM11" si="1">IF(BC9,D9&amp;$U$7&amp;U9,"")</f>
        <v/>
      </c>
      <c r="AN9" t="b">
        <f t="shared" ref="AN9:AN12" si="2">BC9</f>
        <v>0</v>
      </c>
      <c r="AO9" t="s">
        <v>37</v>
      </c>
      <c r="AP9" t="b">
        <f t="shared" ref="AP9:AP12" si="3">AN9</f>
        <v>0</v>
      </c>
      <c r="AQ9" s="11" t="b">
        <f t="shared" ref="AQ9:AQ16" si="4">AND($AN9,$AP9)</f>
        <v>0</v>
      </c>
      <c r="AR9" s="11" t="b">
        <f t="shared" ref="AR9:AR16" si="5">IF($AN9=TRUE,$AP9&lt;&gt;TRUE)</f>
        <v>0</v>
      </c>
      <c r="AT9" s="12" t="str">
        <f t="shared" si="0"/>
        <v/>
      </c>
      <c r="BC9" t="b">
        <v>0</v>
      </c>
    </row>
    <row r="10" spans="2:66">
      <c r="B10" s="17"/>
      <c r="C10" s="18"/>
      <c r="D10" s="372" t="s">
        <v>9</v>
      </c>
      <c r="E10" s="372"/>
      <c r="F10" s="372"/>
      <c r="G10" s="372"/>
      <c r="H10" s="372"/>
      <c r="I10" s="372"/>
      <c r="J10" s="372"/>
      <c r="K10" s="372"/>
      <c r="L10" s="372"/>
      <c r="M10" s="372"/>
      <c r="N10" s="372"/>
      <c r="O10" s="372"/>
      <c r="P10" s="372"/>
      <c r="Q10" s="372"/>
      <c r="R10" s="372"/>
      <c r="S10" s="372"/>
      <c r="T10" s="372"/>
      <c r="U10" s="379">
        <v>11634</v>
      </c>
      <c r="V10" s="379"/>
      <c r="W10" s="379"/>
      <c r="X10" s="379"/>
      <c r="Y10" s="379"/>
      <c r="Z10" s="379"/>
      <c r="AA10" s="380"/>
      <c r="AB10" s="17"/>
      <c r="AC10" s="17"/>
      <c r="AD10" s="17"/>
      <c r="AE10" s="17"/>
      <c r="AF10" s="17"/>
      <c r="AG10" s="17"/>
      <c r="AH10" s="17"/>
      <c r="AI10" s="17"/>
      <c r="AJ10" s="17"/>
      <c r="AK10" s="17"/>
      <c r="AL10" s="10">
        <v>2</v>
      </c>
      <c r="AM10" t="str">
        <f t="shared" si="1"/>
        <v/>
      </c>
      <c r="AN10" t="b">
        <f t="shared" si="2"/>
        <v>0</v>
      </c>
      <c r="AO10" t="s">
        <v>38</v>
      </c>
      <c r="AP10" t="b">
        <f t="shared" si="3"/>
        <v>0</v>
      </c>
      <c r="AQ10" s="11" t="b">
        <f t="shared" si="4"/>
        <v>0</v>
      </c>
      <c r="AR10" s="11" t="b">
        <f t="shared" si="5"/>
        <v>0</v>
      </c>
      <c r="AT10" s="12" t="str">
        <f t="shared" si="0"/>
        <v/>
      </c>
      <c r="BC10" t="b">
        <v>0</v>
      </c>
    </row>
    <row r="11" spans="2:66">
      <c r="B11" s="17"/>
      <c r="C11" s="20"/>
      <c r="D11" s="373" t="s">
        <v>10</v>
      </c>
      <c r="E11" s="373"/>
      <c r="F11" s="373"/>
      <c r="G11" s="373"/>
      <c r="H11" s="373"/>
      <c r="I11" s="373"/>
      <c r="J11" s="373"/>
      <c r="K11" s="373"/>
      <c r="L11" s="373"/>
      <c r="M11" s="373"/>
      <c r="N11" s="373"/>
      <c r="O11" s="373"/>
      <c r="P11" s="373"/>
      <c r="Q11" s="373"/>
      <c r="R11" s="373"/>
      <c r="S11" s="373"/>
      <c r="T11" s="373"/>
      <c r="U11" s="376">
        <v>12154</v>
      </c>
      <c r="V11" s="376"/>
      <c r="W11" s="376"/>
      <c r="X11" s="376"/>
      <c r="Y11" s="376"/>
      <c r="Z11" s="376"/>
      <c r="AA11" s="377"/>
      <c r="AB11" s="17"/>
      <c r="AC11" s="17"/>
      <c r="AD11" s="17"/>
      <c r="AE11" s="17"/>
      <c r="AF11" s="17"/>
      <c r="AG11" s="17"/>
      <c r="AH11" s="17"/>
      <c r="AI11" s="17"/>
      <c r="AJ11" s="17"/>
      <c r="AK11" s="17"/>
      <c r="AL11" s="10">
        <v>2</v>
      </c>
      <c r="AM11" t="str">
        <f t="shared" si="1"/>
        <v/>
      </c>
      <c r="AN11" t="b">
        <f t="shared" si="2"/>
        <v>0</v>
      </c>
      <c r="AO11" t="s">
        <v>39</v>
      </c>
      <c r="AP11" t="b">
        <f t="shared" si="3"/>
        <v>0</v>
      </c>
      <c r="AQ11" s="11" t="b">
        <f t="shared" si="4"/>
        <v>0</v>
      </c>
      <c r="AR11" s="11" t="b">
        <f t="shared" si="5"/>
        <v>0</v>
      </c>
      <c r="AT11" s="12" t="str">
        <f t="shared" si="0"/>
        <v/>
      </c>
      <c r="BC11" t="b">
        <v>0</v>
      </c>
    </row>
    <row r="12" spans="2:66">
      <c r="B12" s="17"/>
      <c r="C12" s="21"/>
      <c r="D12" s="378" t="s">
        <v>11</v>
      </c>
      <c r="E12" s="378"/>
      <c r="F12" s="378"/>
      <c r="G12" s="378"/>
      <c r="H12" s="378"/>
      <c r="I12" s="378"/>
      <c r="J12" s="378"/>
      <c r="K12" s="378"/>
      <c r="L12" s="378"/>
      <c r="M12" s="378"/>
      <c r="N12" s="378"/>
      <c r="O12" s="378"/>
      <c r="P12" s="378"/>
      <c r="Q12" s="378"/>
      <c r="R12" s="378"/>
      <c r="S12" s="378"/>
      <c r="T12" s="378"/>
      <c r="U12" s="368">
        <v>11633</v>
      </c>
      <c r="V12" s="368"/>
      <c r="W12" s="368"/>
      <c r="X12" s="368"/>
      <c r="Y12" s="368"/>
      <c r="Z12" s="368"/>
      <c r="AA12" s="369"/>
      <c r="AB12" s="17"/>
      <c r="AC12" s="17"/>
      <c r="AD12" s="17"/>
      <c r="AE12" s="17"/>
      <c r="AF12" s="17"/>
      <c r="AG12" s="17"/>
      <c r="AH12" s="17"/>
      <c r="AI12" s="17"/>
      <c r="AJ12" s="17"/>
      <c r="AK12" s="17"/>
      <c r="AL12" s="10">
        <v>2</v>
      </c>
      <c r="AM12" t="str">
        <f>IF(BC12,D12&amp;$U$7&amp;U12,"")</f>
        <v/>
      </c>
      <c r="AN12" t="b">
        <f t="shared" si="2"/>
        <v>0</v>
      </c>
      <c r="AO12" t="s">
        <v>40</v>
      </c>
      <c r="AP12" t="b">
        <f t="shared" si="3"/>
        <v>0</v>
      </c>
      <c r="AQ12" s="11" t="b">
        <f t="shared" si="4"/>
        <v>0</v>
      </c>
      <c r="AR12" s="11" t="b">
        <f t="shared" si="5"/>
        <v>0</v>
      </c>
      <c r="AT12" s="12" t="str">
        <f t="shared" si="0"/>
        <v/>
      </c>
      <c r="BC12" t="b">
        <v>0</v>
      </c>
    </row>
    <row r="13" spans="2:66">
      <c r="B13" s="17"/>
      <c r="C13" s="367" t="s">
        <v>3</v>
      </c>
      <c r="D13" s="367"/>
      <c r="E13" s="367"/>
      <c r="F13" s="367"/>
      <c r="G13" s="367"/>
      <c r="H13" s="36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0">
        <v>1</v>
      </c>
      <c r="AM13" t="str">
        <f>IF(AS13="","",AS13)&amp;C13</f>
        <v>【!!!未完全填寫!!!】作用天數選擇Time point:</v>
      </c>
      <c r="AN13" t="b">
        <f>OR(AK6&gt;0)</f>
        <v>0</v>
      </c>
      <c r="AO13" t="s">
        <v>32</v>
      </c>
      <c r="AP13" t="b">
        <f>AN13</f>
        <v>0</v>
      </c>
      <c r="AQ13" s="11" t="b">
        <f>AND($AN13,$AP13)</f>
        <v>0</v>
      </c>
      <c r="AR13" s="11" t="b">
        <f>IF($AN13=TRUE,$AP13&lt;&gt;TRUE)</f>
        <v>0</v>
      </c>
      <c r="AS13" t="str">
        <f>IF(OR(AL13=1,AL13=2),IF(OR(BC14:BC16)=FALSE,"【!!!未完全填寫!!!】",""),"")</f>
        <v>【!!!未完全填寫!!!】</v>
      </c>
      <c r="AT13" s="12" t="str">
        <f t="shared" si="0"/>
        <v/>
      </c>
    </row>
    <row r="14" spans="2:66">
      <c r="B14" s="17"/>
      <c r="C14" s="22"/>
      <c r="D14" s="371" t="s">
        <v>12</v>
      </c>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10">
        <v>2</v>
      </c>
      <c r="AM14" t="str">
        <f>IF(BC14,D14,"")</f>
        <v/>
      </c>
      <c r="AN14" t="b">
        <f t="shared" ref="AN14" si="6">BC14</f>
        <v>0</v>
      </c>
      <c r="AO14" t="s">
        <v>40</v>
      </c>
      <c r="AP14" t="b">
        <f t="shared" ref="AP14" si="7">AN14</f>
        <v>0</v>
      </c>
      <c r="AQ14" s="11" t="b">
        <f t="shared" si="4"/>
        <v>0</v>
      </c>
      <c r="AR14" s="11" t="b">
        <f t="shared" si="5"/>
        <v>0</v>
      </c>
      <c r="AT14" s="12" t="str">
        <f t="shared" si="0"/>
        <v/>
      </c>
      <c r="BC14" t="b">
        <v>0</v>
      </c>
    </row>
    <row r="15" spans="2:66">
      <c r="B15" s="17"/>
      <c r="C15" s="22"/>
      <c r="D15" s="371" t="s">
        <v>13</v>
      </c>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10">
        <v>2</v>
      </c>
      <c r="AM15" t="str">
        <f>IF(BC15,D15,"")</f>
        <v/>
      </c>
      <c r="AN15" t="b">
        <f t="shared" ref="AN15:AN16" si="8">BC15</f>
        <v>0</v>
      </c>
      <c r="AO15" t="s">
        <v>40</v>
      </c>
      <c r="AP15" t="b">
        <f t="shared" ref="AP15:AP16" si="9">AN15</f>
        <v>0</v>
      </c>
      <c r="AQ15" s="11" t="b">
        <f t="shared" si="4"/>
        <v>0</v>
      </c>
      <c r="AR15" s="11" t="b">
        <f t="shared" si="5"/>
        <v>0</v>
      </c>
      <c r="AT15" s="12" t="str">
        <f t="shared" si="0"/>
        <v/>
      </c>
      <c r="BC15" t="b">
        <v>0</v>
      </c>
    </row>
    <row r="16" spans="2:66">
      <c r="B16" s="17"/>
      <c r="C16" s="22"/>
      <c r="D16" s="370" t="s">
        <v>14</v>
      </c>
      <c r="E16" s="370"/>
      <c r="F16" s="370"/>
      <c r="G16" s="370"/>
      <c r="H16" s="370"/>
      <c r="I16" s="370"/>
      <c r="J16" s="370"/>
      <c r="K16" s="370"/>
      <c r="L16" s="370"/>
      <c r="M16" s="370"/>
      <c r="N16" s="370"/>
      <c r="O16" s="370"/>
      <c r="P16" s="370"/>
      <c r="Q16" s="370"/>
      <c r="R16" s="370"/>
      <c r="S16" s="370"/>
      <c r="T16" s="370"/>
      <c r="U16" s="370" t="s">
        <v>41</v>
      </c>
      <c r="V16" s="370"/>
      <c r="W16" s="370"/>
      <c r="X16" s="370"/>
      <c r="Y16" s="370"/>
      <c r="Z16" s="370"/>
      <c r="AA16" s="370"/>
      <c r="AB16" s="370"/>
      <c r="AC16" s="370"/>
      <c r="AD16" s="370"/>
      <c r="AE16" s="370"/>
      <c r="AF16" s="370"/>
      <c r="AG16" s="370"/>
      <c r="AH16" s="370"/>
      <c r="AI16" s="370"/>
      <c r="AJ16" s="370"/>
      <c r="AK16" s="370"/>
      <c r="AL16" s="10">
        <v>2</v>
      </c>
      <c r="AM16" t="str">
        <f>IF(BC16,D16&amp;K16&amp;U16,"")</f>
        <v/>
      </c>
      <c r="AN16" t="b">
        <f t="shared" si="8"/>
        <v>0</v>
      </c>
      <c r="AO16" t="s">
        <v>40</v>
      </c>
      <c r="AP16" t="b">
        <f t="shared" si="9"/>
        <v>0</v>
      </c>
      <c r="AQ16" s="11" t="b">
        <f t="shared" si="4"/>
        <v>0</v>
      </c>
      <c r="AR16" s="11" t="b">
        <f t="shared" si="5"/>
        <v>0</v>
      </c>
      <c r="AT16" s="12" t="str">
        <f t="shared" si="0"/>
        <v/>
      </c>
      <c r="BC16" t="b">
        <v>0</v>
      </c>
    </row>
    <row r="17" spans="2:55">
      <c r="B17" s="364" t="s">
        <v>35</v>
      </c>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14">
        <f>COUNTIF(BC19:BC23,TRUE)</f>
        <v>0</v>
      </c>
      <c r="AL17" s="10">
        <v>1</v>
      </c>
      <c r="AM17" t="str">
        <f>IF(AS17="","",AS17)&amp;B17</f>
        <v>ISO 11930 試驗方法   **所需樣品量400ml**</v>
      </c>
      <c r="AN17" t="b">
        <f>OR(AK17&gt;0,BC25:BC26)</f>
        <v>0</v>
      </c>
      <c r="AO17" t="s">
        <v>32</v>
      </c>
      <c r="AP17" t="b">
        <f>AN17</f>
        <v>0</v>
      </c>
      <c r="AQ17" s="11" t="b">
        <f>AND($AN17,$AP17)</f>
        <v>0</v>
      </c>
      <c r="AR17" s="11" t="b">
        <f>IF($AN17=TRUE,$AP17&lt;&gt;TRUE)</f>
        <v>0</v>
      </c>
      <c r="AT17" s="12" t="str">
        <f t="shared" si="0"/>
        <v/>
      </c>
    </row>
    <row r="18" spans="2:55">
      <c r="B18" s="17"/>
      <c r="C18" s="374" t="s">
        <v>2</v>
      </c>
      <c r="D18" s="375"/>
      <c r="E18" s="375"/>
      <c r="F18" s="375"/>
      <c r="G18" s="375"/>
      <c r="H18" s="375"/>
      <c r="I18" s="375"/>
      <c r="J18" s="375"/>
      <c r="K18" s="375"/>
      <c r="L18" s="375"/>
      <c r="M18" s="375"/>
      <c r="N18" s="375"/>
      <c r="O18" s="375"/>
      <c r="P18" s="375"/>
      <c r="Q18" s="375"/>
      <c r="R18" s="375"/>
      <c r="S18" s="375"/>
      <c r="T18" s="375"/>
      <c r="U18" s="375" t="s">
        <v>1</v>
      </c>
      <c r="V18" s="375"/>
      <c r="W18" s="375"/>
      <c r="X18" s="375"/>
      <c r="Y18" s="375"/>
      <c r="Z18" s="375"/>
      <c r="AA18" s="381"/>
      <c r="AB18" s="17"/>
      <c r="AC18" s="17"/>
      <c r="AD18" s="17"/>
      <c r="AE18" s="17"/>
      <c r="AF18" s="17"/>
      <c r="AG18" s="17"/>
      <c r="AH18" s="17"/>
      <c r="AI18" s="17"/>
      <c r="AJ18" s="17"/>
      <c r="AK18" s="17"/>
      <c r="AL18" s="10">
        <v>3</v>
      </c>
      <c r="AQ18" s="11"/>
      <c r="AR18" s="11"/>
      <c r="AT18" s="12" t="str">
        <f t="shared" si="0"/>
        <v/>
      </c>
    </row>
    <row r="19" spans="2:55">
      <c r="B19" s="17"/>
      <c r="C19" s="18"/>
      <c r="D19" s="372" t="s">
        <v>7</v>
      </c>
      <c r="E19" s="372"/>
      <c r="F19" s="372"/>
      <c r="G19" s="372"/>
      <c r="H19" s="372"/>
      <c r="I19" s="372"/>
      <c r="J19" s="372"/>
      <c r="K19" s="372"/>
      <c r="L19" s="372"/>
      <c r="M19" s="372"/>
      <c r="N19" s="372"/>
      <c r="O19" s="372"/>
      <c r="P19" s="372"/>
      <c r="Q19" s="372"/>
      <c r="R19" s="372"/>
      <c r="S19" s="372"/>
      <c r="T19" s="372"/>
      <c r="U19" s="379">
        <v>30506</v>
      </c>
      <c r="V19" s="379"/>
      <c r="W19" s="379"/>
      <c r="X19" s="379"/>
      <c r="Y19" s="379"/>
      <c r="Z19" s="379"/>
      <c r="AA19" s="380"/>
      <c r="AB19" s="17"/>
      <c r="AC19" s="17"/>
      <c r="AD19" s="17"/>
      <c r="AE19" s="17"/>
      <c r="AF19" s="17"/>
      <c r="AG19" s="17"/>
      <c r="AH19" s="17"/>
      <c r="AI19" s="17"/>
      <c r="AJ19" s="17"/>
      <c r="AK19" s="17"/>
      <c r="AL19" s="10">
        <v>2</v>
      </c>
      <c r="AM19" t="str">
        <f>IF(BC19,D19&amp;$U$7&amp;U19,"")</f>
        <v/>
      </c>
      <c r="AN19" t="b">
        <f>BC19</f>
        <v>0</v>
      </c>
      <c r="AO19" t="s">
        <v>36</v>
      </c>
      <c r="AP19" t="b">
        <f>AN19</f>
        <v>0</v>
      </c>
      <c r="AQ19" s="11" t="b">
        <f>AND($AN19,$AP19)</f>
        <v>0</v>
      </c>
      <c r="AR19" s="11" t="b">
        <f>IF($AN19=TRUE,$AP19&lt;&gt;TRUE)</f>
        <v>0</v>
      </c>
      <c r="AT19" s="12" t="str">
        <f t="shared" si="0"/>
        <v/>
      </c>
      <c r="BC19" t="b">
        <v>0</v>
      </c>
    </row>
    <row r="20" spans="2:55">
      <c r="B20" s="17"/>
      <c r="C20" s="19"/>
      <c r="D20" s="373" t="s">
        <v>8</v>
      </c>
      <c r="E20" s="373"/>
      <c r="F20" s="373"/>
      <c r="G20" s="373"/>
      <c r="H20" s="373"/>
      <c r="I20" s="373"/>
      <c r="J20" s="373"/>
      <c r="K20" s="373"/>
      <c r="L20" s="373"/>
      <c r="M20" s="373"/>
      <c r="N20" s="373"/>
      <c r="O20" s="373"/>
      <c r="P20" s="373"/>
      <c r="Q20" s="373"/>
      <c r="R20" s="373"/>
      <c r="S20" s="373"/>
      <c r="T20" s="373"/>
      <c r="U20" s="376">
        <v>21538</v>
      </c>
      <c r="V20" s="376"/>
      <c r="W20" s="376"/>
      <c r="X20" s="376"/>
      <c r="Y20" s="376"/>
      <c r="Z20" s="376"/>
      <c r="AA20" s="377"/>
      <c r="AB20" s="17"/>
      <c r="AC20" s="17"/>
      <c r="AD20" s="17"/>
      <c r="AE20" s="17"/>
      <c r="AF20" s="17"/>
      <c r="AG20" s="17"/>
      <c r="AH20" s="17"/>
      <c r="AI20" s="17"/>
      <c r="AJ20" s="17"/>
      <c r="AK20" s="17"/>
      <c r="AL20" s="10">
        <v>2</v>
      </c>
      <c r="AM20" t="str">
        <f t="shared" ref="AM20:AM22" si="10">IF(BC20,D20&amp;$U$7&amp;U20,"")</f>
        <v/>
      </c>
      <c r="AN20" t="b">
        <f t="shared" ref="AN20:AN23" si="11">BC20</f>
        <v>0</v>
      </c>
      <c r="AO20" t="s">
        <v>37</v>
      </c>
      <c r="AP20" t="b">
        <f t="shared" ref="AP20:AP23" si="12">AN20</f>
        <v>0</v>
      </c>
      <c r="AQ20" s="11" t="b">
        <f t="shared" ref="AQ20:AQ26" si="13">AND($AN20,$AP20)</f>
        <v>0</v>
      </c>
      <c r="AR20" s="11" t="b">
        <f t="shared" ref="AR20:AR26" si="14">IF($AN20=TRUE,$AP20&lt;&gt;TRUE)</f>
        <v>0</v>
      </c>
      <c r="AT20" s="12" t="str">
        <f t="shared" si="0"/>
        <v/>
      </c>
      <c r="BC20" t="b">
        <v>0</v>
      </c>
    </row>
    <row r="21" spans="2:55">
      <c r="B21" s="17"/>
      <c r="C21" s="18"/>
      <c r="D21" s="372" t="s">
        <v>9</v>
      </c>
      <c r="E21" s="372"/>
      <c r="F21" s="372"/>
      <c r="G21" s="372"/>
      <c r="H21" s="372"/>
      <c r="I21" s="372"/>
      <c r="J21" s="372"/>
      <c r="K21" s="372"/>
      <c r="L21" s="372"/>
      <c r="M21" s="372"/>
      <c r="N21" s="372"/>
      <c r="O21" s="372"/>
      <c r="P21" s="372"/>
      <c r="Q21" s="372"/>
      <c r="R21" s="372"/>
      <c r="S21" s="372"/>
      <c r="T21" s="372"/>
      <c r="U21" s="379">
        <v>11634</v>
      </c>
      <c r="V21" s="379"/>
      <c r="W21" s="379"/>
      <c r="X21" s="379"/>
      <c r="Y21" s="379"/>
      <c r="Z21" s="379"/>
      <c r="AA21" s="380"/>
      <c r="AB21" s="17"/>
      <c r="AC21" s="17"/>
      <c r="AD21" s="17"/>
      <c r="AE21" s="17"/>
      <c r="AF21" s="17"/>
      <c r="AG21" s="17"/>
      <c r="AH21" s="17"/>
      <c r="AI21" s="17"/>
      <c r="AJ21" s="17"/>
      <c r="AK21" s="17"/>
      <c r="AL21" s="10">
        <v>2</v>
      </c>
      <c r="AM21" t="str">
        <f t="shared" si="10"/>
        <v/>
      </c>
      <c r="AN21" t="b">
        <f t="shared" si="11"/>
        <v>0</v>
      </c>
      <c r="AO21" t="s">
        <v>38</v>
      </c>
      <c r="AP21" t="b">
        <f t="shared" si="12"/>
        <v>0</v>
      </c>
      <c r="AQ21" s="11" t="b">
        <f t="shared" si="13"/>
        <v>0</v>
      </c>
      <c r="AR21" s="11" t="b">
        <f t="shared" si="14"/>
        <v>0</v>
      </c>
      <c r="AT21" s="12" t="str">
        <f t="shared" si="0"/>
        <v/>
      </c>
      <c r="BC21" t="b">
        <v>0</v>
      </c>
    </row>
    <row r="22" spans="2:55">
      <c r="B22" s="17"/>
      <c r="C22" s="20"/>
      <c r="D22" s="373" t="s">
        <v>10</v>
      </c>
      <c r="E22" s="373"/>
      <c r="F22" s="373"/>
      <c r="G22" s="373"/>
      <c r="H22" s="373"/>
      <c r="I22" s="373"/>
      <c r="J22" s="373"/>
      <c r="K22" s="373"/>
      <c r="L22" s="373"/>
      <c r="M22" s="373"/>
      <c r="N22" s="373"/>
      <c r="O22" s="373"/>
      <c r="P22" s="373"/>
      <c r="Q22" s="373"/>
      <c r="R22" s="373"/>
      <c r="S22" s="373"/>
      <c r="T22" s="373"/>
      <c r="U22" s="376">
        <v>12154</v>
      </c>
      <c r="V22" s="376"/>
      <c r="W22" s="376"/>
      <c r="X22" s="376"/>
      <c r="Y22" s="376"/>
      <c r="Z22" s="376"/>
      <c r="AA22" s="377"/>
      <c r="AB22" s="17"/>
      <c r="AC22" s="17"/>
      <c r="AD22" s="17"/>
      <c r="AE22" s="17"/>
      <c r="AF22" s="17"/>
      <c r="AG22" s="17"/>
      <c r="AH22" s="17"/>
      <c r="AI22" s="17"/>
      <c r="AJ22" s="17"/>
      <c r="AK22" s="17"/>
      <c r="AL22" s="10">
        <v>2</v>
      </c>
      <c r="AM22" t="str">
        <f t="shared" si="10"/>
        <v/>
      </c>
      <c r="AN22" t="b">
        <f t="shared" si="11"/>
        <v>0</v>
      </c>
      <c r="AO22" t="s">
        <v>39</v>
      </c>
      <c r="AP22" t="b">
        <f t="shared" si="12"/>
        <v>0</v>
      </c>
      <c r="AQ22" s="11" t="b">
        <f t="shared" si="13"/>
        <v>0</v>
      </c>
      <c r="AR22" s="11" t="b">
        <f t="shared" si="14"/>
        <v>0</v>
      </c>
      <c r="AT22" s="12" t="str">
        <f t="shared" si="0"/>
        <v/>
      </c>
      <c r="BC22" t="b">
        <v>0</v>
      </c>
    </row>
    <row r="23" spans="2:55">
      <c r="B23" s="17"/>
      <c r="C23" s="21"/>
      <c r="D23" s="378" t="s">
        <v>11</v>
      </c>
      <c r="E23" s="378"/>
      <c r="F23" s="378"/>
      <c r="G23" s="378"/>
      <c r="H23" s="378"/>
      <c r="I23" s="378"/>
      <c r="J23" s="378"/>
      <c r="K23" s="378"/>
      <c r="L23" s="378"/>
      <c r="M23" s="378"/>
      <c r="N23" s="378"/>
      <c r="O23" s="378"/>
      <c r="P23" s="378"/>
      <c r="Q23" s="378"/>
      <c r="R23" s="378"/>
      <c r="S23" s="378"/>
      <c r="T23" s="378"/>
      <c r="U23" s="368">
        <v>11633</v>
      </c>
      <c r="V23" s="368"/>
      <c r="W23" s="368"/>
      <c r="X23" s="368"/>
      <c r="Y23" s="368"/>
      <c r="Z23" s="368"/>
      <c r="AA23" s="369"/>
      <c r="AB23" s="17"/>
      <c r="AC23" s="17"/>
      <c r="AD23" s="17"/>
      <c r="AE23" s="17"/>
      <c r="AF23" s="17"/>
      <c r="AG23" s="17"/>
      <c r="AH23" s="17"/>
      <c r="AI23" s="17"/>
      <c r="AJ23" s="17"/>
      <c r="AK23" s="17"/>
      <c r="AL23" s="10">
        <v>2</v>
      </c>
      <c r="AM23" t="str">
        <f>IF(BC23,D23&amp;$U$7&amp;U23,"")</f>
        <v/>
      </c>
      <c r="AN23" t="b">
        <f t="shared" si="11"/>
        <v>0</v>
      </c>
      <c r="AO23" t="s">
        <v>40</v>
      </c>
      <c r="AP23" t="b">
        <f t="shared" si="12"/>
        <v>0</v>
      </c>
      <c r="AQ23" s="11" t="b">
        <f t="shared" si="13"/>
        <v>0</v>
      </c>
      <c r="AR23" s="11" t="b">
        <f t="shared" si="14"/>
        <v>0</v>
      </c>
      <c r="AT23" s="12" t="str">
        <f t="shared" si="0"/>
        <v/>
      </c>
      <c r="BC23" t="b">
        <v>0</v>
      </c>
    </row>
    <row r="24" spans="2:55">
      <c r="B24" s="17"/>
      <c r="C24" s="367" t="s">
        <v>0</v>
      </c>
      <c r="D24" s="367"/>
      <c r="E24" s="367"/>
      <c r="F24" s="367"/>
      <c r="G24" s="367"/>
      <c r="H24" s="36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0">
        <v>1</v>
      </c>
      <c r="AM24" t="str">
        <f>IF(AS24="","",AS24)&amp;C24</f>
        <v>【!!!未完全填寫!!!】作用天數選擇 Time point:</v>
      </c>
      <c r="AN24" t="b">
        <f>OR(AK17&gt;0)</f>
        <v>0</v>
      </c>
      <c r="AO24" t="s">
        <v>32</v>
      </c>
      <c r="AP24" t="b">
        <f>AN24</f>
        <v>0</v>
      </c>
      <c r="AQ24" s="11" t="b">
        <f>AND($AN24,$AP24)</f>
        <v>0</v>
      </c>
      <c r="AR24" s="11" t="b">
        <f>IF($AN24=TRUE,$AP24&lt;&gt;TRUE)</f>
        <v>0</v>
      </c>
      <c r="AS24" t="str">
        <f>IF(OR(AL24=1,AL24=2),IF(OR(BC25:BC26)=FALSE,"【!!!未完全填寫!!!】",""),"")</f>
        <v>【!!!未完全填寫!!!】</v>
      </c>
      <c r="AT24" s="12" t="str">
        <f t="shared" si="0"/>
        <v/>
      </c>
    </row>
    <row r="25" spans="2:55">
      <c r="B25" s="17"/>
      <c r="C25" s="22"/>
      <c r="D25" s="371" t="s">
        <v>15</v>
      </c>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1"/>
      <c r="AI25" s="371"/>
      <c r="AJ25" s="371"/>
      <c r="AK25" s="371"/>
      <c r="AL25" s="10">
        <v>2</v>
      </c>
      <c r="AM25" t="str">
        <f>IF(BC25,D25,"")</f>
        <v/>
      </c>
      <c r="AN25" t="b">
        <f t="shared" ref="AN25:AN26" si="15">BC25</f>
        <v>0</v>
      </c>
      <c r="AO25" t="s">
        <v>40</v>
      </c>
      <c r="AP25" t="b">
        <f t="shared" ref="AP25:AP26" si="16">AN25</f>
        <v>0</v>
      </c>
      <c r="AQ25" s="11" t="b">
        <f t="shared" si="13"/>
        <v>0</v>
      </c>
      <c r="AR25" s="11" t="b">
        <f t="shared" si="14"/>
        <v>0</v>
      </c>
      <c r="AT25" s="12" t="str">
        <f t="shared" si="0"/>
        <v/>
      </c>
      <c r="BC25" t="b">
        <v>0</v>
      </c>
    </row>
    <row r="26" spans="2:55">
      <c r="B26" s="17"/>
      <c r="C26" s="22"/>
      <c r="D26" s="370" t="s">
        <v>14</v>
      </c>
      <c r="E26" s="370"/>
      <c r="F26" s="370"/>
      <c r="G26" s="370"/>
      <c r="H26" s="370"/>
      <c r="I26" s="370"/>
      <c r="J26" s="370"/>
      <c r="K26" s="370"/>
      <c r="L26" s="370"/>
      <c r="M26" s="370"/>
      <c r="N26" s="370"/>
      <c r="O26" s="370"/>
      <c r="P26" s="370"/>
      <c r="Q26" s="370"/>
      <c r="R26" s="370"/>
      <c r="S26" s="370"/>
      <c r="T26" s="370"/>
      <c r="U26" s="370" t="s">
        <v>41</v>
      </c>
      <c r="V26" s="370"/>
      <c r="W26" s="370"/>
      <c r="X26" s="370"/>
      <c r="Y26" s="370"/>
      <c r="Z26" s="370"/>
      <c r="AA26" s="370"/>
      <c r="AB26" s="370"/>
      <c r="AC26" s="370"/>
      <c r="AD26" s="370"/>
      <c r="AE26" s="370"/>
      <c r="AF26" s="370"/>
      <c r="AG26" s="370"/>
      <c r="AH26" s="370"/>
      <c r="AI26" s="370"/>
      <c r="AJ26" s="370"/>
      <c r="AK26" s="370"/>
      <c r="AL26" s="10">
        <v>2</v>
      </c>
      <c r="AM26" t="str">
        <f>IF(BC26,D26&amp;K26&amp;U26,"")</f>
        <v/>
      </c>
      <c r="AN26" t="b">
        <f t="shared" si="15"/>
        <v>0</v>
      </c>
      <c r="AO26" t="s">
        <v>40</v>
      </c>
      <c r="AP26" t="b">
        <f t="shared" si="16"/>
        <v>0</v>
      </c>
      <c r="AQ26" s="11" t="b">
        <f t="shared" si="13"/>
        <v>0</v>
      </c>
      <c r="AR26" s="11" t="b">
        <f t="shared" si="14"/>
        <v>0</v>
      </c>
      <c r="AT26" s="12" t="str">
        <f t="shared" si="0"/>
        <v/>
      </c>
      <c r="BC26" t="b">
        <v>0</v>
      </c>
    </row>
    <row r="27" spans="2:55">
      <c r="B27" s="364" t="s">
        <v>34</v>
      </c>
      <c r="C27" s="365"/>
      <c r="D27" s="365"/>
      <c r="E27" s="365"/>
      <c r="F27" s="365"/>
      <c r="G27" s="365"/>
      <c r="H27" s="365"/>
      <c r="I27" s="365"/>
      <c r="J27" s="365"/>
      <c r="K27" s="365"/>
      <c r="L27" s="365"/>
      <c r="M27" s="365"/>
      <c r="N27" s="365"/>
      <c r="O27" s="365"/>
      <c r="P27" s="365"/>
      <c r="Q27" s="365"/>
      <c r="R27" s="365"/>
      <c r="S27" s="365"/>
      <c r="T27" s="365"/>
      <c r="U27" s="365"/>
      <c r="V27" s="365"/>
      <c r="W27" s="365"/>
      <c r="X27" s="365"/>
      <c r="Y27" s="365"/>
      <c r="Z27" s="365"/>
      <c r="AA27" s="365"/>
      <c r="AB27" s="365"/>
      <c r="AC27" s="365"/>
      <c r="AD27" s="365"/>
      <c r="AE27" s="365"/>
      <c r="AF27" s="365"/>
      <c r="AG27" s="365"/>
      <c r="AH27" s="365"/>
      <c r="AI27" s="365"/>
      <c r="AJ27" s="365"/>
      <c r="AK27" s="14">
        <f>COUNTIF(BC29:BC33,TRUE)</f>
        <v>0</v>
      </c>
      <c r="AL27" s="10">
        <v>1</v>
      </c>
      <c r="AM27" t="str">
        <f>IF(AS27="","",AS27)&amp;B27</f>
        <v>化粧品防腐效能試驗指引 (食藥署發文字號: FDA器字第1101603809號)   **所需樣品量200ml**</v>
      </c>
      <c r="AN27" t="b">
        <f>OR(AK27&gt;0,BC35:BC36)</f>
        <v>0</v>
      </c>
      <c r="AO27" t="s">
        <v>32</v>
      </c>
      <c r="AP27" t="b">
        <f>AN27</f>
        <v>0</v>
      </c>
      <c r="AQ27" s="11" t="b">
        <f>AND($AN27,$AP27)</f>
        <v>0</v>
      </c>
      <c r="AR27" s="11" t="b">
        <f>IF($AN27=TRUE,$AP27&lt;&gt;TRUE)</f>
        <v>0</v>
      </c>
      <c r="AT27" s="12" t="str">
        <f t="shared" si="0"/>
        <v/>
      </c>
    </row>
    <row r="28" spans="2:55">
      <c r="B28" s="17"/>
      <c r="C28" s="374" t="s">
        <v>2</v>
      </c>
      <c r="D28" s="375"/>
      <c r="E28" s="375"/>
      <c r="F28" s="375"/>
      <c r="G28" s="375"/>
      <c r="H28" s="375"/>
      <c r="I28" s="375"/>
      <c r="J28" s="375"/>
      <c r="K28" s="375"/>
      <c r="L28" s="375"/>
      <c r="M28" s="375"/>
      <c r="N28" s="375"/>
      <c r="O28" s="375"/>
      <c r="P28" s="375"/>
      <c r="Q28" s="375"/>
      <c r="R28" s="375"/>
      <c r="S28" s="375"/>
      <c r="T28" s="375"/>
      <c r="U28" s="375" t="s">
        <v>1</v>
      </c>
      <c r="V28" s="375"/>
      <c r="W28" s="375"/>
      <c r="X28" s="375"/>
      <c r="Y28" s="375"/>
      <c r="Z28" s="375"/>
      <c r="AA28" s="381"/>
      <c r="AB28" s="17"/>
      <c r="AC28" s="17"/>
      <c r="AD28" s="17"/>
      <c r="AE28" s="17"/>
      <c r="AF28" s="17"/>
      <c r="AG28" s="17"/>
      <c r="AH28" s="17"/>
      <c r="AI28" s="17"/>
      <c r="AJ28" s="17"/>
      <c r="AK28" s="17"/>
      <c r="AL28" s="10">
        <v>3</v>
      </c>
      <c r="AQ28" s="11"/>
      <c r="AR28" s="11"/>
      <c r="AT28" s="12" t="str">
        <f t="shared" si="0"/>
        <v/>
      </c>
    </row>
    <row r="29" spans="2:55">
      <c r="B29" s="17"/>
      <c r="C29" s="18"/>
      <c r="D29" s="372" t="s">
        <v>7</v>
      </c>
      <c r="E29" s="372"/>
      <c r="F29" s="372"/>
      <c r="G29" s="372"/>
      <c r="H29" s="372"/>
      <c r="I29" s="372"/>
      <c r="J29" s="372"/>
      <c r="K29" s="372"/>
      <c r="L29" s="372"/>
      <c r="M29" s="372"/>
      <c r="N29" s="372"/>
      <c r="O29" s="372"/>
      <c r="P29" s="372"/>
      <c r="Q29" s="372"/>
      <c r="R29" s="372"/>
      <c r="S29" s="372"/>
      <c r="T29" s="372"/>
      <c r="U29" s="379">
        <v>30506</v>
      </c>
      <c r="V29" s="379"/>
      <c r="W29" s="379"/>
      <c r="X29" s="379"/>
      <c r="Y29" s="379"/>
      <c r="Z29" s="379"/>
      <c r="AA29" s="380"/>
      <c r="AB29" s="17"/>
      <c r="AC29" s="17"/>
      <c r="AD29" s="17"/>
      <c r="AE29" s="17"/>
      <c r="AF29" s="17"/>
      <c r="AG29" s="17"/>
      <c r="AH29" s="17"/>
      <c r="AI29" s="17"/>
      <c r="AJ29" s="17"/>
      <c r="AK29" s="17"/>
      <c r="AL29" s="10">
        <v>2</v>
      </c>
      <c r="AM29" t="str">
        <f>IF(BC29,D29&amp;$U$7&amp;U29,"")</f>
        <v/>
      </c>
      <c r="AN29" t="b">
        <f>BC29</f>
        <v>0</v>
      </c>
      <c r="AO29" t="s">
        <v>36</v>
      </c>
      <c r="AP29" t="b">
        <f>AN29</f>
        <v>0</v>
      </c>
      <c r="AQ29" s="11" t="b">
        <f>AND($AN29,$AP29)</f>
        <v>0</v>
      </c>
      <c r="AR29" s="11" t="b">
        <f>IF($AN29=TRUE,$AP29&lt;&gt;TRUE)</f>
        <v>0</v>
      </c>
      <c r="AT29" s="12" t="str">
        <f t="shared" si="0"/>
        <v/>
      </c>
      <c r="BC29" t="b">
        <v>0</v>
      </c>
    </row>
    <row r="30" spans="2:55">
      <c r="B30" s="17"/>
      <c r="C30" s="19"/>
      <c r="D30" s="373" t="s">
        <v>8</v>
      </c>
      <c r="E30" s="373"/>
      <c r="F30" s="373"/>
      <c r="G30" s="373"/>
      <c r="H30" s="373"/>
      <c r="I30" s="373"/>
      <c r="J30" s="373"/>
      <c r="K30" s="373"/>
      <c r="L30" s="373"/>
      <c r="M30" s="373"/>
      <c r="N30" s="373"/>
      <c r="O30" s="373"/>
      <c r="P30" s="373"/>
      <c r="Q30" s="373"/>
      <c r="R30" s="373"/>
      <c r="S30" s="373"/>
      <c r="T30" s="373"/>
      <c r="U30" s="376">
        <v>21538</v>
      </c>
      <c r="V30" s="376"/>
      <c r="W30" s="376"/>
      <c r="X30" s="376"/>
      <c r="Y30" s="376"/>
      <c r="Z30" s="376"/>
      <c r="AA30" s="377"/>
      <c r="AB30" s="17"/>
      <c r="AC30" s="17"/>
      <c r="AD30" s="17"/>
      <c r="AE30" s="17"/>
      <c r="AF30" s="17"/>
      <c r="AG30" s="17"/>
      <c r="AH30" s="17"/>
      <c r="AI30" s="17"/>
      <c r="AJ30" s="17"/>
      <c r="AK30" s="17"/>
      <c r="AL30" s="10">
        <v>2</v>
      </c>
      <c r="AM30" t="str">
        <f t="shared" ref="AM30:AM32" si="17">IF(BC30,D30&amp;$U$7&amp;U30,"")</f>
        <v/>
      </c>
      <c r="AN30" t="b">
        <f t="shared" ref="AN30:AN33" si="18">BC30</f>
        <v>0</v>
      </c>
      <c r="AO30" t="s">
        <v>37</v>
      </c>
      <c r="AP30" t="b">
        <f t="shared" ref="AP30:AP33" si="19">AN30</f>
        <v>0</v>
      </c>
      <c r="AQ30" s="11" t="b">
        <f t="shared" ref="AQ30:AQ36" si="20">AND($AN30,$AP30)</f>
        <v>0</v>
      </c>
      <c r="AR30" s="11" t="b">
        <f t="shared" ref="AR30:AR36" si="21">IF($AN30=TRUE,$AP30&lt;&gt;TRUE)</f>
        <v>0</v>
      </c>
      <c r="AT30" s="12" t="str">
        <f t="shared" si="0"/>
        <v/>
      </c>
      <c r="BC30" t="b">
        <v>0</v>
      </c>
    </row>
    <row r="31" spans="2:55">
      <c r="B31" s="17"/>
      <c r="C31" s="18"/>
      <c r="D31" s="372" t="s">
        <v>9</v>
      </c>
      <c r="E31" s="372"/>
      <c r="F31" s="372"/>
      <c r="G31" s="372"/>
      <c r="H31" s="372"/>
      <c r="I31" s="372"/>
      <c r="J31" s="372"/>
      <c r="K31" s="372"/>
      <c r="L31" s="372"/>
      <c r="M31" s="372"/>
      <c r="N31" s="372"/>
      <c r="O31" s="372"/>
      <c r="P31" s="372"/>
      <c r="Q31" s="372"/>
      <c r="R31" s="372"/>
      <c r="S31" s="372"/>
      <c r="T31" s="372"/>
      <c r="U31" s="379">
        <v>11634</v>
      </c>
      <c r="V31" s="379"/>
      <c r="W31" s="379"/>
      <c r="X31" s="379"/>
      <c r="Y31" s="379"/>
      <c r="Z31" s="379"/>
      <c r="AA31" s="380"/>
      <c r="AB31" s="17"/>
      <c r="AC31" s="17"/>
      <c r="AD31" s="17"/>
      <c r="AE31" s="17"/>
      <c r="AF31" s="17"/>
      <c r="AG31" s="17"/>
      <c r="AH31" s="17"/>
      <c r="AI31" s="17"/>
      <c r="AJ31" s="17"/>
      <c r="AK31" s="17"/>
      <c r="AL31" s="10">
        <v>2</v>
      </c>
      <c r="AM31" t="str">
        <f t="shared" si="17"/>
        <v/>
      </c>
      <c r="AN31" t="b">
        <f t="shared" si="18"/>
        <v>0</v>
      </c>
      <c r="AO31" t="s">
        <v>38</v>
      </c>
      <c r="AP31" t="b">
        <f t="shared" si="19"/>
        <v>0</v>
      </c>
      <c r="AQ31" s="11" t="b">
        <f t="shared" si="20"/>
        <v>0</v>
      </c>
      <c r="AR31" s="11" t="b">
        <f t="shared" si="21"/>
        <v>0</v>
      </c>
      <c r="AT31" s="12" t="str">
        <f t="shared" si="0"/>
        <v/>
      </c>
      <c r="BC31" t="b">
        <v>0</v>
      </c>
    </row>
    <row r="32" spans="2:55">
      <c r="B32" s="17"/>
      <c r="C32" s="20"/>
      <c r="D32" s="373" t="s">
        <v>10</v>
      </c>
      <c r="E32" s="373"/>
      <c r="F32" s="373"/>
      <c r="G32" s="373"/>
      <c r="H32" s="373"/>
      <c r="I32" s="373"/>
      <c r="J32" s="373"/>
      <c r="K32" s="373"/>
      <c r="L32" s="373"/>
      <c r="M32" s="373"/>
      <c r="N32" s="373"/>
      <c r="O32" s="373"/>
      <c r="P32" s="373"/>
      <c r="Q32" s="373"/>
      <c r="R32" s="373"/>
      <c r="S32" s="373"/>
      <c r="T32" s="373"/>
      <c r="U32" s="376">
        <v>12154</v>
      </c>
      <c r="V32" s="376"/>
      <c r="W32" s="376"/>
      <c r="X32" s="376"/>
      <c r="Y32" s="376"/>
      <c r="Z32" s="376"/>
      <c r="AA32" s="377"/>
      <c r="AB32" s="17"/>
      <c r="AC32" s="17"/>
      <c r="AD32" s="17"/>
      <c r="AE32" s="17"/>
      <c r="AF32" s="17"/>
      <c r="AG32" s="17"/>
      <c r="AH32" s="17"/>
      <c r="AI32" s="17"/>
      <c r="AJ32" s="17"/>
      <c r="AK32" s="17"/>
      <c r="AL32" s="10">
        <v>2</v>
      </c>
      <c r="AM32" t="str">
        <f t="shared" si="17"/>
        <v/>
      </c>
      <c r="AN32" t="b">
        <f t="shared" si="18"/>
        <v>0</v>
      </c>
      <c r="AO32" t="s">
        <v>39</v>
      </c>
      <c r="AP32" t="b">
        <f t="shared" si="19"/>
        <v>0</v>
      </c>
      <c r="AQ32" s="11" t="b">
        <f t="shared" si="20"/>
        <v>0</v>
      </c>
      <c r="AR32" s="11" t="b">
        <f t="shared" si="21"/>
        <v>0</v>
      </c>
      <c r="AT32" s="12" t="str">
        <f t="shared" si="0"/>
        <v/>
      </c>
      <c r="BC32" t="b">
        <v>0</v>
      </c>
    </row>
    <row r="33" spans="2:55">
      <c r="B33" s="17"/>
      <c r="C33" s="21"/>
      <c r="D33" s="378" t="s">
        <v>11</v>
      </c>
      <c r="E33" s="378"/>
      <c r="F33" s="378"/>
      <c r="G33" s="378"/>
      <c r="H33" s="378"/>
      <c r="I33" s="378"/>
      <c r="J33" s="378"/>
      <c r="K33" s="378"/>
      <c r="L33" s="378"/>
      <c r="M33" s="378"/>
      <c r="N33" s="378"/>
      <c r="O33" s="378"/>
      <c r="P33" s="378"/>
      <c r="Q33" s="378"/>
      <c r="R33" s="378"/>
      <c r="S33" s="378"/>
      <c r="T33" s="378"/>
      <c r="U33" s="368">
        <v>11633</v>
      </c>
      <c r="V33" s="368"/>
      <c r="W33" s="368"/>
      <c r="X33" s="368"/>
      <c r="Y33" s="368"/>
      <c r="Z33" s="368"/>
      <c r="AA33" s="369"/>
      <c r="AB33" s="17"/>
      <c r="AC33" s="17"/>
      <c r="AD33" s="17"/>
      <c r="AE33" s="17"/>
      <c r="AF33" s="17"/>
      <c r="AG33" s="17"/>
      <c r="AH33" s="17"/>
      <c r="AI33" s="17"/>
      <c r="AJ33" s="17"/>
      <c r="AK33" s="17"/>
      <c r="AL33" s="10">
        <v>2</v>
      </c>
      <c r="AM33" t="str">
        <f>IF(BC33,D33&amp;$U$7&amp;U33,"")</f>
        <v/>
      </c>
      <c r="AN33" t="b">
        <f t="shared" si="18"/>
        <v>0</v>
      </c>
      <c r="AO33" t="s">
        <v>40</v>
      </c>
      <c r="AP33" t="b">
        <f t="shared" si="19"/>
        <v>0</v>
      </c>
      <c r="AQ33" s="11" t="b">
        <f t="shared" si="20"/>
        <v>0</v>
      </c>
      <c r="AR33" s="11" t="b">
        <f t="shared" si="21"/>
        <v>0</v>
      </c>
      <c r="AT33" s="12" t="str">
        <f t="shared" si="0"/>
        <v/>
      </c>
      <c r="BC33" t="b">
        <v>0</v>
      </c>
    </row>
    <row r="34" spans="2:55">
      <c r="B34" s="17"/>
      <c r="C34" s="367" t="s">
        <v>0</v>
      </c>
      <c r="D34" s="367"/>
      <c r="E34" s="367"/>
      <c r="F34" s="367"/>
      <c r="G34" s="367"/>
      <c r="H34" s="36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0">
        <v>1</v>
      </c>
      <c r="AM34" t="str">
        <f>IF(AS34="","",AS34)&amp;C34</f>
        <v>【!!!未完全填寫!!!】作用天數選擇 Time point:</v>
      </c>
      <c r="AN34" t="b">
        <f>OR(AK27&gt;0)</f>
        <v>0</v>
      </c>
      <c r="AO34" t="s">
        <v>32</v>
      </c>
      <c r="AP34" t="b">
        <f>AN34</f>
        <v>0</v>
      </c>
      <c r="AQ34" s="11" t="b">
        <f>AND($AN34,$AP34)</f>
        <v>0</v>
      </c>
      <c r="AR34" s="11" t="b">
        <f>IF($AN34=TRUE,$AP34&lt;&gt;TRUE)</f>
        <v>0</v>
      </c>
      <c r="AS34" t="str">
        <f>IF(OR(AL34=1,AL34=2),IF(OR(BC35:BC36)=FALSE,"【!!!未完全填寫!!!】",""),"")</f>
        <v>【!!!未完全填寫!!!】</v>
      </c>
      <c r="AT34" s="12" t="str">
        <f t="shared" si="0"/>
        <v/>
      </c>
    </row>
    <row r="35" spans="2:55">
      <c r="B35" s="17"/>
      <c r="C35" s="22"/>
      <c r="D35" s="371" t="s">
        <v>16</v>
      </c>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1"/>
      <c r="AH35" s="371"/>
      <c r="AI35" s="371"/>
      <c r="AJ35" s="371"/>
      <c r="AK35" s="371"/>
      <c r="AL35" s="10">
        <v>2</v>
      </c>
      <c r="AM35" t="str">
        <f>IF(BC35,D35,"")</f>
        <v/>
      </c>
      <c r="AN35" t="b">
        <f t="shared" ref="AN35:AN36" si="22">BC35</f>
        <v>0</v>
      </c>
      <c r="AO35" t="s">
        <v>40</v>
      </c>
      <c r="AP35" t="b">
        <f t="shared" ref="AP35:AP36" si="23">AN35</f>
        <v>0</v>
      </c>
      <c r="AQ35" s="11" t="b">
        <f t="shared" si="20"/>
        <v>0</v>
      </c>
      <c r="AR35" s="11" t="b">
        <f t="shared" si="21"/>
        <v>0</v>
      </c>
      <c r="AT35" s="12" t="str">
        <f t="shared" si="0"/>
        <v/>
      </c>
      <c r="BC35" t="b">
        <v>0</v>
      </c>
    </row>
    <row r="36" spans="2:55">
      <c r="B36" s="17"/>
      <c r="C36" s="22"/>
      <c r="D36" s="370" t="s">
        <v>14</v>
      </c>
      <c r="E36" s="370"/>
      <c r="F36" s="370"/>
      <c r="G36" s="370"/>
      <c r="H36" s="370"/>
      <c r="I36" s="370"/>
      <c r="J36" s="370"/>
      <c r="K36" s="370"/>
      <c r="L36" s="370"/>
      <c r="M36" s="370"/>
      <c r="N36" s="370"/>
      <c r="O36" s="370"/>
      <c r="P36" s="370"/>
      <c r="Q36" s="370"/>
      <c r="R36" s="370"/>
      <c r="S36" s="370"/>
      <c r="T36" s="370"/>
      <c r="U36" s="370" t="s">
        <v>41</v>
      </c>
      <c r="V36" s="370"/>
      <c r="W36" s="370"/>
      <c r="X36" s="370"/>
      <c r="Y36" s="370"/>
      <c r="Z36" s="370"/>
      <c r="AA36" s="370"/>
      <c r="AB36" s="370"/>
      <c r="AC36" s="370"/>
      <c r="AD36" s="370"/>
      <c r="AE36" s="370"/>
      <c r="AF36" s="370"/>
      <c r="AG36" s="370"/>
      <c r="AH36" s="370"/>
      <c r="AI36" s="370"/>
      <c r="AJ36" s="370"/>
      <c r="AK36" s="370"/>
      <c r="AL36" s="10">
        <v>2</v>
      </c>
      <c r="AM36" t="str">
        <f>IF(BC36,D36&amp;K36&amp;U36,"")</f>
        <v/>
      </c>
      <c r="AN36" t="b">
        <f t="shared" si="22"/>
        <v>0</v>
      </c>
      <c r="AO36" t="s">
        <v>40</v>
      </c>
      <c r="AP36" t="b">
        <f t="shared" si="23"/>
        <v>0</v>
      </c>
      <c r="AQ36" s="11" t="b">
        <f t="shared" si="20"/>
        <v>0</v>
      </c>
      <c r="AR36" s="11" t="b">
        <f t="shared" si="21"/>
        <v>0</v>
      </c>
      <c r="AT36" s="12" t="str">
        <f t="shared" si="0"/>
        <v/>
      </c>
      <c r="BC36" t="b">
        <v>0</v>
      </c>
    </row>
    <row r="37" spans="2:55">
      <c r="B37" s="365" t="s">
        <v>33</v>
      </c>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c r="AB37" s="365"/>
      <c r="AC37" s="365"/>
      <c r="AD37" s="365"/>
      <c r="AE37" s="365"/>
      <c r="AF37" s="365"/>
      <c r="AG37" s="365"/>
      <c r="AH37" s="365"/>
      <c r="AI37" s="365"/>
      <c r="AJ37" s="365"/>
      <c r="AK37" s="14">
        <f>COUNTIF(BC38,TRUE)</f>
        <v>0</v>
      </c>
      <c r="AL37" s="10">
        <v>1</v>
      </c>
      <c r="AM37" t="str">
        <f>IF(AS37="","",AS37)&amp;B37</f>
        <v xml:space="preserve">其他Others (未在表列測項可自行填寫): </v>
      </c>
      <c r="AN37" t="b">
        <f>OR(AK37&gt;0,BC45:BC46)</f>
        <v>0</v>
      </c>
      <c r="AO37" t="s">
        <v>32</v>
      </c>
      <c r="AP37" t="b">
        <f>AN37</f>
        <v>0</v>
      </c>
      <c r="AQ37" s="11" t="b">
        <f>AND($AN37,$AP37)</f>
        <v>0</v>
      </c>
      <c r="AR37" s="11" t="b">
        <f>IF($AN37=TRUE,$AP37&lt;&gt;TRUE)</f>
        <v>0</v>
      </c>
      <c r="AT37" s="12" t="str">
        <f t="shared" ref="AT37:AT38" si="24">AT36&amp;IF(AQ37=TRUE,
    IF(AL37=3,
        IF(AM37="", "", "        "&amp;REPT("-", LEN(AO37) - LEN(SUBSTITUTE(AO37, "-", "")))&amp;AM37&amp;CHAR(10)),
        IF(AL37=1, ""&amp;AM37&amp;CHAR(10),
           IF(AL37=2, "      █"&amp;AM37&amp;CHAR(10), AM37&amp;CHAR(10))
        )
    )&amp;AS37,
    "")</f>
        <v/>
      </c>
    </row>
    <row r="38" spans="2:55">
      <c r="C38" s="16"/>
      <c r="D38" s="363"/>
      <c r="E38" s="363"/>
      <c r="F38" s="363"/>
      <c r="G38" s="363"/>
      <c r="H38" s="363"/>
      <c r="I38" s="363"/>
      <c r="J38" s="363"/>
      <c r="K38" s="363"/>
      <c r="L38" s="363"/>
      <c r="M38" s="363"/>
      <c r="N38" s="363"/>
      <c r="O38" s="363"/>
      <c r="P38" s="363"/>
      <c r="Q38" s="363"/>
      <c r="R38" s="363"/>
      <c r="S38" s="363"/>
      <c r="T38" s="363"/>
      <c r="U38" s="363"/>
      <c r="V38" s="363"/>
      <c r="W38" s="363"/>
      <c r="X38" s="363"/>
      <c r="Y38" s="363"/>
      <c r="Z38" s="363"/>
      <c r="AA38" s="363"/>
      <c r="AB38" s="363"/>
      <c r="AC38" s="363"/>
      <c r="AD38" s="363"/>
      <c r="AE38" s="363"/>
      <c r="AF38" s="363"/>
      <c r="AG38" s="363"/>
      <c r="AH38" s="363"/>
      <c r="AI38" s="363"/>
      <c r="AJ38" s="363"/>
      <c r="AK38" s="363"/>
      <c r="AL38" s="10">
        <v>2</v>
      </c>
      <c r="AM38" t="str">
        <f>IF(BC38,D38,"")</f>
        <v/>
      </c>
      <c r="AN38" t="b">
        <f>BC38</f>
        <v>0</v>
      </c>
      <c r="AO38" t="s">
        <v>36</v>
      </c>
      <c r="AP38" t="b">
        <f>AN38</f>
        <v>0</v>
      </c>
      <c r="AQ38" s="11" t="b">
        <f>AND($AN38,$AP38)</f>
        <v>0</v>
      </c>
      <c r="AR38" s="11" t="b">
        <f>IF($AN38=TRUE,$AP38&lt;&gt;TRUE)</f>
        <v>0</v>
      </c>
      <c r="AT38" s="12" t="str">
        <f t="shared" si="24"/>
        <v/>
      </c>
      <c r="BC38" t="b">
        <v>0</v>
      </c>
    </row>
    <row r="39" spans="2:55" ht="19.5">
      <c r="B39" s="366" t="s">
        <v>43</v>
      </c>
      <c r="C39" s="366"/>
      <c r="D39" s="366"/>
      <c r="E39" s="366"/>
      <c r="F39" s="366"/>
      <c r="G39" s="366"/>
      <c r="H39" s="366"/>
      <c r="I39" s="366"/>
      <c r="J39" s="366"/>
      <c r="K39" s="366"/>
      <c r="L39" s="366"/>
      <c r="M39" s="366"/>
      <c r="N39" s="366"/>
      <c r="O39" s="366"/>
      <c r="P39" s="366"/>
      <c r="Q39" s="366"/>
      <c r="R39" s="366"/>
      <c r="S39" s="366"/>
      <c r="T39" s="366"/>
      <c r="U39" s="366"/>
      <c r="V39" s="366"/>
      <c r="W39" s="366"/>
      <c r="X39" s="366"/>
      <c r="Y39" s="366"/>
      <c r="Z39" s="366"/>
      <c r="AA39" s="366"/>
      <c r="AB39" s="366"/>
      <c r="AC39" s="366"/>
      <c r="AD39" s="366"/>
      <c r="AE39" s="366"/>
      <c r="AF39" s="366"/>
      <c r="AG39" s="366"/>
      <c r="AH39" s="366"/>
      <c r="AI39" s="366"/>
      <c r="AJ39" s="366"/>
      <c r="AK39" s="366"/>
    </row>
  </sheetData>
  <sheetProtection algorithmName="SHA-512" hashValue="zBDhPE/A8M7TdAtYiDx+YpyO6fIv3JwLm61LUa5432vIDNTfc1oYH0Nyk/nlWLo09+w79uma6ltb8FlXhU212Q==" saltValue="nu41rS7SUa8nB83hIX8QlA==" spinCount="100000" sheet="1" scenarios="1" formatCells="0" formatRows="0"/>
  <mergeCells count="66">
    <mergeCell ref="U12:AA12"/>
    <mergeCell ref="C7:T7"/>
    <mergeCell ref="D8:T8"/>
    <mergeCell ref="B1:AK1"/>
    <mergeCell ref="B2:AK2"/>
    <mergeCell ref="B6:AJ6"/>
    <mergeCell ref="U7:AA7"/>
    <mergeCell ref="U8:AA8"/>
    <mergeCell ref="U9:AA9"/>
    <mergeCell ref="U10:AA10"/>
    <mergeCell ref="U11:AA11"/>
    <mergeCell ref="D9:T9"/>
    <mergeCell ref="D10:T10"/>
    <mergeCell ref="D11:T11"/>
    <mergeCell ref="D12:T12"/>
    <mergeCell ref="B3:AK3"/>
    <mergeCell ref="C18:T18"/>
    <mergeCell ref="B17:AJ17"/>
    <mergeCell ref="U18:AA18"/>
    <mergeCell ref="D19:T19"/>
    <mergeCell ref="U19:AA19"/>
    <mergeCell ref="D33:T33"/>
    <mergeCell ref="D21:T21"/>
    <mergeCell ref="U21:AA21"/>
    <mergeCell ref="D22:T22"/>
    <mergeCell ref="U22:AA22"/>
    <mergeCell ref="D23:T23"/>
    <mergeCell ref="U23:AA23"/>
    <mergeCell ref="B27:AJ27"/>
    <mergeCell ref="U29:AA29"/>
    <mergeCell ref="U30:AA30"/>
    <mergeCell ref="U31:AA31"/>
    <mergeCell ref="U32:AA32"/>
    <mergeCell ref="U28:AA28"/>
    <mergeCell ref="D35:AK35"/>
    <mergeCell ref="D25:AK25"/>
    <mergeCell ref="C13:H13"/>
    <mergeCell ref="D29:T29"/>
    <mergeCell ref="D30:T30"/>
    <mergeCell ref="D31:T31"/>
    <mergeCell ref="D32:T32"/>
    <mergeCell ref="C28:T28"/>
    <mergeCell ref="D14:AK14"/>
    <mergeCell ref="D15:AK15"/>
    <mergeCell ref="D16:J16"/>
    <mergeCell ref="K16:T16"/>
    <mergeCell ref="D26:J26"/>
    <mergeCell ref="K26:T26"/>
    <mergeCell ref="D20:T20"/>
    <mergeCell ref="U20:AA20"/>
    <mergeCell ref="D38:AK38"/>
    <mergeCell ref="B4:AJ4"/>
    <mergeCell ref="B39:AK39"/>
    <mergeCell ref="B37:AJ37"/>
    <mergeCell ref="C34:H34"/>
    <mergeCell ref="D5:F5"/>
    <mergeCell ref="H5:M5"/>
    <mergeCell ref="O5:Q5"/>
    <mergeCell ref="R5:W5"/>
    <mergeCell ref="U33:AA33"/>
    <mergeCell ref="C24:H24"/>
    <mergeCell ref="U16:AK16"/>
    <mergeCell ref="U26:AK26"/>
    <mergeCell ref="U36:AK36"/>
    <mergeCell ref="D36:J36"/>
    <mergeCell ref="K36:T36"/>
  </mergeCells>
  <phoneticPr fontId="1" type="noConversion"/>
  <conditionalFormatting sqref="B4">
    <cfRule type="expression" dxfId="233" priority="5" stopIfTrue="1">
      <formula>AND($AQ4=TRUE, ISNUMBER(SEARCH("*", $AT4)))</formula>
    </cfRule>
  </conditionalFormatting>
  <conditionalFormatting sqref="B6">
    <cfRule type="expression" dxfId="232" priority="116" stopIfTrue="1">
      <formula>AND($AQ6=TRUE, ISNUMBER(SEARCH("*", $AT6)))</formula>
    </cfRule>
  </conditionalFormatting>
  <conditionalFormatting sqref="B17">
    <cfRule type="expression" dxfId="231" priority="112" stopIfTrue="1">
      <formula>AND($AQ17=TRUE, ISNUMBER(SEARCH("*", $AT17)))</formula>
    </cfRule>
  </conditionalFormatting>
  <conditionalFormatting sqref="B27">
    <cfRule type="expression" dxfId="230" priority="108" stopIfTrue="1">
      <formula>AND($AQ27=TRUE, ISNUMBER(SEARCH("*", $AT27)))</formula>
    </cfRule>
  </conditionalFormatting>
  <conditionalFormatting sqref="B37">
    <cfRule type="expression" dxfId="229" priority="184" stopIfTrue="1">
      <formula>AND($AQ37=TRUE, ISNUMBER(SEARCH("*", $AT37)))</formula>
    </cfRule>
  </conditionalFormatting>
  <conditionalFormatting sqref="B39">
    <cfRule type="expression" dxfId="228" priority="1">
      <formula>OR($AL39=2,$AL39=3,$AL39=1)</formula>
    </cfRule>
    <cfRule type="expression" dxfId="227" priority="2">
      <formula>OR($AL39=3)</formula>
    </cfRule>
  </conditionalFormatting>
  <conditionalFormatting sqref="B4:AK4">
    <cfRule type="expression" dxfId="226" priority="3">
      <formula>OR($AL4=3)</formula>
    </cfRule>
    <cfRule type="expression" dxfId="225" priority="4">
      <formula>OR($AL4=2,$AL4=3,$AL4=1)</formula>
    </cfRule>
  </conditionalFormatting>
  <conditionalFormatting sqref="B27:AK27">
    <cfRule type="expression" dxfId="224" priority="94">
      <formula>OR($AL27=3)</formula>
    </cfRule>
    <cfRule type="expression" dxfId="223" priority="95">
      <formula>OR($AL27=2,$AL27=3,$AL27=1)</formula>
    </cfRule>
  </conditionalFormatting>
  <conditionalFormatting sqref="B17:AS17">
    <cfRule type="expression" dxfId="222" priority="25">
      <formula>OR($AL17=2,$AL17=3,$AL17=1)</formula>
    </cfRule>
    <cfRule type="expression" dxfId="221" priority="24">
      <formula>OR($AL17=3)</formula>
    </cfRule>
  </conditionalFormatting>
  <conditionalFormatting sqref="B1:AY4 B5:Q5 S5:AY5 B6:AY36 AK37:AY37 B38:AY38 AL39:AY39 B40:AY100">
    <cfRule type="expression" dxfId="220" priority="134">
      <formula>OR($AL1=2,$AL1=3,$AL1=1)</formula>
    </cfRule>
  </conditionalFormatting>
  <conditionalFormatting sqref="B1:AY4 S5:AY5 B6:AY36 AK37:AY37 B38:AY38 B5:Q5 AL39:AY39 B40:AY100">
    <cfRule type="expression" dxfId="219" priority="133">
      <formula>OR($AL1=3)</formula>
    </cfRule>
  </conditionalFormatting>
  <conditionalFormatting sqref="D5">
    <cfRule type="expression" dxfId="218" priority="135" stopIfTrue="1">
      <formula>BC5=TRUE</formula>
    </cfRule>
  </conditionalFormatting>
  <conditionalFormatting sqref="D8:D12">
    <cfRule type="expression" dxfId="217" priority="138" stopIfTrue="1">
      <formula>BC8=TRUE</formula>
    </cfRule>
  </conditionalFormatting>
  <conditionalFormatting sqref="D14:D16">
    <cfRule type="expression" dxfId="216" priority="143" stopIfTrue="1">
      <formula>BC14=TRUE</formula>
    </cfRule>
  </conditionalFormatting>
  <conditionalFormatting sqref="D19:D23">
    <cfRule type="expression" dxfId="215" priority="146" stopIfTrue="1">
      <formula>BC19=TRUE</formula>
    </cfRule>
  </conditionalFormatting>
  <conditionalFormatting sqref="D25:D26">
    <cfRule type="expression" dxfId="214" priority="151" stopIfTrue="1">
      <formula>BC25=TRUE</formula>
    </cfRule>
  </conditionalFormatting>
  <conditionalFormatting sqref="D29:D33">
    <cfRule type="expression" dxfId="213" priority="153" stopIfTrue="1">
      <formula>BC29=TRUE</formula>
    </cfRule>
  </conditionalFormatting>
  <conditionalFormatting sqref="D35:D36">
    <cfRule type="expression" dxfId="212" priority="158" stopIfTrue="1">
      <formula>BC35=TRUE</formula>
    </cfRule>
  </conditionalFormatting>
  <conditionalFormatting sqref="D38">
    <cfRule type="expression" dxfId="211" priority="182">
      <formula>AND(BC38, ISBLANK(D38))</formula>
    </cfRule>
    <cfRule type="expression" dxfId="210" priority="183">
      <formula>AND(BC38, NOT(ISBLANK(D38)))</formula>
    </cfRule>
  </conditionalFormatting>
  <conditionalFormatting sqref="H5">
    <cfRule type="expression" dxfId="209" priority="136" stopIfTrue="1">
      <formula>BG5=TRUE</formula>
    </cfRule>
  </conditionalFormatting>
  <conditionalFormatting sqref="K16">
    <cfRule type="expression" dxfId="208" priority="161">
      <formula>AND(BC16, NOT(ISBLANK(K16)))</formula>
    </cfRule>
    <cfRule type="expression" dxfId="207" priority="160">
      <formula>AND(BC16, ISBLANK(K16))</formula>
    </cfRule>
  </conditionalFormatting>
  <conditionalFormatting sqref="K26">
    <cfRule type="expression" dxfId="206" priority="163">
      <formula>AND(BC26, NOT(ISBLANK(K26)))</formula>
    </cfRule>
    <cfRule type="expression" dxfId="205" priority="162">
      <formula>AND(BC26, ISBLANK(K26))</formula>
    </cfRule>
  </conditionalFormatting>
  <conditionalFormatting sqref="K36">
    <cfRule type="expression" dxfId="204" priority="164">
      <formula>AND(BC36, ISBLANK(K36))</formula>
    </cfRule>
    <cfRule type="expression" dxfId="203" priority="165">
      <formula>AND(BC36, NOT(ISBLANK(K36)))</formula>
    </cfRule>
  </conditionalFormatting>
  <conditionalFormatting sqref="O5">
    <cfRule type="expression" dxfId="202" priority="137" stopIfTrue="1">
      <formula>BN5=TRUE</formula>
    </cfRule>
  </conditionalFormatting>
  <conditionalFormatting sqref="R5">
    <cfRule type="expression" dxfId="201" priority="186">
      <formula>AND(BN5, NOT(ISBLANK(R5)))</formula>
    </cfRule>
    <cfRule type="expression" dxfId="200" priority="185">
      <formula>AND(BN5, ISBLANK(R5))</formula>
    </cfRule>
  </conditionalFormatting>
  <conditionalFormatting sqref="U8:U12">
    <cfRule type="expression" dxfId="199" priority="166" stopIfTrue="1">
      <formula>AND($AQ8=TRUE, ISNUMBER(SEARCH("*", $AT8)))</formula>
    </cfRule>
  </conditionalFormatting>
  <conditionalFormatting sqref="U19:U23">
    <cfRule type="expression" dxfId="198" priority="171" stopIfTrue="1">
      <formula>AND($AQ19=TRUE, ISNUMBER(SEARCH("*", $AT19)))</formula>
    </cfRule>
  </conditionalFormatting>
  <conditionalFormatting sqref="U29:U33">
    <cfRule type="expression" dxfId="197" priority="176" stopIfTrue="1">
      <formula>AND($AQ29=TRUE, ISNUMBER(SEARCH("*", $AT29)))</formula>
    </cfRule>
  </conditionalFormatting>
  <conditionalFormatting sqref="U36">
    <cfRule type="expression" dxfId="196" priority="181" stopIfTrue="1">
      <formula>AND($AQ36=TRUE, ISNUMBER(SEARCH("*", $AT36)))</formula>
    </cfRule>
  </conditionalFormatting>
  <conditionalFormatting sqref="AK4">
    <cfRule type="expression" dxfId="195" priority="6" stopIfTrue="1">
      <formula>AND($AQ4=TRUE, ISNUMBER(SEARCH("*", $AT4)))</formula>
    </cfRule>
  </conditionalFormatting>
  <conditionalFormatting sqref="AK6">
    <cfRule type="expression" dxfId="194" priority="117" stopIfTrue="1">
      <formula>AND($AQ6=TRUE, ISNUMBER(SEARCH("*", $AT6)))</formula>
    </cfRule>
  </conditionalFormatting>
  <conditionalFormatting sqref="AK17">
    <cfRule type="expression" dxfId="193" priority="99" stopIfTrue="1">
      <formula>AND($AQ17=TRUE, ISNUMBER(SEARCH("*", $AT17)))</formula>
    </cfRule>
  </conditionalFormatting>
  <conditionalFormatting sqref="AK27">
    <cfRule type="expression" dxfId="192" priority="96" stopIfTrue="1">
      <formula>AND($AQ27=TRUE, ISNUMBER(SEARCH("*", $AT27)))</formula>
    </cfRule>
  </conditionalFormatting>
  <conditionalFormatting sqref="AK37">
    <cfRule type="expression" dxfId="191" priority="11" stopIfTrue="1">
      <formula>AND($AQ37=TRUE, ISNUMBER(SEARCH("*", $AT37)))</formula>
    </cfRule>
    <cfRule type="expression" dxfId="190" priority="10">
      <formula>OR($AL37=2,$AL37=3,$AL37=1)</formula>
    </cfRule>
    <cfRule type="expression" dxfId="189" priority="9">
      <formula>OR($AL37=3)</formula>
    </cfRule>
  </conditionalFormatting>
  <conditionalFormatting sqref="AL3:AL38">
    <cfRule type="expression" dxfId="188" priority="132">
      <formula>#REF!</formula>
    </cfRule>
  </conditionalFormatting>
  <conditionalFormatting sqref="AL4:AR4 AL5:AS5 B6:AM6">
    <cfRule type="expression" dxfId="187" priority="103">
      <formula>OR($AL4=3)</formula>
    </cfRule>
    <cfRule type="expression" dxfId="186" priority="105">
      <formula>OR($AL4=2,$AL4=3,$AL4=1)</formula>
    </cfRule>
  </conditionalFormatting>
  <conditionalFormatting sqref="AL7:AS12">
    <cfRule type="expression" dxfId="185" priority="89">
      <formula>OR($AL7=2,$AL7=3,$AL7=1)</formula>
    </cfRule>
    <cfRule type="expression" dxfId="184" priority="88">
      <formula>OR($AL7=3)</formula>
    </cfRule>
  </conditionalFormatting>
  <conditionalFormatting sqref="AL13:AS16">
    <cfRule type="expression" dxfId="183" priority="13">
      <formula>OR($AL13=2,$AL13=3,$AL13=1)</formula>
    </cfRule>
    <cfRule type="expression" dxfId="182" priority="12">
      <formula>OR($AL13=3)</formula>
    </cfRule>
  </conditionalFormatting>
  <conditionalFormatting sqref="AL18:AS23">
    <cfRule type="expression" dxfId="181" priority="68">
      <formula>OR($AL18=3)</formula>
    </cfRule>
    <cfRule type="expression" dxfId="180" priority="69">
      <formula>OR($AL18=2,$AL18=3,$AL18=1)</formula>
    </cfRule>
  </conditionalFormatting>
  <conditionalFormatting sqref="AL24:AS24">
    <cfRule type="expression" dxfId="179" priority="14">
      <formula>OR($AL24=3)</formula>
    </cfRule>
    <cfRule type="expression" dxfId="178" priority="15">
      <formula>OR($AL24=2,$AL24=3,$AL24=1)</formula>
    </cfRule>
  </conditionalFormatting>
  <conditionalFormatting sqref="AL25:AS33">
    <cfRule type="expression" dxfId="177" priority="49">
      <formula>OR($AL25=2,$AL25=3,$AL25=1)</formula>
    </cfRule>
    <cfRule type="expression" dxfId="176" priority="48">
      <formula>OR($AL25=3)</formula>
    </cfRule>
  </conditionalFormatting>
  <conditionalFormatting sqref="AL34:AS38">
    <cfRule type="expression" dxfId="175" priority="16">
      <formula>OR($AL34=3)</formula>
    </cfRule>
    <cfRule type="expression" dxfId="174" priority="17">
      <formula>OR($AL34=2,$AL34=3,$AL34=1)</formula>
    </cfRule>
  </conditionalFormatting>
  <conditionalFormatting sqref="AL1:AT2">
    <cfRule type="expression" dxfId="173" priority="130">
      <formula>OR($AL1=2,$AL1=3,$AL1=1)</formula>
    </cfRule>
    <cfRule type="expression" dxfId="172" priority="131">
      <formula>OR($AL1=3)</formula>
    </cfRule>
  </conditionalFormatting>
  <conditionalFormatting sqref="AM4:AM38">
    <cfRule type="expression" dxfId="171" priority="102">
      <formula>OR($AL4=2,$AL4=3,$AL4=1)</formula>
    </cfRule>
    <cfRule type="expression" dxfId="170" priority="101">
      <formula>OR($AL4=3)</formula>
    </cfRule>
    <cfRule type="expression" dxfId="169" priority="100">
      <formula>OR($AL4=2,$AL4=3,$AL4=1)</formula>
    </cfRule>
  </conditionalFormatting>
  <conditionalFormatting sqref="AM9:AM11">
    <cfRule type="expression" dxfId="168" priority="77">
      <formula>OR($AL9=2,$AL9=3,$AL9=1)</formula>
    </cfRule>
    <cfRule type="expression" dxfId="167" priority="76">
      <formula>OR($AL9=3)</formula>
    </cfRule>
  </conditionalFormatting>
  <conditionalFormatting sqref="AM20:AM22">
    <cfRule type="expression" dxfId="166" priority="61">
      <formula>OR($AL20=2,$AL20=3,$AL20=1)</formula>
    </cfRule>
    <cfRule type="expression" dxfId="165" priority="60">
      <formula>OR($AL20=3)</formula>
    </cfRule>
  </conditionalFormatting>
  <conditionalFormatting sqref="AM30:AM32">
    <cfRule type="expression" dxfId="164" priority="41">
      <formula>OR($AL30=2,$AL30=3,$AL30=1)</formula>
    </cfRule>
    <cfRule type="expression" dxfId="163" priority="40">
      <formula>OR($AL30=3)</formula>
    </cfRule>
  </conditionalFormatting>
  <conditionalFormatting sqref="AM1:AS1">
    <cfRule type="expression" dxfId="162" priority="128">
      <formula>OR($AL1=2,$AL1=3,$AL1=1)</formula>
    </cfRule>
    <cfRule type="expression" dxfId="161" priority="129">
      <formula>OR($AL1=3)</formula>
    </cfRule>
  </conditionalFormatting>
  <conditionalFormatting sqref="AN6:AS6">
    <cfRule type="expression" dxfId="160" priority="23">
      <formula>OR($AL6=2,$AL6=3,$AL6=1)</formula>
    </cfRule>
    <cfRule type="expression" dxfId="159" priority="22">
      <formula>OR($AL6=3)</formula>
    </cfRule>
  </conditionalFormatting>
  <conditionalFormatting sqref="AS3:AS4">
    <cfRule type="expression" dxfId="158" priority="8">
      <formula>OR($AL3=2,$AL3=3,$AL3=1)</formula>
    </cfRule>
    <cfRule type="expression" dxfId="157" priority="7">
      <formula>OR($AL3=3)</formula>
    </cfRule>
  </conditionalFormatting>
  <conditionalFormatting sqref="AS5:AS12 AS14:AS23 AS25:AS33 AS35:AS38">
    <cfRule type="expression" dxfId="156" priority="120">
      <formula>OR($AL5=3)</formula>
    </cfRule>
    <cfRule type="expression" dxfId="155" priority="121">
      <formula>OR($AL5=2,$AL5=3,$AL5=1)</formula>
    </cfRule>
  </conditionalFormatting>
  <conditionalFormatting sqref="AT3:AT38">
    <cfRule type="expression" dxfId="154" priority="29">
      <formula>OR($AL3=3)</formula>
    </cfRule>
    <cfRule type="expression" dxfId="153" priority="28">
      <formula>OR($AL3=2,$AL3=3,$AL3=1)</formula>
    </cfRule>
    <cfRule type="expression" dxfId="152" priority="27">
      <formula>OR($AL3=3)</formula>
    </cfRule>
    <cfRule type="expression" dxfId="151" priority="26">
      <formula>OR($AL3=2,$AL3=3,$AL3=1)</formula>
    </cfRule>
    <cfRule type="expression" dxfId="150" priority="31">
      <formula>OR($AL3=3)</formula>
    </cfRule>
    <cfRule type="expression" dxfId="149" priority="30">
      <formula>OR($AL3=2,$AL3=3,$AL3=1)</formula>
    </cfRule>
  </conditionalFormatting>
  <conditionalFormatting sqref="AY1:AY2">
    <cfRule type="expression" dxfId="148" priority="127">
      <formula>OR($AL1=3)</formula>
    </cfRule>
    <cfRule type="expression" dxfId="147" priority="126">
      <formula>OR($AL1=2,$AL1=3,$AL1=1)</formula>
    </cfRule>
  </conditionalFormatting>
  <conditionalFormatting sqref="AY1:AY3">
    <cfRule type="expression" dxfId="146" priority="125">
      <formula>OR($AL1=3)</formula>
    </cfRule>
    <cfRule type="expression" dxfId="145" priority="124">
      <formula>OR($AL1=2,$AL1=3,$AL1=1)</formula>
    </cfRule>
  </conditionalFormatting>
  <conditionalFormatting sqref="AY3">
    <cfRule type="expression" dxfId="144" priority="123">
      <formula>OR($AL3=3)</formula>
    </cfRule>
    <cfRule type="expression" dxfId="143" priority="122">
      <formula>OR($AL3=2,$AL3=3,$AL3=1)</formula>
    </cfRule>
  </conditionalFormatting>
  <hyperlinks>
    <hyperlink ref="B3" r:id="rId1" tooltip="https://catalog.bcrc.firdi.org.tw/" display="https://catalog.bcrc.firdi.org.tw/" xr:uid="{0701D71B-98E7-462E-915C-45B1A495BE71}"/>
    <hyperlink ref="U8" r:id="rId2" display="https://catalog.bcrc.firdi.org.tw/BcrcContent?bid=30506&amp;rowid=1" xr:uid="{C339FC84-C4F8-45F2-BE3B-776DAA352C5D}"/>
    <hyperlink ref="U9" r:id="rId3" display="https://catalog.bcrc.firdi.org.tw/BcrcContent?bid=21538&amp;rowid=1" xr:uid="{09B4F7D1-4FAF-494B-827C-22BF1EECBBAB}"/>
    <hyperlink ref="U10" r:id="rId4" display="https://catalog.bcrc.firdi.org.tw/BcrcContent?bid=11634&amp;rowid=1" xr:uid="{10707A93-CBB7-4A1B-A858-05260ECF432B}"/>
    <hyperlink ref="U11" r:id="rId5" display="https://catalog.bcrc.firdi.org.tw/BcrcContent?bid=12154&amp;rowid=1" xr:uid="{93770FED-998F-4C26-BF3A-8BD18F990C0D}"/>
    <hyperlink ref="U12" r:id="rId6" display="https://catalog.bcrc.firdi.org.tw/BcrcContent?bid=11633&amp;rowid=1" xr:uid="{E5F87167-4252-4336-A3DB-760A4CAB9A09}"/>
    <hyperlink ref="U19" r:id="rId7" display="https://catalog.bcrc.firdi.org.tw/BcrcContent?bid=30506&amp;rowid=1" xr:uid="{21652DAA-D0DC-457D-A110-6E039935BEE1}"/>
    <hyperlink ref="U20" r:id="rId8" display="https://catalog.bcrc.firdi.org.tw/BcrcContent?bid=21538&amp;rowid=1" xr:uid="{A4D32215-DE06-4F47-811C-54F84D7D921D}"/>
    <hyperlink ref="U21" r:id="rId9" display="https://catalog.bcrc.firdi.org.tw/BcrcContent?bid=11634&amp;rowid=1" xr:uid="{D545B87A-3485-49D4-B84A-6599E383987E}"/>
    <hyperlink ref="U22" r:id="rId10" display="https://catalog.bcrc.firdi.org.tw/BcrcContent?bid=12154&amp;rowid=1" xr:uid="{8DDFD5F0-4937-4A26-9390-964E4AB62326}"/>
    <hyperlink ref="U23" r:id="rId11" display="https://catalog.bcrc.firdi.org.tw/BcrcContent?bid=11633&amp;rowid=1" xr:uid="{28E8687D-958A-4660-96BA-F796A2752C88}"/>
    <hyperlink ref="U29" r:id="rId12" display="https://catalog.bcrc.firdi.org.tw/BcrcContent?bid=30506&amp;rowid=1" xr:uid="{18FDAFD0-6B8E-4EE4-B4A1-ED8A63937034}"/>
    <hyperlink ref="U30" r:id="rId13" display="https://catalog.bcrc.firdi.org.tw/BcrcContent?bid=21538&amp;rowid=1" xr:uid="{D093466D-0C89-404A-B843-ABFA5F2EDC1B}"/>
    <hyperlink ref="U31" r:id="rId14" display="https://catalog.bcrc.firdi.org.tw/BcrcContent?bid=11634&amp;rowid=1" xr:uid="{90B23393-E0FD-4776-BB6A-3EF991DC53FB}"/>
    <hyperlink ref="U32" r:id="rId15" display="https://catalog.bcrc.firdi.org.tw/BcrcContent?bid=12154&amp;rowid=1" xr:uid="{06ADA93B-5AB2-42F6-B55B-BC0464EA7F00}"/>
    <hyperlink ref="U33" r:id="rId16" display="https://catalog.bcrc.firdi.org.tw/BcrcContent?bid=11633&amp;rowid=1" xr:uid="{D0910A1E-24EF-4C45-A2BE-B8F92767BD7D}"/>
    <hyperlink ref="B39" location="'主頁 Main Page'!A1" display="回主頁 Back to Main Page" xr:uid="{7C42B9F3-A200-4FFF-8C68-ACFF1AF231C4}"/>
    <hyperlink ref="B39:AK39" location="'主頁 Main Page'!D50" display="回主頁 Back to Main Page" xr:uid="{AE228D49-C720-4360-83ED-E5E64F6DF3F5}"/>
  </hyperlinks>
  <pageMargins left="0.7" right="0.7" top="0.75" bottom="0.75" header="0.3" footer="0.3"/>
  <pageSetup paperSize="9" scale="77" orientation="portrait" r:id="rId17"/>
  <drawing r:id="rId18"/>
  <legacyDrawing r:id="rId19"/>
  <mc:AlternateContent xmlns:mc="http://schemas.openxmlformats.org/markup-compatibility/2006">
    <mc:Choice Requires="x14">
      <controls>
        <mc:AlternateContent xmlns:mc="http://schemas.openxmlformats.org/markup-compatibility/2006">
          <mc:Choice Requires="x14">
            <control shapeId="1026" r:id="rId20" name="Check Box 2">
              <controlPr defaultSize="0" autoFill="0" autoLine="0" autoPict="0">
                <anchor moveWithCells="1">
                  <from>
                    <xdr:col>2</xdr:col>
                    <xdr:colOff>0</xdr:colOff>
                    <xdr:row>4</xdr:row>
                    <xdr:rowOff>0</xdr:rowOff>
                  </from>
                  <to>
                    <xdr:col>3</xdr:col>
                    <xdr:colOff>66675</xdr:colOff>
                    <xdr:row>5</xdr:row>
                    <xdr:rowOff>9525</xdr:rowOff>
                  </to>
                </anchor>
              </controlPr>
            </control>
          </mc:Choice>
        </mc:AlternateContent>
        <mc:AlternateContent xmlns:mc="http://schemas.openxmlformats.org/markup-compatibility/2006">
          <mc:Choice Requires="x14">
            <control shapeId="1027" r:id="rId21" name="Check Box 3">
              <controlPr defaultSize="0" autoFill="0" autoLine="0" autoPict="0">
                <anchor moveWithCells="1">
                  <from>
                    <xdr:col>6</xdr:col>
                    <xdr:colOff>0</xdr:colOff>
                    <xdr:row>4</xdr:row>
                    <xdr:rowOff>0</xdr:rowOff>
                  </from>
                  <to>
                    <xdr:col>7</xdr:col>
                    <xdr:colOff>66675</xdr:colOff>
                    <xdr:row>5</xdr:row>
                    <xdr:rowOff>9525</xdr:rowOff>
                  </to>
                </anchor>
              </controlPr>
            </control>
          </mc:Choice>
        </mc:AlternateContent>
        <mc:AlternateContent xmlns:mc="http://schemas.openxmlformats.org/markup-compatibility/2006">
          <mc:Choice Requires="x14">
            <control shapeId="1028" r:id="rId22" name="Check Box 4">
              <controlPr defaultSize="0" autoFill="0" autoLine="0" autoPict="0">
                <anchor moveWithCells="1">
                  <from>
                    <xdr:col>13</xdr:col>
                    <xdr:colOff>0</xdr:colOff>
                    <xdr:row>4</xdr:row>
                    <xdr:rowOff>0</xdr:rowOff>
                  </from>
                  <to>
                    <xdr:col>14</xdr:col>
                    <xdr:colOff>66675</xdr:colOff>
                    <xdr:row>5</xdr:row>
                    <xdr:rowOff>9525</xdr:rowOff>
                  </to>
                </anchor>
              </controlPr>
            </control>
          </mc:Choice>
        </mc:AlternateContent>
        <mc:AlternateContent xmlns:mc="http://schemas.openxmlformats.org/markup-compatibility/2006">
          <mc:Choice Requires="x14">
            <control shapeId="1029" r:id="rId23" name="Check Box 5">
              <controlPr defaultSize="0" autoFill="0" autoLine="0" autoPict="0">
                <anchor moveWithCells="1">
                  <from>
                    <xdr:col>2</xdr:col>
                    <xdr:colOff>0</xdr:colOff>
                    <xdr:row>7</xdr:row>
                    <xdr:rowOff>0</xdr:rowOff>
                  </from>
                  <to>
                    <xdr:col>3</xdr:col>
                    <xdr:colOff>66675</xdr:colOff>
                    <xdr:row>8</xdr:row>
                    <xdr:rowOff>9525</xdr:rowOff>
                  </to>
                </anchor>
              </controlPr>
            </control>
          </mc:Choice>
        </mc:AlternateContent>
        <mc:AlternateContent xmlns:mc="http://schemas.openxmlformats.org/markup-compatibility/2006">
          <mc:Choice Requires="x14">
            <control shapeId="1030" r:id="rId24" name="Check Box 6">
              <controlPr defaultSize="0" autoFill="0" autoLine="0" autoPict="0">
                <anchor moveWithCells="1">
                  <from>
                    <xdr:col>2</xdr:col>
                    <xdr:colOff>0</xdr:colOff>
                    <xdr:row>8</xdr:row>
                    <xdr:rowOff>0</xdr:rowOff>
                  </from>
                  <to>
                    <xdr:col>3</xdr:col>
                    <xdr:colOff>66675</xdr:colOff>
                    <xdr:row>9</xdr:row>
                    <xdr:rowOff>9525</xdr:rowOff>
                  </to>
                </anchor>
              </controlPr>
            </control>
          </mc:Choice>
        </mc:AlternateContent>
        <mc:AlternateContent xmlns:mc="http://schemas.openxmlformats.org/markup-compatibility/2006">
          <mc:Choice Requires="x14">
            <control shapeId="1031" r:id="rId25" name="Check Box 7">
              <controlPr defaultSize="0" autoFill="0" autoLine="0" autoPict="0">
                <anchor moveWithCells="1">
                  <from>
                    <xdr:col>2</xdr:col>
                    <xdr:colOff>0</xdr:colOff>
                    <xdr:row>9</xdr:row>
                    <xdr:rowOff>0</xdr:rowOff>
                  </from>
                  <to>
                    <xdr:col>3</xdr:col>
                    <xdr:colOff>66675</xdr:colOff>
                    <xdr:row>10</xdr:row>
                    <xdr:rowOff>9525</xdr:rowOff>
                  </to>
                </anchor>
              </controlPr>
            </control>
          </mc:Choice>
        </mc:AlternateContent>
        <mc:AlternateContent xmlns:mc="http://schemas.openxmlformats.org/markup-compatibility/2006">
          <mc:Choice Requires="x14">
            <control shapeId="1032" r:id="rId26" name="Check Box 8">
              <controlPr defaultSize="0" autoFill="0" autoLine="0" autoPict="0">
                <anchor moveWithCells="1">
                  <from>
                    <xdr:col>2</xdr:col>
                    <xdr:colOff>0</xdr:colOff>
                    <xdr:row>10</xdr:row>
                    <xdr:rowOff>0</xdr:rowOff>
                  </from>
                  <to>
                    <xdr:col>3</xdr:col>
                    <xdr:colOff>66675</xdr:colOff>
                    <xdr:row>11</xdr:row>
                    <xdr:rowOff>9525</xdr:rowOff>
                  </to>
                </anchor>
              </controlPr>
            </control>
          </mc:Choice>
        </mc:AlternateContent>
        <mc:AlternateContent xmlns:mc="http://schemas.openxmlformats.org/markup-compatibility/2006">
          <mc:Choice Requires="x14">
            <control shapeId="1033" r:id="rId27" name="Check Box 9">
              <controlPr defaultSize="0" autoFill="0" autoLine="0" autoPict="0">
                <anchor moveWithCells="1">
                  <from>
                    <xdr:col>2</xdr:col>
                    <xdr:colOff>0</xdr:colOff>
                    <xdr:row>11</xdr:row>
                    <xdr:rowOff>0</xdr:rowOff>
                  </from>
                  <to>
                    <xdr:col>3</xdr:col>
                    <xdr:colOff>66675</xdr:colOff>
                    <xdr:row>12</xdr:row>
                    <xdr:rowOff>9525</xdr:rowOff>
                  </to>
                </anchor>
              </controlPr>
            </control>
          </mc:Choice>
        </mc:AlternateContent>
        <mc:AlternateContent xmlns:mc="http://schemas.openxmlformats.org/markup-compatibility/2006">
          <mc:Choice Requires="x14">
            <control shapeId="1034" r:id="rId28" name="Check Box 10">
              <controlPr defaultSize="0" autoFill="0" autoLine="0" autoPict="0">
                <anchor moveWithCells="1">
                  <from>
                    <xdr:col>2</xdr:col>
                    <xdr:colOff>0</xdr:colOff>
                    <xdr:row>13</xdr:row>
                    <xdr:rowOff>0</xdr:rowOff>
                  </from>
                  <to>
                    <xdr:col>3</xdr:col>
                    <xdr:colOff>66675</xdr:colOff>
                    <xdr:row>14</xdr:row>
                    <xdr:rowOff>9525</xdr:rowOff>
                  </to>
                </anchor>
              </controlPr>
            </control>
          </mc:Choice>
        </mc:AlternateContent>
        <mc:AlternateContent xmlns:mc="http://schemas.openxmlformats.org/markup-compatibility/2006">
          <mc:Choice Requires="x14">
            <control shapeId="1035" r:id="rId29" name="Check Box 11">
              <controlPr defaultSize="0" autoFill="0" autoLine="0" autoPict="0">
                <anchor moveWithCells="1">
                  <from>
                    <xdr:col>2</xdr:col>
                    <xdr:colOff>0</xdr:colOff>
                    <xdr:row>14</xdr:row>
                    <xdr:rowOff>0</xdr:rowOff>
                  </from>
                  <to>
                    <xdr:col>3</xdr:col>
                    <xdr:colOff>66675</xdr:colOff>
                    <xdr:row>15</xdr:row>
                    <xdr:rowOff>9525</xdr:rowOff>
                  </to>
                </anchor>
              </controlPr>
            </control>
          </mc:Choice>
        </mc:AlternateContent>
        <mc:AlternateContent xmlns:mc="http://schemas.openxmlformats.org/markup-compatibility/2006">
          <mc:Choice Requires="x14">
            <control shapeId="1036" r:id="rId30" name="Check Box 12">
              <controlPr defaultSize="0" autoFill="0" autoLine="0" autoPict="0">
                <anchor moveWithCells="1">
                  <from>
                    <xdr:col>2</xdr:col>
                    <xdr:colOff>0</xdr:colOff>
                    <xdr:row>15</xdr:row>
                    <xdr:rowOff>0</xdr:rowOff>
                  </from>
                  <to>
                    <xdr:col>3</xdr:col>
                    <xdr:colOff>66675</xdr:colOff>
                    <xdr:row>16</xdr:row>
                    <xdr:rowOff>9525</xdr:rowOff>
                  </to>
                </anchor>
              </controlPr>
            </control>
          </mc:Choice>
        </mc:AlternateContent>
        <mc:AlternateContent xmlns:mc="http://schemas.openxmlformats.org/markup-compatibility/2006">
          <mc:Choice Requires="x14">
            <control shapeId="1037" r:id="rId31" name="Check Box 13">
              <controlPr defaultSize="0" autoFill="0" autoLine="0" autoPict="0">
                <anchor moveWithCells="1">
                  <from>
                    <xdr:col>2</xdr:col>
                    <xdr:colOff>0</xdr:colOff>
                    <xdr:row>18</xdr:row>
                    <xdr:rowOff>0</xdr:rowOff>
                  </from>
                  <to>
                    <xdr:col>3</xdr:col>
                    <xdr:colOff>66675</xdr:colOff>
                    <xdr:row>19</xdr:row>
                    <xdr:rowOff>9525</xdr:rowOff>
                  </to>
                </anchor>
              </controlPr>
            </control>
          </mc:Choice>
        </mc:AlternateContent>
        <mc:AlternateContent xmlns:mc="http://schemas.openxmlformats.org/markup-compatibility/2006">
          <mc:Choice Requires="x14">
            <control shapeId="1038" r:id="rId32" name="Check Box 14">
              <controlPr defaultSize="0" autoFill="0" autoLine="0" autoPict="0">
                <anchor moveWithCells="1">
                  <from>
                    <xdr:col>2</xdr:col>
                    <xdr:colOff>0</xdr:colOff>
                    <xdr:row>19</xdr:row>
                    <xdr:rowOff>0</xdr:rowOff>
                  </from>
                  <to>
                    <xdr:col>3</xdr:col>
                    <xdr:colOff>66675</xdr:colOff>
                    <xdr:row>20</xdr:row>
                    <xdr:rowOff>9525</xdr:rowOff>
                  </to>
                </anchor>
              </controlPr>
            </control>
          </mc:Choice>
        </mc:AlternateContent>
        <mc:AlternateContent xmlns:mc="http://schemas.openxmlformats.org/markup-compatibility/2006">
          <mc:Choice Requires="x14">
            <control shapeId="1039" r:id="rId33" name="Check Box 15">
              <controlPr defaultSize="0" autoFill="0" autoLine="0" autoPict="0">
                <anchor moveWithCells="1">
                  <from>
                    <xdr:col>2</xdr:col>
                    <xdr:colOff>0</xdr:colOff>
                    <xdr:row>20</xdr:row>
                    <xdr:rowOff>0</xdr:rowOff>
                  </from>
                  <to>
                    <xdr:col>3</xdr:col>
                    <xdr:colOff>66675</xdr:colOff>
                    <xdr:row>21</xdr:row>
                    <xdr:rowOff>9525</xdr:rowOff>
                  </to>
                </anchor>
              </controlPr>
            </control>
          </mc:Choice>
        </mc:AlternateContent>
        <mc:AlternateContent xmlns:mc="http://schemas.openxmlformats.org/markup-compatibility/2006">
          <mc:Choice Requires="x14">
            <control shapeId="1040" r:id="rId34" name="Check Box 16">
              <controlPr defaultSize="0" autoFill="0" autoLine="0" autoPict="0">
                <anchor moveWithCells="1">
                  <from>
                    <xdr:col>2</xdr:col>
                    <xdr:colOff>0</xdr:colOff>
                    <xdr:row>21</xdr:row>
                    <xdr:rowOff>0</xdr:rowOff>
                  </from>
                  <to>
                    <xdr:col>3</xdr:col>
                    <xdr:colOff>66675</xdr:colOff>
                    <xdr:row>22</xdr:row>
                    <xdr:rowOff>9525</xdr:rowOff>
                  </to>
                </anchor>
              </controlPr>
            </control>
          </mc:Choice>
        </mc:AlternateContent>
        <mc:AlternateContent xmlns:mc="http://schemas.openxmlformats.org/markup-compatibility/2006">
          <mc:Choice Requires="x14">
            <control shapeId="1041" r:id="rId35" name="Check Box 17">
              <controlPr defaultSize="0" autoFill="0" autoLine="0" autoPict="0">
                <anchor moveWithCells="1">
                  <from>
                    <xdr:col>2</xdr:col>
                    <xdr:colOff>0</xdr:colOff>
                    <xdr:row>22</xdr:row>
                    <xdr:rowOff>0</xdr:rowOff>
                  </from>
                  <to>
                    <xdr:col>3</xdr:col>
                    <xdr:colOff>66675</xdr:colOff>
                    <xdr:row>23</xdr:row>
                    <xdr:rowOff>9525</xdr:rowOff>
                  </to>
                </anchor>
              </controlPr>
            </control>
          </mc:Choice>
        </mc:AlternateContent>
        <mc:AlternateContent xmlns:mc="http://schemas.openxmlformats.org/markup-compatibility/2006">
          <mc:Choice Requires="x14">
            <control shapeId="1042" r:id="rId36" name="Check Box 18">
              <controlPr defaultSize="0" autoFill="0" autoLine="0" autoPict="0">
                <anchor moveWithCells="1">
                  <from>
                    <xdr:col>2</xdr:col>
                    <xdr:colOff>0</xdr:colOff>
                    <xdr:row>24</xdr:row>
                    <xdr:rowOff>0</xdr:rowOff>
                  </from>
                  <to>
                    <xdr:col>3</xdr:col>
                    <xdr:colOff>66675</xdr:colOff>
                    <xdr:row>25</xdr:row>
                    <xdr:rowOff>9525</xdr:rowOff>
                  </to>
                </anchor>
              </controlPr>
            </control>
          </mc:Choice>
        </mc:AlternateContent>
        <mc:AlternateContent xmlns:mc="http://schemas.openxmlformats.org/markup-compatibility/2006">
          <mc:Choice Requires="x14">
            <control shapeId="1043" r:id="rId37" name="Check Box 19">
              <controlPr defaultSize="0" autoFill="0" autoLine="0" autoPict="0">
                <anchor moveWithCells="1">
                  <from>
                    <xdr:col>2</xdr:col>
                    <xdr:colOff>0</xdr:colOff>
                    <xdr:row>25</xdr:row>
                    <xdr:rowOff>0</xdr:rowOff>
                  </from>
                  <to>
                    <xdr:col>3</xdr:col>
                    <xdr:colOff>66675</xdr:colOff>
                    <xdr:row>26</xdr:row>
                    <xdr:rowOff>9525</xdr:rowOff>
                  </to>
                </anchor>
              </controlPr>
            </control>
          </mc:Choice>
        </mc:AlternateContent>
        <mc:AlternateContent xmlns:mc="http://schemas.openxmlformats.org/markup-compatibility/2006">
          <mc:Choice Requires="x14">
            <control shapeId="1044" r:id="rId38" name="Check Box 20">
              <controlPr defaultSize="0" autoFill="0" autoLine="0" autoPict="0">
                <anchor moveWithCells="1">
                  <from>
                    <xdr:col>2</xdr:col>
                    <xdr:colOff>0</xdr:colOff>
                    <xdr:row>28</xdr:row>
                    <xdr:rowOff>0</xdr:rowOff>
                  </from>
                  <to>
                    <xdr:col>3</xdr:col>
                    <xdr:colOff>66675</xdr:colOff>
                    <xdr:row>29</xdr:row>
                    <xdr:rowOff>9525</xdr:rowOff>
                  </to>
                </anchor>
              </controlPr>
            </control>
          </mc:Choice>
        </mc:AlternateContent>
        <mc:AlternateContent xmlns:mc="http://schemas.openxmlformats.org/markup-compatibility/2006">
          <mc:Choice Requires="x14">
            <control shapeId="1045" r:id="rId39" name="Check Box 21">
              <controlPr defaultSize="0" autoFill="0" autoLine="0" autoPict="0">
                <anchor moveWithCells="1">
                  <from>
                    <xdr:col>2</xdr:col>
                    <xdr:colOff>0</xdr:colOff>
                    <xdr:row>29</xdr:row>
                    <xdr:rowOff>0</xdr:rowOff>
                  </from>
                  <to>
                    <xdr:col>3</xdr:col>
                    <xdr:colOff>66675</xdr:colOff>
                    <xdr:row>30</xdr:row>
                    <xdr:rowOff>9525</xdr:rowOff>
                  </to>
                </anchor>
              </controlPr>
            </control>
          </mc:Choice>
        </mc:AlternateContent>
        <mc:AlternateContent xmlns:mc="http://schemas.openxmlformats.org/markup-compatibility/2006">
          <mc:Choice Requires="x14">
            <control shapeId="1046" r:id="rId40" name="Check Box 22">
              <controlPr defaultSize="0" autoFill="0" autoLine="0" autoPict="0">
                <anchor moveWithCells="1">
                  <from>
                    <xdr:col>2</xdr:col>
                    <xdr:colOff>0</xdr:colOff>
                    <xdr:row>30</xdr:row>
                    <xdr:rowOff>0</xdr:rowOff>
                  </from>
                  <to>
                    <xdr:col>3</xdr:col>
                    <xdr:colOff>66675</xdr:colOff>
                    <xdr:row>31</xdr:row>
                    <xdr:rowOff>9525</xdr:rowOff>
                  </to>
                </anchor>
              </controlPr>
            </control>
          </mc:Choice>
        </mc:AlternateContent>
        <mc:AlternateContent xmlns:mc="http://schemas.openxmlformats.org/markup-compatibility/2006">
          <mc:Choice Requires="x14">
            <control shapeId="1047" r:id="rId41" name="Check Box 23">
              <controlPr defaultSize="0" autoFill="0" autoLine="0" autoPict="0">
                <anchor moveWithCells="1">
                  <from>
                    <xdr:col>2</xdr:col>
                    <xdr:colOff>0</xdr:colOff>
                    <xdr:row>31</xdr:row>
                    <xdr:rowOff>0</xdr:rowOff>
                  </from>
                  <to>
                    <xdr:col>3</xdr:col>
                    <xdr:colOff>66675</xdr:colOff>
                    <xdr:row>32</xdr:row>
                    <xdr:rowOff>9525</xdr:rowOff>
                  </to>
                </anchor>
              </controlPr>
            </control>
          </mc:Choice>
        </mc:AlternateContent>
        <mc:AlternateContent xmlns:mc="http://schemas.openxmlformats.org/markup-compatibility/2006">
          <mc:Choice Requires="x14">
            <control shapeId="1048" r:id="rId42" name="Check Box 24">
              <controlPr defaultSize="0" autoFill="0" autoLine="0" autoPict="0">
                <anchor moveWithCells="1">
                  <from>
                    <xdr:col>2</xdr:col>
                    <xdr:colOff>0</xdr:colOff>
                    <xdr:row>32</xdr:row>
                    <xdr:rowOff>0</xdr:rowOff>
                  </from>
                  <to>
                    <xdr:col>3</xdr:col>
                    <xdr:colOff>66675</xdr:colOff>
                    <xdr:row>33</xdr:row>
                    <xdr:rowOff>9525</xdr:rowOff>
                  </to>
                </anchor>
              </controlPr>
            </control>
          </mc:Choice>
        </mc:AlternateContent>
        <mc:AlternateContent xmlns:mc="http://schemas.openxmlformats.org/markup-compatibility/2006">
          <mc:Choice Requires="x14">
            <control shapeId="1049" r:id="rId43" name="Check Box 25">
              <controlPr defaultSize="0" autoFill="0" autoLine="0" autoPict="0">
                <anchor moveWithCells="1">
                  <from>
                    <xdr:col>2</xdr:col>
                    <xdr:colOff>0</xdr:colOff>
                    <xdr:row>34</xdr:row>
                    <xdr:rowOff>0</xdr:rowOff>
                  </from>
                  <to>
                    <xdr:col>3</xdr:col>
                    <xdr:colOff>66675</xdr:colOff>
                    <xdr:row>35</xdr:row>
                    <xdr:rowOff>9525</xdr:rowOff>
                  </to>
                </anchor>
              </controlPr>
            </control>
          </mc:Choice>
        </mc:AlternateContent>
        <mc:AlternateContent xmlns:mc="http://schemas.openxmlformats.org/markup-compatibility/2006">
          <mc:Choice Requires="x14">
            <control shapeId="1050" r:id="rId44" name="Check Box 26">
              <controlPr defaultSize="0" autoFill="0" autoLine="0" autoPict="0">
                <anchor moveWithCells="1">
                  <from>
                    <xdr:col>2</xdr:col>
                    <xdr:colOff>0</xdr:colOff>
                    <xdr:row>35</xdr:row>
                    <xdr:rowOff>0</xdr:rowOff>
                  </from>
                  <to>
                    <xdr:col>3</xdr:col>
                    <xdr:colOff>66675</xdr:colOff>
                    <xdr:row>36</xdr:row>
                    <xdr:rowOff>9525</xdr:rowOff>
                  </to>
                </anchor>
              </controlPr>
            </control>
          </mc:Choice>
        </mc:AlternateContent>
        <mc:AlternateContent xmlns:mc="http://schemas.openxmlformats.org/markup-compatibility/2006">
          <mc:Choice Requires="x14">
            <control shapeId="1058" r:id="rId45" name="Check Box 34">
              <controlPr defaultSize="0" autoFill="0" autoLine="0" autoPict="0">
                <anchor moveWithCells="1">
                  <from>
                    <xdr:col>2</xdr:col>
                    <xdr:colOff>0</xdr:colOff>
                    <xdr:row>37</xdr:row>
                    <xdr:rowOff>0</xdr:rowOff>
                  </from>
                  <to>
                    <xdr:col>3</xdr:col>
                    <xdr:colOff>66675</xdr:colOff>
                    <xdr:row>38</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523D4-032D-4C47-AC9C-5ED77AAD0F25}">
  <sheetPr codeName="Sheet14">
    <pageSetUpPr fitToPage="1"/>
  </sheetPr>
  <dimension ref="A1:CJ87"/>
  <sheetViews>
    <sheetView view="pageBreakPreview" topLeftCell="A41" zoomScale="130" zoomScaleNormal="100" zoomScaleSheetLayoutView="130" workbookViewId="0">
      <selection activeCell="D47" sqref="D47:AJ49"/>
    </sheetView>
  </sheetViews>
  <sheetFormatPr defaultRowHeight="15.75"/>
  <cols>
    <col min="1" max="1" width="23.42578125" style="12" customWidth="1"/>
    <col min="2" max="3" width="3.7109375" style="345" customWidth="1"/>
    <col min="4" max="4" width="2.7109375" style="345" customWidth="1"/>
    <col min="5" max="8" width="4.28515625" style="345" customWidth="1"/>
    <col min="9" max="9" width="2.7109375" style="345" customWidth="1"/>
    <col min="10" max="13" width="4.28515625" style="345" customWidth="1"/>
    <col min="14" max="14" width="2.7109375" style="345" customWidth="1"/>
    <col min="15" max="20" width="4.28515625" style="345" customWidth="1"/>
    <col min="21" max="21" width="2.7109375" style="345" customWidth="1"/>
    <col min="22" max="23" width="4.28515625" style="345" customWidth="1"/>
    <col min="24" max="25" width="4.28515625" style="345" hidden="1" customWidth="1"/>
    <col min="26" max="27" width="4.28515625" style="345" customWidth="1"/>
    <col min="28" max="28" width="4.28515625" style="345" hidden="1" customWidth="1"/>
    <col min="29" max="29" width="2.7109375" style="345" customWidth="1"/>
    <col min="30" max="34" width="4.28515625" style="345" customWidth="1"/>
    <col min="35" max="35" width="4.28515625" style="345" hidden="1" customWidth="1"/>
    <col min="36" max="36" width="1.42578125" style="345" customWidth="1"/>
    <col min="37" max="37" width="12" style="1" customWidth="1"/>
    <col min="38" max="38" width="15.7109375" hidden="1" customWidth="1"/>
    <col min="39" max="39" width="10.85546875" hidden="1" customWidth="1"/>
    <col min="40" max="41" width="9.140625" hidden="1" customWidth="1"/>
    <col min="42" max="42" width="9.140625" style="12" hidden="1" customWidth="1"/>
    <col min="43" max="43" width="10.85546875" style="60" hidden="1" customWidth="1"/>
    <col min="44" max="44" width="99.28515625" style="12" hidden="1" customWidth="1"/>
    <col min="45" max="45" width="9.42578125" customWidth="1"/>
    <col min="54" max="55" width="3.7109375" style="285" hidden="1" customWidth="1"/>
    <col min="56" max="56" width="2.7109375" style="285" hidden="1" customWidth="1"/>
    <col min="57" max="60" width="4.28515625" style="285" hidden="1" customWidth="1"/>
    <col min="61" max="61" width="2.7109375" style="285" hidden="1" customWidth="1"/>
    <col min="62" max="65" width="4.28515625" style="285" hidden="1" customWidth="1"/>
    <col min="66" max="66" width="2.7109375" style="285" hidden="1" customWidth="1"/>
    <col min="67" max="72" width="4.28515625" style="285" hidden="1" customWidth="1"/>
    <col min="73" max="73" width="2.7109375" style="285" hidden="1" customWidth="1"/>
    <col min="74" max="80" width="4.28515625" style="285" hidden="1" customWidth="1"/>
    <col min="81" max="81" width="2.7109375" style="285" hidden="1" customWidth="1"/>
    <col min="82" max="88" width="4.28515625" style="285" hidden="1" customWidth="1"/>
  </cols>
  <sheetData>
    <row r="1" spans="1:88" ht="15.95" customHeight="1" thickTop="1" thickBot="1">
      <c r="B1" s="389" t="s">
        <v>190</v>
      </c>
      <c r="C1" s="390"/>
      <c r="D1" s="390"/>
      <c r="E1" s="390"/>
      <c r="F1" s="390"/>
      <c r="G1" s="390"/>
      <c r="H1" s="390"/>
      <c r="I1" s="390"/>
      <c r="J1" s="390"/>
      <c r="K1" s="390"/>
      <c r="L1" s="390"/>
      <c r="M1" s="390" t="s">
        <v>191</v>
      </c>
      <c r="N1" s="390"/>
      <c r="O1" s="390"/>
      <c r="P1" s="390"/>
      <c r="Q1" s="390"/>
      <c r="R1" s="390"/>
      <c r="S1" s="390"/>
      <c r="T1" s="390"/>
      <c r="U1" s="390"/>
      <c r="V1" s="390"/>
      <c r="W1" s="390"/>
      <c r="X1" s="72"/>
      <c r="Y1" s="72"/>
      <c r="Z1" s="390" t="s">
        <v>192</v>
      </c>
      <c r="AA1" s="390"/>
      <c r="AB1" s="390"/>
      <c r="AC1" s="390"/>
      <c r="AD1" s="390"/>
      <c r="AE1" s="390"/>
      <c r="AF1" s="390"/>
      <c r="AG1" s="390"/>
      <c r="AH1" s="390"/>
      <c r="AI1" s="390"/>
      <c r="AJ1" s="391"/>
      <c r="AL1" s="73"/>
      <c r="BB1" s="74" t="s">
        <v>193</v>
      </c>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6"/>
    </row>
    <row r="2" spans="1:88" ht="18" hidden="1" customHeight="1" thickTop="1" thickBot="1">
      <c r="B2" s="77"/>
      <c r="C2" s="78"/>
      <c r="D2" s="79" t="s">
        <v>194</v>
      </c>
      <c r="E2" s="71"/>
      <c r="F2" s="71"/>
      <c r="G2" s="71"/>
      <c r="H2" s="71"/>
      <c r="I2" s="80"/>
      <c r="J2" s="80"/>
      <c r="K2" s="80"/>
      <c r="L2" s="80"/>
      <c r="M2" s="80"/>
      <c r="N2" s="80"/>
      <c r="O2" s="80"/>
      <c r="P2" s="80"/>
      <c r="Q2" s="80"/>
      <c r="R2" s="80"/>
      <c r="S2" s="80"/>
      <c r="T2" s="80"/>
      <c r="U2" s="81"/>
      <c r="V2" s="71"/>
      <c r="W2" s="71"/>
      <c r="X2" s="71"/>
      <c r="Y2" s="71"/>
      <c r="Z2" s="71"/>
      <c r="AA2" s="80"/>
      <c r="AB2" s="80"/>
      <c r="AC2" s="80"/>
      <c r="AD2" s="80"/>
      <c r="AE2" s="80"/>
      <c r="AF2" s="80"/>
      <c r="AG2" s="80"/>
      <c r="AH2" s="80"/>
      <c r="AI2" s="80"/>
      <c r="AJ2" s="82"/>
      <c r="AL2" s="83"/>
      <c r="AN2" s="61"/>
      <c r="AO2" s="61"/>
      <c r="BB2" s="84"/>
      <c r="BC2" s="85"/>
      <c r="BD2" s="86" t="s">
        <v>195</v>
      </c>
      <c r="BE2" s="87"/>
      <c r="BF2" s="87"/>
      <c r="BG2" s="87"/>
      <c r="BH2" s="87"/>
      <c r="BI2" s="87"/>
      <c r="BJ2" s="87"/>
      <c r="BK2" s="87"/>
      <c r="BL2" s="88"/>
      <c r="BM2" s="89"/>
      <c r="BN2" s="90"/>
      <c r="BO2" s="90"/>
      <c r="BP2" s="90"/>
      <c r="BQ2" s="90"/>
      <c r="BR2" s="90"/>
      <c r="BS2" s="90"/>
      <c r="BT2" s="91"/>
      <c r="BU2" s="92"/>
      <c r="BV2" s="93"/>
      <c r="BW2" s="93"/>
      <c r="BX2" s="93"/>
      <c r="BY2" s="93"/>
      <c r="BZ2" s="93"/>
      <c r="CA2" s="89"/>
      <c r="CB2" s="90"/>
      <c r="CC2" s="90"/>
      <c r="CD2" s="90"/>
      <c r="CE2" s="90"/>
      <c r="CF2" s="90"/>
      <c r="CG2" s="90"/>
      <c r="CH2" s="90"/>
      <c r="CI2" s="90"/>
      <c r="CJ2" s="94"/>
    </row>
    <row r="3" spans="1:88" ht="20.100000000000001" customHeight="1" thickTop="1">
      <c r="B3" s="392" t="s">
        <v>163</v>
      </c>
      <c r="C3" s="395" t="s">
        <v>164</v>
      </c>
      <c r="D3" s="399" t="s">
        <v>196</v>
      </c>
      <c r="E3" s="400"/>
      <c r="F3" s="400"/>
      <c r="G3" s="400"/>
      <c r="H3" s="400"/>
      <c r="I3" s="400"/>
      <c r="J3" s="400"/>
      <c r="K3" s="401"/>
      <c r="L3" s="402"/>
      <c r="M3" s="402"/>
      <c r="N3" s="402"/>
      <c r="O3" s="402"/>
      <c r="P3" s="402"/>
      <c r="Q3" s="402"/>
      <c r="R3" s="402"/>
      <c r="S3" s="402"/>
      <c r="T3" s="402"/>
      <c r="U3" s="402"/>
      <c r="V3" s="402"/>
      <c r="W3" s="402"/>
      <c r="X3" s="402"/>
      <c r="Y3" s="402"/>
      <c r="Z3" s="402"/>
      <c r="AA3" s="402"/>
      <c r="AB3" s="402"/>
      <c r="AC3" s="402"/>
      <c r="AD3" s="402"/>
      <c r="AE3" s="402"/>
      <c r="AF3" s="402"/>
      <c r="AG3" s="402"/>
      <c r="AH3" s="402"/>
      <c r="AI3" s="402"/>
      <c r="AJ3" s="403"/>
      <c r="AK3" s="95" t="str" cm="1">
        <f t="array" aca="1" ref="AK3" ca="1">IF($BU$25,IF(SUMPRODUCT(LEN(L3)-LEN(SUBSTITUTE(LOWER(L3), MID("abcdefghijklmnopqrstuvwxyz", ROW(INDIRECT("1:26")), 1), ""))) &lt;= 2, "←請填寫英文Please fill in English.",""),"")</f>
        <v/>
      </c>
      <c r="AL3" s="95"/>
      <c r="AO3" t="str">
        <f>彙整資料!B2</f>
        <v/>
      </c>
      <c r="BB3" s="96" t="s">
        <v>197</v>
      </c>
      <c r="BC3" s="97" t="s">
        <v>198</v>
      </c>
      <c r="BD3" s="98" t="s">
        <v>199</v>
      </c>
      <c r="BE3" s="99"/>
      <c r="BF3" s="99"/>
      <c r="BG3" s="99"/>
      <c r="BH3" s="99"/>
      <c r="BI3" s="99"/>
      <c r="BJ3" s="99"/>
      <c r="BK3" s="99"/>
      <c r="BL3" s="100"/>
      <c r="BM3" s="101"/>
      <c r="BN3" s="102"/>
      <c r="BO3" s="102"/>
      <c r="BP3" s="102"/>
      <c r="BQ3" s="102"/>
      <c r="BR3" s="102"/>
      <c r="BS3" s="102"/>
      <c r="BT3" s="102"/>
      <c r="BU3" s="102"/>
      <c r="BV3" s="102"/>
      <c r="BW3" s="102"/>
      <c r="BX3" s="102"/>
      <c r="BY3" s="102"/>
      <c r="BZ3" s="102"/>
      <c r="CA3" s="102"/>
      <c r="CB3" s="102"/>
      <c r="CC3" s="102"/>
      <c r="CD3" s="102"/>
      <c r="CE3" s="102"/>
      <c r="CF3" s="102"/>
      <c r="CG3" s="102"/>
      <c r="CH3" s="102"/>
      <c r="CI3" s="102"/>
      <c r="CJ3" s="103"/>
    </row>
    <row r="4" spans="1:88" ht="20.100000000000001" customHeight="1">
      <c r="B4" s="393"/>
      <c r="C4" s="396"/>
      <c r="D4" s="404" t="s">
        <v>200</v>
      </c>
      <c r="E4" s="405"/>
      <c r="F4" s="405"/>
      <c r="G4" s="405"/>
      <c r="H4" s="405"/>
      <c r="I4" s="405"/>
      <c r="J4" s="405"/>
      <c r="K4" s="406"/>
      <c r="L4" s="407"/>
      <c r="M4" s="407"/>
      <c r="N4" s="407"/>
      <c r="O4" s="407"/>
      <c r="P4" s="407"/>
      <c r="Q4" s="407"/>
      <c r="R4" s="407"/>
      <c r="S4" s="407"/>
      <c r="T4" s="407"/>
      <c r="U4" s="407"/>
      <c r="V4" s="407"/>
      <c r="W4" s="407"/>
      <c r="X4" s="407"/>
      <c r="Y4" s="407"/>
      <c r="Z4" s="407"/>
      <c r="AA4" s="407"/>
      <c r="AB4" s="407"/>
      <c r="AC4" s="407"/>
      <c r="AD4" s="407"/>
      <c r="AE4" s="407"/>
      <c r="AF4" s="407"/>
      <c r="AG4" s="407"/>
      <c r="AH4" s="407"/>
      <c r="AI4" s="407"/>
      <c r="AJ4" s="408"/>
      <c r="AK4" s="95" t="str" cm="1">
        <f t="array" aca="1" ref="AK4" ca="1">IF($BU$25,IF(SUMPRODUCT(LEN(L4)-LEN(SUBSTITUTE(LOWER(L4), MID("abcdefghijklmnopqrstuvwxyz", ROW(INDIRECT("1:26")), 1), ""))) &lt;= 2, "←請填寫英文Please fill in English.",""),"")</f>
        <v/>
      </c>
      <c r="AL4" s="95"/>
      <c r="BB4" s="84"/>
      <c r="BC4" s="104"/>
      <c r="BD4" s="105" t="s">
        <v>201</v>
      </c>
      <c r="BE4" s="106"/>
      <c r="BF4" s="106"/>
      <c r="BG4" s="106"/>
      <c r="BH4" s="106"/>
      <c r="BI4" s="106"/>
      <c r="BJ4" s="106"/>
      <c r="BK4" s="106"/>
      <c r="BL4" s="107"/>
      <c r="BM4" s="89"/>
      <c r="BN4" s="90"/>
      <c r="BO4" s="90"/>
      <c r="BP4" s="90"/>
      <c r="BQ4" s="90"/>
      <c r="BR4" s="90"/>
      <c r="BS4" s="90"/>
      <c r="BT4" s="90"/>
      <c r="BU4" s="90"/>
      <c r="BV4" s="90"/>
      <c r="BW4" s="90"/>
      <c r="BX4" s="90"/>
      <c r="BY4" s="90"/>
      <c r="BZ4" s="90"/>
      <c r="CA4" s="90"/>
      <c r="CB4" s="90"/>
      <c r="CC4" s="90"/>
      <c r="CD4" s="90"/>
      <c r="CE4" s="90"/>
      <c r="CF4" s="90"/>
      <c r="CG4" s="90"/>
      <c r="CH4" s="90"/>
      <c r="CI4" s="90"/>
      <c r="CJ4" s="108"/>
    </row>
    <row r="5" spans="1:88" ht="20.100000000000001" customHeight="1">
      <c r="B5" s="393"/>
      <c r="C5" s="396"/>
      <c r="D5" s="404" t="s">
        <v>202</v>
      </c>
      <c r="E5" s="405"/>
      <c r="F5" s="405"/>
      <c r="G5" s="405"/>
      <c r="H5" s="405"/>
      <c r="I5" s="405"/>
      <c r="J5" s="405"/>
      <c r="K5" s="406"/>
      <c r="L5" s="407"/>
      <c r="M5" s="407"/>
      <c r="N5" s="407"/>
      <c r="O5" s="407"/>
      <c r="P5" s="407"/>
      <c r="Q5" s="407"/>
      <c r="R5" s="407"/>
      <c r="S5" s="407"/>
      <c r="T5" s="421"/>
      <c r="U5" s="422" t="s">
        <v>203</v>
      </c>
      <c r="V5" s="423"/>
      <c r="W5" s="424"/>
      <c r="X5" s="109"/>
      <c r="Y5" s="109"/>
      <c r="Z5" s="407"/>
      <c r="AA5" s="407"/>
      <c r="AB5" s="407"/>
      <c r="AC5" s="407"/>
      <c r="AD5" s="407"/>
      <c r="AE5" s="407"/>
      <c r="AF5" s="407"/>
      <c r="AG5" s="407"/>
      <c r="AH5" s="407"/>
      <c r="AI5" s="407"/>
      <c r="AJ5" s="408"/>
      <c r="AK5" s="95"/>
      <c r="AL5" s="95"/>
      <c r="BB5" s="84"/>
      <c r="BC5" s="104"/>
      <c r="BD5" s="110" t="s">
        <v>204</v>
      </c>
      <c r="BE5" s="111"/>
      <c r="BF5" s="111"/>
      <c r="BG5" s="111"/>
      <c r="BH5" s="111"/>
      <c r="BI5" s="111"/>
      <c r="BJ5" s="111"/>
      <c r="BK5" s="111"/>
      <c r="BL5" s="112"/>
      <c r="BM5" s="89"/>
      <c r="BN5" s="90"/>
      <c r="BO5" s="90"/>
      <c r="BP5" s="90"/>
      <c r="BQ5" s="90"/>
      <c r="BR5" s="90"/>
      <c r="BS5" s="90"/>
      <c r="BT5" s="91"/>
      <c r="BU5" s="113" t="s">
        <v>205</v>
      </c>
      <c r="BV5" s="114"/>
      <c r="BW5" s="115"/>
      <c r="BX5" s="114"/>
      <c r="BY5" s="114"/>
      <c r="BZ5" s="90"/>
      <c r="CA5" s="90"/>
      <c r="CB5" s="90"/>
      <c r="CC5" s="90"/>
      <c r="CD5" s="90"/>
      <c r="CE5" s="90"/>
      <c r="CF5" s="90"/>
      <c r="CG5" s="90"/>
      <c r="CH5" s="90"/>
      <c r="CI5" s="90"/>
      <c r="CJ5" s="108"/>
    </row>
    <row r="6" spans="1:88" ht="20.100000000000001" customHeight="1">
      <c r="A6" s="116"/>
      <c r="B6" s="393"/>
      <c r="C6" s="396"/>
      <c r="D6" s="404" t="s">
        <v>206</v>
      </c>
      <c r="E6" s="405"/>
      <c r="F6" s="405"/>
      <c r="G6" s="405"/>
      <c r="H6" s="405"/>
      <c r="I6" s="405"/>
      <c r="J6" s="405"/>
      <c r="K6" s="405"/>
      <c r="L6" s="420"/>
      <c r="M6" s="407"/>
      <c r="N6" s="407"/>
      <c r="O6" s="407"/>
      <c r="P6" s="407"/>
      <c r="Q6" s="407"/>
      <c r="R6" s="407"/>
      <c r="S6" s="407"/>
      <c r="T6" s="407"/>
      <c r="U6" s="407"/>
      <c r="V6" s="407"/>
      <c r="W6" s="407"/>
      <c r="X6" s="407"/>
      <c r="Y6" s="407"/>
      <c r="Z6" s="407"/>
      <c r="AA6" s="407"/>
      <c r="AB6" s="407"/>
      <c r="AC6" s="407"/>
      <c r="AD6" s="407"/>
      <c r="AE6" s="407"/>
      <c r="AF6" s="407"/>
      <c r="AG6" s="407"/>
      <c r="AH6" s="407"/>
      <c r="AI6" s="407"/>
      <c r="AJ6" s="408"/>
      <c r="AK6" s="95" t="str" cm="1">
        <f t="array" aca="1" ref="AK6" ca="1">IF($BU$25,IF(SUMPRODUCT(LEN(L6)-LEN(SUBSTITUTE(LOWER(L6), MID("abcdefghijklmnopqrstuvwxyz", ROW(INDIRECT("1:26")), 1), ""))) &lt;= 2, "←請填寫英文Please fill in English.",""),"")</f>
        <v/>
      </c>
      <c r="AL6" s="95"/>
      <c r="BB6" s="84"/>
      <c r="BC6" s="104"/>
      <c r="BD6" s="105" t="s">
        <v>207</v>
      </c>
      <c r="BE6" s="106"/>
      <c r="BF6" s="106"/>
      <c r="BG6" s="106"/>
      <c r="BH6" s="106"/>
      <c r="BI6" s="106"/>
      <c r="BJ6" s="106"/>
      <c r="BK6" s="106"/>
      <c r="BL6" s="107"/>
      <c r="BM6" s="89"/>
      <c r="BN6" s="90"/>
      <c r="BO6" s="90"/>
      <c r="BP6" s="90"/>
      <c r="BQ6" s="90"/>
      <c r="BR6" s="90"/>
      <c r="BS6" s="90"/>
      <c r="BT6" s="90"/>
      <c r="BU6" s="90"/>
      <c r="BV6" s="90"/>
      <c r="BW6" s="90"/>
      <c r="BX6" s="90"/>
      <c r="BY6" s="90"/>
      <c r="BZ6" s="90"/>
      <c r="CA6" s="90"/>
      <c r="CB6" s="90"/>
      <c r="CC6" s="90"/>
      <c r="CD6" s="90"/>
      <c r="CE6" s="90"/>
      <c r="CF6" s="90"/>
      <c r="CG6" s="90"/>
      <c r="CH6" s="90"/>
      <c r="CI6" s="90"/>
      <c r="CJ6" s="108"/>
    </row>
    <row r="7" spans="1:88" ht="16.5" customHeight="1">
      <c r="A7" s="117"/>
      <c r="B7" s="393"/>
      <c r="C7" s="396"/>
      <c r="D7" s="425" t="s">
        <v>165</v>
      </c>
      <c r="E7" s="426"/>
      <c r="F7" s="426"/>
      <c r="G7" s="426"/>
      <c r="H7" s="426"/>
      <c r="I7" s="426"/>
      <c r="J7" s="426"/>
      <c r="K7" s="426"/>
      <c r="L7" s="426"/>
      <c r="M7" s="426"/>
      <c r="N7" s="426"/>
      <c r="O7" s="426"/>
      <c r="P7" s="426"/>
      <c r="Q7" s="426"/>
      <c r="R7" s="426"/>
      <c r="S7" s="426"/>
      <c r="T7" s="426"/>
      <c r="U7" s="426"/>
      <c r="V7" s="426"/>
      <c r="W7" s="426"/>
      <c r="X7" s="426"/>
      <c r="Y7" s="426"/>
      <c r="Z7" s="426"/>
      <c r="AA7" s="426"/>
      <c r="AB7" s="426"/>
      <c r="AC7" s="426"/>
      <c r="AD7" s="426"/>
      <c r="AE7" s="426"/>
      <c r="AF7" s="426"/>
      <c r="AG7" s="426"/>
      <c r="AH7" s="426"/>
      <c r="AI7" s="426"/>
      <c r="AJ7" s="427"/>
      <c r="AK7" s="95"/>
      <c r="AL7" s="118"/>
      <c r="BB7" s="84"/>
      <c r="BC7" s="104"/>
      <c r="BD7" s="119" t="s">
        <v>208</v>
      </c>
      <c r="BE7" s="120"/>
      <c r="BF7" s="120"/>
      <c r="BG7" s="120"/>
      <c r="BH7" s="120"/>
      <c r="BI7" s="120"/>
      <c r="BJ7" s="120"/>
      <c r="BK7" s="120"/>
      <c r="BL7" s="120"/>
      <c r="BM7" s="120"/>
      <c r="BN7" s="120"/>
      <c r="BO7" s="120"/>
      <c r="BP7" s="120"/>
      <c r="BQ7" s="120"/>
      <c r="BR7" s="120"/>
      <c r="BS7" s="120"/>
      <c r="BT7" s="120"/>
      <c r="BU7" s="120"/>
      <c r="BV7" s="120"/>
      <c r="BW7" s="120"/>
      <c r="BX7" s="120"/>
      <c r="BY7" s="120"/>
      <c r="BZ7" s="120"/>
      <c r="CA7" s="120"/>
      <c r="CB7" s="120"/>
      <c r="CC7" s="120"/>
      <c r="CD7" s="120"/>
      <c r="CE7" s="120"/>
      <c r="CF7" s="120"/>
      <c r="CG7" s="120"/>
      <c r="CH7" s="120"/>
      <c r="CI7" s="120"/>
      <c r="CJ7" s="121"/>
    </row>
    <row r="8" spans="1:88" ht="16.5" customHeight="1">
      <c r="B8" s="393"/>
      <c r="C8" s="396"/>
      <c r="D8" s="122"/>
      <c r="E8" s="409" t="s">
        <v>209</v>
      </c>
      <c r="F8" s="410"/>
      <c r="G8" s="410"/>
      <c r="H8" s="410"/>
      <c r="I8" s="410"/>
      <c r="J8" s="410"/>
      <c r="K8" s="410"/>
      <c r="L8" s="410"/>
      <c r="M8" s="411"/>
      <c r="N8" s="123"/>
      <c r="O8" s="412" t="s">
        <v>210</v>
      </c>
      <c r="P8" s="413"/>
      <c r="Q8" s="413"/>
      <c r="R8" s="413"/>
      <c r="S8" s="413"/>
      <c r="T8" s="413"/>
      <c r="U8" s="413"/>
      <c r="V8" s="413"/>
      <c r="W8" s="413"/>
      <c r="X8" s="413"/>
      <c r="Y8" s="413"/>
      <c r="Z8" s="413"/>
      <c r="AA8" s="413"/>
      <c r="AB8" s="413"/>
      <c r="AC8" s="413"/>
      <c r="AD8" s="413"/>
      <c r="AE8" s="413"/>
      <c r="AF8" s="413"/>
      <c r="AG8" s="413"/>
      <c r="AH8" s="413"/>
      <c r="AI8" s="413"/>
      <c r="AJ8" s="414"/>
      <c r="AK8" s="95"/>
      <c r="AL8" s="95"/>
      <c r="BB8" s="84"/>
      <c r="BC8" s="104"/>
      <c r="BD8" s="124" t="b">
        <v>0</v>
      </c>
      <c r="BE8" s="125" t="s">
        <v>211</v>
      </c>
      <c r="BF8" s="126"/>
      <c r="BG8" s="126"/>
      <c r="BH8" s="126"/>
      <c r="BI8" s="126"/>
      <c r="BJ8" s="126"/>
      <c r="BK8" s="126"/>
      <c r="BL8" s="126"/>
      <c r="BM8" s="127"/>
      <c r="BN8" s="128" t="b">
        <v>0</v>
      </c>
      <c r="BO8" s="125" t="s">
        <v>212</v>
      </c>
      <c r="BP8" s="129"/>
      <c r="BQ8" s="129"/>
      <c r="BR8" s="129"/>
      <c r="BS8" s="129"/>
      <c r="BT8" s="129"/>
      <c r="BU8" s="129"/>
      <c r="BV8" s="129"/>
      <c r="BW8" s="129"/>
      <c r="BX8" s="129"/>
      <c r="BY8" s="129"/>
      <c r="BZ8" s="129"/>
      <c r="CA8" s="129"/>
      <c r="CB8" s="129"/>
      <c r="CC8" s="129"/>
      <c r="CD8" s="129"/>
      <c r="CE8" s="129"/>
      <c r="CF8" s="129"/>
      <c r="CG8" s="129"/>
      <c r="CH8" s="129"/>
      <c r="CI8" s="129"/>
      <c r="CJ8" s="130"/>
    </row>
    <row r="9" spans="1:88" ht="20.100000000000001" customHeight="1">
      <c r="B9" s="393"/>
      <c r="C9" s="396"/>
      <c r="D9" s="415" t="s">
        <v>213</v>
      </c>
      <c r="E9" s="416"/>
      <c r="F9" s="416"/>
      <c r="G9" s="416"/>
      <c r="H9" s="416"/>
      <c r="I9" s="416"/>
      <c r="J9" s="416"/>
      <c r="K9" s="417"/>
      <c r="L9" s="418"/>
      <c r="M9" s="418"/>
      <c r="N9" s="418"/>
      <c r="O9" s="418"/>
      <c r="P9" s="418"/>
      <c r="Q9" s="418"/>
      <c r="R9" s="418"/>
      <c r="S9" s="418"/>
      <c r="T9" s="418"/>
      <c r="U9" s="418"/>
      <c r="V9" s="418"/>
      <c r="W9" s="418"/>
      <c r="X9" s="418"/>
      <c r="Y9" s="418"/>
      <c r="Z9" s="418"/>
      <c r="AA9" s="418"/>
      <c r="AB9" s="418"/>
      <c r="AC9" s="418"/>
      <c r="AD9" s="418"/>
      <c r="AE9" s="418"/>
      <c r="AF9" s="418"/>
      <c r="AG9" s="418"/>
      <c r="AH9" s="418"/>
      <c r="AI9" s="418"/>
      <c r="AJ9" s="419"/>
      <c r="AK9" s="95" t="str" cm="1">
        <f t="array" aca="1" ref="AK9" ca="1">IF(AND($BU$25,OR($BD$8,$BN$8)&lt;&gt;TRUE),IF(SUMPRODUCT(LEN(L9)-LEN(SUBSTITUTE(LOWER(L9), MID("abcdefghijklmnopqrstuvwxyz", ROW(INDIRECT("1:26")), 1), ""))) &lt;= 2, "←請填寫英文Please fill in English.",""),"")</f>
        <v/>
      </c>
      <c r="AL9" s="95"/>
      <c r="BB9" s="84"/>
      <c r="BC9" s="104"/>
      <c r="BD9" s="131" t="s">
        <v>214</v>
      </c>
      <c r="BE9" s="132"/>
      <c r="BF9" s="132"/>
      <c r="BG9" s="132"/>
      <c r="BH9" s="132"/>
      <c r="BI9" s="132"/>
      <c r="BJ9" s="132"/>
      <c r="BK9" s="133"/>
      <c r="BL9" s="134"/>
      <c r="BM9" s="134"/>
      <c r="BN9" s="134"/>
      <c r="BO9" s="134"/>
      <c r="BP9" s="134"/>
      <c r="BQ9" s="134"/>
      <c r="BR9" s="134"/>
      <c r="BS9" s="134"/>
      <c r="BT9" s="134"/>
      <c r="BU9" s="134"/>
      <c r="BV9" s="134"/>
      <c r="BW9" s="134"/>
      <c r="BX9" s="134"/>
      <c r="BY9" s="134"/>
      <c r="BZ9" s="134"/>
      <c r="CA9" s="134"/>
      <c r="CB9" s="134"/>
      <c r="CC9" s="134"/>
      <c r="CD9" s="134"/>
      <c r="CE9" s="134"/>
      <c r="CF9" s="134"/>
      <c r="CG9" s="134"/>
      <c r="CH9" s="134"/>
      <c r="CI9" s="134"/>
      <c r="CJ9" s="135"/>
    </row>
    <row r="10" spans="1:88" ht="20.100000000000001" customHeight="1">
      <c r="B10" s="393"/>
      <c r="C10" s="396"/>
      <c r="D10" s="415" t="s">
        <v>215</v>
      </c>
      <c r="E10" s="416"/>
      <c r="F10" s="416"/>
      <c r="G10" s="416"/>
      <c r="H10" s="416"/>
      <c r="I10" s="416"/>
      <c r="J10" s="416"/>
      <c r="K10" s="417"/>
      <c r="L10" s="420"/>
      <c r="M10" s="407"/>
      <c r="N10" s="407"/>
      <c r="O10" s="407"/>
      <c r="P10" s="407"/>
      <c r="Q10" s="407"/>
      <c r="R10" s="407"/>
      <c r="S10" s="407"/>
      <c r="T10" s="407"/>
      <c r="U10" s="407"/>
      <c r="V10" s="407"/>
      <c r="W10" s="407"/>
      <c r="X10" s="407"/>
      <c r="Y10" s="407"/>
      <c r="Z10" s="407"/>
      <c r="AA10" s="407"/>
      <c r="AB10" s="407"/>
      <c r="AC10" s="407"/>
      <c r="AD10" s="407"/>
      <c r="AE10" s="407"/>
      <c r="AF10" s="407"/>
      <c r="AG10" s="407"/>
      <c r="AH10" s="407"/>
      <c r="AI10" s="407"/>
      <c r="AJ10" s="408"/>
      <c r="AK10" s="95" t="str" cm="1">
        <f t="array" aca="1" ref="AK10" ca="1">IF(AND($BU$25,OR($BD$8,$BN$8)&lt;&gt;TRUE),IF(SUMPRODUCT(LEN(L10)-LEN(SUBSTITUTE(LOWER(L10), MID("abcdefghijklmnopqrstuvwxyz", ROW(INDIRECT("1:26")), 1), ""))) &lt;= 2, "←請填寫英文Please fill in English.",""),"")</f>
        <v/>
      </c>
      <c r="AL10" s="95"/>
      <c r="BB10" s="84"/>
      <c r="BC10" s="104"/>
      <c r="BD10" s="131" t="s">
        <v>216</v>
      </c>
      <c r="BE10" s="132"/>
      <c r="BF10" s="132"/>
      <c r="BG10" s="132"/>
      <c r="BH10" s="132"/>
      <c r="BI10" s="132"/>
      <c r="BJ10" s="132"/>
      <c r="BK10" s="133"/>
      <c r="BL10" s="89"/>
      <c r="BM10" s="90"/>
      <c r="BN10" s="90"/>
      <c r="BO10" s="90"/>
      <c r="BP10" s="90"/>
      <c r="BQ10" s="90"/>
      <c r="BR10" s="90"/>
      <c r="BS10" s="90"/>
      <c r="BT10" s="90"/>
      <c r="BU10" s="90"/>
      <c r="BV10" s="90"/>
      <c r="BW10" s="90"/>
      <c r="BX10" s="90"/>
      <c r="BY10" s="90"/>
      <c r="BZ10" s="90"/>
      <c r="CA10" s="90"/>
      <c r="CB10" s="90"/>
      <c r="CC10" s="90"/>
      <c r="CD10" s="90"/>
      <c r="CE10" s="90"/>
      <c r="CF10" s="90"/>
      <c r="CG10" s="90"/>
      <c r="CH10" s="90"/>
      <c r="CI10" s="90"/>
      <c r="CJ10" s="108"/>
    </row>
    <row r="11" spans="1:88" ht="12" customHeight="1">
      <c r="B11" s="393"/>
      <c r="C11" s="396"/>
      <c r="D11" s="441" t="s">
        <v>217</v>
      </c>
      <c r="E11" s="442"/>
      <c r="F11" s="442"/>
      <c r="G11" s="442"/>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3"/>
      <c r="BB11" s="84"/>
      <c r="BC11" s="104"/>
      <c r="BD11" s="136" t="s">
        <v>218</v>
      </c>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c r="CB11" s="137"/>
      <c r="CC11" s="137"/>
      <c r="CD11" s="137"/>
      <c r="CE11" s="137"/>
      <c r="CF11" s="137"/>
      <c r="CG11" s="137"/>
      <c r="CH11" s="137"/>
      <c r="CI11" s="137"/>
      <c r="CJ11" s="138"/>
    </row>
    <row r="12" spans="1:88" ht="12" customHeight="1" thickBot="1">
      <c r="B12" s="393"/>
      <c r="C12" s="396"/>
      <c r="D12" s="444" t="s">
        <v>219</v>
      </c>
      <c r="E12" s="445"/>
      <c r="F12" s="445"/>
      <c r="G12" s="445"/>
      <c r="H12" s="445"/>
      <c r="I12" s="445"/>
      <c r="J12" s="445"/>
      <c r="K12" s="445"/>
      <c r="L12" s="445"/>
      <c r="M12" s="445"/>
      <c r="N12" s="445"/>
      <c r="O12" s="445"/>
      <c r="P12" s="445"/>
      <c r="Q12" s="445"/>
      <c r="R12" s="445"/>
      <c r="S12" s="445"/>
      <c r="T12" s="445"/>
      <c r="U12" s="445"/>
      <c r="V12" s="445"/>
      <c r="W12" s="445"/>
      <c r="X12" s="445"/>
      <c r="Y12" s="445"/>
      <c r="Z12" s="445"/>
      <c r="AA12" s="445"/>
      <c r="AB12" s="445"/>
      <c r="AC12" s="445"/>
      <c r="AD12" s="445"/>
      <c r="AE12" s="445"/>
      <c r="AF12" s="445"/>
      <c r="AG12" s="445"/>
      <c r="AH12" s="445"/>
      <c r="AI12" s="445"/>
      <c r="AJ12" s="446"/>
      <c r="BB12" s="84"/>
      <c r="BC12" s="104"/>
      <c r="BD12" s="139" t="s">
        <v>220</v>
      </c>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1"/>
    </row>
    <row r="13" spans="1:88" ht="20.100000000000001" customHeight="1">
      <c r="B13" s="393"/>
      <c r="C13" s="397"/>
      <c r="D13" s="447" t="s">
        <v>221</v>
      </c>
      <c r="E13" s="448"/>
      <c r="F13" s="448"/>
      <c r="G13" s="448"/>
      <c r="H13" s="448"/>
      <c r="I13" s="448"/>
      <c r="J13" s="448"/>
      <c r="K13" s="448"/>
      <c r="L13" s="449"/>
      <c r="M13" s="450"/>
      <c r="N13" s="450"/>
      <c r="O13" s="450"/>
      <c r="P13" s="450"/>
      <c r="Q13" s="450"/>
      <c r="R13" s="450"/>
      <c r="S13" s="450"/>
      <c r="T13" s="450"/>
      <c r="U13" s="450"/>
      <c r="V13" s="450"/>
      <c r="W13" s="450"/>
      <c r="X13" s="450"/>
      <c r="Y13" s="450"/>
      <c r="Z13" s="450"/>
      <c r="AA13" s="450"/>
      <c r="AB13" s="450"/>
      <c r="AC13" s="450"/>
      <c r="AD13" s="450"/>
      <c r="AE13" s="450"/>
      <c r="AF13" s="450"/>
      <c r="AG13" s="450"/>
      <c r="AH13" s="450"/>
      <c r="AI13" s="450"/>
      <c r="AJ13" s="451"/>
      <c r="BB13" s="84"/>
      <c r="BC13" s="85"/>
      <c r="BD13" s="142" t="s">
        <v>222</v>
      </c>
      <c r="BE13" s="143"/>
      <c r="BF13" s="143"/>
      <c r="BG13" s="143"/>
      <c r="BH13" s="143"/>
      <c r="BI13" s="101"/>
      <c r="BJ13" s="102"/>
      <c r="BK13" s="102"/>
      <c r="BL13" s="102"/>
      <c r="BM13" s="102"/>
      <c r="BN13" s="102"/>
      <c r="BO13" s="102" t="s">
        <v>205</v>
      </c>
      <c r="BP13" s="102"/>
      <c r="BQ13" s="102"/>
      <c r="BR13" s="102"/>
      <c r="BS13" s="102" t="s">
        <v>223</v>
      </c>
      <c r="BT13" s="144"/>
      <c r="BU13" s="145"/>
      <c r="BV13" s="143"/>
      <c r="BW13" s="146"/>
      <c r="BX13" s="143"/>
      <c r="BY13" s="143"/>
      <c r="BZ13" s="102"/>
      <c r="CA13" s="102"/>
      <c r="CB13" s="102"/>
      <c r="CC13" s="102"/>
      <c r="CD13" s="102" t="s">
        <v>224</v>
      </c>
      <c r="CE13" s="102"/>
      <c r="CF13" s="102"/>
      <c r="CG13" s="102"/>
      <c r="CH13" s="102"/>
      <c r="CI13" s="102"/>
      <c r="CJ13" s="147"/>
    </row>
    <row r="14" spans="1:88" ht="20.100000000000001" customHeight="1">
      <c r="B14" s="393"/>
      <c r="C14" s="397"/>
      <c r="D14" s="452" t="s">
        <v>225</v>
      </c>
      <c r="E14" s="453"/>
      <c r="F14" s="453"/>
      <c r="G14" s="453"/>
      <c r="H14" s="453"/>
      <c r="I14" s="429"/>
      <c r="J14" s="418"/>
      <c r="K14" s="418"/>
      <c r="L14" s="418"/>
      <c r="M14" s="418"/>
      <c r="N14" s="418"/>
      <c r="O14" s="454" t="s">
        <v>226</v>
      </c>
      <c r="P14" s="455"/>
      <c r="Q14" s="429"/>
      <c r="R14" s="456"/>
      <c r="S14" s="457" t="s">
        <v>227</v>
      </c>
      <c r="T14" s="428"/>
      <c r="U14" s="455"/>
      <c r="V14" s="429"/>
      <c r="W14" s="418"/>
      <c r="X14" s="418"/>
      <c r="Y14" s="418"/>
      <c r="Z14" s="418"/>
      <c r="AA14" s="418"/>
      <c r="AB14" s="418"/>
      <c r="AC14" s="456"/>
      <c r="AD14" s="428" t="s">
        <v>228</v>
      </c>
      <c r="AE14" s="428"/>
      <c r="AF14" s="429"/>
      <c r="AG14" s="418"/>
      <c r="AH14" s="418"/>
      <c r="AI14" s="418"/>
      <c r="AJ14" s="430"/>
      <c r="BB14" s="84"/>
      <c r="BC14" s="85"/>
      <c r="BD14" s="148" t="s">
        <v>195</v>
      </c>
      <c r="BE14" s="93"/>
      <c r="BF14" s="93"/>
      <c r="BG14" s="93"/>
      <c r="BH14" s="93"/>
      <c r="BI14" s="89"/>
      <c r="BJ14" s="90"/>
      <c r="BK14" s="90"/>
      <c r="BL14" s="90"/>
      <c r="BM14" s="90"/>
      <c r="BN14" s="90"/>
      <c r="BO14" s="90"/>
      <c r="BP14" s="90"/>
      <c r="BQ14" s="90"/>
      <c r="BR14" s="90"/>
      <c r="BS14" s="90"/>
      <c r="BT14" s="91"/>
      <c r="BU14" s="92"/>
      <c r="BV14" s="93"/>
      <c r="BW14" s="93"/>
      <c r="BX14" s="93"/>
      <c r="BY14" s="93"/>
      <c r="BZ14" s="149"/>
      <c r="CA14" s="90"/>
      <c r="CB14" s="90"/>
      <c r="CC14" s="90"/>
      <c r="CD14" s="90"/>
      <c r="CE14" s="90"/>
      <c r="CF14" s="90"/>
      <c r="CG14" s="90"/>
      <c r="CH14" s="90"/>
      <c r="CI14" s="90"/>
      <c r="CJ14" s="94"/>
    </row>
    <row r="15" spans="1:88" ht="20.100000000000001" customHeight="1" thickBot="1">
      <c r="A15" s="150" t="str">
        <f>IF(AND(BD16&lt;&gt;TRUE,L17&lt;&gt;L3),"Payment Statement","")</f>
        <v/>
      </c>
      <c r="B15" s="394"/>
      <c r="C15" s="398"/>
      <c r="D15" s="431" t="s">
        <v>229</v>
      </c>
      <c r="E15" s="432"/>
      <c r="F15" s="432"/>
      <c r="G15" s="432"/>
      <c r="H15" s="432"/>
      <c r="I15" s="433"/>
      <c r="J15" s="434"/>
      <c r="K15" s="434"/>
      <c r="L15" s="434"/>
      <c r="M15" s="434"/>
      <c r="N15" s="434"/>
      <c r="O15" s="434"/>
      <c r="P15" s="434"/>
      <c r="Q15" s="434"/>
      <c r="R15" s="435"/>
      <c r="S15" s="436" t="s">
        <v>230</v>
      </c>
      <c r="T15" s="437"/>
      <c r="U15" s="437"/>
      <c r="V15" s="437"/>
      <c r="W15" s="437"/>
      <c r="X15" s="437"/>
      <c r="Y15" s="437"/>
      <c r="Z15" s="437"/>
      <c r="AA15" s="438"/>
      <c r="AB15" s="439"/>
      <c r="AC15" s="439"/>
      <c r="AD15" s="439"/>
      <c r="AE15" s="439"/>
      <c r="AF15" s="439"/>
      <c r="AG15" s="439"/>
      <c r="AH15" s="439"/>
      <c r="AI15" s="439"/>
      <c r="AJ15" s="440"/>
      <c r="AM15" s="61"/>
      <c r="AP15" s="151"/>
      <c r="BB15" s="152"/>
      <c r="BC15" s="153"/>
      <c r="BD15" s="154" t="s">
        <v>231</v>
      </c>
      <c r="BE15" s="155"/>
      <c r="BF15" s="155"/>
      <c r="BG15" s="155"/>
      <c r="BH15" s="155"/>
      <c r="BI15" s="156"/>
      <c r="BJ15" s="157"/>
      <c r="BK15" s="157"/>
      <c r="BL15" s="157"/>
      <c r="BM15" s="157"/>
      <c r="BN15" s="157"/>
      <c r="BO15" s="157"/>
      <c r="BP15" s="157"/>
      <c r="BQ15" s="157"/>
      <c r="BR15" s="157"/>
      <c r="BS15" s="157" t="s">
        <v>232</v>
      </c>
      <c r="BT15" s="158"/>
      <c r="BU15" s="159"/>
      <c r="BV15" s="160"/>
      <c r="BW15" s="160"/>
      <c r="BX15" s="160"/>
      <c r="BY15" s="160"/>
      <c r="BZ15" s="160"/>
      <c r="CA15" s="160"/>
      <c r="CB15" s="160"/>
      <c r="CC15" s="160"/>
      <c r="CD15" s="160"/>
      <c r="CE15" s="156"/>
      <c r="CF15" s="157"/>
      <c r="CG15" s="157"/>
      <c r="CH15" s="157"/>
      <c r="CI15" s="157"/>
      <c r="CJ15" s="161"/>
    </row>
    <row r="16" spans="1:88" ht="16.5" customHeight="1" thickTop="1">
      <c r="A16" s="162" t="str">
        <f>IF(AND(BD16&lt;&gt;TRUE,L17&lt;&gt;L3),"付款切結書連結","")</f>
        <v/>
      </c>
      <c r="B16" s="458" t="s">
        <v>166</v>
      </c>
      <c r="C16" s="462" t="s">
        <v>167</v>
      </c>
      <c r="D16" s="163" t="b">
        <f>$BD$16</f>
        <v>0</v>
      </c>
      <c r="E16" s="463" t="s">
        <v>209</v>
      </c>
      <c r="F16" s="464"/>
      <c r="G16" s="464"/>
      <c r="H16" s="464"/>
      <c r="I16" s="464"/>
      <c r="J16" s="464"/>
      <c r="K16" s="464"/>
      <c r="L16" s="464"/>
      <c r="M16" s="465"/>
      <c r="N16" s="466" t="s">
        <v>233</v>
      </c>
      <c r="O16" s="467"/>
      <c r="P16" s="467"/>
      <c r="Q16" s="467"/>
      <c r="R16" s="467"/>
      <c r="S16" s="467"/>
      <c r="T16" s="467"/>
      <c r="U16" s="467"/>
      <c r="V16" s="467"/>
      <c r="W16" s="467"/>
      <c r="X16" s="467"/>
      <c r="Y16" s="467"/>
      <c r="Z16" s="467"/>
      <c r="AA16" s="467"/>
      <c r="AB16" s="467"/>
      <c r="AC16" s="467"/>
      <c r="AD16" s="467"/>
      <c r="AE16" s="467"/>
      <c r="AF16" s="467"/>
      <c r="AG16" s="467"/>
      <c r="AH16" s="467"/>
      <c r="AI16" s="467"/>
      <c r="AJ16" s="468"/>
      <c r="AL16" s="164"/>
      <c r="BB16" s="96" t="s">
        <v>234</v>
      </c>
      <c r="BC16" s="165" t="s">
        <v>235</v>
      </c>
      <c r="BD16" s="166" t="b">
        <v>0</v>
      </c>
      <c r="BE16" s="167" t="s">
        <v>211</v>
      </c>
      <c r="BF16" s="168"/>
      <c r="BG16" s="168"/>
      <c r="BH16" s="168"/>
      <c r="BI16" s="168"/>
      <c r="BJ16" s="168"/>
      <c r="BK16" s="168"/>
      <c r="BL16" s="168"/>
      <c r="BM16" s="169"/>
      <c r="BN16" s="170" t="s">
        <v>236</v>
      </c>
      <c r="BO16" s="171"/>
      <c r="BP16" s="171"/>
      <c r="BQ16" s="171"/>
      <c r="BR16" s="171"/>
      <c r="BS16" s="171"/>
      <c r="BT16" s="171"/>
      <c r="BU16" s="171"/>
      <c r="BV16" s="171"/>
      <c r="BW16" s="171"/>
      <c r="BX16" s="171"/>
      <c r="BY16" s="171"/>
      <c r="BZ16" s="171"/>
      <c r="CA16" s="171"/>
      <c r="CB16" s="171"/>
      <c r="CC16" s="171"/>
      <c r="CD16" s="171"/>
      <c r="CE16" s="171"/>
      <c r="CF16" s="171"/>
      <c r="CG16" s="171"/>
      <c r="CH16" s="171"/>
      <c r="CI16" s="172"/>
      <c r="CJ16" s="173"/>
    </row>
    <row r="17" spans="1:88" ht="20.100000000000001" customHeight="1">
      <c r="B17" s="459"/>
      <c r="C17" s="397"/>
      <c r="D17" s="447" t="s">
        <v>237</v>
      </c>
      <c r="E17" s="448"/>
      <c r="F17" s="448"/>
      <c r="G17" s="448"/>
      <c r="H17" s="448"/>
      <c r="I17" s="448"/>
      <c r="J17" s="448"/>
      <c r="K17" s="448"/>
      <c r="L17" s="449"/>
      <c r="M17" s="450"/>
      <c r="N17" s="450"/>
      <c r="O17" s="450"/>
      <c r="P17" s="450"/>
      <c r="Q17" s="450"/>
      <c r="R17" s="450"/>
      <c r="S17" s="450"/>
      <c r="T17" s="450"/>
      <c r="U17" s="450"/>
      <c r="V17" s="450"/>
      <c r="W17" s="450"/>
      <c r="X17" s="450"/>
      <c r="Y17" s="450"/>
      <c r="Z17" s="450"/>
      <c r="AA17" s="450"/>
      <c r="AB17" s="450"/>
      <c r="AC17" s="450"/>
      <c r="AD17" s="450"/>
      <c r="AE17" s="450"/>
      <c r="AF17" s="450"/>
      <c r="AG17" s="450"/>
      <c r="AH17" s="450"/>
      <c r="AI17" s="450"/>
      <c r="AJ17" s="451"/>
      <c r="AK17" s="95" t="str" cm="1">
        <f t="array" aca="1" ref="AK17" ca="1">IF(AND($BU$25,$BN$8),IF(SUMPRODUCT(LEN(L17)-LEN(SUBSTITUTE(LOWER(L17), MID("abcdefghijklmnopqrstuvwxyz", ROW(INDIRECT("1:26")), 1), ""))) &lt;= 2, "←請填寫英文Please fill in English.",""),"")</f>
        <v/>
      </c>
      <c r="BB17" s="174"/>
      <c r="BC17" s="85"/>
      <c r="BD17" s="86" t="s">
        <v>238</v>
      </c>
      <c r="BE17" s="87"/>
      <c r="BF17" s="87"/>
      <c r="BG17" s="87"/>
      <c r="BH17" s="87"/>
      <c r="BI17" s="87"/>
      <c r="BJ17" s="87"/>
      <c r="BK17" s="87"/>
      <c r="BL17" s="88"/>
      <c r="BM17" s="90"/>
      <c r="BN17" s="90"/>
      <c r="BO17" s="90"/>
      <c r="BP17" s="90"/>
      <c r="BQ17" s="90"/>
      <c r="BR17" s="90"/>
      <c r="BS17" s="90"/>
      <c r="BT17" s="90"/>
      <c r="BU17" s="90"/>
      <c r="BV17" s="90"/>
      <c r="BW17" s="90"/>
      <c r="BX17" s="90"/>
      <c r="BY17" s="90"/>
      <c r="BZ17" s="90"/>
      <c r="CA17" s="90"/>
      <c r="CB17" s="90"/>
      <c r="CC17" s="90"/>
      <c r="CD17" s="90"/>
      <c r="CE17" s="90"/>
      <c r="CF17" s="90"/>
      <c r="CG17" s="90"/>
      <c r="CH17" s="90"/>
      <c r="CI17" s="90"/>
      <c r="CJ17" s="94"/>
    </row>
    <row r="18" spans="1:88" ht="20.100000000000001" customHeight="1">
      <c r="B18" s="459"/>
      <c r="C18" s="397"/>
      <c r="D18" s="447" t="s">
        <v>239</v>
      </c>
      <c r="E18" s="448"/>
      <c r="F18" s="448"/>
      <c r="G18" s="448"/>
      <c r="H18" s="448"/>
      <c r="I18" s="448"/>
      <c r="J18" s="448"/>
      <c r="K18" s="448"/>
      <c r="L18" s="449"/>
      <c r="M18" s="450"/>
      <c r="N18" s="450"/>
      <c r="O18" s="450"/>
      <c r="P18" s="450"/>
      <c r="Q18" s="450"/>
      <c r="R18" s="450"/>
      <c r="S18" s="450"/>
      <c r="T18" s="450"/>
      <c r="U18" s="450"/>
      <c r="V18" s="450"/>
      <c r="W18" s="450"/>
      <c r="X18" s="450"/>
      <c r="Y18" s="450"/>
      <c r="Z18" s="450"/>
      <c r="AA18" s="450"/>
      <c r="AB18" s="450"/>
      <c r="AC18" s="450"/>
      <c r="AD18" s="450"/>
      <c r="AE18" s="450"/>
      <c r="AF18" s="450"/>
      <c r="AG18" s="450"/>
      <c r="AH18" s="450"/>
      <c r="AI18" s="450"/>
      <c r="AJ18" s="451"/>
      <c r="AL18" s="61"/>
      <c r="AO18" s="61"/>
      <c r="BB18" s="174"/>
      <c r="BC18" s="85"/>
      <c r="BD18" s="175" t="s">
        <v>240</v>
      </c>
      <c r="BE18" s="126"/>
      <c r="BF18" s="126"/>
      <c r="BG18" s="126"/>
      <c r="BH18" s="126"/>
      <c r="BI18" s="126"/>
      <c r="BJ18" s="126"/>
      <c r="BK18" s="126"/>
      <c r="BL18" s="127"/>
      <c r="BM18" s="134"/>
      <c r="BN18" s="134"/>
      <c r="BO18" s="134"/>
      <c r="BP18" s="134"/>
      <c r="BQ18" s="134"/>
      <c r="BR18" s="134"/>
      <c r="BS18" s="134"/>
      <c r="BT18" s="134"/>
      <c r="BU18" s="134"/>
      <c r="BV18" s="134"/>
      <c r="BW18" s="134"/>
      <c r="BX18" s="134"/>
      <c r="BY18" s="134"/>
      <c r="BZ18" s="134"/>
      <c r="CA18" s="134"/>
      <c r="CB18" s="134"/>
      <c r="CC18" s="134"/>
      <c r="CD18" s="134"/>
      <c r="CE18" s="134"/>
      <c r="CF18" s="134"/>
      <c r="CG18" s="134"/>
      <c r="CH18" s="134"/>
      <c r="CI18" s="134"/>
      <c r="CJ18" s="176"/>
    </row>
    <row r="19" spans="1:88" ht="20.100000000000001" customHeight="1">
      <c r="B19" s="460"/>
      <c r="C19" s="397"/>
      <c r="D19" s="447" t="s">
        <v>241</v>
      </c>
      <c r="E19" s="448"/>
      <c r="F19" s="448"/>
      <c r="G19" s="448"/>
      <c r="H19" s="448"/>
      <c r="I19" s="448"/>
      <c r="J19" s="448"/>
      <c r="K19" s="448"/>
      <c r="L19" s="449"/>
      <c r="M19" s="450"/>
      <c r="N19" s="450"/>
      <c r="O19" s="450"/>
      <c r="P19" s="450"/>
      <c r="Q19" s="450"/>
      <c r="R19" s="450"/>
      <c r="S19" s="450"/>
      <c r="T19" s="450"/>
      <c r="U19" s="450"/>
      <c r="V19" s="450"/>
      <c r="W19" s="450"/>
      <c r="X19" s="450"/>
      <c r="Y19" s="450"/>
      <c r="Z19" s="450"/>
      <c r="AA19" s="450"/>
      <c r="AB19" s="450"/>
      <c r="AC19" s="450"/>
      <c r="AD19" s="450"/>
      <c r="AE19" s="450"/>
      <c r="AF19" s="450"/>
      <c r="AG19" s="450"/>
      <c r="AH19" s="450"/>
      <c r="AI19" s="450"/>
      <c r="AJ19" s="451"/>
      <c r="AK19" s="95" t="str" cm="1">
        <f t="array" aca="1" ref="AK19" ca="1">IF(AND($BU$25,$BN$8),IF(SUMPRODUCT(LEN(L19)-LEN(SUBSTITUTE(LOWER(L19), MID("abcdefghijklmnopqrstuvwxyz", ROW(INDIRECT("1:26")), 1), ""))) &lt;= 2, "←請填寫英文Please fill in English.",""),"")</f>
        <v/>
      </c>
      <c r="AL19" s="61"/>
      <c r="BB19" s="84"/>
      <c r="BC19" s="85"/>
      <c r="BD19" s="86" t="s">
        <v>242</v>
      </c>
      <c r="BE19" s="87"/>
      <c r="BF19" s="87"/>
      <c r="BG19" s="87"/>
      <c r="BH19" s="87"/>
      <c r="BI19" s="87"/>
      <c r="BJ19" s="87"/>
      <c r="BK19" s="87"/>
      <c r="BL19" s="88"/>
      <c r="BM19" s="90"/>
      <c r="BN19" s="90"/>
      <c r="BO19" s="90"/>
      <c r="BP19" s="90"/>
      <c r="BQ19" s="90"/>
      <c r="BR19" s="90"/>
      <c r="BS19" s="90"/>
      <c r="BT19" s="90"/>
      <c r="BU19" s="90"/>
      <c r="BV19" s="90"/>
      <c r="BW19" s="90"/>
      <c r="BX19" s="90"/>
      <c r="BY19" s="90"/>
      <c r="BZ19" s="90"/>
      <c r="CA19" s="90"/>
      <c r="CB19" s="90"/>
      <c r="CC19" s="90"/>
      <c r="CD19" s="90"/>
      <c r="CE19" s="90"/>
      <c r="CF19" s="90"/>
      <c r="CG19" s="90"/>
      <c r="CH19" s="90"/>
      <c r="CI19" s="90"/>
      <c r="CJ19" s="94"/>
    </row>
    <row r="20" spans="1:88" ht="20.100000000000001" customHeight="1">
      <c r="B20" s="460"/>
      <c r="C20" s="397"/>
      <c r="D20" s="452" t="s">
        <v>243</v>
      </c>
      <c r="E20" s="453"/>
      <c r="F20" s="453"/>
      <c r="G20" s="453"/>
      <c r="H20" s="453"/>
      <c r="I20" s="429"/>
      <c r="J20" s="418"/>
      <c r="K20" s="418"/>
      <c r="L20" s="418"/>
      <c r="M20" s="418"/>
      <c r="N20" s="418"/>
      <c r="O20" s="454" t="s">
        <v>226</v>
      </c>
      <c r="P20" s="455"/>
      <c r="Q20" s="429"/>
      <c r="R20" s="456"/>
      <c r="S20" s="457" t="s">
        <v>227</v>
      </c>
      <c r="T20" s="428"/>
      <c r="U20" s="455"/>
      <c r="V20" s="429"/>
      <c r="W20" s="418"/>
      <c r="X20" s="418"/>
      <c r="Y20" s="418"/>
      <c r="Z20" s="418"/>
      <c r="AA20" s="418"/>
      <c r="AB20" s="418"/>
      <c r="AC20" s="456"/>
      <c r="AD20" s="428" t="s">
        <v>228</v>
      </c>
      <c r="AE20" s="428"/>
      <c r="AF20" s="429"/>
      <c r="AG20" s="418"/>
      <c r="AH20" s="418"/>
      <c r="AI20" s="418"/>
      <c r="AJ20" s="430"/>
      <c r="AN20" s="61"/>
      <c r="AO20" s="61"/>
      <c r="BB20" s="84"/>
      <c r="BC20" s="85"/>
      <c r="BD20" s="86" t="s">
        <v>222</v>
      </c>
      <c r="BE20" s="87"/>
      <c r="BF20" s="87"/>
      <c r="BG20" s="87"/>
      <c r="BH20" s="87"/>
      <c r="BI20" s="87"/>
      <c r="BJ20" s="87"/>
      <c r="BK20" s="87"/>
      <c r="BL20" s="87"/>
      <c r="BM20" s="89"/>
      <c r="BN20" s="90"/>
      <c r="BO20" s="90" t="s">
        <v>205</v>
      </c>
      <c r="BP20" s="90"/>
      <c r="BQ20" s="90"/>
      <c r="BR20" s="90"/>
      <c r="BS20" s="90" t="s">
        <v>223</v>
      </c>
      <c r="BT20" s="90"/>
      <c r="BU20" s="92"/>
      <c r="BV20" s="93"/>
      <c r="BW20" s="149"/>
      <c r="BX20" s="177"/>
      <c r="BY20" s="177"/>
      <c r="BZ20" s="90"/>
      <c r="CA20" s="90"/>
      <c r="CB20" s="90"/>
      <c r="CC20" s="90"/>
      <c r="CD20" s="90" t="s">
        <v>224</v>
      </c>
      <c r="CE20" s="90"/>
      <c r="CF20" s="90"/>
      <c r="CG20" s="90"/>
      <c r="CH20" s="90"/>
      <c r="CI20" s="90"/>
      <c r="CJ20" s="94"/>
    </row>
    <row r="21" spans="1:88" ht="20.100000000000001" customHeight="1" thickBot="1">
      <c r="B21" s="461"/>
      <c r="C21" s="398"/>
      <c r="D21" s="431" t="s">
        <v>229</v>
      </c>
      <c r="E21" s="432"/>
      <c r="F21" s="432"/>
      <c r="G21" s="432"/>
      <c r="H21" s="432"/>
      <c r="I21" s="433"/>
      <c r="J21" s="434"/>
      <c r="K21" s="434"/>
      <c r="L21" s="434"/>
      <c r="M21" s="434"/>
      <c r="N21" s="434"/>
      <c r="O21" s="434"/>
      <c r="P21" s="434"/>
      <c r="Q21" s="434"/>
      <c r="R21" s="435"/>
      <c r="S21" s="469" t="s">
        <v>244</v>
      </c>
      <c r="T21" s="437"/>
      <c r="U21" s="437"/>
      <c r="V21" s="437"/>
      <c r="W21" s="437"/>
      <c r="X21" s="437"/>
      <c r="Y21" s="437"/>
      <c r="Z21" s="437"/>
      <c r="AA21" s="438"/>
      <c r="AB21" s="439"/>
      <c r="AC21" s="439"/>
      <c r="AD21" s="439"/>
      <c r="AE21" s="439"/>
      <c r="AF21" s="439"/>
      <c r="AG21" s="439"/>
      <c r="AH21" s="439"/>
      <c r="AI21" s="439"/>
      <c r="AJ21" s="440"/>
      <c r="BB21" s="84"/>
      <c r="BC21" s="85"/>
      <c r="BD21" s="178" t="s">
        <v>231</v>
      </c>
      <c r="BE21" s="179"/>
      <c r="BF21" s="179"/>
      <c r="BG21" s="179"/>
      <c r="BH21" s="179"/>
      <c r="BI21" s="179"/>
      <c r="BJ21" s="179"/>
      <c r="BK21" s="179"/>
      <c r="BL21" s="180"/>
      <c r="BM21" s="156"/>
      <c r="BN21" s="157"/>
      <c r="BO21" s="157"/>
      <c r="BP21" s="157"/>
      <c r="BQ21" s="157"/>
      <c r="BR21" s="157"/>
      <c r="BS21" s="157" t="s">
        <v>245</v>
      </c>
      <c r="BT21" s="158"/>
      <c r="BU21" s="159"/>
      <c r="BV21" s="160"/>
      <c r="BW21" s="160"/>
      <c r="BX21" s="160"/>
      <c r="BY21" s="160"/>
      <c r="BZ21" s="160"/>
      <c r="CA21" s="160"/>
      <c r="CB21" s="160"/>
      <c r="CC21" s="160"/>
      <c r="CD21" s="181"/>
      <c r="CE21" s="157"/>
      <c r="CF21" s="157"/>
      <c r="CG21" s="157"/>
      <c r="CH21" s="157"/>
      <c r="CI21" s="157"/>
      <c r="CJ21" s="161"/>
    </row>
    <row r="22" spans="1:88" ht="29.1" customHeight="1" thickTop="1">
      <c r="B22" s="458" t="s">
        <v>168</v>
      </c>
      <c r="C22" s="462" t="s">
        <v>169</v>
      </c>
      <c r="D22" s="480" t="s">
        <v>246</v>
      </c>
      <c r="E22" s="481"/>
      <c r="F22" s="481"/>
      <c r="G22" s="481"/>
      <c r="H22" s="481"/>
      <c r="I22" s="182"/>
      <c r="J22" s="482" t="s">
        <v>247</v>
      </c>
      <c r="K22" s="482"/>
      <c r="L22" s="482"/>
      <c r="M22" s="482"/>
      <c r="N22" s="182"/>
      <c r="O22" s="483" t="s">
        <v>248</v>
      </c>
      <c r="P22" s="483"/>
      <c r="Q22" s="483"/>
      <c r="R22" s="483"/>
      <c r="S22" s="483"/>
      <c r="T22" s="483"/>
      <c r="U22" s="182"/>
      <c r="V22" s="484" t="s">
        <v>249</v>
      </c>
      <c r="W22" s="485"/>
      <c r="X22" s="485"/>
      <c r="Y22" s="485"/>
      <c r="Z22" s="485"/>
      <c r="AA22" s="485"/>
      <c r="AB22" s="485"/>
      <c r="AC22" s="486"/>
      <c r="AD22" s="508" t="s">
        <v>250</v>
      </c>
      <c r="AE22" s="508"/>
      <c r="AF22" s="508"/>
      <c r="AG22" s="508"/>
      <c r="AH22" s="508"/>
      <c r="AI22" s="508"/>
      <c r="AJ22" s="509"/>
      <c r="BB22" s="96" t="s">
        <v>251</v>
      </c>
      <c r="BC22" s="97" t="s">
        <v>252</v>
      </c>
      <c r="BD22" s="183" t="s">
        <v>253</v>
      </c>
      <c r="BE22" s="184"/>
      <c r="BF22" s="184"/>
      <c r="BG22" s="184"/>
      <c r="BH22" s="184"/>
      <c r="BI22" s="185" t="b">
        <v>0</v>
      </c>
      <c r="BJ22" s="184" t="s">
        <v>254</v>
      </c>
      <c r="BK22" s="184"/>
      <c r="BL22" s="184"/>
      <c r="BM22" s="184"/>
      <c r="BN22" s="185" t="b">
        <v>0</v>
      </c>
      <c r="BO22" s="184" t="s">
        <v>255</v>
      </c>
      <c r="BP22" s="184"/>
      <c r="BQ22" s="184"/>
      <c r="BR22" s="184"/>
      <c r="BS22" s="184"/>
      <c r="BT22" s="184"/>
      <c r="BU22" s="185" t="b">
        <v>0</v>
      </c>
      <c r="BV22" s="186" t="s">
        <v>256</v>
      </c>
      <c r="BW22" s="187"/>
      <c r="BX22" s="187"/>
      <c r="BY22" s="187"/>
      <c r="BZ22" s="187"/>
      <c r="CA22" s="187"/>
      <c r="CB22" s="187"/>
      <c r="CC22" s="188"/>
      <c r="CD22" s="189" t="s">
        <v>257</v>
      </c>
      <c r="CE22" s="189"/>
      <c r="CF22" s="189"/>
      <c r="CG22" s="189"/>
      <c r="CH22" s="189"/>
      <c r="CI22" s="189"/>
      <c r="CJ22" s="190"/>
    </row>
    <row r="23" spans="1:88" ht="10.5" customHeight="1">
      <c r="B23" s="459"/>
      <c r="C23" s="397"/>
      <c r="D23" s="510" t="s">
        <v>258</v>
      </c>
      <c r="E23" s="511"/>
      <c r="F23" s="511"/>
      <c r="G23" s="511"/>
      <c r="H23" s="511"/>
      <c r="I23" s="511"/>
      <c r="J23" s="511"/>
      <c r="K23" s="511"/>
      <c r="L23" s="511"/>
      <c r="M23" s="511"/>
      <c r="N23" s="511"/>
      <c r="O23" s="511"/>
      <c r="P23" s="511"/>
      <c r="Q23" s="511"/>
      <c r="R23" s="511"/>
      <c r="S23" s="511"/>
      <c r="T23" s="511"/>
      <c r="U23" s="511"/>
      <c r="V23" s="511"/>
      <c r="W23" s="511"/>
      <c r="X23" s="511"/>
      <c r="Y23" s="511"/>
      <c r="Z23" s="511"/>
      <c r="AA23" s="511"/>
      <c r="AB23" s="511"/>
      <c r="AC23" s="511"/>
      <c r="AD23" s="511"/>
      <c r="AE23" s="511"/>
      <c r="AF23" s="511"/>
      <c r="AG23" s="511"/>
      <c r="AH23" s="511"/>
      <c r="AI23" s="511"/>
      <c r="AJ23" s="512"/>
      <c r="BB23" s="174"/>
      <c r="BC23" s="104"/>
      <c r="BD23" s="191" t="s">
        <v>259</v>
      </c>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3"/>
    </row>
    <row r="24" spans="1:88" ht="17.100000000000001" customHeight="1">
      <c r="A24" s="470" t="s">
        <v>260</v>
      </c>
      <c r="B24" s="459"/>
      <c r="C24" s="397"/>
      <c r="D24" s="471" t="s">
        <v>261</v>
      </c>
      <c r="E24" s="472"/>
      <c r="F24" s="472"/>
      <c r="G24" s="472"/>
      <c r="H24" s="472"/>
      <c r="I24" s="472"/>
      <c r="J24" s="472"/>
      <c r="K24" s="472"/>
      <c r="L24" s="472"/>
      <c r="M24" s="472"/>
      <c r="N24" s="123"/>
      <c r="O24" s="473" t="s">
        <v>170</v>
      </c>
      <c r="P24" s="473"/>
      <c r="Q24" s="473"/>
      <c r="R24" s="473"/>
      <c r="S24" s="473"/>
      <c r="T24" s="473"/>
      <c r="U24" s="123"/>
      <c r="V24" s="473" t="s">
        <v>171</v>
      </c>
      <c r="W24" s="473"/>
      <c r="X24" s="473"/>
      <c r="Y24" s="473"/>
      <c r="Z24" s="473"/>
      <c r="AA24" s="473"/>
      <c r="AB24" s="354"/>
      <c r="AC24" s="123"/>
      <c r="AD24" s="473" t="s">
        <v>172</v>
      </c>
      <c r="AE24" s="473"/>
      <c r="AF24" s="473"/>
      <c r="AG24" s="473"/>
      <c r="AH24" s="473"/>
      <c r="AI24" s="473"/>
      <c r="AJ24" s="474"/>
      <c r="AL24" s="194"/>
      <c r="BB24" s="174"/>
      <c r="BC24" s="104"/>
      <c r="BD24" s="195" t="s">
        <v>262</v>
      </c>
      <c r="BE24" s="196"/>
      <c r="BF24" s="196"/>
      <c r="BG24" s="196"/>
      <c r="BH24" s="196"/>
      <c r="BI24" s="196"/>
      <c r="BJ24" s="196"/>
      <c r="BK24" s="196"/>
      <c r="BL24" s="196"/>
      <c r="BM24" s="196"/>
      <c r="BN24" s="128" t="b">
        <v>0</v>
      </c>
      <c r="BO24" s="197" t="s">
        <v>263</v>
      </c>
      <c r="BP24" s="197"/>
      <c r="BQ24" s="197"/>
      <c r="BR24" s="197"/>
      <c r="BS24" s="197"/>
      <c r="BT24" s="197"/>
      <c r="BU24" s="128" t="b">
        <v>0</v>
      </c>
      <c r="BV24" s="197" t="s">
        <v>264</v>
      </c>
      <c r="BW24" s="197"/>
      <c r="BX24" s="197"/>
      <c r="BY24" s="197"/>
      <c r="BZ24" s="197"/>
      <c r="CA24" s="197"/>
      <c r="CB24" s="196"/>
      <c r="CC24" s="128" t="b">
        <v>0</v>
      </c>
      <c r="CD24" s="197" t="s">
        <v>265</v>
      </c>
      <c r="CE24" s="197"/>
      <c r="CF24" s="197"/>
      <c r="CG24" s="197"/>
      <c r="CH24" s="197"/>
      <c r="CI24" s="197"/>
      <c r="CJ24" s="198"/>
    </row>
    <row r="25" spans="1:88" ht="17.100000000000001" customHeight="1">
      <c r="A25" s="470"/>
      <c r="B25" s="459"/>
      <c r="C25" s="397"/>
      <c r="D25" s="471" t="s">
        <v>424</v>
      </c>
      <c r="E25" s="472"/>
      <c r="F25" s="472"/>
      <c r="G25" s="472"/>
      <c r="H25" s="472"/>
      <c r="I25" s="472"/>
      <c r="J25" s="472"/>
      <c r="K25" s="472"/>
      <c r="L25" s="472"/>
      <c r="M25" s="472"/>
      <c r="N25" s="123"/>
      <c r="O25" s="475" t="s">
        <v>173</v>
      </c>
      <c r="P25" s="475"/>
      <c r="Q25" s="475"/>
      <c r="R25" s="475"/>
      <c r="S25" s="475"/>
      <c r="T25" s="475"/>
      <c r="U25" s="123"/>
      <c r="V25" s="476" t="s">
        <v>174</v>
      </c>
      <c r="W25" s="477"/>
      <c r="X25" s="477"/>
      <c r="Y25" s="477"/>
      <c r="Z25" s="478"/>
      <c r="AA25" s="487" t="s">
        <v>266</v>
      </c>
      <c r="AB25" s="488"/>
      <c r="AC25" s="488"/>
      <c r="AD25" s="488"/>
      <c r="AE25" s="488"/>
      <c r="AF25" s="488"/>
      <c r="AG25" s="488"/>
      <c r="AH25" s="488"/>
      <c r="AI25" s="488"/>
      <c r="AJ25" s="489"/>
      <c r="AK25" s="95" t="str">
        <f ca="1">IF(OR(COUNTIF(AK3:AK24,"*English*")&gt;0,COUNTIF(AK28:AK42,"*English*")&gt;0),"申請資訊請填寫英文","")</f>
        <v/>
      </c>
      <c r="AL25" s="199"/>
      <c r="BB25" s="174"/>
      <c r="BC25" s="104"/>
      <c r="BD25" s="200" t="s">
        <v>267</v>
      </c>
      <c r="BE25" s="196"/>
      <c r="BF25" s="196"/>
      <c r="BG25" s="196"/>
      <c r="BH25" s="196"/>
      <c r="BI25" s="196"/>
      <c r="BJ25" s="196"/>
      <c r="BK25" s="196"/>
      <c r="BL25" s="196"/>
      <c r="BM25" s="196"/>
      <c r="BN25" s="128" t="b">
        <v>0</v>
      </c>
      <c r="BO25" s="196" t="s">
        <v>268</v>
      </c>
      <c r="BP25" s="196"/>
      <c r="BQ25" s="196"/>
      <c r="BR25" s="196"/>
      <c r="BS25" s="196"/>
      <c r="BT25" s="196"/>
      <c r="BU25" s="128" t="b">
        <v>0</v>
      </c>
      <c r="BV25" s="201" t="s">
        <v>269</v>
      </c>
      <c r="BW25" s="87"/>
      <c r="BX25" s="87"/>
      <c r="BY25" s="87"/>
      <c r="BZ25" s="88"/>
      <c r="CA25" s="202" t="s">
        <v>270</v>
      </c>
      <c r="CB25" s="203"/>
      <c r="CC25" s="203"/>
      <c r="CD25" s="203"/>
      <c r="CE25" s="203"/>
      <c r="CF25" s="203"/>
      <c r="CG25" s="203"/>
      <c r="CH25" s="203"/>
      <c r="CI25" s="203"/>
      <c r="CJ25" s="204"/>
    </row>
    <row r="26" spans="1:88" hidden="1">
      <c r="B26" s="459"/>
      <c r="C26" s="397"/>
      <c r="D26" s="490" t="s">
        <v>271</v>
      </c>
      <c r="E26" s="490"/>
      <c r="F26" s="490"/>
      <c r="G26" s="490"/>
      <c r="H26" s="490"/>
      <c r="I26" s="490"/>
      <c r="J26" s="490"/>
      <c r="K26" s="490"/>
      <c r="L26" s="490"/>
      <c r="M26" s="490"/>
      <c r="N26" s="490"/>
      <c r="O26" s="490"/>
      <c r="P26" s="490"/>
      <c r="Q26" s="490"/>
      <c r="R26" s="490"/>
      <c r="S26" s="490"/>
      <c r="T26" s="490"/>
      <c r="U26" s="490"/>
      <c r="V26" s="490"/>
      <c r="W26" s="490"/>
      <c r="X26" s="490"/>
      <c r="Y26" s="490"/>
      <c r="Z26" s="490"/>
      <c r="AA26" s="490"/>
      <c r="AB26" s="490"/>
      <c r="AC26" s="490"/>
      <c r="AD26" s="490"/>
      <c r="AE26" s="490"/>
      <c r="AF26" s="490"/>
      <c r="AG26" s="490"/>
      <c r="AH26" s="490"/>
      <c r="AI26" s="490"/>
      <c r="AJ26" s="491"/>
      <c r="BB26" s="174"/>
      <c r="BC26" s="104"/>
      <c r="BD26" s="205" t="s">
        <v>272</v>
      </c>
      <c r="BE26" s="206"/>
      <c r="BF26" s="206"/>
      <c r="BG26" s="206"/>
      <c r="BH26" s="206"/>
      <c r="BI26" s="206"/>
      <c r="BJ26" s="206"/>
      <c r="BK26" s="206"/>
      <c r="BL26" s="206"/>
      <c r="BM26" s="206"/>
      <c r="BN26" s="206"/>
      <c r="BO26" s="206"/>
      <c r="BP26" s="206"/>
      <c r="BQ26" s="206"/>
      <c r="BR26" s="206"/>
      <c r="BS26" s="206"/>
      <c r="BT26" s="206"/>
      <c r="BU26" s="206"/>
      <c r="BV26" s="206"/>
      <c r="BW26" s="206"/>
      <c r="BX26" s="206"/>
      <c r="BY26" s="206"/>
      <c r="BZ26" s="206"/>
      <c r="CA26" s="206"/>
      <c r="CB26" s="206"/>
      <c r="CC26" s="206"/>
      <c r="CD26" s="206"/>
      <c r="CE26" s="206"/>
      <c r="CF26" s="206"/>
      <c r="CG26" s="206"/>
      <c r="CH26" s="206"/>
      <c r="CI26" s="206"/>
      <c r="CJ26" s="207"/>
    </row>
    <row r="27" spans="1:88" ht="17.100000000000001" customHeight="1">
      <c r="B27" s="459"/>
      <c r="C27" s="397"/>
      <c r="D27" s="471" t="s">
        <v>273</v>
      </c>
      <c r="E27" s="472"/>
      <c r="F27" s="472"/>
      <c r="G27" s="472"/>
      <c r="H27" s="472"/>
      <c r="I27" s="472"/>
      <c r="J27" s="472"/>
      <c r="K27" s="472"/>
      <c r="L27" s="472"/>
      <c r="M27" s="472"/>
      <c r="N27" s="123"/>
      <c r="O27" s="492" t="s">
        <v>274</v>
      </c>
      <c r="P27" s="475"/>
      <c r="Q27" s="475"/>
      <c r="R27" s="475"/>
      <c r="S27" s="475"/>
      <c r="T27" s="475"/>
      <c r="U27" s="493" t="str">
        <f>IF(OR(AND(BU25,BN25),BN27),"需額外加收取費用 It will be charged.","")</f>
        <v/>
      </c>
      <c r="V27" s="494"/>
      <c r="W27" s="494"/>
      <c r="X27" s="494"/>
      <c r="Y27" s="494"/>
      <c r="Z27" s="494"/>
      <c r="AA27" s="494"/>
      <c r="AB27" s="494"/>
      <c r="AC27" s="494"/>
      <c r="AD27" s="494"/>
      <c r="AE27" s="494"/>
      <c r="AF27" s="494"/>
      <c r="AG27" s="494"/>
      <c r="AH27" s="494"/>
      <c r="AI27" s="494"/>
      <c r="AJ27" s="495"/>
      <c r="AK27" s="95" t="str">
        <f ca="1">IF(OR(COUNTIF(AK3:AK24,"*English*")&gt;0,COUNTIF(AK28:AK42,"*English*")&gt;0),"Please fill in the information in English.","")</f>
        <v/>
      </c>
      <c r="BB27" s="174"/>
      <c r="BC27" s="104"/>
      <c r="BD27" s="200" t="s">
        <v>275</v>
      </c>
      <c r="BE27" s="196"/>
      <c r="BF27" s="196"/>
      <c r="BG27" s="196"/>
      <c r="BH27" s="196"/>
      <c r="BI27" s="196"/>
      <c r="BJ27" s="196"/>
      <c r="BK27" s="196"/>
      <c r="BL27" s="196"/>
      <c r="BM27" s="196"/>
      <c r="BN27" s="128" t="b">
        <v>0</v>
      </c>
      <c r="BO27" s="196" t="s">
        <v>268</v>
      </c>
      <c r="BP27" s="196"/>
      <c r="BQ27" s="196"/>
      <c r="BR27" s="196"/>
      <c r="BS27" s="196"/>
      <c r="BT27" s="196"/>
      <c r="BU27" s="128"/>
      <c r="BV27" s="201"/>
      <c r="BW27" s="87"/>
      <c r="BX27" s="87"/>
      <c r="BY27" s="87"/>
      <c r="BZ27" s="88"/>
      <c r="CA27" s="202"/>
      <c r="CB27" s="203"/>
      <c r="CC27" s="203"/>
      <c r="CD27" s="203"/>
      <c r="CE27" s="203"/>
      <c r="CF27" s="203"/>
      <c r="CG27" s="203"/>
      <c r="CH27" s="203"/>
      <c r="CI27" s="203"/>
      <c r="CJ27" s="204"/>
    </row>
    <row r="28" spans="1:88" ht="17.100000000000001" customHeight="1">
      <c r="B28" s="459"/>
      <c r="C28" s="397"/>
      <c r="D28" s="471" t="s">
        <v>276</v>
      </c>
      <c r="E28" s="472"/>
      <c r="F28" s="472"/>
      <c r="G28" s="472"/>
      <c r="H28" s="472"/>
      <c r="I28" s="472"/>
      <c r="J28" s="472"/>
      <c r="K28" s="472"/>
      <c r="L28" s="472"/>
      <c r="M28" s="472"/>
      <c r="N28" s="123"/>
      <c r="O28" s="476" t="s">
        <v>175</v>
      </c>
      <c r="P28" s="477"/>
      <c r="Q28" s="477"/>
      <c r="R28" s="477"/>
      <c r="S28" s="477"/>
      <c r="T28" s="478"/>
      <c r="U28" s="123"/>
      <c r="V28" s="496" t="s">
        <v>277</v>
      </c>
      <c r="W28" s="477"/>
      <c r="X28" s="477"/>
      <c r="Y28" s="477"/>
      <c r="Z28" s="477"/>
      <c r="AA28" s="477"/>
      <c r="AB28" s="477"/>
      <c r="AC28" s="477"/>
      <c r="AD28" s="477"/>
      <c r="AE28" s="477"/>
      <c r="AF28" s="477"/>
      <c r="AG28" s="477"/>
      <c r="AH28" s="477"/>
      <c r="AI28" s="477"/>
      <c r="AJ28" s="497"/>
      <c r="BB28" s="174"/>
      <c r="BC28" s="104"/>
      <c r="BD28" s="195" t="s">
        <v>278</v>
      </c>
      <c r="BE28" s="196"/>
      <c r="BF28" s="196"/>
      <c r="BG28" s="196"/>
      <c r="BH28" s="196"/>
      <c r="BI28" s="196"/>
      <c r="BJ28" s="196"/>
      <c r="BK28" s="196"/>
      <c r="BL28" s="196"/>
      <c r="BM28" s="196"/>
      <c r="BN28" s="128" t="b">
        <v>0</v>
      </c>
      <c r="BO28" s="196" t="s">
        <v>279</v>
      </c>
      <c r="BP28" s="196"/>
      <c r="BQ28" s="196"/>
      <c r="BR28" s="196"/>
      <c r="BS28" s="196"/>
      <c r="BT28" s="196"/>
      <c r="BU28" s="196" t="b">
        <v>0</v>
      </c>
      <c r="BV28" s="196" t="s">
        <v>280</v>
      </c>
      <c r="BW28" s="196"/>
      <c r="BX28" s="196"/>
      <c r="BY28" s="196"/>
      <c r="BZ28" s="196"/>
      <c r="CA28" s="196"/>
      <c r="CB28" s="196"/>
      <c r="CC28" s="196"/>
      <c r="CD28" s="196"/>
      <c r="CE28" s="196"/>
      <c r="CF28" s="196"/>
      <c r="CG28" s="196"/>
      <c r="CH28" s="196"/>
      <c r="CI28" s="196"/>
      <c r="CJ28" s="208"/>
    </row>
    <row r="29" spans="1:88" ht="17.100000000000001" customHeight="1">
      <c r="B29" s="459"/>
      <c r="C29" s="397"/>
      <c r="D29" s="498" t="s">
        <v>281</v>
      </c>
      <c r="E29" s="498"/>
      <c r="F29" s="498"/>
      <c r="G29" s="498"/>
      <c r="H29" s="498"/>
      <c r="I29" s="498"/>
      <c r="J29" s="498"/>
      <c r="K29" s="498"/>
      <c r="L29" s="498"/>
      <c r="M29" s="499"/>
      <c r="N29" s="62"/>
      <c r="O29" s="502" t="s">
        <v>176</v>
      </c>
      <c r="P29" s="503"/>
      <c r="Q29" s="503"/>
      <c r="R29" s="503"/>
      <c r="S29" s="503"/>
      <c r="T29" s="503"/>
      <c r="U29" s="503"/>
      <c r="V29" s="503"/>
      <c r="W29" s="503"/>
      <c r="X29" s="503"/>
      <c r="Y29" s="503"/>
      <c r="Z29" s="504"/>
      <c r="AA29" s="123"/>
      <c r="AB29" s="354"/>
      <c r="AC29" s="496" t="s">
        <v>282</v>
      </c>
      <c r="AD29" s="505"/>
      <c r="AE29" s="505"/>
      <c r="AF29" s="505"/>
      <c r="AG29" s="505"/>
      <c r="AH29" s="505"/>
      <c r="AI29" s="505"/>
      <c r="AJ29" s="506"/>
      <c r="BB29" s="174"/>
      <c r="BC29" s="104"/>
      <c r="BD29" s="195" t="s">
        <v>283</v>
      </c>
      <c r="BE29" s="196"/>
      <c r="BF29" s="196"/>
      <c r="BG29" s="196"/>
      <c r="BH29" s="196"/>
      <c r="BI29" s="196"/>
      <c r="BJ29" s="196"/>
      <c r="BK29" s="196"/>
      <c r="BL29" s="196"/>
      <c r="BM29" s="196"/>
      <c r="BN29" s="128" t="b">
        <v>0</v>
      </c>
      <c r="BO29" s="209" t="s">
        <v>284</v>
      </c>
      <c r="BP29" s="209"/>
      <c r="BQ29" s="209"/>
      <c r="BR29" s="209"/>
      <c r="BS29" s="209"/>
      <c r="BT29" s="209"/>
      <c r="BU29" s="209"/>
      <c r="BV29" s="209"/>
      <c r="BW29" s="209"/>
      <c r="BX29" s="209"/>
      <c r="BY29" s="209"/>
      <c r="BZ29" s="128" t="b">
        <v>0</v>
      </c>
      <c r="CA29" s="196" t="b">
        <v>0</v>
      </c>
      <c r="CB29" s="196"/>
      <c r="CC29" s="196"/>
      <c r="CD29" s="196"/>
      <c r="CE29" s="196"/>
      <c r="CF29" s="196"/>
      <c r="CG29" s="196"/>
      <c r="CH29" s="196"/>
      <c r="CI29" s="196"/>
      <c r="CJ29" s="208"/>
    </row>
    <row r="30" spans="1:88" ht="17.100000000000001" customHeight="1">
      <c r="B30" s="459"/>
      <c r="C30" s="397"/>
      <c r="D30" s="500"/>
      <c r="E30" s="500"/>
      <c r="F30" s="500"/>
      <c r="G30" s="500"/>
      <c r="H30" s="500"/>
      <c r="I30" s="500"/>
      <c r="J30" s="500"/>
      <c r="K30" s="500"/>
      <c r="L30" s="500"/>
      <c r="M30" s="501"/>
      <c r="N30" s="420"/>
      <c r="O30" s="407"/>
      <c r="P30" s="407"/>
      <c r="Q30" s="407"/>
      <c r="R30" s="407"/>
      <c r="S30" s="407"/>
      <c r="T30" s="407"/>
      <c r="U30" s="407"/>
      <c r="V30" s="407"/>
      <c r="W30" s="407"/>
      <c r="X30" s="407"/>
      <c r="Y30" s="407"/>
      <c r="Z30" s="407"/>
      <c r="AA30" s="407"/>
      <c r="AB30" s="407"/>
      <c r="AC30" s="407"/>
      <c r="AD30" s="407"/>
      <c r="AE30" s="407"/>
      <c r="AF30" s="407"/>
      <c r="AG30" s="407"/>
      <c r="AH30" s="407"/>
      <c r="AI30" s="407"/>
      <c r="AJ30" s="507"/>
      <c r="BB30" s="174"/>
      <c r="BC30" s="104"/>
      <c r="BD30" s="195"/>
      <c r="BE30" s="196"/>
      <c r="BF30" s="196"/>
      <c r="BG30" s="210"/>
      <c r="BH30" s="210"/>
      <c r="BI30" s="211"/>
      <c r="BJ30" s="211"/>
      <c r="BK30" s="210"/>
      <c r="BL30" s="210"/>
      <c r="BM30" s="210"/>
      <c r="BN30" s="210"/>
      <c r="BO30" s="210"/>
      <c r="BP30" s="210"/>
      <c r="BQ30" s="210"/>
      <c r="BR30" s="210"/>
      <c r="BS30" s="210"/>
      <c r="BT30" s="210"/>
      <c r="BU30" s="210"/>
      <c r="BV30" s="210"/>
      <c r="BW30" s="210"/>
      <c r="BX30" s="210"/>
      <c r="BY30" s="210"/>
      <c r="BZ30" s="210"/>
      <c r="CA30" s="210"/>
      <c r="CB30" s="210"/>
      <c r="CC30" s="210"/>
      <c r="CD30" s="210"/>
      <c r="CE30" s="210"/>
      <c r="CF30" s="210"/>
      <c r="CG30" s="210"/>
      <c r="CH30" s="210"/>
      <c r="CI30" s="210"/>
      <c r="CJ30" s="212"/>
    </row>
    <row r="31" spans="1:88" ht="37.5" customHeight="1" thickBot="1">
      <c r="B31" s="479"/>
      <c r="C31" s="398"/>
      <c r="D31" s="522" t="s">
        <v>285</v>
      </c>
      <c r="E31" s="523"/>
      <c r="F31" s="523"/>
      <c r="G31" s="523"/>
      <c r="H31" s="523"/>
      <c r="I31" s="523"/>
      <c r="J31" s="523"/>
      <c r="K31" s="523"/>
      <c r="L31" s="523"/>
      <c r="M31" s="523"/>
      <c r="N31" s="523"/>
      <c r="O31" s="523"/>
      <c r="P31" s="523"/>
      <c r="Q31" s="523"/>
      <c r="R31" s="523"/>
      <c r="S31" s="523"/>
      <c r="T31" s="523"/>
      <c r="U31" s="524"/>
      <c r="V31" s="524"/>
      <c r="W31" s="524"/>
      <c r="X31" s="524"/>
      <c r="Y31" s="524"/>
      <c r="Z31" s="524"/>
      <c r="AA31" s="524"/>
      <c r="AB31" s="524"/>
      <c r="AC31" s="524"/>
      <c r="AD31" s="524"/>
      <c r="AE31" s="524"/>
      <c r="AF31" s="524"/>
      <c r="AG31" s="524"/>
      <c r="AH31" s="524"/>
      <c r="AI31" s="524"/>
      <c r="AJ31" s="525"/>
      <c r="BB31" s="213"/>
      <c r="BC31" s="214"/>
      <c r="BD31" s="215" t="s">
        <v>286</v>
      </c>
      <c r="BE31" s="216"/>
      <c r="BF31" s="216"/>
      <c r="BG31" s="216"/>
      <c r="BH31" s="216"/>
      <c r="BI31" s="216"/>
      <c r="BJ31" s="216"/>
      <c r="BK31" s="216"/>
      <c r="BL31" s="216"/>
      <c r="BM31" s="216"/>
      <c r="BN31" s="216"/>
      <c r="BO31" s="216"/>
      <c r="BP31" s="216"/>
      <c r="BQ31" s="216"/>
      <c r="BR31" s="216"/>
      <c r="BS31" s="216"/>
      <c r="BT31" s="216"/>
      <c r="BU31" s="216"/>
      <c r="BV31" s="216"/>
      <c r="BW31" s="216"/>
      <c r="BX31" s="216"/>
      <c r="BY31" s="216"/>
      <c r="BZ31" s="216"/>
      <c r="CA31" s="216"/>
      <c r="CB31" s="216"/>
      <c r="CC31" s="216"/>
      <c r="CD31" s="216"/>
      <c r="CE31" s="216"/>
      <c r="CF31" s="216"/>
      <c r="CG31" s="216"/>
      <c r="CH31" s="216"/>
      <c r="CI31" s="216"/>
      <c r="CJ31" s="217"/>
    </row>
    <row r="32" spans="1:88" ht="15.75" customHeight="1" thickTop="1">
      <c r="A32" s="218"/>
      <c r="B32" s="526" t="s">
        <v>287</v>
      </c>
      <c r="C32" s="462" t="s">
        <v>288</v>
      </c>
      <c r="D32" s="527">
        <v>1</v>
      </c>
      <c r="E32" s="529" t="s">
        <v>177</v>
      </c>
      <c r="F32" s="530"/>
      <c r="G32" s="530"/>
      <c r="H32" s="530"/>
      <c r="I32" s="530"/>
      <c r="J32" s="531"/>
      <c r="K32" s="531"/>
      <c r="L32" s="531"/>
      <c r="M32" s="531"/>
      <c r="N32" s="531"/>
      <c r="O32" s="531"/>
      <c r="P32" s="531"/>
      <c r="Q32" s="531"/>
      <c r="R32" s="531"/>
      <c r="S32" s="531"/>
      <c r="T32" s="532"/>
      <c r="U32" s="533" t="s">
        <v>289</v>
      </c>
      <c r="V32" s="534"/>
      <c r="W32" s="534"/>
      <c r="X32" s="534"/>
      <c r="Y32" s="534"/>
      <c r="Z32" s="534"/>
      <c r="AA32" s="534"/>
      <c r="AB32" s="219"/>
      <c r="AC32" s="220"/>
      <c r="AD32" s="535" t="s">
        <v>178</v>
      </c>
      <c r="AE32" s="536"/>
      <c r="AF32" s="536"/>
      <c r="AG32" s="536"/>
      <c r="AH32" s="536"/>
      <c r="AI32" s="536"/>
      <c r="AJ32" s="537"/>
      <c r="AK32" s="221" t="str" cm="1">
        <f t="array" aca="1" ref="AK32" ca="1">IF($BU$25,IF(SUMPRODUCT(LEN(J32)-LEN(SUBSTITUTE(LOWER(J32), MID("abcdefghijklmnopqrstuvwxyz", ROW(INDIRECT("1:26")), 1), ""))) &lt;= 2, "←產品名稱填寫英文", ""),"")</f>
        <v/>
      </c>
      <c r="BB32" s="222" t="s">
        <v>290</v>
      </c>
      <c r="BC32" s="104" t="s">
        <v>291</v>
      </c>
      <c r="BD32" s="223">
        <v>1</v>
      </c>
      <c r="BE32" s="224" t="s">
        <v>292</v>
      </c>
      <c r="BF32" s="225"/>
      <c r="BG32" s="225"/>
      <c r="BH32" s="225"/>
      <c r="BI32" s="225"/>
      <c r="BJ32" s="226"/>
      <c r="BK32" s="226"/>
      <c r="BL32" s="226"/>
      <c r="BM32" s="226"/>
      <c r="BN32" s="226"/>
      <c r="BO32" s="226"/>
      <c r="BP32" s="226"/>
      <c r="BQ32" s="226"/>
      <c r="BR32" s="226"/>
      <c r="BS32" s="226"/>
      <c r="BT32" s="101"/>
      <c r="BU32" s="227" t="s">
        <v>293</v>
      </c>
      <c r="BV32" s="225"/>
      <c r="BW32" s="225"/>
      <c r="BX32" s="225"/>
      <c r="BY32" s="225"/>
      <c r="BZ32" s="225"/>
      <c r="CA32" s="225"/>
      <c r="CB32" s="225"/>
      <c r="CC32" s="228" t="b">
        <v>0</v>
      </c>
      <c r="CD32" s="229" t="s">
        <v>294</v>
      </c>
      <c r="CE32" s="230"/>
      <c r="CF32" s="230"/>
      <c r="CG32" s="230"/>
      <c r="CH32" s="230"/>
      <c r="CI32" s="230"/>
      <c r="CJ32" s="231"/>
    </row>
    <row r="33" spans="1:88" ht="15.75" customHeight="1">
      <c r="A33" s="162"/>
      <c r="B33" s="459"/>
      <c r="C33" s="397"/>
      <c r="D33" s="528"/>
      <c r="E33" s="514"/>
      <c r="F33" s="514"/>
      <c r="G33" s="514"/>
      <c r="H33" s="514"/>
      <c r="I33" s="514"/>
      <c r="J33" s="515"/>
      <c r="K33" s="515"/>
      <c r="L33" s="515"/>
      <c r="M33" s="515"/>
      <c r="N33" s="515"/>
      <c r="O33" s="515"/>
      <c r="P33" s="515"/>
      <c r="Q33" s="515"/>
      <c r="R33" s="515"/>
      <c r="S33" s="515"/>
      <c r="T33" s="516"/>
      <c r="U33" s="518"/>
      <c r="V33" s="514"/>
      <c r="W33" s="514"/>
      <c r="X33" s="514"/>
      <c r="Y33" s="514"/>
      <c r="Z33" s="514"/>
      <c r="AA33" s="514"/>
      <c r="AB33" s="63"/>
      <c r="AC33" s="64"/>
      <c r="AD33" s="520" t="s">
        <v>179</v>
      </c>
      <c r="AE33" s="520"/>
      <c r="AF33" s="520"/>
      <c r="AG33" s="520"/>
      <c r="AH33" s="520"/>
      <c r="AI33" s="520"/>
      <c r="AJ33" s="521"/>
      <c r="AK33" s="221" t="str" cm="1">
        <f t="array" aca="1" ref="AK33" ca="1">IF($BU$25,IF(SUMPRODUCT(LEN(J32)-LEN(SUBSTITUTE(LOWER(J32), MID("abcdefghijklmnopqrstuvwxyz", ROW(INDIRECT("1:26")), 1), ""))) &lt;= 2, "← Name should be filled in English.", ""),"")</f>
        <v/>
      </c>
      <c r="BB33" s="174"/>
      <c r="BC33" s="104"/>
      <c r="BD33" s="232"/>
      <c r="BE33" s="233"/>
      <c r="BF33" s="233"/>
      <c r="BG33" s="233"/>
      <c r="BH33" s="233"/>
      <c r="BI33" s="233"/>
      <c r="BJ33" s="210"/>
      <c r="BK33" s="210"/>
      <c r="BL33" s="210"/>
      <c r="BM33" s="210"/>
      <c r="BN33" s="210"/>
      <c r="BO33" s="210"/>
      <c r="BP33" s="210"/>
      <c r="BQ33" s="210"/>
      <c r="BR33" s="210"/>
      <c r="BS33" s="210"/>
      <c r="BT33" s="89"/>
      <c r="BU33" s="234"/>
      <c r="BV33" s="233"/>
      <c r="BW33" s="233"/>
      <c r="BX33" s="233"/>
      <c r="BY33" s="233"/>
      <c r="BZ33" s="233"/>
      <c r="CA33" s="233"/>
      <c r="CB33" s="233"/>
      <c r="CC33" s="235" t="b">
        <v>0</v>
      </c>
      <c r="CD33" s="196" t="s">
        <v>295</v>
      </c>
      <c r="CE33" s="196"/>
      <c r="CF33" s="196"/>
      <c r="CG33" s="196"/>
      <c r="CH33" s="196"/>
      <c r="CI33" s="196"/>
      <c r="CJ33" s="236"/>
    </row>
    <row r="34" spans="1:88" ht="15.75" customHeight="1">
      <c r="A34" s="218" t="str">
        <f>IF(J34&lt;&gt;L3,"Statemen of Authorization","")</f>
        <v/>
      </c>
      <c r="B34" s="459"/>
      <c r="C34" s="397"/>
      <c r="D34" s="528">
        <v>2</v>
      </c>
      <c r="E34" s="513" t="s">
        <v>296</v>
      </c>
      <c r="F34" s="514"/>
      <c r="G34" s="514"/>
      <c r="H34" s="514"/>
      <c r="I34" s="514"/>
      <c r="J34" s="515"/>
      <c r="K34" s="515"/>
      <c r="L34" s="515"/>
      <c r="M34" s="515"/>
      <c r="N34" s="515"/>
      <c r="O34" s="515"/>
      <c r="P34" s="515"/>
      <c r="Q34" s="515"/>
      <c r="R34" s="515"/>
      <c r="S34" s="515"/>
      <c r="T34" s="516"/>
      <c r="U34" s="517" t="s">
        <v>297</v>
      </c>
      <c r="V34" s="514"/>
      <c r="W34" s="514"/>
      <c r="X34" s="514"/>
      <c r="Y34" s="514"/>
      <c r="Z34" s="514"/>
      <c r="AA34" s="514"/>
      <c r="AB34" s="63"/>
      <c r="AC34" s="64"/>
      <c r="AD34" s="519" t="s">
        <v>416</v>
      </c>
      <c r="AE34" s="520"/>
      <c r="AF34" s="520"/>
      <c r="AG34" s="520"/>
      <c r="AH34" s="520"/>
      <c r="AI34" s="520"/>
      <c r="AJ34" s="521"/>
      <c r="AK34" s="95" t="str" cm="1">
        <f t="array" aca="1" ref="AK34" ca="1">IF($BU$25,IF(SUMPRODUCT(LEN(J34)-LEN(SUBSTITUTE(LOWER(J34), MID("abcdefghijklmnopqrstuvwxyz", ROW(INDIRECT("1:26")), 1), ""))) &lt;= 2, "←廠商資訊填寫英文 ", ""),"")</f>
        <v/>
      </c>
      <c r="BB34" s="174"/>
      <c r="BC34" s="104"/>
      <c r="BD34" s="232">
        <v>2</v>
      </c>
      <c r="BE34" s="237" t="s">
        <v>298</v>
      </c>
      <c r="BF34" s="233"/>
      <c r="BG34" s="233"/>
      <c r="BH34" s="233"/>
      <c r="BI34" s="233"/>
      <c r="BJ34" s="210"/>
      <c r="BK34" s="210"/>
      <c r="BL34" s="210"/>
      <c r="BM34" s="210"/>
      <c r="BN34" s="210"/>
      <c r="BO34" s="210"/>
      <c r="BP34" s="210"/>
      <c r="BQ34" s="210"/>
      <c r="BR34" s="210"/>
      <c r="BS34" s="210"/>
      <c r="BT34" s="89"/>
      <c r="BU34" s="234" t="s">
        <v>299</v>
      </c>
      <c r="BV34" s="233"/>
      <c r="BW34" s="233"/>
      <c r="BX34" s="233"/>
      <c r="BY34" s="233"/>
      <c r="BZ34" s="233"/>
      <c r="CA34" s="233"/>
      <c r="CB34" s="233"/>
      <c r="CC34" s="235" t="b">
        <v>0</v>
      </c>
      <c r="CD34" s="196" t="s">
        <v>300</v>
      </c>
      <c r="CE34" s="196"/>
      <c r="CF34" s="196"/>
      <c r="CG34" s="196"/>
      <c r="CH34" s="196"/>
      <c r="CI34" s="196"/>
      <c r="CJ34" s="236"/>
    </row>
    <row r="35" spans="1:88" ht="15.75" customHeight="1">
      <c r="A35" s="162" t="str">
        <f>IF(J34&lt;&gt;L3,"委託檢測聲明書連結","")</f>
        <v/>
      </c>
      <c r="B35" s="459"/>
      <c r="C35" s="397"/>
      <c r="D35" s="528"/>
      <c r="E35" s="514"/>
      <c r="F35" s="514"/>
      <c r="G35" s="514"/>
      <c r="H35" s="514"/>
      <c r="I35" s="514"/>
      <c r="J35" s="515"/>
      <c r="K35" s="515"/>
      <c r="L35" s="515"/>
      <c r="M35" s="515"/>
      <c r="N35" s="515"/>
      <c r="O35" s="515"/>
      <c r="P35" s="515"/>
      <c r="Q35" s="515"/>
      <c r="R35" s="515"/>
      <c r="S35" s="515"/>
      <c r="T35" s="516"/>
      <c r="U35" s="518"/>
      <c r="V35" s="514"/>
      <c r="W35" s="514"/>
      <c r="X35" s="514"/>
      <c r="Y35" s="514"/>
      <c r="Z35" s="514"/>
      <c r="AA35" s="514"/>
      <c r="AB35" s="63"/>
      <c r="AC35" s="64"/>
      <c r="AD35" s="520" t="s">
        <v>180</v>
      </c>
      <c r="AE35" s="520"/>
      <c r="AF35" s="520"/>
      <c r="AG35" s="520"/>
      <c r="AH35" s="520"/>
      <c r="AI35" s="520"/>
      <c r="AJ35" s="521"/>
      <c r="AK35" s="95" t="str" cm="1">
        <f t="array" aca="1" ref="AK35" ca="1">IF($BU$25,IF(SUMPRODUCT(LEN(J34)-LEN(SUBSTITUTE(LOWER(J34), MID("abcdefghijklmnopqrstuvwxyz", ROW(INDIRECT("1:26")), 1), ""))) &lt;= 2, "←Supplier/Manufacturer should be filled in English.", ""),"")</f>
        <v/>
      </c>
      <c r="BB35" s="174"/>
      <c r="BC35" s="104"/>
      <c r="BD35" s="232"/>
      <c r="BE35" s="233"/>
      <c r="BF35" s="233"/>
      <c r="BG35" s="233"/>
      <c r="BH35" s="233"/>
      <c r="BI35" s="233"/>
      <c r="BJ35" s="210"/>
      <c r="BK35" s="210"/>
      <c r="BL35" s="210"/>
      <c r="BM35" s="210"/>
      <c r="BN35" s="210"/>
      <c r="BO35" s="210"/>
      <c r="BP35" s="210"/>
      <c r="BQ35" s="210"/>
      <c r="BR35" s="210"/>
      <c r="BS35" s="210"/>
      <c r="BT35" s="89"/>
      <c r="BU35" s="234"/>
      <c r="BV35" s="233"/>
      <c r="BW35" s="233"/>
      <c r="BX35" s="233"/>
      <c r="BY35" s="233"/>
      <c r="BZ35" s="233"/>
      <c r="CA35" s="233"/>
      <c r="CB35" s="233"/>
      <c r="CC35" s="235" t="b">
        <v>0</v>
      </c>
      <c r="CD35" s="196" t="s">
        <v>301</v>
      </c>
      <c r="CE35" s="196"/>
      <c r="CF35" s="196"/>
      <c r="CG35" s="196"/>
      <c r="CH35" s="196"/>
      <c r="CI35" s="196"/>
      <c r="CJ35" s="236"/>
    </row>
    <row r="36" spans="1:88" ht="15.75" customHeight="1">
      <c r="B36" s="459"/>
      <c r="C36" s="397"/>
      <c r="D36" s="528"/>
      <c r="E36" s="514"/>
      <c r="F36" s="514"/>
      <c r="G36" s="514"/>
      <c r="H36" s="514"/>
      <c r="I36" s="514"/>
      <c r="J36" s="515"/>
      <c r="K36" s="515"/>
      <c r="L36" s="515"/>
      <c r="M36" s="515"/>
      <c r="N36" s="515"/>
      <c r="O36" s="515"/>
      <c r="P36" s="515"/>
      <c r="Q36" s="515"/>
      <c r="R36" s="515"/>
      <c r="S36" s="515"/>
      <c r="T36" s="516"/>
      <c r="U36" s="518"/>
      <c r="V36" s="514"/>
      <c r="W36" s="514"/>
      <c r="X36" s="514"/>
      <c r="Y36" s="514"/>
      <c r="Z36" s="514"/>
      <c r="AA36" s="514"/>
      <c r="AB36" s="63"/>
      <c r="AC36" s="64"/>
      <c r="AD36" s="520" t="s">
        <v>181</v>
      </c>
      <c r="AE36" s="520"/>
      <c r="AF36" s="520"/>
      <c r="AG36" s="520"/>
      <c r="AH36" s="520"/>
      <c r="AI36" s="520"/>
      <c r="AJ36" s="521"/>
      <c r="BB36" s="174"/>
      <c r="BC36" s="104"/>
      <c r="BD36" s="232"/>
      <c r="BE36" s="233"/>
      <c r="BF36" s="233"/>
      <c r="BG36" s="233"/>
      <c r="BH36" s="233"/>
      <c r="BI36" s="233"/>
      <c r="BJ36" s="210"/>
      <c r="BK36" s="210"/>
      <c r="BL36" s="210"/>
      <c r="BM36" s="210"/>
      <c r="BN36" s="210"/>
      <c r="BO36" s="210"/>
      <c r="BP36" s="210"/>
      <c r="BQ36" s="210"/>
      <c r="BR36" s="210"/>
      <c r="BS36" s="210"/>
      <c r="BT36" s="89"/>
      <c r="BU36" s="234"/>
      <c r="BV36" s="233"/>
      <c r="BW36" s="233"/>
      <c r="BX36" s="233"/>
      <c r="BY36" s="233"/>
      <c r="BZ36" s="233"/>
      <c r="CA36" s="233"/>
      <c r="CB36" s="233"/>
      <c r="CC36" s="235" t="b">
        <v>0</v>
      </c>
      <c r="CD36" s="196" t="s">
        <v>302</v>
      </c>
      <c r="CE36" s="196"/>
      <c r="CF36" s="196"/>
      <c r="CG36" s="196"/>
      <c r="CH36" s="196"/>
      <c r="CI36" s="196"/>
      <c r="CJ36" s="236"/>
    </row>
    <row r="37" spans="1:88" ht="15.75" customHeight="1">
      <c r="B37" s="459"/>
      <c r="C37" s="397"/>
      <c r="D37" s="353">
        <v>3</v>
      </c>
      <c r="E37" s="538" t="s">
        <v>303</v>
      </c>
      <c r="F37" s="539"/>
      <c r="G37" s="539"/>
      <c r="H37" s="539"/>
      <c r="I37" s="539"/>
      <c r="J37" s="540"/>
      <c r="K37" s="540"/>
      <c r="L37" s="540"/>
      <c r="M37" s="540"/>
      <c r="N37" s="540"/>
      <c r="O37" s="540"/>
      <c r="P37" s="540"/>
      <c r="Q37" s="540"/>
      <c r="R37" s="540"/>
      <c r="S37" s="540"/>
      <c r="T37" s="420"/>
      <c r="U37" s="517" t="s">
        <v>304</v>
      </c>
      <c r="V37" s="514"/>
      <c r="W37" s="514"/>
      <c r="X37" s="514"/>
      <c r="Y37" s="514"/>
      <c r="Z37" s="514"/>
      <c r="AA37" s="514"/>
      <c r="AB37" s="63"/>
      <c r="AC37" s="540"/>
      <c r="AD37" s="540"/>
      <c r="AE37" s="543" t="s">
        <v>182</v>
      </c>
      <c r="AF37" s="543"/>
      <c r="AG37" s="543"/>
      <c r="AH37" s="543"/>
      <c r="AI37" s="543"/>
      <c r="AJ37" s="544"/>
      <c r="AM37" s="65"/>
      <c r="BB37" s="174"/>
      <c r="BC37" s="104"/>
      <c r="BD37" s="238">
        <v>3</v>
      </c>
      <c r="BE37" s="233" t="s">
        <v>305</v>
      </c>
      <c r="BF37" s="233"/>
      <c r="BG37" s="233"/>
      <c r="BH37" s="233"/>
      <c r="BI37" s="233"/>
      <c r="BJ37" s="210"/>
      <c r="BK37" s="210"/>
      <c r="BL37" s="210"/>
      <c r="BM37" s="210"/>
      <c r="BN37" s="210"/>
      <c r="BO37" s="210"/>
      <c r="BP37" s="210"/>
      <c r="BQ37" s="210"/>
      <c r="BR37" s="210"/>
      <c r="BS37" s="210"/>
      <c r="BT37" s="89"/>
      <c r="BU37" s="234" t="s">
        <v>306</v>
      </c>
      <c r="BV37" s="233"/>
      <c r="BW37" s="233"/>
      <c r="BX37" s="233"/>
      <c r="BY37" s="233"/>
      <c r="BZ37" s="233"/>
      <c r="CA37" s="233"/>
      <c r="CB37" s="233"/>
      <c r="CC37" s="210"/>
      <c r="CD37" s="210"/>
      <c r="CE37" s="197" t="s">
        <v>307</v>
      </c>
      <c r="CF37" s="197"/>
      <c r="CG37" s="197"/>
      <c r="CH37" s="197"/>
      <c r="CI37" s="197"/>
      <c r="CJ37" s="239"/>
    </row>
    <row r="38" spans="1:88" ht="15.75" customHeight="1">
      <c r="B38" s="459"/>
      <c r="C38" s="397"/>
      <c r="D38" s="353">
        <v>4</v>
      </c>
      <c r="E38" s="538" t="s">
        <v>308</v>
      </c>
      <c r="F38" s="539"/>
      <c r="G38" s="539"/>
      <c r="H38" s="539"/>
      <c r="I38" s="539"/>
      <c r="J38" s="540"/>
      <c r="K38" s="540"/>
      <c r="L38" s="540"/>
      <c r="M38" s="540"/>
      <c r="N38" s="540"/>
      <c r="O38" s="540"/>
      <c r="P38" s="540"/>
      <c r="Q38" s="540"/>
      <c r="R38" s="540"/>
      <c r="S38" s="540"/>
      <c r="T38" s="420"/>
      <c r="U38" s="518"/>
      <c r="V38" s="514"/>
      <c r="W38" s="514"/>
      <c r="X38" s="514"/>
      <c r="Y38" s="514"/>
      <c r="Z38" s="514"/>
      <c r="AA38" s="514"/>
      <c r="AB38" s="63"/>
      <c r="AC38" s="540"/>
      <c r="AD38" s="540"/>
      <c r="AE38" s="543" t="s">
        <v>183</v>
      </c>
      <c r="AF38" s="543" t="s">
        <v>184</v>
      </c>
      <c r="AG38" s="543"/>
      <c r="AH38" s="543"/>
      <c r="AI38" s="543"/>
      <c r="AJ38" s="544"/>
      <c r="BB38" s="174"/>
      <c r="BC38" s="104"/>
      <c r="BD38" s="238">
        <v>4</v>
      </c>
      <c r="BE38" s="233" t="s">
        <v>309</v>
      </c>
      <c r="BF38" s="233"/>
      <c r="BG38" s="233"/>
      <c r="BH38" s="233"/>
      <c r="BI38" s="233"/>
      <c r="BJ38" s="210"/>
      <c r="BK38" s="210"/>
      <c r="BL38" s="210"/>
      <c r="BM38" s="210"/>
      <c r="BN38" s="210"/>
      <c r="BO38" s="210"/>
      <c r="BP38" s="210"/>
      <c r="BQ38" s="210"/>
      <c r="BR38" s="210"/>
      <c r="BS38" s="210"/>
      <c r="BT38" s="89"/>
      <c r="BU38" s="234"/>
      <c r="BV38" s="233"/>
      <c r="BW38" s="233"/>
      <c r="BX38" s="233"/>
      <c r="BY38" s="233"/>
      <c r="BZ38" s="233"/>
      <c r="CA38" s="233"/>
      <c r="CB38" s="233"/>
      <c r="CC38" s="210"/>
      <c r="CD38" s="210"/>
      <c r="CE38" s="197" t="s">
        <v>310</v>
      </c>
      <c r="CF38" s="197" t="s">
        <v>311</v>
      </c>
      <c r="CG38" s="197"/>
      <c r="CH38" s="197"/>
      <c r="CI38" s="197"/>
      <c r="CJ38" s="239"/>
    </row>
    <row r="39" spans="1:88" ht="15.75" customHeight="1">
      <c r="B39" s="459"/>
      <c r="C39" s="397"/>
      <c r="D39" s="353">
        <v>5</v>
      </c>
      <c r="E39" s="538" t="s">
        <v>312</v>
      </c>
      <c r="F39" s="539"/>
      <c r="G39" s="539"/>
      <c r="H39" s="539"/>
      <c r="I39" s="539"/>
      <c r="J39" s="540"/>
      <c r="K39" s="540"/>
      <c r="L39" s="540"/>
      <c r="M39" s="540"/>
      <c r="N39" s="540"/>
      <c r="O39" s="540"/>
      <c r="P39" s="540"/>
      <c r="Q39" s="540"/>
      <c r="R39" s="540"/>
      <c r="S39" s="540"/>
      <c r="T39" s="420"/>
      <c r="U39" s="518"/>
      <c r="V39" s="514"/>
      <c r="W39" s="514"/>
      <c r="X39" s="514"/>
      <c r="Y39" s="514"/>
      <c r="Z39" s="514"/>
      <c r="AA39" s="514"/>
      <c r="AB39" s="63"/>
      <c r="AC39" s="552" t="s">
        <v>422</v>
      </c>
      <c r="AD39" s="552"/>
      <c r="AE39" s="552"/>
      <c r="AF39" s="552"/>
      <c r="AG39" s="552"/>
      <c r="AH39" s="552"/>
      <c r="AI39" s="552"/>
      <c r="AJ39" s="553"/>
      <c r="BB39" s="174"/>
      <c r="BC39" s="104"/>
      <c r="BD39" s="238">
        <v>5</v>
      </c>
      <c r="BE39" s="233" t="s">
        <v>313</v>
      </c>
      <c r="BF39" s="233"/>
      <c r="BG39" s="233"/>
      <c r="BH39" s="233"/>
      <c r="BI39" s="233"/>
      <c r="BJ39" s="210"/>
      <c r="BK39" s="210"/>
      <c r="BL39" s="210"/>
      <c r="BM39" s="210"/>
      <c r="BN39" s="210"/>
      <c r="BO39" s="210"/>
      <c r="BP39" s="210"/>
      <c r="BQ39" s="210"/>
      <c r="BR39" s="210"/>
      <c r="BS39" s="210"/>
      <c r="BT39" s="89"/>
      <c r="BU39" s="234"/>
      <c r="BV39" s="233"/>
      <c r="BW39" s="233"/>
      <c r="BX39" s="233"/>
      <c r="BY39" s="233"/>
      <c r="BZ39" s="233"/>
      <c r="CA39" s="233"/>
      <c r="CB39" s="233"/>
      <c r="CC39" s="240" t="s">
        <v>314</v>
      </c>
      <c r="CD39" s="240"/>
      <c r="CE39" s="240"/>
      <c r="CF39" s="240"/>
      <c r="CG39" s="240"/>
      <c r="CH39" s="240"/>
      <c r="CI39" s="240"/>
      <c r="CJ39" s="241"/>
    </row>
    <row r="40" spans="1:88" ht="15.75" customHeight="1" thickBot="1">
      <c r="B40" s="459"/>
      <c r="C40" s="397"/>
      <c r="D40" s="353">
        <v>6</v>
      </c>
      <c r="E40" s="538" t="s">
        <v>315</v>
      </c>
      <c r="F40" s="539"/>
      <c r="G40" s="539"/>
      <c r="H40" s="539"/>
      <c r="I40" s="539"/>
      <c r="J40" s="420"/>
      <c r="K40" s="407"/>
      <c r="L40" s="407"/>
      <c r="M40" s="407"/>
      <c r="N40" s="407"/>
      <c r="O40" s="407"/>
      <c r="P40" s="407"/>
      <c r="Q40" s="407"/>
      <c r="R40" s="407"/>
      <c r="S40" s="407"/>
      <c r="T40" s="408"/>
      <c r="U40" s="541"/>
      <c r="V40" s="542"/>
      <c r="W40" s="542"/>
      <c r="X40" s="542"/>
      <c r="Y40" s="542"/>
      <c r="Z40" s="542"/>
      <c r="AA40" s="542"/>
      <c r="AB40" s="242"/>
      <c r="AC40" s="554"/>
      <c r="AD40" s="554"/>
      <c r="AE40" s="554"/>
      <c r="AF40" s="554"/>
      <c r="AG40" s="554"/>
      <c r="AH40" s="554"/>
      <c r="AI40" s="554"/>
      <c r="AJ40" s="555"/>
      <c r="BB40" s="174"/>
      <c r="BC40" s="104"/>
      <c r="BD40" s="238">
        <v>6</v>
      </c>
      <c r="BE40" s="233" t="s">
        <v>316</v>
      </c>
      <c r="BF40" s="233"/>
      <c r="BG40" s="233"/>
      <c r="BH40" s="233"/>
      <c r="BI40" s="233"/>
      <c r="BJ40" s="210"/>
      <c r="BK40" s="210"/>
      <c r="BL40" s="210"/>
      <c r="BM40" s="210"/>
      <c r="BN40" s="210"/>
      <c r="BO40" s="210"/>
      <c r="BP40" s="210"/>
      <c r="BQ40" s="210"/>
      <c r="BR40" s="210"/>
      <c r="BS40" s="210"/>
      <c r="BT40" s="89"/>
      <c r="BU40" s="243"/>
      <c r="BV40" s="244"/>
      <c r="BW40" s="244"/>
      <c r="BX40" s="244"/>
      <c r="BY40" s="244"/>
      <c r="BZ40" s="244"/>
      <c r="CA40" s="244"/>
      <c r="CB40" s="244"/>
      <c r="CC40" s="245"/>
      <c r="CD40" s="245"/>
      <c r="CE40" s="245"/>
      <c r="CF40" s="245"/>
      <c r="CG40" s="245"/>
      <c r="CH40" s="245"/>
      <c r="CI40" s="245"/>
      <c r="CJ40" s="246"/>
    </row>
    <row r="41" spans="1:88" ht="24.75" customHeight="1">
      <c r="B41" s="459"/>
      <c r="C41" s="397"/>
      <c r="D41" s="528">
        <v>7</v>
      </c>
      <c r="E41" s="513" t="s">
        <v>317</v>
      </c>
      <c r="F41" s="514"/>
      <c r="G41" s="514"/>
      <c r="H41" s="514"/>
      <c r="I41" s="514"/>
      <c r="J41" s="66"/>
      <c r="K41" s="556" t="s">
        <v>318</v>
      </c>
      <c r="L41" s="557"/>
      <c r="M41" s="557"/>
      <c r="N41" s="557"/>
      <c r="O41" s="557"/>
      <c r="P41" s="557"/>
      <c r="Q41" s="557"/>
      <c r="R41" s="557"/>
      <c r="S41" s="557"/>
      <c r="T41" s="557"/>
      <c r="U41" s="558" t="s">
        <v>319</v>
      </c>
      <c r="V41" s="559"/>
      <c r="W41" s="559"/>
      <c r="X41" s="559"/>
      <c r="Y41" s="559"/>
      <c r="Z41" s="559"/>
      <c r="AA41" s="559"/>
      <c r="AB41" s="559"/>
      <c r="AC41" s="559"/>
      <c r="AD41" s="559"/>
      <c r="AE41" s="559"/>
      <c r="AF41" s="559"/>
      <c r="AG41" s="559"/>
      <c r="AH41" s="559"/>
      <c r="AI41" s="559"/>
      <c r="AJ41" s="560"/>
      <c r="BB41" s="174"/>
      <c r="BC41" s="104"/>
      <c r="BD41" s="232">
        <v>7</v>
      </c>
      <c r="BE41" s="233" t="s">
        <v>320</v>
      </c>
      <c r="BF41" s="233"/>
      <c r="BG41" s="233"/>
      <c r="BH41" s="233"/>
      <c r="BI41" s="233"/>
      <c r="BJ41" s="247" t="b">
        <v>0</v>
      </c>
      <c r="BK41" s="233" t="s">
        <v>321</v>
      </c>
      <c r="BL41" s="196"/>
      <c r="BM41" s="196"/>
      <c r="BN41" s="196"/>
      <c r="BO41" s="196"/>
      <c r="BP41" s="196"/>
      <c r="BQ41" s="196"/>
      <c r="BR41" s="196"/>
      <c r="BS41" s="196"/>
      <c r="BT41" s="196"/>
      <c r="BU41" s="248" t="s">
        <v>322</v>
      </c>
      <c r="BV41" s="249"/>
      <c r="BW41" s="249"/>
      <c r="BX41" s="249"/>
      <c r="BY41" s="249"/>
      <c r="BZ41" s="249"/>
      <c r="CA41" s="249"/>
      <c r="CB41" s="249"/>
      <c r="CC41" s="249"/>
      <c r="CD41" s="249"/>
      <c r="CE41" s="249"/>
      <c r="CF41" s="249"/>
      <c r="CG41" s="249"/>
      <c r="CH41" s="249"/>
      <c r="CI41" s="249"/>
      <c r="CJ41" s="250"/>
    </row>
    <row r="42" spans="1:88" ht="24.75" customHeight="1">
      <c r="B42" s="459"/>
      <c r="C42" s="397"/>
      <c r="D42" s="528"/>
      <c r="E42" s="514"/>
      <c r="F42" s="514"/>
      <c r="G42" s="514"/>
      <c r="H42" s="514"/>
      <c r="I42" s="514"/>
      <c r="J42" s="67"/>
      <c r="K42" s="563" t="s">
        <v>323</v>
      </c>
      <c r="L42" s="557"/>
      <c r="M42" s="557"/>
      <c r="N42" s="557"/>
      <c r="O42" s="557"/>
      <c r="P42" s="557"/>
      <c r="Q42" s="557"/>
      <c r="R42" s="557"/>
      <c r="S42" s="557"/>
      <c r="T42" s="557"/>
      <c r="U42" s="561"/>
      <c r="V42" s="561"/>
      <c r="W42" s="561"/>
      <c r="X42" s="561"/>
      <c r="Y42" s="561"/>
      <c r="Z42" s="561"/>
      <c r="AA42" s="561"/>
      <c r="AB42" s="561"/>
      <c r="AC42" s="561"/>
      <c r="AD42" s="561"/>
      <c r="AE42" s="561"/>
      <c r="AF42" s="561"/>
      <c r="AG42" s="561"/>
      <c r="AH42" s="561"/>
      <c r="AI42" s="561"/>
      <c r="AJ42" s="562"/>
      <c r="BB42" s="174"/>
      <c r="BC42" s="104"/>
      <c r="BD42" s="232"/>
      <c r="BE42" s="233"/>
      <c r="BF42" s="233"/>
      <c r="BG42" s="233"/>
      <c r="BH42" s="233"/>
      <c r="BI42" s="233"/>
      <c r="BJ42" s="251" t="b">
        <v>0</v>
      </c>
      <c r="BK42" s="233" t="s">
        <v>324</v>
      </c>
      <c r="BL42" s="196"/>
      <c r="BM42" s="196"/>
      <c r="BN42" s="196"/>
      <c r="BO42" s="196"/>
      <c r="BP42" s="196"/>
      <c r="BQ42" s="196"/>
      <c r="BR42" s="196"/>
      <c r="BS42" s="196"/>
      <c r="BT42" s="196"/>
      <c r="BU42" s="233"/>
      <c r="BV42" s="233"/>
      <c r="BW42" s="233"/>
      <c r="BX42" s="233"/>
      <c r="BY42" s="233"/>
      <c r="BZ42" s="233"/>
      <c r="CA42" s="233"/>
      <c r="CB42" s="233"/>
      <c r="CC42" s="233"/>
      <c r="CD42" s="233"/>
      <c r="CE42" s="233"/>
      <c r="CF42" s="233"/>
      <c r="CG42" s="233"/>
      <c r="CH42" s="233"/>
      <c r="CI42" s="233"/>
      <c r="CJ42" s="252"/>
    </row>
    <row r="43" spans="1:88">
      <c r="A43" s="218"/>
      <c r="B43" s="459"/>
      <c r="C43" s="397"/>
      <c r="D43" s="353">
        <v>8</v>
      </c>
      <c r="E43" s="538" t="s">
        <v>325</v>
      </c>
      <c r="F43" s="539"/>
      <c r="G43" s="539"/>
      <c r="H43" s="539"/>
      <c r="I43" s="539"/>
      <c r="J43" s="540"/>
      <c r="K43" s="540"/>
      <c r="L43" s="540"/>
      <c r="M43" s="540"/>
      <c r="N43" s="540"/>
      <c r="O43" s="540"/>
      <c r="P43" s="540"/>
      <c r="Q43" s="540"/>
      <c r="R43" s="540"/>
      <c r="S43" s="540"/>
      <c r="T43" s="540"/>
      <c r="U43" s="540"/>
      <c r="V43" s="540"/>
      <c r="W43" s="540"/>
      <c r="X43" s="540"/>
      <c r="Y43" s="540"/>
      <c r="Z43" s="540"/>
      <c r="AA43" s="540"/>
      <c r="AB43" s="540"/>
      <c r="AC43" s="540"/>
      <c r="AD43" s="540"/>
      <c r="AE43" s="540"/>
      <c r="AF43" s="540"/>
      <c r="AG43" s="540"/>
      <c r="AH43" s="540"/>
      <c r="AI43" s="540"/>
      <c r="AJ43" s="545"/>
      <c r="BB43" s="174"/>
      <c r="BC43" s="104"/>
      <c r="BD43" s="238">
        <v>8</v>
      </c>
      <c r="BE43" s="233" t="s">
        <v>326</v>
      </c>
      <c r="BF43" s="233"/>
      <c r="BG43" s="233"/>
      <c r="BH43" s="233"/>
      <c r="BI43" s="233"/>
      <c r="BJ43" s="210"/>
      <c r="BK43" s="210"/>
      <c r="BL43" s="210"/>
      <c r="BM43" s="210"/>
      <c r="BN43" s="210"/>
      <c r="BO43" s="210"/>
      <c r="BP43" s="210"/>
      <c r="BQ43" s="210"/>
      <c r="BR43" s="210"/>
      <c r="BS43" s="210"/>
      <c r="BT43" s="210"/>
      <c r="BU43" s="210"/>
      <c r="BV43" s="210"/>
      <c r="BW43" s="210"/>
      <c r="BX43" s="210"/>
      <c r="BY43" s="210"/>
      <c r="BZ43" s="210"/>
      <c r="CA43" s="210"/>
      <c r="CB43" s="210"/>
      <c r="CC43" s="210"/>
      <c r="CD43" s="210"/>
      <c r="CE43" s="210"/>
      <c r="CF43" s="210"/>
      <c r="CG43" s="210"/>
      <c r="CH43" s="210"/>
      <c r="CI43" s="210"/>
      <c r="CJ43" s="253"/>
    </row>
    <row r="44" spans="1:88" ht="20.25" customHeight="1">
      <c r="A44" s="162"/>
      <c r="B44" s="459"/>
      <c r="C44" s="397"/>
      <c r="D44" s="546" t="s">
        <v>327</v>
      </c>
      <c r="E44" s="547"/>
      <c r="F44" s="547"/>
      <c r="G44" s="547"/>
      <c r="H44" s="547"/>
      <c r="I44" s="547"/>
      <c r="J44" s="547"/>
      <c r="K44" s="547"/>
      <c r="L44" s="547"/>
      <c r="M44" s="547"/>
      <c r="N44" s="547"/>
      <c r="O44" s="547"/>
      <c r="P44" s="547"/>
      <c r="Q44" s="547"/>
      <c r="R44" s="547"/>
      <c r="S44" s="547"/>
      <c r="T44" s="547"/>
      <c r="U44" s="547"/>
      <c r="V44" s="547"/>
      <c r="W44" s="547"/>
      <c r="X44" s="547"/>
      <c r="Y44" s="547"/>
      <c r="Z44" s="547"/>
      <c r="AA44" s="547"/>
      <c r="AB44" s="547"/>
      <c r="AC44" s="547"/>
      <c r="AD44" s="547"/>
      <c r="AE44" s="547"/>
      <c r="AF44" s="547"/>
      <c r="AG44" s="547"/>
      <c r="AH44" s="547"/>
      <c r="AI44" s="547"/>
      <c r="AJ44" s="548"/>
      <c r="AL44" s="164"/>
      <c r="BB44" s="174"/>
      <c r="BC44" s="104"/>
      <c r="BD44" s="254" t="s">
        <v>328</v>
      </c>
      <c r="BE44" s="255"/>
      <c r="BF44" s="255"/>
      <c r="BG44" s="255"/>
      <c r="BH44" s="255"/>
      <c r="BI44" s="255"/>
      <c r="BJ44" s="255"/>
      <c r="BK44" s="255"/>
      <c r="BL44" s="255"/>
      <c r="BM44" s="255"/>
      <c r="BN44" s="255"/>
      <c r="BO44" s="255"/>
      <c r="BP44" s="255"/>
      <c r="BQ44" s="255"/>
      <c r="BR44" s="255"/>
      <c r="BS44" s="255"/>
      <c r="BT44" s="255"/>
      <c r="BU44" s="255"/>
      <c r="BV44" s="255"/>
      <c r="BW44" s="255"/>
      <c r="BX44" s="255"/>
      <c r="BY44" s="255"/>
      <c r="BZ44" s="255"/>
      <c r="CA44" s="255"/>
      <c r="CB44" s="255"/>
      <c r="CC44" s="255"/>
      <c r="CD44" s="255"/>
      <c r="CE44" s="255"/>
      <c r="CF44" s="255"/>
      <c r="CG44" s="256"/>
      <c r="CH44" s="256"/>
      <c r="CI44" s="256"/>
      <c r="CJ44" s="257"/>
    </row>
    <row r="45" spans="1:88" ht="31.5" customHeight="1" thickBot="1">
      <c r="B45" s="479"/>
      <c r="C45" s="398"/>
      <c r="D45" s="549" t="s">
        <v>329</v>
      </c>
      <c r="E45" s="550"/>
      <c r="F45" s="550"/>
      <c r="G45" s="550"/>
      <c r="H45" s="550"/>
      <c r="I45" s="550"/>
      <c r="J45" s="550"/>
      <c r="K45" s="550"/>
      <c r="L45" s="550"/>
      <c r="M45" s="550"/>
      <c r="N45" s="550"/>
      <c r="O45" s="550"/>
      <c r="P45" s="550"/>
      <c r="Q45" s="550"/>
      <c r="R45" s="550"/>
      <c r="S45" s="550"/>
      <c r="T45" s="550"/>
      <c r="U45" s="550"/>
      <c r="V45" s="550"/>
      <c r="W45" s="550"/>
      <c r="X45" s="550"/>
      <c r="Y45" s="550"/>
      <c r="Z45" s="550"/>
      <c r="AA45" s="550"/>
      <c r="AB45" s="550"/>
      <c r="AC45" s="550"/>
      <c r="AD45" s="550"/>
      <c r="AE45" s="550"/>
      <c r="AF45" s="550"/>
      <c r="AG45" s="550"/>
      <c r="AH45" s="550"/>
      <c r="AI45" s="550"/>
      <c r="AJ45" s="551"/>
      <c r="BB45" s="213"/>
      <c r="BC45" s="214"/>
      <c r="BD45" s="258" t="s">
        <v>330</v>
      </c>
      <c r="BE45" s="259"/>
      <c r="BF45" s="259"/>
      <c r="BG45" s="259"/>
      <c r="BH45" s="259"/>
      <c r="BI45" s="259"/>
      <c r="BJ45" s="259"/>
      <c r="BK45" s="259"/>
      <c r="BL45" s="259"/>
      <c r="BM45" s="259"/>
      <c r="BN45" s="259"/>
      <c r="BO45" s="259"/>
      <c r="BP45" s="259"/>
      <c r="BQ45" s="259"/>
      <c r="BR45" s="259"/>
      <c r="BS45" s="259"/>
      <c r="BT45" s="259"/>
      <c r="BU45" s="259"/>
      <c r="BV45" s="259"/>
      <c r="BW45" s="259"/>
      <c r="BX45" s="259"/>
      <c r="BY45" s="259"/>
      <c r="BZ45" s="259"/>
      <c r="CA45" s="259"/>
      <c r="CB45" s="259"/>
      <c r="CC45" s="259"/>
      <c r="CD45" s="259"/>
      <c r="CE45" s="259"/>
      <c r="CF45" s="259"/>
      <c r="CG45" s="259"/>
      <c r="CH45" s="259"/>
      <c r="CI45" s="259"/>
      <c r="CJ45" s="260"/>
    </row>
    <row r="46" spans="1:88" ht="14.25" customHeight="1" thickTop="1">
      <c r="A46" s="261"/>
      <c r="B46" s="458" t="s">
        <v>185</v>
      </c>
      <c r="C46" s="462" t="s">
        <v>331</v>
      </c>
      <c r="D46" s="578" t="s">
        <v>332</v>
      </c>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9"/>
      <c r="AL46" s="567"/>
      <c r="BB46" s="262" t="s">
        <v>333</v>
      </c>
      <c r="BC46" s="85" t="s">
        <v>334</v>
      </c>
      <c r="BD46" s="263" t="s">
        <v>335</v>
      </c>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row>
    <row r="47" spans="1:88" ht="54" customHeight="1">
      <c r="A47" s="568"/>
      <c r="B47" s="459"/>
      <c r="C47" s="397"/>
      <c r="D47" s="569" t="s">
        <v>336</v>
      </c>
      <c r="E47" s="569"/>
      <c r="F47" s="569"/>
      <c r="G47" s="569"/>
      <c r="H47" s="569"/>
      <c r="I47" s="569"/>
      <c r="J47" s="569"/>
      <c r="K47" s="569"/>
      <c r="L47" s="569"/>
      <c r="M47" s="569"/>
      <c r="N47" s="569"/>
      <c r="O47" s="569"/>
      <c r="P47" s="569"/>
      <c r="Q47" s="569"/>
      <c r="R47" s="569"/>
      <c r="S47" s="569"/>
      <c r="T47" s="569"/>
      <c r="U47" s="569"/>
      <c r="V47" s="569"/>
      <c r="W47" s="569"/>
      <c r="X47" s="569"/>
      <c r="Y47" s="569"/>
      <c r="Z47" s="569"/>
      <c r="AA47" s="569"/>
      <c r="AB47" s="569"/>
      <c r="AC47" s="569"/>
      <c r="AD47" s="569"/>
      <c r="AE47" s="569"/>
      <c r="AF47" s="569"/>
      <c r="AG47" s="569"/>
      <c r="AH47" s="569"/>
      <c r="AI47" s="569"/>
      <c r="AJ47" s="570"/>
      <c r="AK47" s="264"/>
      <c r="AL47" s="567"/>
      <c r="AQ47" s="68"/>
      <c r="BB47" s="262"/>
      <c r="BC47" s="85"/>
      <c r="BD47" s="265" t="s">
        <v>337</v>
      </c>
      <c r="BE47" s="266"/>
      <c r="BF47" s="266"/>
      <c r="BG47" s="266"/>
      <c r="BH47" s="266"/>
      <c r="BI47" s="266"/>
      <c r="BJ47" s="266"/>
      <c r="BK47" s="266"/>
      <c r="BL47" s="266"/>
      <c r="BM47" s="266"/>
      <c r="BN47" s="266"/>
      <c r="BO47" s="266"/>
      <c r="BP47" s="266"/>
      <c r="BQ47" s="266"/>
      <c r="BR47" s="266"/>
      <c r="BS47" s="266"/>
      <c r="BT47" s="266"/>
      <c r="BU47" s="266"/>
      <c r="BV47" s="266"/>
      <c r="BW47" s="266"/>
      <c r="BX47" s="266"/>
      <c r="BY47" s="266"/>
      <c r="BZ47" s="266"/>
      <c r="CA47" s="266"/>
      <c r="CB47" s="266"/>
      <c r="CC47" s="266"/>
      <c r="CD47" s="266"/>
      <c r="CE47" s="266"/>
      <c r="CF47" s="266"/>
      <c r="CG47" s="266"/>
      <c r="CH47" s="266"/>
      <c r="CI47" s="266"/>
      <c r="CJ47" s="267"/>
    </row>
    <row r="48" spans="1:88" ht="54" customHeight="1">
      <c r="A48" s="568"/>
      <c r="B48" s="459"/>
      <c r="C48" s="397"/>
      <c r="D48" s="569"/>
      <c r="E48" s="569"/>
      <c r="F48" s="569"/>
      <c r="G48" s="569"/>
      <c r="H48" s="569"/>
      <c r="I48" s="569"/>
      <c r="J48" s="569"/>
      <c r="K48" s="569"/>
      <c r="L48" s="569"/>
      <c r="M48" s="569"/>
      <c r="N48" s="569"/>
      <c r="O48" s="569"/>
      <c r="P48" s="569"/>
      <c r="Q48" s="569"/>
      <c r="R48" s="569"/>
      <c r="S48" s="569"/>
      <c r="T48" s="569"/>
      <c r="U48" s="569"/>
      <c r="V48" s="569"/>
      <c r="W48" s="569"/>
      <c r="X48" s="569"/>
      <c r="Y48" s="569"/>
      <c r="Z48" s="569"/>
      <c r="AA48" s="569"/>
      <c r="AB48" s="569"/>
      <c r="AC48" s="569"/>
      <c r="AD48" s="569"/>
      <c r="AE48" s="569"/>
      <c r="AF48" s="569"/>
      <c r="AG48" s="569"/>
      <c r="AH48" s="569"/>
      <c r="AI48" s="569"/>
      <c r="AJ48" s="570"/>
      <c r="AL48" s="567"/>
      <c r="BB48" s="262"/>
      <c r="BC48" s="85"/>
      <c r="BD48" s="265"/>
      <c r="BE48" s="266"/>
      <c r="BF48" s="266"/>
      <c r="BG48" s="266"/>
      <c r="BH48" s="266"/>
      <c r="BI48" s="266"/>
      <c r="BJ48" s="266"/>
      <c r="BK48" s="266"/>
      <c r="BL48" s="266"/>
      <c r="BM48" s="266"/>
      <c r="BN48" s="266"/>
      <c r="BO48" s="266"/>
      <c r="BP48" s="266"/>
      <c r="BQ48" s="266"/>
      <c r="BR48" s="266"/>
      <c r="BS48" s="266"/>
      <c r="BT48" s="266"/>
      <c r="BU48" s="266"/>
      <c r="BV48" s="266"/>
      <c r="BW48" s="266"/>
      <c r="BX48" s="266"/>
      <c r="BY48" s="266"/>
      <c r="BZ48" s="266"/>
      <c r="CA48" s="266"/>
      <c r="CB48" s="266"/>
      <c r="CC48" s="266"/>
      <c r="CD48" s="266"/>
      <c r="CE48" s="266"/>
      <c r="CF48" s="266"/>
      <c r="CG48" s="266"/>
      <c r="CH48" s="266"/>
      <c r="CI48" s="266"/>
      <c r="CJ48" s="267"/>
    </row>
    <row r="49" spans="1:88" ht="54" customHeight="1">
      <c r="A49" s="568"/>
      <c r="B49" s="459"/>
      <c r="C49" s="397"/>
      <c r="D49" s="569"/>
      <c r="E49" s="569"/>
      <c r="F49" s="569"/>
      <c r="G49" s="569"/>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70"/>
      <c r="AL49" s="567"/>
      <c r="BB49" s="262"/>
      <c r="BC49" s="85"/>
      <c r="BD49" s="265"/>
      <c r="BE49" s="266"/>
      <c r="BF49" s="266"/>
      <c r="BG49" s="266"/>
      <c r="BH49" s="266"/>
      <c r="BI49" s="266"/>
      <c r="BJ49" s="266"/>
      <c r="BK49" s="266"/>
      <c r="BL49" s="266"/>
      <c r="BM49" s="266"/>
      <c r="BN49" s="266"/>
      <c r="BO49" s="266"/>
      <c r="BP49" s="266"/>
      <c r="BQ49" s="266"/>
      <c r="BR49" s="266"/>
      <c r="BS49" s="266"/>
      <c r="BT49" s="266"/>
      <c r="BU49" s="266"/>
      <c r="BV49" s="266"/>
      <c r="BW49" s="266"/>
      <c r="BX49" s="266"/>
      <c r="BY49" s="266"/>
      <c r="BZ49" s="266"/>
      <c r="CA49" s="266"/>
      <c r="CB49" s="266"/>
      <c r="CC49" s="266"/>
      <c r="CD49" s="266"/>
      <c r="CE49" s="266"/>
      <c r="CF49" s="266"/>
      <c r="CG49" s="266"/>
      <c r="CH49" s="266"/>
      <c r="CI49" s="266"/>
      <c r="CJ49" s="267"/>
    </row>
    <row r="50" spans="1:88" ht="206.25" customHeight="1">
      <c r="A50" s="568"/>
      <c r="B50" s="459"/>
      <c r="C50" s="397"/>
      <c r="D50" s="571" t="str">
        <f>IF(AO3="","",AO3)</f>
        <v/>
      </c>
      <c r="E50" s="571"/>
      <c r="F50" s="571"/>
      <c r="G50" s="571"/>
      <c r="H50" s="571"/>
      <c r="I50" s="571"/>
      <c r="J50" s="571"/>
      <c r="K50" s="571"/>
      <c r="L50" s="571"/>
      <c r="M50" s="571"/>
      <c r="N50" s="571"/>
      <c r="O50" s="571"/>
      <c r="P50" s="571"/>
      <c r="Q50" s="571"/>
      <c r="R50" s="571"/>
      <c r="S50" s="571"/>
      <c r="T50" s="571"/>
      <c r="U50" s="571"/>
      <c r="V50" s="571"/>
      <c r="W50" s="571"/>
      <c r="X50" s="571"/>
      <c r="Y50" s="571"/>
      <c r="Z50" s="571"/>
      <c r="AA50" s="571"/>
      <c r="AB50" s="571"/>
      <c r="AC50" s="571"/>
      <c r="AD50" s="571"/>
      <c r="AE50" s="571"/>
      <c r="AF50" s="571"/>
      <c r="AG50" s="571"/>
      <c r="AH50" s="571"/>
      <c r="AI50" s="571"/>
      <c r="AJ50" s="572"/>
      <c r="AL50" s="567"/>
      <c r="BB50" s="262"/>
      <c r="BC50" s="85"/>
      <c r="BD50" s="268"/>
      <c r="BE50" s="269"/>
      <c r="BF50" s="269"/>
      <c r="BG50" s="269"/>
      <c r="BH50" s="269"/>
      <c r="BI50" s="269"/>
      <c r="BJ50" s="269"/>
      <c r="BK50" s="269"/>
      <c r="BL50" s="269"/>
      <c r="BM50" s="269"/>
      <c r="BN50" s="269"/>
      <c r="BO50" s="269"/>
      <c r="BP50" s="269"/>
      <c r="BQ50" s="269"/>
      <c r="BR50" s="269"/>
      <c r="BS50" s="269"/>
      <c r="BT50" s="269"/>
      <c r="BU50" s="269"/>
      <c r="BV50" s="269"/>
      <c r="BW50" s="269"/>
      <c r="BX50" s="269"/>
      <c r="BY50" s="269"/>
      <c r="BZ50" s="269"/>
      <c r="CA50" s="269"/>
      <c r="CB50" s="269"/>
      <c r="CC50" s="269"/>
      <c r="CD50" s="269"/>
      <c r="CE50" s="269"/>
      <c r="CF50" s="269"/>
      <c r="CG50" s="269"/>
      <c r="CH50" s="269"/>
      <c r="CI50" s="269"/>
      <c r="CJ50" s="270"/>
    </row>
    <row r="51" spans="1:88" ht="206.25" customHeight="1">
      <c r="A51" s="568"/>
      <c r="B51" s="459"/>
      <c r="C51" s="397"/>
      <c r="D51" s="571"/>
      <c r="E51" s="571"/>
      <c r="F51" s="571"/>
      <c r="G51" s="571"/>
      <c r="H51" s="571"/>
      <c r="I51" s="571"/>
      <c r="J51" s="571"/>
      <c r="K51" s="571"/>
      <c r="L51" s="571"/>
      <c r="M51" s="571"/>
      <c r="N51" s="571"/>
      <c r="O51" s="571"/>
      <c r="P51" s="571"/>
      <c r="Q51" s="571"/>
      <c r="R51" s="571"/>
      <c r="S51" s="571"/>
      <c r="T51" s="571"/>
      <c r="U51" s="571"/>
      <c r="V51" s="571"/>
      <c r="W51" s="571"/>
      <c r="X51" s="571"/>
      <c r="Y51" s="571"/>
      <c r="Z51" s="571"/>
      <c r="AA51" s="571"/>
      <c r="AB51" s="571"/>
      <c r="AC51" s="571"/>
      <c r="AD51" s="571"/>
      <c r="AE51" s="571"/>
      <c r="AF51" s="571"/>
      <c r="AG51" s="571"/>
      <c r="AH51" s="571"/>
      <c r="AI51" s="571"/>
      <c r="AJ51" s="572"/>
      <c r="AL51" s="567"/>
      <c r="BB51" s="262"/>
      <c r="BC51" s="85"/>
      <c r="BD51" s="268"/>
      <c r="BE51" s="269"/>
      <c r="BF51" s="269"/>
      <c r="BG51" s="269"/>
      <c r="BH51" s="269"/>
      <c r="BI51" s="269"/>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270"/>
    </row>
    <row r="52" spans="1:88" ht="206.25" customHeight="1" thickBot="1">
      <c r="A52" s="568"/>
      <c r="B52" s="479"/>
      <c r="C52" s="398"/>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3"/>
      <c r="AH52" s="573"/>
      <c r="AI52" s="573"/>
      <c r="AJ52" s="574"/>
      <c r="AL52" s="567"/>
      <c r="BB52" s="271"/>
      <c r="BC52" s="272"/>
      <c r="BD52" s="273"/>
      <c r="BE52" s="274"/>
      <c r="BF52" s="274"/>
      <c r="BG52" s="274"/>
      <c r="BH52" s="274"/>
      <c r="BI52" s="274"/>
      <c r="BJ52" s="274"/>
      <c r="BK52" s="274"/>
      <c r="BL52" s="274"/>
      <c r="BM52" s="274"/>
      <c r="BN52" s="274"/>
      <c r="BO52" s="274"/>
      <c r="BP52" s="274"/>
      <c r="BQ52" s="274"/>
      <c r="BR52" s="274"/>
      <c r="BS52" s="274"/>
      <c r="BT52" s="274"/>
      <c r="BU52" s="274"/>
      <c r="BV52" s="274"/>
      <c r="BW52" s="274"/>
      <c r="BX52" s="274"/>
      <c r="BY52" s="274"/>
      <c r="BZ52" s="274"/>
      <c r="CA52" s="274"/>
      <c r="CB52" s="274"/>
      <c r="CC52" s="274"/>
      <c r="CD52" s="274"/>
      <c r="CE52" s="274"/>
      <c r="CF52" s="274"/>
      <c r="CG52" s="274"/>
      <c r="CH52" s="274"/>
      <c r="CI52" s="274"/>
      <c r="CJ52" s="275"/>
    </row>
    <row r="53" spans="1:88" ht="12" customHeight="1">
      <c r="B53" s="575" t="s">
        <v>338</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7"/>
      <c r="BB53" s="276" t="s">
        <v>339</v>
      </c>
      <c r="BC53" s="276"/>
      <c r="BD53" s="276"/>
      <c r="BE53" s="276"/>
      <c r="BF53" s="276"/>
      <c r="BG53" s="276"/>
      <c r="BH53" s="276"/>
      <c r="BI53" s="276"/>
      <c r="BJ53" s="276"/>
      <c r="BK53" s="276"/>
      <c r="BL53" s="276"/>
      <c r="BM53" s="276"/>
      <c r="BN53" s="276"/>
      <c r="BO53" s="276"/>
      <c r="BP53" s="276"/>
      <c r="BQ53" s="276"/>
      <c r="BR53" s="276"/>
      <c r="BS53" s="276"/>
      <c r="BT53" s="276"/>
      <c r="BU53" s="276"/>
      <c r="BV53" s="276"/>
      <c r="BW53" s="276"/>
      <c r="BX53" s="276"/>
      <c r="BY53" s="276"/>
      <c r="BZ53" s="276"/>
      <c r="CA53" s="276"/>
      <c r="CB53" s="276"/>
      <c r="CC53" s="276"/>
      <c r="CD53" s="276"/>
      <c r="CE53" s="276"/>
      <c r="CF53" s="276"/>
      <c r="CG53" s="276"/>
      <c r="CH53" s="276"/>
      <c r="CI53" s="276"/>
      <c r="CJ53" s="276"/>
    </row>
    <row r="54" spans="1:88" ht="19.5" customHeight="1">
      <c r="B54" s="277">
        <v>1</v>
      </c>
      <c r="C54" s="566" t="s">
        <v>340</v>
      </c>
      <c r="D54" s="564"/>
      <c r="E54" s="564"/>
      <c r="F54" s="564"/>
      <c r="G54" s="564"/>
      <c r="H54" s="564"/>
      <c r="I54" s="564"/>
      <c r="J54" s="564"/>
      <c r="K54" s="564"/>
      <c r="L54" s="564"/>
      <c r="M54" s="564"/>
      <c r="N54" s="564"/>
      <c r="O54" s="564"/>
      <c r="P54" s="564"/>
      <c r="Q54" s="564"/>
      <c r="R54" s="564"/>
      <c r="S54" s="564"/>
      <c r="T54" s="564"/>
      <c r="U54" s="564"/>
      <c r="V54" s="564"/>
      <c r="W54" s="564"/>
      <c r="X54" s="564"/>
      <c r="Y54" s="564"/>
      <c r="Z54" s="564"/>
      <c r="AA54" s="564"/>
      <c r="AB54" s="564"/>
      <c r="AC54" s="564"/>
      <c r="AD54" s="564"/>
      <c r="AE54" s="564"/>
      <c r="AF54" s="564"/>
      <c r="AG54" s="564"/>
      <c r="AH54" s="564"/>
      <c r="AI54" s="564"/>
      <c r="AJ54" s="565"/>
      <c r="AQ54" s="69"/>
      <c r="AR54" s="278" t="str">
        <f>C54</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4" s="279">
        <v>1</v>
      </c>
      <c r="BC54" s="280" t="s">
        <v>341</v>
      </c>
      <c r="BD54" s="280"/>
      <c r="BE54" s="280"/>
      <c r="BF54" s="280"/>
      <c r="BG54" s="280"/>
      <c r="BH54" s="280"/>
      <c r="BI54" s="280"/>
      <c r="BJ54" s="280"/>
      <c r="BK54" s="280"/>
      <c r="BL54" s="280"/>
      <c r="BM54" s="280"/>
      <c r="BN54" s="280"/>
      <c r="BO54" s="280"/>
      <c r="BP54" s="280"/>
      <c r="BQ54" s="280"/>
      <c r="BR54" s="280"/>
      <c r="BS54" s="280"/>
      <c r="BT54" s="280"/>
      <c r="BU54" s="280"/>
      <c r="BV54" s="280"/>
      <c r="BW54" s="280"/>
      <c r="BX54" s="280"/>
      <c r="BY54" s="280"/>
      <c r="BZ54" s="280"/>
      <c r="CA54" s="280"/>
      <c r="CB54" s="280"/>
      <c r="CC54" s="280"/>
      <c r="CD54" s="280"/>
      <c r="CE54" s="280"/>
      <c r="CF54" s="280"/>
      <c r="CG54" s="280"/>
      <c r="CH54" s="280"/>
      <c r="CI54" s="280"/>
      <c r="CJ54" s="280"/>
    </row>
    <row r="55" spans="1:88" ht="11.1" customHeight="1">
      <c r="B55" s="277">
        <v>2</v>
      </c>
      <c r="C55" s="564" t="s">
        <v>342</v>
      </c>
      <c r="D55" s="564"/>
      <c r="E55" s="564"/>
      <c r="F55" s="564"/>
      <c r="G55" s="564"/>
      <c r="H55" s="564"/>
      <c r="I55" s="564"/>
      <c r="J55" s="564"/>
      <c r="K55" s="564"/>
      <c r="L55" s="564"/>
      <c r="M55" s="564"/>
      <c r="N55" s="564"/>
      <c r="O55" s="564"/>
      <c r="P55" s="564"/>
      <c r="Q55" s="564"/>
      <c r="R55" s="564"/>
      <c r="S55" s="564"/>
      <c r="T55" s="564"/>
      <c r="U55" s="564"/>
      <c r="V55" s="564"/>
      <c r="W55" s="564"/>
      <c r="X55" s="564"/>
      <c r="Y55" s="564"/>
      <c r="Z55" s="564"/>
      <c r="AA55" s="564"/>
      <c r="AB55" s="564"/>
      <c r="AC55" s="564"/>
      <c r="AD55" s="564"/>
      <c r="AE55" s="564"/>
      <c r="AF55" s="564"/>
      <c r="AG55" s="564"/>
      <c r="AH55" s="564"/>
      <c r="AI55" s="564"/>
      <c r="AJ55" s="565"/>
      <c r="AQ55" s="69"/>
      <c r="AR55" s="278" t="str">
        <f t="shared" ref="AR55:AR76" si="0">C55</f>
        <v>如未附報價單，以SGS定價為主。If no quotation is attached, the SGS pricing shall prevail.</v>
      </c>
      <c r="BB55" s="279">
        <v>2</v>
      </c>
      <c r="BC55" s="280" t="s">
        <v>343</v>
      </c>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row>
    <row r="56" spans="1:88" ht="19.5" customHeight="1">
      <c r="B56" s="277">
        <v>3</v>
      </c>
      <c r="C56" s="564" t="s">
        <v>344</v>
      </c>
      <c r="D56" s="564"/>
      <c r="E56" s="564"/>
      <c r="F56" s="564"/>
      <c r="G56" s="564"/>
      <c r="H56" s="564"/>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5"/>
      <c r="AQ56" s="69"/>
      <c r="AR56" s="278"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6" s="279">
        <v>3</v>
      </c>
      <c r="BC56" s="280" t="s">
        <v>345</v>
      </c>
      <c r="BD56" s="280"/>
      <c r="BE56" s="280"/>
      <c r="BF56" s="280"/>
      <c r="BG56" s="280"/>
      <c r="BH56" s="280"/>
      <c r="BI56" s="280"/>
      <c r="BJ56" s="280"/>
      <c r="BK56" s="280"/>
      <c r="BL56" s="280"/>
      <c r="BM56" s="280"/>
      <c r="BN56" s="280"/>
      <c r="BO56" s="280"/>
      <c r="BP56" s="280"/>
      <c r="BQ56" s="280"/>
      <c r="BR56" s="280"/>
      <c r="BS56" s="280"/>
      <c r="BT56" s="280"/>
      <c r="BU56" s="280"/>
      <c r="BV56" s="280"/>
      <c r="BW56" s="280"/>
      <c r="BX56" s="280"/>
      <c r="BY56" s="280"/>
      <c r="BZ56" s="280"/>
      <c r="CA56" s="280"/>
      <c r="CB56" s="280"/>
      <c r="CC56" s="280"/>
      <c r="CD56" s="280"/>
      <c r="CE56" s="280"/>
      <c r="CF56" s="280"/>
      <c r="CG56" s="280"/>
      <c r="CH56" s="280"/>
      <c r="CI56" s="280"/>
      <c r="CJ56" s="280"/>
    </row>
    <row r="57" spans="1:88" ht="12.75" customHeight="1">
      <c r="B57" s="277">
        <v>4</v>
      </c>
      <c r="C57" s="564" t="s">
        <v>346</v>
      </c>
      <c r="D57" s="564"/>
      <c r="E57" s="564"/>
      <c r="F57" s="564"/>
      <c r="G57" s="564"/>
      <c r="H57" s="564"/>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4"/>
      <c r="AJ57" s="565"/>
      <c r="AQ57" s="69"/>
      <c r="AR57" s="278" t="str">
        <f t="shared" si="0"/>
        <v>微生物參照衛生福利部公告方法檢驗；微生物不接受急件、特急件。Microorganism testing refers to International Standard or Official methods. Express and Urgent services are not available for microorganism testing.</v>
      </c>
      <c r="BB57" s="279">
        <v>4</v>
      </c>
      <c r="BC57" s="280" t="s">
        <v>347</v>
      </c>
      <c r="BD57" s="280"/>
      <c r="BE57" s="280"/>
      <c r="BF57" s="280"/>
      <c r="BG57" s="280"/>
      <c r="BH57" s="280"/>
      <c r="BI57" s="280"/>
      <c r="BJ57" s="280"/>
      <c r="BK57" s="280"/>
      <c r="BL57" s="280"/>
      <c r="BM57" s="280"/>
      <c r="BN57" s="280"/>
      <c r="BO57" s="280"/>
      <c r="BP57" s="280"/>
      <c r="BQ57" s="280"/>
      <c r="BR57" s="280"/>
      <c r="BS57" s="280"/>
      <c r="BT57" s="280"/>
      <c r="BU57" s="280"/>
      <c r="BV57" s="280"/>
      <c r="BW57" s="280"/>
      <c r="BX57" s="280"/>
      <c r="BY57" s="280"/>
      <c r="BZ57" s="280"/>
      <c r="CA57" s="280"/>
      <c r="CB57" s="280"/>
      <c r="CC57" s="280"/>
      <c r="CD57" s="280"/>
      <c r="CE57" s="280"/>
      <c r="CF57" s="280"/>
      <c r="CG57" s="280"/>
      <c r="CH57" s="280"/>
      <c r="CI57" s="280"/>
      <c r="CJ57" s="280"/>
    </row>
    <row r="58" spans="1:88" ht="54.75" customHeight="1">
      <c r="B58" s="277">
        <v>5</v>
      </c>
      <c r="C58" s="566" t="s">
        <v>348</v>
      </c>
      <c r="D58" s="564"/>
      <c r="E58" s="564"/>
      <c r="F58" s="564"/>
      <c r="G58" s="564"/>
      <c r="H58" s="564"/>
      <c r="I58" s="564"/>
      <c r="J58" s="564"/>
      <c r="K58" s="564"/>
      <c r="L58" s="564"/>
      <c r="M58" s="564"/>
      <c r="N58" s="564"/>
      <c r="O58" s="564"/>
      <c r="P58" s="564"/>
      <c r="Q58" s="564"/>
      <c r="R58" s="564"/>
      <c r="S58" s="564"/>
      <c r="T58" s="564"/>
      <c r="U58" s="564"/>
      <c r="V58" s="564"/>
      <c r="W58" s="564"/>
      <c r="X58" s="564"/>
      <c r="Y58" s="564"/>
      <c r="Z58" s="564"/>
      <c r="AA58" s="564"/>
      <c r="AB58" s="564"/>
      <c r="AC58" s="564"/>
      <c r="AD58" s="564"/>
      <c r="AE58" s="564"/>
      <c r="AF58" s="564"/>
      <c r="AG58" s="564"/>
      <c r="AH58" s="564"/>
      <c r="AI58" s="564"/>
      <c r="AJ58" s="565"/>
      <c r="AQ58" s="69"/>
      <c r="AR58" s="278"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8" s="279">
        <v>5</v>
      </c>
      <c r="BC58" s="280" t="s">
        <v>349</v>
      </c>
      <c r="BD58" s="280"/>
      <c r="BE58" s="280"/>
      <c r="BF58" s="280"/>
      <c r="BG58" s="280"/>
      <c r="BH58" s="280"/>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c r="CI58" s="280"/>
      <c r="CJ58" s="280"/>
    </row>
    <row r="59" spans="1:88" ht="19.5" customHeight="1">
      <c r="B59" s="277">
        <v>6</v>
      </c>
      <c r="C59" s="564" t="s">
        <v>350</v>
      </c>
      <c r="D59" s="564"/>
      <c r="E59" s="564"/>
      <c r="F59" s="564"/>
      <c r="G59" s="564"/>
      <c r="H59" s="564"/>
      <c r="I59" s="564"/>
      <c r="J59" s="564"/>
      <c r="K59" s="564"/>
      <c r="L59" s="564"/>
      <c r="M59" s="564"/>
      <c r="N59" s="564"/>
      <c r="O59" s="564"/>
      <c r="P59" s="564"/>
      <c r="Q59" s="564"/>
      <c r="R59" s="564"/>
      <c r="S59" s="564"/>
      <c r="T59" s="564"/>
      <c r="U59" s="564"/>
      <c r="V59" s="564"/>
      <c r="W59" s="564"/>
      <c r="X59" s="564"/>
      <c r="Y59" s="564"/>
      <c r="Z59" s="564"/>
      <c r="AA59" s="564"/>
      <c r="AB59" s="564"/>
      <c r="AC59" s="564"/>
      <c r="AD59" s="564"/>
      <c r="AE59" s="564"/>
      <c r="AF59" s="564"/>
      <c r="AG59" s="564"/>
      <c r="AH59" s="564"/>
      <c r="AI59" s="564"/>
      <c r="AJ59" s="565"/>
      <c r="AQ59" s="69"/>
      <c r="AR59" s="278"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59" s="279">
        <v>6</v>
      </c>
      <c r="BC59" s="280" t="s">
        <v>351</v>
      </c>
      <c r="BD59" s="280"/>
      <c r="BE59" s="280"/>
      <c r="BF59" s="280"/>
      <c r="BG59" s="280"/>
      <c r="BH59" s="280"/>
      <c r="BI59" s="280"/>
      <c r="BJ59" s="280"/>
      <c r="BK59" s="280"/>
      <c r="BL59" s="280"/>
      <c r="BM59" s="280"/>
      <c r="BN59" s="280"/>
      <c r="BO59" s="280"/>
      <c r="BP59" s="280"/>
      <c r="BQ59" s="280"/>
      <c r="BR59" s="280"/>
      <c r="BS59" s="280"/>
      <c r="BT59" s="280"/>
      <c r="BU59" s="280"/>
      <c r="BV59" s="280"/>
      <c r="BW59" s="280"/>
      <c r="BX59" s="280"/>
      <c r="BY59" s="280"/>
      <c r="BZ59" s="280"/>
      <c r="CA59" s="280"/>
      <c r="CB59" s="280"/>
      <c r="CC59" s="280"/>
      <c r="CD59" s="280"/>
      <c r="CE59" s="280"/>
      <c r="CF59" s="280"/>
      <c r="CG59" s="280"/>
      <c r="CH59" s="280"/>
      <c r="CI59" s="280"/>
      <c r="CJ59" s="280"/>
    </row>
    <row r="60" spans="1:88" ht="19.5" customHeight="1">
      <c r="B60" s="277">
        <v>7</v>
      </c>
      <c r="C60" s="566" t="s">
        <v>352</v>
      </c>
      <c r="D60" s="564"/>
      <c r="E60" s="564"/>
      <c r="F60" s="564"/>
      <c r="G60" s="564"/>
      <c r="H60" s="564"/>
      <c r="I60" s="564"/>
      <c r="J60" s="564"/>
      <c r="K60" s="564"/>
      <c r="L60" s="564"/>
      <c r="M60" s="564"/>
      <c r="N60" s="564"/>
      <c r="O60" s="564"/>
      <c r="P60" s="564"/>
      <c r="Q60" s="564"/>
      <c r="R60" s="564"/>
      <c r="S60" s="564"/>
      <c r="T60" s="564"/>
      <c r="U60" s="564"/>
      <c r="V60" s="564"/>
      <c r="W60" s="564"/>
      <c r="X60" s="564"/>
      <c r="Y60" s="564"/>
      <c r="Z60" s="564"/>
      <c r="AA60" s="564"/>
      <c r="AB60" s="564"/>
      <c r="AC60" s="564"/>
      <c r="AD60" s="564"/>
      <c r="AE60" s="564"/>
      <c r="AF60" s="564"/>
      <c r="AG60" s="564"/>
      <c r="AH60" s="564"/>
      <c r="AI60" s="564"/>
      <c r="AJ60" s="565"/>
      <c r="AQ60" s="69"/>
      <c r="AR60" s="278"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0" s="279">
        <v>7</v>
      </c>
      <c r="BC60" s="280" t="s">
        <v>353</v>
      </c>
      <c r="BD60" s="280"/>
      <c r="BE60" s="280"/>
      <c r="BF60" s="280"/>
      <c r="BG60" s="280"/>
      <c r="BH60" s="280"/>
      <c r="BI60" s="280"/>
      <c r="BJ60" s="280"/>
      <c r="BK60" s="280"/>
      <c r="BL60" s="280"/>
      <c r="BM60" s="280"/>
      <c r="BN60" s="280"/>
      <c r="BO60" s="280"/>
      <c r="BP60" s="280"/>
      <c r="BQ60" s="280"/>
      <c r="BR60" s="280"/>
      <c r="BS60" s="280"/>
      <c r="BT60" s="280"/>
      <c r="BU60" s="280"/>
      <c r="BV60" s="280"/>
      <c r="BW60" s="280"/>
      <c r="BX60" s="280"/>
      <c r="BY60" s="280"/>
      <c r="BZ60" s="280"/>
      <c r="CA60" s="280"/>
      <c r="CB60" s="280"/>
      <c r="CC60" s="280"/>
      <c r="CD60" s="280"/>
      <c r="CE60" s="280"/>
      <c r="CF60" s="280"/>
      <c r="CG60" s="280"/>
      <c r="CH60" s="280"/>
      <c r="CI60" s="280"/>
      <c r="CJ60" s="280"/>
    </row>
    <row r="61" spans="1:88" ht="29.25" customHeight="1">
      <c r="B61" s="277">
        <v>8</v>
      </c>
      <c r="C61" s="564" t="s">
        <v>354</v>
      </c>
      <c r="D61" s="564"/>
      <c r="E61" s="564"/>
      <c r="F61" s="564"/>
      <c r="G61" s="564"/>
      <c r="H61" s="564"/>
      <c r="I61" s="564"/>
      <c r="J61" s="564"/>
      <c r="K61" s="564"/>
      <c r="L61" s="564"/>
      <c r="M61" s="564"/>
      <c r="N61" s="564"/>
      <c r="O61" s="564"/>
      <c r="P61" s="564"/>
      <c r="Q61" s="564"/>
      <c r="R61" s="564"/>
      <c r="S61" s="564"/>
      <c r="T61" s="564"/>
      <c r="U61" s="564"/>
      <c r="V61" s="564"/>
      <c r="W61" s="564"/>
      <c r="X61" s="564"/>
      <c r="Y61" s="564"/>
      <c r="Z61" s="564"/>
      <c r="AA61" s="564"/>
      <c r="AB61" s="564"/>
      <c r="AC61" s="564"/>
      <c r="AD61" s="564"/>
      <c r="AE61" s="564"/>
      <c r="AF61" s="564"/>
      <c r="AG61" s="564"/>
      <c r="AH61" s="564"/>
      <c r="AI61" s="564"/>
      <c r="AJ61" s="565"/>
      <c r="AQ61" s="69"/>
      <c r="AR61" s="278"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1" s="279">
        <v>8</v>
      </c>
      <c r="BC61" s="280" t="s">
        <v>355</v>
      </c>
      <c r="BD61" s="280"/>
      <c r="BE61" s="280"/>
      <c r="BF61" s="280"/>
      <c r="BG61" s="280"/>
      <c r="BH61" s="280"/>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c r="CI61" s="280"/>
      <c r="CJ61" s="280"/>
    </row>
    <row r="62" spans="1:88" ht="29.25" customHeight="1">
      <c r="B62" s="277">
        <v>9</v>
      </c>
      <c r="C62" s="566" t="s">
        <v>356</v>
      </c>
      <c r="D62" s="564"/>
      <c r="E62" s="564"/>
      <c r="F62" s="564"/>
      <c r="G62" s="564"/>
      <c r="H62" s="564"/>
      <c r="I62" s="564"/>
      <c r="J62" s="564"/>
      <c r="K62" s="564"/>
      <c r="L62" s="564"/>
      <c r="M62" s="564"/>
      <c r="N62" s="564"/>
      <c r="O62" s="564"/>
      <c r="P62" s="564"/>
      <c r="Q62" s="564"/>
      <c r="R62" s="564"/>
      <c r="S62" s="564"/>
      <c r="T62" s="564"/>
      <c r="U62" s="564"/>
      <c r="V62" s="564"/>
      <c r="W62" s="564"/>
      <c r="X62" s="564"/>
      <c r="Y62" s="564"/>
      <c r="Z62" s="564"/>
      <c r="AA62" s="564"/>
      <c r="AB62" s="564"/>
      <c r="AC62" s="564"/>
      <c r="AD62" s="564"/>
      <c r="AE62" s="564"/>
      <c r="AF62" s="564"/>
      <c r="AG62" s="564"/>
      <c r="AH62" s="564"/>
      <c r="AI62" s="564"/>
      <c r="AJ62" s="565"/>
      <c r="AQ62" s="69"/>
      <c r="AR62" s="278"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2" s="279">
        <v>9</v>
      </c>
      <c r="BC62" s="280" t="s">
        <v>357</v>
      </c>
      <c r="BD62" s="280"/>
      <c r="BE62" s="280"/>
      <c r="BF62" s="280"/>
      <c r="BG62" s="280"/>
      <c r="BH62" s="280"/>
      <c r="BI62" s="280"/>
      <c r="BJ62" s="280"/>
      <c r="BK62" s="280"/>
      <c r="BL62" s="280"/>
      <c r="BM62" s="280"/>
      <c r="BN62" s="280"/>
      <c r="BO62" s="280"/>
      <c r="BP62" s="280"/>
      <c r="BQ62" s="280"/>
      <c r="BR62" s="280"/>
      <c r="BS62" s="280"/>
      <c r="BT62" s="280"/>
      <c r="BU62" s="280"/>
      <c r="BV62" s="280"/>
      <c r="BW62" s="280"/>
      <c r="BX62" s="280"/>
      <c r="BY62" s="280"/>
      <c r="BZ62" s="280"/>
      <c r="CA62" s="280"/>
      <c r="CB62" s="280"/>
      <c r="CC62" s="280"/>
      <c r="CD62" s="280"/>
      <c r="CE62" s="280"/>
      <c r="CF62" s="280"/>
      <c r="CG62" s="280"/>
      <c r="CH62" s="280"/>
      <c r="CI62" s="280"/>
      <c r="CJ62" s="280"/>
    </row>
    <row r="63" spans="1:88" ht="24.75">
      <c r="B63" s="277">
        <v>10</v>
      </c>
      <c r="C63" s="564" t="s">
        <v>358</v>
      </c>
      <c r="D63" s="564"/>
      <c r="E63" s="564"/>
      <c r="F63" s="564"/>
      <c r="G63" s="564"/>
      <c r="H63" s="564"/>
      <c r="I63" s="564"/>
      <c r="J63" s="564"/>
      <c r="K63" s="564"/>
      <c r="L63" s="564"/>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564"/>
      <c r="AJ63" s="565"/>
      <c r="AQ63" s="69"/>
      <c r="AR63" s="278"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3" s="279">
        <v>10</v>
      </c>
      <c r="BC63" s="280" t="s">
        <v>359</v>
      </c>
      <c r="BD63" s="280"/>
      <c r="BE63" s="280"/>
      <c r="BF63" s="280"/>
      <c r="BG63" s="280"/>
      <c r="BH63" s="280"/>
      <c r="BI63" s="280"/>
      <c r="BJ63" s="280"/>
      <c r="BK63" s="280"/>
      <c r="BL63" s="280"/>
      <c r="BM63" s="280"/>
      <c r="BN63" s="280"/>
      <c r="BO63" s="280"/>
      <c r="BP63" s="280"/>
      <c r="BQ63" s="280"/>
      <c r="BR63" s="280"/>
      <c r="BS63" s="280"/>
      <c r="BT63" s="280"/>
      <c r="BU63" s="280"/>
      <c r="BV63" s="280"/>
      <c r="BW63" s="280"/>
      <c r="BX63" s="280"/>
      <c r="BY63" s="280"/>
      <c r="BZ63" s="280"/>
      <c r="CA63" s="280"/>
      <c r="CB63" s="280"/>
      <c r="CC63" s="280"/>
      <c r="CD63" s="280"/>
      <c r="CE63" s="280"/>
      <c r="CF63" s="280"/>
      <c r="CG63" s="280"/>
      <c r="CH63" s="280"/>
      <c r="CI63" s="280"/>
      <c r="CJ63" s="280"/>
    </row>
    <row r="64" spans="1:88" ht="27" customHeight="1">
      <c r="B64" s="277">
        <v>11</v>
      </c>
      <c r="C64" s="564" t="s">
        <v>360</v>
      </c>
      <c r="D64" s="564"/>
      <c r="E64" s="564"/>
      <c r="F64" s="564"/>
      <c r="G64" s="564"/>
      <c r="H64" s="564"/>
      <c r="I64" s="564"/>
      <c r="J64" s="564"/>
      <c r="K64" s="564"/>
      <c r="L64" s="564"/>
      <c r="M64" s="564"/>
      <c r="N64" s="564"/>
      <c r="O64" s="564"/>
      <c r="P64" s="564"/>
      <c r="Q64" s="564"/>
      <c r="R64" s="564"/>
      <c r="S64" s="564"/>
      <c r="T64" s="564"/>
      <c r="U64" s="564"/>
      <c r="V64" s="564"/>
      <c r="W64" s="564"/>
      <c r="X64" s="564"/>
      <c r="Y64" s="564"/>
      <c r="Z64" s="564"/>
      <c r="AA64" s="564"/>
      <c r="AB64" s="564"/>
      <c r="AC64" s="564"/>
      <c r="AD64" s="564"/>
      <c r="AE64" s="564"/>
      <c r="AF64" s="564"/>
      <c r="AG64" s="564"/>
      <c r="AH64" s="564"/>
      <c r="AI64" s="564"/>
      <c r="AJ64" s="565"/>
      <c r="AQ64" s="69"/>
      <c r="AR64" s="278"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4" s="279">
        <v>11</v>
      </c>
      <c r="BC64" s="280" t="s">
        <v>361</v>
      </c>
      <c r="BD64" s="280"/>
      <c r="BE64" s="280"/>
      <c r="BF64" s="280"/>
      <c r="BG64" s="280"/>
      <c r="BH64" s="280"/>
      <c r="BI64" s="280"/>
      <c r="BJ64" s="280"/>
      <c r="BK64" s="280"/>
      <c r="BL64" s="280"/>
      <c r="BM64" s="280"/>
      <c r="BN64" s="280"/>
      <c r="BO64" s="280"/>
      <c r="BP64" s="280"/>
      <c r="BQ64" s="280"/>
      <c r="BR64" s="280"/>
      <c r="BS64" s="280"/>
      <c r="BT64" s="280"/>
      <c r="BU64" s="280"/>
      <c r="BV64" s="280"/>
      <c r="BW64" s="280"/>
      <c r="BX64" s="280"/>
      <c r="BY64" s="280"/>
      <c r="BZ64" s="280"/>
      <c r="CA64" s="280"/>
      <c r="CB64" s="280"/>
      <c r="CC64" s="280"/>
      <c r="CD64" s="280"/>
      <c r="CE64" s="280"/>
      <c r="CF64" s="280"/>
      <c r="CG64" s="280"/>
      <c r="CH64" s="280"/>
      <c r="CI64" s="280"/>
      <c r="CJ64" s="280"/>
    </row>
    <row r="65" spans="2:88" ht="27" customHeight="1">
      <c r="B65" s="277">
        <v>12</v>
      </c>
      <c r="C65" s="564" t="s">
        <v>362</v>
      </c>
      <c r="D65" s="564"/>
      <c r="E65" s="564"/>
      <c r="F65" s="564"/>
      <c r="G65" s="564"/>
      <c r="H65" s="564"/>
      <c r="I65" s="564"/>
      <c r="J65" s="564"/>
      <c r="K65" s="564"/>
      <c r="L65" s="564"/>
      <c r="M65" s="564"/>
      <c r="N65" s="564"/>
      <c r="O65" s="564"/>
      <c r="P65" s="564"/>
      <c r="Q65" s="564"/>
      <c r="R65" s="564"/>
      <c r="S65" s="564"/>
      <c r="T65" s="564"/>
      <c r="U65" s="564"/>
      <c r="V65" s="564"/>
      <c r="W65" s="564"/>
      <c r="X65" s="564"/>
      <c r="Y65" s="564"/>
      <c r="Z65" s="564"/>
      <c r="AA65" s="564"/>
      <c r="AB65" s="564"/>
      <c r="AC65" s="564"/>
      <c r="AD65" s="564"/>
      <c r="AE65" s="564"/>
      <c r="AF65" s="564"/>
      <c r="AG65" s="564"/>
      <c r="AH65" s="564"/>
      <c r="AI65" s="564"/>
      <c r="AJ65" s="565"/>
      <c r="AQ65" s="69"/>
      <c r="AR65" s="278"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5" s="279">
        <v>12</v>
      </c>
      <c r="BC65" s="280" t="s">
        <v>363</v>
      </c>
      <c r="BD65" s="280"/>
      <c r="BE65" s="280"/>
      <c r="BF65" s="280"/>
      <c r="BG65" s="280"/>
      <c r="BH65" s="280"/>
      <c r="BI65" s="280"/>
      <c r="BJ65" s="280"/>
      <c r="BK65" s="280"/>
      <c r="BL65" s="280"/>
      <c r="BM65" s="280"/>
      <c r="BN65" s="280"/>
      <c r="BO65" s="280"/>
      <c r="BP65" s="280"/>
      <c r="BQ65" s="280"/>
      <c r="BR65" s="280"/>
      <c r="BS65" s="280"/>
      <c r="BT65" s="280"/>
      <c r="BU65" s="280"/>
      <c r="BV65" s="280"/>
      <c r="BW65" s="280"/>
      <c r="BX65" s="280"/>
      <c r="BY65" s="280"/>
      <c r="BZ65" s="280"/>
      <c r="CA65" s="280"/>
      <c r="CB65" s="280"/>
      <c r="CC65" s="280"/>
      <c r="CD65" s="280"/>
      <c r="CE65" s="280"/>
      <c r="CF65" s="280"/>
      <c r="CG65" s="280"/>
      <c r="CH65" s="280"/>
      <c r="CI65" s="280"/>
      <c r="CJ65" s="280"/>
    </row>
    <row r="66" spans="2:88" ht="11.25" customHeight="1">
      <c r="B66" s="277">
        <v>13</v>
      </c>
      <c r="C66" s="564" t="s">
        <v>364</v>
      </c>
      <c r="D66" s="564"/>
      <c r="E66" s="564"/>
      <c r="F66" s="564"/>
      <c r="G66" s="564"/>
      <c r="H66" s="564"/>
      <c r="I66" s="564"/>
      <c r="J66" s="564"/>
      <c r="K66" s="564"/>
      <c r="L66" s="564"/>
      <c r="M66" s="564"/>
      <c r="N66" s="564"/>
      <c r="O66" s="564"/>
      <c r="P66" s="564"/>
      <c r="Q66" s="564"/>
      <c r="R66" s="564"/>
      <c r="S66" s="564"/>
      <c r="T66" s="564"/>
      <c r="U66" s="564"/>
      <c r="V66" s="564"/>
      <c r="W66" s="564"/>
      <c r="X66" s="564"/>
      <c r="Y66" s="564"/>
      <c r="Z66" s="564"/>
      <c r="AA66" s="564"/>
      <c r="AB66" s="564"/>
      <c r="AC66" s="564"/>
      <c r="AD66" s="564"/>
      <c r="AE66" s="564"/>
      <c r="AF66" s="564"/>
      <c r="AG66" s="564"/>
      <c r="AH66" s="564"/>
      <c r="AI66" s="564"/>
      <c r="AJ66" s="565"/>
      <c r="AQ66" s="69"/>
      <c r="AR66" s="278" t="str">
        <f t="shared" si="0"/>
        <v xml:space="preserve">本實驗室不於報告中提供符合性聲明與量測不確定度。We do not provide a compliance statement and uncertainty in the report. </v>
      </c>
      <c r="BB66" s="279">
        <v>13</v>
      </c>
      <c r="BC66" s="280" t="s">
        <v>365</v>
      </c>
      <c r="BD66" s="280"/>
      <c r="BE66" s="280"/>
      <c r="BF66" s="280"/>
      <c r="BG66" s="280"/>
      <c r="BH66" s="280"/>
      <c r="BI66" s="280"/>
      <c r="BJ66" s="280"/>
      <c r="BK66" s="280"/>
      <c r="BL66" s="280"/>
      <c r="BM66" s="280"/>
      <c r="BN66" s="280"/>
      <c r="BO66" s="280"/>
      <c r="BP66" s="280"/>
      <c r="BQ66" s="280"/>
      <c r="BR66" s="280"/>
      <c r="BS66" s="280"/>
      <c r="BT66" s="280"/>
      <c r="BU66" s="280"/>
      <c r="BV66" s="280"/>
      <c r="BW66" s="280"/>
      <c r="BX66" s="280"/>
      <c r="BY66" s="280"/>
      <c r="BZ66" s="280"/>
      <c r="CA66" s="280"/>
      <c r="CB66" s="280"/>
      <c r="CC66" s="280"/>
      <c r="CD66" s="280"/>
      <c r="CE66" s="280"/>
      <c r="CF66" s="280"/>
      <c r="CG66" s="280"/>
      <c r="CH66" s="280"/>
      <c r="CI66" s="280"/>
      <c r="CJ66" s="280"/>
    </row>
    <row r="67" spans="2:88" ht="18" customHeight="1">
      <c r="B67" s="277">
        <v>14</v>
      </c>
      <c r="C67" s="566" t="s">
        <v>420</v>
      </c>
      <c r="D67" s="564"/>
      <c r="E67" s="564"/>
      <c r="F67" s="564"/>
      <c r="G67" s="564"/>
      <c r="H67" s="564"/>
      <c r="I67" s="564"/>
      <c r="J67" s="564"/>
      <c r="K67" s="564"/>
      <c r="L67" s="564"/>
      <c r="M67" s="564"/>
      <c r="N67" s="564"/>
      <c r="O67" s="564"/>
      <c r="P67" s="564"/>
      <c r="Q67" s="564"/>
      <c r="R67" s="564"/>
      <c r="S67" s="564"/>
      <c r="T67" s="564"/>
      <c r="U67" s="564"/>
      <c r="V67" s="564"/>
      <c r="W67" s="564"/>
      <c r="X67" s="564"/>
      <c r="Y67" s="564"/>
      <c r="Z67" s="564"/>
      <c r="AA67" s="564"/>
      <c r="AB67" s="564"/>
      <c r="AC67" s="564"/>
      <c r="AD67" s="564"/>
      <c r="AE67" s="564"/>
      <c r="AF67" s="564"/>
      <c r="AG67" s="564"/>
      <c r="AH67" s="564"/>
      <c r="AI67" s="564"/>
      <c r="AJ67" s="565"/>
      <c r="AQ67" s="69"/>
      <c r="AR67" s="278"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7" s="279">
        <v>14</v>
      </c>
      <c r="BC67" s="280" t="s">
        <v>366</v>
      </c>
      <c r="BD67" s="280"/>
      <c r="BE67" s="280"/>
      <c r="BF67" s="280"/>
      <c r="BG67" s="280"/>
      <c r="BH67" s="280"/>
      <c r="BI67" s="280"/>
      <c r="BJ67" s="280"/>
      <c r="BK67" s="280"/>
      <c r="BL67" s="280"/>
      <c r="BM67" s="280"/>
      <c r="BN67" s="280"/>
      <c r="BO67" s="280"/>
      <c r="BP67" s="280"/>
      <c r="BQ67" s="280"/>
      <c r="BR67" s="280"/>
      <c r="BS67" s="280"/>
      <c r="BT67" s="280"/>
      <c r="BU67" s="280"/>
      <c r="BV67" s="280"/>
      <c r="BW67" s="280"/>
      <c r="BX67" s="280"/>
      <c r="BY67" s="280"/>
      <c r="BZ67" s="280"/>
      <c r="CA67" s="280"/>
      <c r="CB67" s="280"/>
      <c r="CC67" s="280"/>
      <c r="CD67" s="280"/>
      <c r="CE67" s="280"/>
      <c r="CF67" s="280"/>
      <c r="CG67" s="280"/>
      <c r="CH67" s="280"/>
      <c r="CI67" s="280"/>
      <c r="CJ67" s="280"/>
    </row>
    <row r="68" spans="2:88" ht="18" customHeight="1">
      <c r="B68" s="277">
        <v>15</v>
      </c>
      <c r="C68" s="564" t="s">
        <v>367</v>
      </c>
      <c r="D68" s="564"/>
      <c r="E68" s="564"/>
      <c r="F68" s="564"/>
      <c r="G68" s="564"/>
      <c r="H68" s="564"/>
      <c r="I68" s="564"/>
      <c r="J68" s="564"/>
      <c r="K68" s="564"/>
      <c r="L68" s="564"/>
      <c r="M68" s="564"/>
      <c r="N68" s="564"/>
      <c r="O68" s="564"/>
      <c r="P68" s="564"/>
      <c r="Q68" s="564"/>
      <c r="R68" s="564"/>
      <c r="S68" s="564"/>
      <c r="T68" s="564"/>
      <c r="U68" s="564"/>
      <c r="V68" s="564"/>
      <c r="W68" s="564"/>
      <c r="X68" s="564"/>
      <c r="Y68" s="564"/>
      <c r="Z68" s="564"/>
      <c r="AA68" s="564"/>
      <c r="AB68" s="564"/>
      <c r="AC68" s="564"/>
      <c r="AD68" s="564"/>
      <c r="AE68" s="564"/>
      <c r="AF68" s="564"/>
      <c r="AG68" s="564"/>
      <c r="AH68" s="564"/>
      <c r="AI68" s="564"/>
      <c r="AJ68" s="565"/>
      <c r="AQ68" s="69"/>
      <c r="AR68" s="278"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8" s="279">
        <v>15</v>
      </c>
      <c r="BC68" s="280" t="s">
        <v>368</v>
      </c>
      <c r="BD68" s="280"/>
      <c r="BE68" s="280"/>
      <c r="BF68" s="280"/>
      <c r="BG68" s="280"/>
      <c r="BH68" s="280"/>
      <c r="BI68" s="280"/>
      <c r="BJ68" s="280"/>
      <c r="BK68" s="280"/>
      <c r="BL68" s="280"/>
      <c r="BM68" s="280"/>
      <c r="BN68" s="280"/>
      <c r="BO68" s="280"/>
      <c r="BP68" s="280"/>
      <c r="BQ68" s="280"/>
      <c r="BR68" s="280"/>
      <c r="BS68" s="280"/>
      <c r="BT68" s="280"/>
      <c r="BU68" s="280"/>
      <c r="BV68" s="280"/>
      <c r="BW68" s="280"/>
      <c r="BX68" s="280"/>
      <c r="BY68" s="280"/>
      <c r="BZ68" s="280"/>
      <c r="CA68" s="280"/>
      <c r="CB68" s="280"/>
      <c r="CC68" s="280"/>
      <c r="CD68" s="280"/>
      <c r="CE68" s="280"/>
      <c r="CF68" s="280"/>
      <c r="CG68" s="280"/>
      <c r="CH68" s="280"/>
      <c r="CI68" s="280"/>
      <c r="CJ68" s="280"/>
    </row>
    <row r="69" spans="2:88" ht="29.25" customHeight="1">
      <c r="B69" s="277">
        <v>16</v>
      </c>
      <c r="C69" s="564" t="s">
        <v>369</v>
      </c>
      <c r="D69" s="564"/>
      <c r="E69" s="564"/>
      <c r="F69" s="564"/>
      <c r="G69" s="564"/>
      <c r="H69" s="564"/>
      <c r="I69" s="564"/>
      <c r="J69" s="564"/>
      <c r="K69" s="564"/>
      <c r="L69" s="564"/>
      <c r="M69" s="564"/>
      <c r="N69" s="564"/>
      <c r="O69" s="564"/>
      <c r="P69" s="564"/>
      <c r="Q69" s="564"/>
      <c r="R69" s="564"/>
      <c r="S69" s="564"/>
      <c r="T69" s="564"/>
      <c r="U69" s="564"/>
      <c r="V69" s="564"/>
      <c r="W69" s="564"/>
      <c r="X69" s="564"/>
      <c r="Y69" s="564"/>
      <c r="Z69" s="564"/>
      <c r="AA69" s="564"/>
      <c r="AB69" s="564"/>
      <c r="AC69" s="564"/>
      <c r="AD69" s="564"/>
      <c r="AE69" s="564"/>
      <c r="AF69" s="564"/>
      <c r="AG69" s="564"/>
      <c r="AH69" s="564"/>
      <c r="AI69" s="564"/>
      <c r="AJ69" s="565"/>
      <c r="AQ69" s="69"/>
      <c r="AR69" s="278"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69" s="279">
        <v>16</v>
      </c>
      <c r="BC69" s="280" t="s">
        <v>370</v>
      </c>
      <c r="BD69" s="280"/>
      <c r="BE69" s="280"/>
      <c r="BF69" s="280"/>
      <c r="BG69" s="280"/>
      <c r="BH69" s="280"/>
      <c r="BI69" s="280"/>
      <c r="BJ69" s="280"/>
      <c r="BK69" s="280"/>
      <c r="BL69" s="280"/>
      <c r="BM69" s="280"/>
      <c r="BN69" s="280"/>
      <c r="BO69" s="280"/>
      <c r="BP69" s="280"/>
      <c r="BQ69" s="280"/>
      <c r="BR69" s="280"/>
      <c r="BS69" s="280"/>
      <c r="BT69" s="280"/>
      <c r="BU69" s="280"/>
      <c r="BV69" s="280"/>
      <c r="BW69" s="280"/>
      <c r="BX69" s="280"/>
      <c r="BY69" s="280"/>
      <c r="BZ69" s="280"/>
      <c r="CA69" s="280"/>
      <c r="CB69" s="280"/>
      <c r="CC69" s="280"/>
      <c r="CD69" s="280"/>
      <c r="CE69" s="280"/>
      <c r="CF69" s="280"/>
      <c r="CG69" s="280"/>
      <c r="CH69" s="280"/>
      <c r="CI69" s="280"/>
      <c r="CJ69" s="280"/>
    </row>
    <row r="70" spans="2:88" ht="36" customHeight="1">
      <c r="B70" s="277">
        <v>17</v>
      </c>
      <c r="C70" s="564" t="s">
        <v>371</v>
      </c>
      <c r="D70" s="564"/>
      <c r="E70" s="564"/>
      <c r="F70" s="564"/>
      <c r="G70" s="564"/>
      <c r="H70" s="564"/>
      <c r="I70" s="564"/>
      <c r="J70" s="564"/>
      <c r="K70" s="564"/>
      <c r="L70" s="564"/>
      <c r="M70" s="564"/>
      <c r="N70" s="564"/>
      <c r="O70" s="564"/>
      <c r="P70" s="564"/>
      <c r="Q70" s="564"/>
      <c r="R70" s="564"/>
      <c r="S70" s="564"/>
      <c r="T70" s="564"/>
      <c r="U70" s="564"/>
      <c r="V70" s="564"/>
      <c r="W70" s="564"/>
      <c r="X70" s="564"/>
      <c r="Y70" s="564"/>
      <c r="Z70" s="564"/>
      <c r="AA70" s="564"/>
      <c r="AB70" s="564"/>
      <c r="AC70" s="564"/>
      <c r="AD70" s="564"/>
      <c r="AE70" s="564"/>
      <c r="AF70" s="564"/>
      <c r="AG70" s="564"/>
      <c r="AH70" s="564"/>
      <c r="AI70" s="564"/>
      <c r="AJ70" s="565"/>
      <c r="AQ70" s="69"/>
      <c r="AR70" s="278"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0" s="279">
        <v>17</v>
      </c>
      <c r="BC70" s="280" t="s">
        <v>372</v>
      </c>
      <c r="BD70" s="280"/>
      <c r="BE70" s="280"/>
      <c r="BF70" s="280"/>
      <c r="BG70" s="280"/>
      <c r="BH70" s="280"/>
      <c r="BI70" s="280"/>
      <c r="BJ70" s="280"/>
      <c r="BK70" s="280"/>
      <c r="BL70" s="280"/>
      <c r="BM70" s="280"/>
      <c r="BN70" s="280"/>
      <c r="BO70" s="280"/>
      <c r="BP70" s="280"/>
      <c r="BQ70" s="280"/>
      <c r="BR70" s="280"/>
      <c r="BS70" s="280"/>
      <c r="BT70" s="280"/>
      <c r="BU70" s="280"/>
      <c r="BV70" s="280"/>
      <c r="BW70" s="280"/>
      <c r="BX70" s="280"/>
      <c r="BY70" s="280"/>
      <c r="BZ70" s="280"/>
      <c r="CA70" s="280"/>
      <c r="CB70" s="280"/>
      <c r="CC70" s="280"/>
      <c r="CD70" s="280"/>
      <c r="CE70" s="280"/>
      <c r="CF70" s="280"/>
      <c r="CG70" s="280"/>
      <c r="CH70" s="280"/>
      <c r="CI70" s="280"/>
      <c r="CJ70" s="280"/>
    </row>
    <row r="71" spans="2:88" ht="21" customHeight="1">
      <c r="B71" s="277">
        <v>18</v>
      </c>
      <c r="C71" s="566" t="s">
        <v>373</v>
      </c>
      <c r="D71" s="564"/>
      <c r="E71" s="564"/>
      <c r="F71" s="564"/>
      <c r="G71" s="564"/>
      <c r="H71" s="564"/>
      <c r="I71" s="564"/>
      <c r="J71" s="564"/>
      <c r="K71" s="564"/>
      <c r="L71" s="564"/>
      <c r="M71" s="564"/>
      <c r="N71" s="564"/>
      <c r="O71" s="564"/>
      <c r="P71" s="564"/>
      <c r="Q71" s="564"/>
      <c r="R71" s="564"/>
      <c r="S71" s="564"/>
      <c r="T71" s="564"/>
      <c r="U71" s="564"/>
      <c r="V71" s="564"/>
      <c r="W71" s="564"/>
      <c r="X71" s="564"/>
      <c r="Y71" s="564"/>
      <c r="Z71" s="564"/>
      <c r="AA71" s="564"/>
      <c r="AB71" s="564"/>
      <c r="AC71" s="564"/>
      <c r="AD71" s="564"/>
      <c r="AE71" s="564"/>
      <c r="AF71" s="564"/>
      <c r="AG71" s="564"/>
      <c r="AH71" s="564"/>
      <c r="AI71" s="564"/>
      <c r="AJ71" s="565"/>
      <c r="AQ71" s="69"/>
      <c r="AR71" s="278"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1" s="279">
        <v>18</v>
      </c>
      <c r="BC71" s="280" t="s">
        <v>374</v>
      </c>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0"/>
      <c r="BZ71" s="280"/>
      <c r="CA71" s="280"/>
      <c r="CB71" s="280"/>
      <c r="CC71" s="280"/>
      <c r="CD71" s="280"/>
      <c r="CE71" s="280"/>
      <c r="CF71" s="280"/>
      <c r="CG71" s="280"/>
      <c r="CH71" s="280"/>
      <c r="CI71" s="280"/>
      <c r="CJ71" s="280"/>
    </row>
    <row r="72" spans="2:88" ht="29.25" customHeight="1">
      <c r="B72" s="277">
        <v>19</v>
      </c>
      <c r="C72" s="564" t="s">
        <v>375</v>
      </c>
      <c r="D72" s="564"/>
      <c r="E72" s="564"/>
      <c r="F72" s="564"/>
      <c r="G72" s="564"/>
      <c r="H72" s="564"/>
      <c r="I72" s="564"/>
      <c r="J72" s="564"/>
      <c r="K72" s="564"/>
      <c r="L72" s="564"/>
      <c r="M72" s="564"/>
      <c r="N72" s="564"/>
      <c r="O72" s="564"/>
      <c r="P72" s="564"/>
      <c r="Q72" s="564"/>
      <c r="R72" s="564"/>
      <c r="S72" s="564"/>
      <c r="T72" s="564"/>
      <c r="U72" s="564"/>
      <c r="V72" s="564"/>
      <c r="W72" s="564"/>
      <c r="X72" s="564"/>
      <c r="Y72" s="564"/>
      <c r="Z72" s="564"/>
      <c r="AA72" s="564"/>
      <c r="AB72" s="564"/>
      <c r="AC72" s="564"/>
      <c r="AD72" s="564"/>
      <c r="AE72" s="564"/>
      <c r="AF72" s="564"/>
      <c r="AG72" s="564"/>
      <c r="AH72" s="564"/>
      <c r="AI72" s="564"/>
      <c r="AJ72" s="565"/>
      <c r="AQ72" s="69"/>
      <c r="AR72" s="278"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2" s="279">
        <v>19</v>
      </c>
      <c r="BC72" s="280" t="s">
        <v>376</v>
      </c>
      <c r="BD72" s="280"/>
      <c r="BE72" s="280"/>
      <c r="BF72" s="280"/>
      <c r="BG72" s="280"/>
      <c r="BH72" s="280"/>
      <c r="BI72" s="280"/>
      <c r="BJ72" s="280"/>
      <c r="BK72" s="280"/>
      <c r="BL72" s="280"/>
      <c r="BM72" s="280"/>
      <c r="BN72" s="280"/>
      <c r="BO72" s="280"/>
      <c r="BP72" s="280"/>
      <c r="BQ72" s="280"/>
      <c r="BR72" s="280"/>
      <c r="BS72" s="280"/>
      <c r="BT72" s="280"/>
      <c r="BU72" s="280"/>
      <c r="BV72" s="280"/>
      <c r="BW72" s="280"/>
      <c r="BX72" s="280"/>
      <c r="BY72" s="280"/>
      <c r="BZ72" s="280"/>
      <c r="CA72" s="280"/>
      <c r="CB72" s="280"/>
      <c r="CC72" s="280"/>
      <c r="CD72" s="280"/>
      <c r="CE72" s="280"/>
      <c r="CF72" s="280"/>
      <c r="CG72" s="280"/>
      <c r="CH72" s="280"/>
      <c r="CI72" s="280"/>
      <c r="CJ72" s="280"/>
    </row>
    <row r="73" spans="2:88" ht="26.25" customHeight="1">
      <c r="B73" s="277">
        <v>20</v>
      </c>
      <c r="C73" s="580" t="s">
        <v>186</v>
      </c>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1"/>
      <c r="AH73" s="581"/>
      <c r="AI73" s="581"/>
      <c r="AJ73" s="582"/>
      <c r="AQ73" s="69"/>
      <c r="AR73" s="278"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3" s="279">
        <v>20</v>
      </c>
      <c r="BC73" s="281" t="s">
        <v>377</v>
      </c>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0"/>
      <c r="CH73" s="280"/>
      <c r="CI73" s="280"/>
      <c r="CJ73" s="280"/>
    </row>
    <row r="74" spans="2:88" ht="17.25" customHeight="1">
      <c r="B74" s="277">
        <v>21</v>
      </c>
      <c r="C74" s="566" t="s">
        <v>378</v>
      </c>
      <c r="D74" s="564"/>
      <c r="E74" s="564"/>
      <c r="F74" s="564"/>
      <c r="G74" s="564"/>
      <c r="H74" s="564"/>
      <c r="I74" s="564"/>
      <c r="J74" s="564"/>
      <c r="K74" s="564"/>
      <c r="L74" s="564"/>
      <c r="M74" s="564"/>
      <c r="N74" s="564"/>
      <c r="O74" s="564"/>
      <c r="P74" s="564"/>
      <c r="Q74" s="564"/>
      <c r="R74" s="564"/>
      <c r="S74" s="564"/>
      <c r="T74" s="564"/>
      <c r="U74" s="564"/>
      <c r="V74" s="564"/>
      <c r="W74" s="564"/>
      <c r="X74" s="564"/>
      <c r="Y74" s="564"/>
      <c r="Z74" s="564"/>
      <c r="AA74" s="564"/>
      <c r="AB74" s="564"/>
      <c r="AC74" s="564"/>
      <c r="AD74" s="564"/>
      <c r="AE74" s="564"/>
      <c r="AF74" s="564"/>
      <c r="AG74" s="564"/>
      <c r="AH74" s="564"/>
      <c r="AI74" s="564"/>
      <c r="AJ74" s="565"/>
      <c r="AQ74" s="69"/>
      <c r="AR74" s="278"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4" s="279">
        <v>21</v>
      </c>
      <c r="BC74" s="280" t="s">
        <v>379</v>
      </c>
      <c r="BD74" s="280"/>
      <c r="BE74" s="280"/>
      <c r="BF74" s="280"/>
      <c r="BG74" s="280"/>
      <c r="BH74" s="280"/>
      <c r="BI74" s="280"/>
      <c r="BJ74" s="280"/>
      <c r="BK74" s="280"/>
      <c r="BL74" s="280"/>
      <c r="BM74" s="280"/>
      <c r="BN74" s="280"/>
      <c r="BO74" s="280"/>
      <c r="BP74" s="280"/>
      <c r="BQ74" s="280"/>
      <c r="BR74" s="280"/>
      <c r="BS74" s="280"/>
      <c r="BT74" s="280"/>
      <c r="BU74" s="280"/>
      <c r="BV74" s="280"/>
      <c r="BW74" s="280"/>
      <c r="BX74" s="280"/>
      <c r="BY74" s="280"/>
      <c r="BZ74" s="280"/>
      <c r="CA74" s="280"/>
      <c r="CB74" s="280"/>
      <c r="CC74" s="280"/>
      <c r="CD74" s="280"/>
      <c r="CE74" s="280"/>
      <c r="CF74" s="280"/>
      <c r="CG74" s="280"/>
      <c r="CH74" s="280"/>
      <c r="CI74" s="280"/>
      <c r="CJ74" s="280"/>
    </row>
    <row r="75" spans="2:88" ht="19.5" customHeight="1">
      <c r="B75" s="277">
        <v>22</v>
      </c>
      <c r="C75" s="566" t="s">
        <v>421</v>
      </c>
      <c r="D75" s="564"/>
      <c r="E75" s="564"/>
      <c r="F75" s="564"/>
      <c r="G75" s="564"/>
      <c r="H75" s="564"/>
      <c r="I75" s="564"/>
      <c r="J75" s="564"/>
      <c r="K75" s="564"/>
      <c r="L75" s="564"/>
      <c r="M75" s="564"/>
      <c r="N75" s="564"/>
      <c r="O75" s="564"/>
      <c r="P75" s="564"/>
      <c r="Q75" s="564"/>
      <c r="R75" s="564"/>
      <c r="S75" s="564"/>
      <c r="T75" s="564"/>
      <c r="U75" s="564"/>
      <c r="V75" s="564"/>
      <c r="W75" s="564"/>
      <c r="X75" s="564"/>
      <c r="Y75" s="564"/>
      <c r="Z75" s="564"/>
      <c r="AA75" s="564"/>
      <c r="AB75" s="564"/>
      <c r="AC75" s="564"/>
      <c r="AD75" s="564"/>
      <c r="AE75" s="564"/>
      <c r="AF75" s="564"/>
      <c r="AG75" s="564"/>
      <c r="AH75" s="564"/>
      <c r="AI75" s="564"/>
      <c r="AJ75" s="565"/>
      <c r="AQ75" s="69"/>
      <c r="AR75" s="278"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5" s="279">
        <v>22</v>
      </c>
      <c r="BC75" s="280" t="s">
        <v>380</v>
      </c>
      <c r="BD75" s="280"/>
      <c r="BE75" s="280"/>
      <c r="BF75" s="280"/>
      <c r="BG75" s="280"/>
      <c r="BH75" s="280"/>
      <c r="BI75" s="280"/>
      <c r="BJ75" s="280"/>
      <c r="BK75" s="280"/>
      <c r="BL75" s="280"/>
      <c r="BM75" s="280"/>
      <c r="BN75" s="280"/>
      <c r="BO75" s="280"/>
      <c r="BP75" s="280"/>
      <c r="BQ75" s="280"/>
      <c r="BR75" s="280"/>
      <c r="BS75" s="280"/>
      <c r="BT75" s="280"/>
      <c r="BU75" s="280"/>
      <c r="BV75" s="280"/>
      <c r="BW75" s="280"/>
      <c r="BX75" s="280"/>
      <c r="BY75" s="280"/>
      <c r="BZ75" s="280"/>
      <c r="CA75" s="280"/>
      <c r="CB75" s="280"/>
      <c r="CC75" s="280"/>
      <c r="CD75" s="280"/>
      <c r="CE75" s="280"/>
      <c r="CF75" s="280"/>
      <c r="CG75" s="280"/>
      <c r="CH75" s="280"/>
      <c r="CI75" s="280"/>
      <c r="CJ75" s="280"/>
    </row>
    <row r="76" spans="2:88" ht="19.5" customHeight="1">
      <c r="B76" s="277">
        <v>23</v>
      </c>
      <c r="C76" s="564" t="s">
        <v>381</v>
      </c>
      <c r="D76" s="564"/>
      <c r="E76" s="564"/>
      <c r="F76" s="564"/>
      <c r="G76" s="564"/>
      <c r="H76" s="564"/>
      <c r="I76" s="564"/>
      <c r="J76" s="564"/>
      <c r="K76" s="564"/>
      <c r="L76" s="564"/>
      <c r="M76" s="564"/>
      <c r="N76" s="564"/>
      <c r="O76" s="564"/>
      <c r="P76" s="564"/>
      <c r="Q76" s="564"/>
      <c r="R76" s="564"/>
      <c r="S76" s="564"/>
      <c r="T76" s="564"/>
      <c r="U76" s="564"/>
      <c r="V76" s="564"/>
      <c r="W76" s="564"/>
      <c r="X76" s="564"/>
      <c r="Y76" s="564"/>
      <c r="Z76" s="564"/>
      <c r="AA76" s="564"/>
      <c r="AB76" s="564"/>
      <c r="AC76" s="564"/>
      <c r="AD76" s="564"/>
      <c r="AE76" s="564"/>
      <c r="AF76" s="564"/>
      <c r="AG76" s="564"/>
      <c r="AH76" s="564"/>
      <c r="AI76" s="564"/>
      <c r="AJ76" s="565"/>
      <c r="AQ76" s="69"/>
      <c r="AR76" s="278"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6" s="279">
        <v>23</v>
      </c>
      <c r="BC76" s="280" t="s">
        <v>382</v>
      </c>
      <c r="BD76" s="280"/>
      <c r="BE76" s="280"/>
      <c r="BF76" s="280"/>
      <c r="BG76" s="280"/>
      <c r="BH76" s="280"/>
      <c r="BI76" s="280"/>
      <c r="BJ76" s="280"/>
      <c r="BK76" s="280"/>
      <c r="BL76" s="280"/>
      <c r="BM76" s="280"/>
      <c r="BN76" s="280"/>
      <c r="BO76" s="280"/>
      <c r="BP76" s="280"/>
      <c r="BQ76" s="280"/>
      <c r="BR76" s="280"/>
      <c r="BS76" s="280"/>
      <c r="BT76" s="280"/>
      <c r="BU76" s="280"/>
      <c r="BV76" s="280"/>
      <c r="BW76" s="280"/>
      <c r="BX76" s="280"/>
      <c r="BY76" s="280"/>
      <c r="BZ76" s="280"/>
      <c r="CA76" s="280"/>
      <c r="CB76" s="280"/>
      <c r="CC76" s="280"/>
      <c r="CD76" s="280"/>
      <c r="CE76" s="280"/>
      <c r="CF76" s="280"/>
      <c r="CG76" s="280"/>
      <c r="CH76" s="280"/>
      <c r="CI76" s="280"/>
      <c r="CJ76" s="280"/>
    </row>
    <row r="77" spans="2:88" ht="3.75" customHeight="1" thickBot="1">
      <c r="B77" s="282"/>
      <c r="C77" s="283"/>
      <c r="D77" s="283"/>
      <c r="E77" s="283"/>
      <c r="F77" s="283"/>
      <c r="G77" s="283"/>
      <c r="H77" s="283"/>
      <c r="I77" s="283"/>
      <c r="J77" s="283"/>
      <c r="K77" s="283"/>
      <c r="L77" s="283"/>
      <c r="M77" s="283"/>
      <c r="N77" s="283"/>
      <c r="O77" s="283"/>
      <c r="P77" s="283"/>
      <c r="Q77" s="283"/>
      <c r="R77" s="283"/>
      <c r="S77" s="283"/>
      <c r="T77" s="283"/>
      <c r="U77" s="283"/>
      <c r="V77" s="283"/>
      <c r="W77" s="283"/>
      <c r="X77" s="283"/>
      <c r="Y77" s="283"/>
      <c r="Z77" s="283"/>
      <c r="AA77" s="283"/>
      <c r="AB77" s="283"/>
      <c r="AC77" s="283"/>
      <c r="AD77" s="283"/>
      <c r="AE77" s="283"/>
      <c r="AF77" s="283"/>
      <c r="AG77" s="283"/>
      <c r="AH77" s="283"/>
      <c r="AI77" s="283"/>
      <c r="AJ77" s="284"/>
    </row>
    <row r="78" spans="2:88" ht="15.75" customHeight="1">
      <c r="B78" s="583" t="s">
        <v>383</v>
      </c>
      <c r="C78" s="462" t="s">
        <v>187</v>
      </c>
      <c r="D78" s="584" t="s">
        <v>417</v>
      </c>
      <c r="E78" s="585"/>
      <c r="F78" s="585"/>
      <c r="G78" s="585"/>
      <c r="H78" s="585"/>
      <c r="I78" s="585"/>
      <c r="J78" s="585"/>
      <c r="K78" s="585"/>
      <c r="L78" s="585"/>
      <c r="M78" s="585"/>
      <c r="N78" s="585"/>
      <c r="O78" s="586"/>
      <c r="P78" s="590"/>
      <c r="Q78" s="591"/>
      <c r="R78" s="591"/>
      <c r="S78" s="591"/>
      <c r="T78" s="591"/>
      <c r="U78" s="591"/>
      <c r="V78" s="591"/>
      <c r="W78" s="591"/>
      <c r="X78" s="591"/>
      <c r="Y78" s="591"/>
      <c r="Z78" s="591"/>
      <c r="AA78" s="591"/>
      <c r="AB78" s="591"/>
      <c r="AC78" s="591"/>
      <c r="AD78" s="591"/>
      <c r="AE78" s="591"/>
      <c r="AF78" s="591"/>
      <c r="AG78" s="591"/>
      <c r="AH78" s="591"/>
      <c r="AI78" s="591"/>
      <c r="AJ78" s="592"/>
      <c r="BB78" s="286" t="s">
        <v>384</v>
      </c>
      <c r="BC78" s="287" t="s">
        <v>385</v>
      </c>
      <c r="BD78" s="288" t="s">
        <v>386</v>
      </c>
      <c r="BE78" s="289"/>
      <c r="BF78" s="289"/>
      <c r="BG78" s="289"/>
      <c r="BH78" s="289"/>
      <c r="BI78" s="289"/>
      <c r="BJ78" s="289"/>
      <c r="BK78" s="289"/>
      <c r="BL78" s="289"/>
      <c r="BM78" s="289"/>
      <c r="BN78" s="289"/>
      <c r="BO78" s="290"/>
      <c r="BP78" s="291"/>
      <c r="BQ78" s="292"/>
      <c r="BR78" s="292"/>
      <c r="BS78" s="292"/>
      <c r="BT78" s="292"/>
      <c r="BU78" s="292"/>
      <c r="BV78" s="292"/>
      <c r="BW78" s="292"/>
      <c r="BX78" s="292"/>
      <c r="BY78" s="292"/>
      <c r="BZ78" s="292"/>
      <c r="CA78" s="292"/>
      <c r="CB78" s="292"/>
      <c r="CC78" s="292"/>
      <c r="CD78" s="292"/>
      <c r="CE78" s="292"/>
      <c r="CF78" s="292"/>
      <c r="CG78" s="292"/>
      <c r="CH78" s="292"/>
      <c r="CI78" s="292"/>
      <c r="CJ78" s="292"/>
    </row>
    <row r="79" spans="2:88" ht="37.5" customHeight="1">
      <c r="B79" s="459"/>
      <c r="C79" s="397"/>
      <c r="D79" s="587"/>
      <c r="E79" s="588"/>
      <c r="F79" s="588"/>
      <c r="G79" s="588"/>
      <c r="H79" s="588"/>
      <c r="I79" s="588"/>
      <c r="J79" s="588"/>
      <c r="K79" s="588"/>
      <c r="L79" s="588"/>
      <c r="M79" s="588"/>
      <c r="N79" s="588"/>
      <c r="O79" s="589"/>
      <c r="P79" s="593"/>
      <c r="Q79" s="594"/>
      <c r="R79" s="594"/>
      <c r="S79" s="594"/>
      <c r="T79" s="594"/>
      <c r="U79" s="594"/>
      <c r="V79" s="594"/>
      <c r="W79" s="594"/>
      <c r="X79" s="594"/>
      <c r="Y79" s="594"/>
      <c r="Z79" s="594"/>
      <c r="AA79" s="594"/>
      <c r="AB79" s="594"/>
      <c r="AC79" s="594"/>
      <c r="AD79" s="594"/>
      <c r="AE79" s="594"/>
      <c r="AF79" s="594"/>
      <c r="AG79" s="594"/>
      <c r="AH79" s="594"/>
      <c r="AI79" s="594"/>
      <c r="AJ79" s="595"/>
      <c r="BB79" s="262"/>
      <c r="BC79" s="85"/>
      <c r="BD79" s="293"/>
      <c r="BE79" s="294"/>
      <c r="BF79" s="294"/>
      <c r="BG79" s="294"/>
      <c r="BH79" s="294"/>
      <c r="BI79" s="294"/>
      <c r="BJ79" s="294"/>
      <c r="BK79" s="294"/>
      <c r="BL79" s="294"/>
      <c r="BM79" s="294"/>
      <c r="BN79" s="294"/>
      <c r="BO79" s="295"/>
      <c r="BP79" s="296"/>
      <c r="BQ79" s="297"/>
      <c r="BR79" s="297"/>
      <c r="BS79" s="297"/>
      <c r="BT79" s="297"/>
      <c r="BU79" s="297"/>
      <c r="BV79" s="297"/>
      <c r="BW79" s="297"/>
      <c r="BX79" s="297"/>
      <c r="BY79" s="297"/>
      <c r="BZ79" s="297"/>
      <c r="CA79" s="297"/>
      <c r="CB79" s="297"/>
      <c r="CC79" s="297"/>
      <c r="CD79" s="297"/>
      <c r="CE79" s="297"/>
      <c r="CF79" s="297"/>
      <c r="CG79" s="297"/>
      <c r="CH79" s="297"/>
      <c r="CI79" s="297"/>
      <c r="CJ79" s="297"/>
    </row>
    <row r="80" spans="2:88" ht="16.5" thickBot="1">
      <c r="B80" s="479"/>
      <c r="C80" s="398"/>
      <c r="D80" s="596" t="s">
        <v>418</v>
      </c>
      <c r="E80" s="597"/>
      <c r="F80" s="597"/>
      <c r="G80" s="597"/>
      <c r="H80" s="597"/>
      <c r="I80" s="597"/>
      <c r="J80" s="597"/>
      <c r="K80" s="597"/>
      <c r="L80" s="597"/>
      <c r="M80" s="597"/>
      <c r="N80" s="597"/>
      <c r="O80" s="598"/>
      <c r="P80" s="599"/>
      <c r="Q80" s="600"/>
      <c r="R80" s="600"/>
      <c r="S80" s="600"/>
      <c r="T80" s="600"/>
      <c r="U80" s="600"/>
      <c r="V80" s="600"/>
      <c r="W80" s="600"/>
      <c r="X80" s="600"/>
      <c r="Y80" s="600"/>
      <c r="Z80" s="600"/>
      <c r="AA80" s="600"/>
      <c r="AB80" s="600"/>
      <c r="AC80" s="600"/>
      <c r="AD80" s="600"/>
      <c r="AE80" s="600"/>
      <c r="AF80" s="600"/>
      <c r="AG80" s="600"/>
      <c r="AH80" s="600"/>
      <c r="AI80" s="600"/>
      <c r="AJ80" s="601"/>
      <c r="BB80" s="298"/>
      <c r="BC80" s="153"/>
      <c r="BD80" s="299" t="s">
        <v>387</v>
      </c>
      <c r="BE80" s="300"/>
      <c r="BF80" s="300"/>
      <c r="BG80" s="300"/>
      <c r="BH80" s="300"/>
      <c r="BI80" s="300"/>
      <c r="BJ80" s="300"/>
      <c r="BK80" s="300"/>
      <c r="BL80" s="300"/>
      <c r="BM80" s="300"/>
      <c r="BN80" s="300"/>
      <c r="BO80" s="301"/>
      <c r="BP80" s="302"/>
      <c r="BQ80" s="303"/>
      <c r="BR80" s="303"/>
      <c r="BS80" s="303"/>
      <c r="BT80" s="303"/>
      <c r="BU80" s="303"/>
      <c r="BV80" s="303"/>
      <c r="BW80" s="303"/>
      <c r="BX80" s="303"/>
      <c r="BY80" s="303"/>
      <c r="BZ80" s="303"/>
      <c r="CA80" s="303"/>
      <c r="CB80" s="303"/>
      <c r="CC80" s="303"/>
      <c r="CD80" s="303"/>
      <c r="CE80" s="303"/>
      <c r="CF80" s="303"/>
      <c r="CG80" s="303"/>
      <c r="CH80" s="303"/>
      <c r="CI80" s="303"/>
      <c r="CJ80" s="303"/>
    </row>
    <row r="81" spans="2:88" ht="16.5" customHeight="1" thickTop="1">
      <c r="B81" s="607" t="s">
        <v>388</v>
      </c>
      <c r="C81" s="610" t="s">
        <v>389</v>
      </c>
      <c r="D81" s="613" t="s">
        <v>390</v>
      </c>
      <c r="E81" s="614"/>
      <c r="F81" s="614"/>
      <c r="G81" s="614"/>
      <c r="H81" s="614"/>
      <c r="I81" s="614"/>
      <c r="J81" s="614"/>
      <c r="K81" s="614"/>
      <c r="L81" s="614"/>
      <c r="M81" s="614"/>
      <c r="N81" s="614"/>
      <c r="O81" s="614"/>
      <c r="P81" s="614"/>
      <c r="Q81" s="614"/>
      <c r="R81" s="614"/>
      <c r="S81" s="614"/>
      <c r="T81" s="614"/>
      <c r="U81" s="614"/>
      <c r="V81" s="614"/>
      <c r="W81" s="614"/>
      <c r="X81" s="614"/>
      <c r="Y81" s="614"/>
      <c r="Z81" s="614"/>
      <c r="AA81" s="614"/>
      <c r="AB81" s="614"/>
      <c r="AC81" s="614"/>
      <c r="AD81" s="614"/>
      <c r="AE81" s="614"/>
      <c r="AF81" s="614"/>
      <c r="AG81" s="614"/>
      <c r="AH81" s="614"/>
      <c r="AI81" s="614"/>
      <c r="AJ81" s="615"/>
      <c r="BB81" s="304" t="s">
        <v>391</v>
      </c>
      <c r="BC81" s="305" t="s">
        <v>392</v>
      </c>
      <c r="BD81" s="306" t="s">
        <v>393</v>
      </c>
      <c r="BE81" s="307"/>
      <c r="BF81" s="307"/>
      <c r="BG81" s="307"/>
      <c r="BH81" s="307"/>
      <c r="BI81" s="307"/>
      <c r="BJ81" s="307"/>
      <c r="BK81" s="307"/>
      <c r="BL81" s="307"/>
      <c r="BM81" s="307"/>
      <c r="BN81" s="307"/>
      <c r="BO81" s="307"/>
      <c r="BP81" s="307"/>
      <c r="BQ81" s="307"/>
      <c r="BR81" s="307"/>
      <c r="BS81" s="307"/>
      <c r="BT81" s="307"/>
      <c r="BU81" s="307"/>
      <c r="BV81" s="307"/>
      <c r="BW81" s="307"/>
      <c r="BX81" s="307"/>
      <c r="BY81" s="307"/>
      <c r="BZ81" s="307"/>
      <c r="CA81" s="307"/>
      <c r="CB81" s="307"/>
      <c r="CC81" s="307"/>
      <c r="CD81" s="307"/>
      <c r="CE81" s="307"/>
      <c r="CF81" s="307"/>
      <c r="CG81" s="307"/>
      <c r="CH81" s="307"/>
      <c r="CI81" s="307"/>
      <c r="CJ81" s="308"/>
    </row>
    <row r="82" spans="2:88">
      <c r="B82" s="608"/>
      <c r="C82" s="611"/>
      <c r="D82" s="309"/>
      <c r="E82" s="616" t="s">
        <v>394</v>
      </c>
      <c r="F82" s="617"/>
      <c r="G82" s="309"/>
      <c r="H82" s="618" t="s">
        <v>395</v>
      </c>
      <c r="I82" s="619"/>
      <c r="J82" s="619"/>
      <c r="K82" s="619"/>
      <c r="L82" s="619"/>
      <c r="M82" s="619"/>
      <c r="N82" s="619"/>
      <c r="O82" s="619"/>
      <c r="P82" s="619"/>
      <c r="Q82" s="619"/>
      <c r="R82" s="619"/>
      <c r="S82" s="619"/>
      <c r="T82" s="619"/>
      <c r="U82" s="619"/>
      <c r="V82" s="619"/>
      <c r="W82" s="620"/>
      <c r="X82" s="621"/>
      <c r="Y82" s="621"/>
      <c r="Z82" s="621"/>
      <c r="AA82" s="621"/>
      <c r="AB82" s="621"/>
      <c r="AC82" s="621"/>
      <c r="AD82" s="621"/>
      <c r="AE82" s="621"/>
      <c r="AF82" s="621"/>
      <c r="AG82" s="621"/>
      <c r="AH82" s="621"/>
      <c r="AI82" s="621"/>
      <c r="AJ82" s="622"/>
      <c r="BB82" s="304"/>
      <c r="BC82" s="305"/>
      <c r="BD82" s="310" t="b">
        <v>0</v>
      </c>
      <c r="BE82" s="201" t="s">
        <v>396</v>
      </c>
      <c r="BF82" s="88"/>
      <c r="BG82" s="311" t="b">
        <v>0</v>
      </c>
      <c r="BH82" s="201" t="s">
        <v>397</v>
      </c>
      <c r="BI82" s="87"/>
      <c r="BJ82" s="87"/>
      <c r="BK82" s="87"/>
      <c r="BL82" s="87"/>
      <c r="BM82" s="87"/>
      <c r="BN82" s="87"/>
      <c r="BO82" s="87"/>
      <c r="BP82" s="87"/>
      <c r="BQ82" s="87"/>
      <c r="BR82" s="87"/>
      <c r="BS82" s="87"/>
      <c r="BT82" s="87"/>
      <c r="BU82" s="87"/>
      <c r="BV82" s="87"/>
      <c r="BW82" s="312"/>
      <c r="BX82" s="313"/>
      <c r="BY82" s="313"/>
      <c r="BZ82" s="313"/>
      <c r="CA82" s="313"/>
      <c r="CB82" s="313"/>
      <c r="CC82" s="313"/>
      <c r="CD82" s="313"/>
      <c r="CE82" s="313"/>
      <c r="CF82" s="313"/>
      <c r="CG82" s="313"/>
      <c r="CH82" s="313"/>
      <c r="CI82" s="313"/>
      <c r="CJ82" s="314"/>
    </row>
    <row r="83" spans="2:88">
      <c r="B83" s="608"/>
      <c r="C83" s="611"/>
      <c r="D83" s="315"/>
      <c r="E83" s="623" t="s">
        <v>398</v>
      </c>
      <c r="F83" s="624"/>
      <c r="G83" s="624"/>
      <c r="H83" s="624"/>
      <c r="I83" s="624"/>
      <c r="J83" s="624"/>
      <c r="K83" s="624"/>
      <c r="L83" s="624"/>
      <c r="M83" s="625"/>
      <c r="N83" s="316"/>
      <c r="O83" s="623" t="s">
        <v>399</v>
      </c>
      <c r="P83" s="624"/>
      <c r="Q83" s="624"/>
      <c r="R83" s="624"/>
      <c r="S83" s="624"/>
      <c r="T83" s="625"/>
      <c r="U83" s="317"/>
      <c r="V83" s="317"/>
      <c r="W83" s="317"/>
      <c r="X83" s="317"/>
      <c r="Y83" s="317"/>
      <c r="Z83" s="317"/>
      <c r="AA83" s="317"/>
      <c r="AB83" s="317"/>
      <c r="AC83" s="317"/>
      <c r="AD83" s="317"/>
      <c r="AE83" s="317"/>
      <c r="AF83" s="317"/>
      <c r="AG83" s="317"/>
      <c r="AH83" s="317"/>
      <c r="AI83" s="317"/>
      <c r="AJ83" s="318"/>
      <c r="BB83" s="304"/>
      <c r="BC83" s="305"/>
      <c r="BD83" s="319" t="b">
        <v>0</v>
      </c>
      <c r="BE83" s="320" t="s">
        <v>400</v>
      </c>
      <c r="BF83" s="126"/>
      <c r="BG83" s="126"/>
      <c r="BH83" s="126"/>
      <c r="BI83" s="126"/>
      <c r="BJ83" s="126"/>
      <c r="BK83" s="126"/>
      <c r="BL83" s="126"/>
      <c r="BM83" s="127"/>
      <c r="BN83" s="321" t="b">
        <v>0</v>
      </c>
      <c r="BO83" s="320" t="s">
        <v>401</v>
      </c>
      <c r="BP83" s="126"/>
      <c r="BQ83" s="126"/>
      <c r="BR83" s="126"/>
      <c r="BS83" s="126"/>
      <c r="BT83" s="127"/>
      <c r="BU83" s="322"/>
      <c r="BV83" s="322"/>
      <c r="BW83" s="322"/>
      <c r="BX83" s="322"/>
      <c r="BY83" s="322"/>
      <c r="BZ83" s="322"/>
      <c r="CA83" s="322"/>
      <c r="CB83" s="322"/>
      <c r="CC83" s="322"/>
      <c r="CD83" s="322"/>
      <c r="CE83" s="322"/>
      <c r="CF83" s="322"/>
      <c r="CG83" s="322"/>
      <c r="CH83" s="322"/>
      <c r="CI83" s="322"/>
      <c r="CJ83" s="323"/>
    </row>
    <row r="84" spans="2:88">
      <c r="B84" s="608"/>
      <c r="C84" s="611"/>
      <c r="D84" s="324"/>
      <c r="E84" s="623" t="s">
        <v>402</v>
      </c>
      <c r="F84" s="624"/>
      <c r="G84" s="624"/>
      <c r="H84" s="624"/>
      <c r="I84" s="624"/>
      <c r="J84" s="624"/>
      <c r="K84" s="624"/>
      <c r="L84" s="624"/>
      <c r="M84" s="624"/>
      <c r="N84" s="624"/>
      <c r="O84" s="624"/>
      <c r="P84" s="624"/>
      <c r="Q84" s="624"/>
      <c r="R84" s="624"/>
      <c r="S84" s="624"/>
      <c r="T84" s="325"/>
      <c r="U84" s="324"/>
      <c r="V84" s="623" t="s">
        <v>403</v>
      </c>
      <c r="W84" s="624"/>
      <c r="X84" s="624"/>
      <c r="Y84" s="624"/>
      <c r="Z84" s="624"/>
      <c r="AA84" s="624"/>
      <c r="AB84" s="624"/>
      <c r="AC84" s="624"/>
      <c r="AD84" s="624"/>
      <c r="AE84" s="624"/>
      <c r="AF84" s="624"/>
      <c r="AG84" s="624"/>
      <c r="AH84" s="624"/>
      <c r="AI84" s="624"/>
      <c r="AJ84" s="626"/>
      <c r="BB84" s="304"/>
      <c r="BC84" s="305"/>
      <c r="BD84" s="326" t="b">
        <v>0</v>
      </c>
      <c r="BE84" s="320" t="s">
        <v>404</v>
      </c>
      <c r="BF84" s="126"/>
      <c r="BG84" s="126"/>
      <c r="BH84" s="126"/>
      <c r="BI84" s="126"/>
      <c r="BJ84" s="126"/>
      <c r="BK84" s="126"/>
      <c r="BL84" s="126"/>
      <c r="BM84" s="126"/>
      <c r="BN84" s="126"/>
      <c r="BO84" s="126"/>
      <c r="BP84" s="126"/>
      <c r="BQ84" s="126"/>
      <c r="BR84" s="126"/>
      <c r="BS84" s="126"/>
      <c r="BT84" s="88"/>
      <c r="BU84" s="327" t="b">
        <v>0</v>
      </c>
      <c r="BV84" s="320" t="s">
        <v>405</v>
      </c>
      <c r="BW84" s="126"/>
      <c r="BX84" s="126"/>
      <c r="BY84" s="126"/>
      <c r="BZ84" s="126"/>
      <c r="CA84" s="126"/>
      <c r="CB84" s="126"/>
      <c r="CC84" s="126"/>
      <c r="CD84" s="126"/>
      <c r="CE84" s="126"/>
      <c r="CF84" s="126"/>
      <c r="CG84" s="126"/>
      <c r="CH84" s="126"/>
      <c r="CI84" s="126"/>
      <c r="CJ84" s="127"/>
    </row>
    <row r="85" spans="2:88">
      <c r="B85" s="608"/>
      <c r="C85" s="611"/>
      <c r="D85" s="324"/>
      <c r="E85" s="623" t="s">
        <v>406</v>
      </c>
      <c r="F85" s="624"/>
      <c r="G85" s="624"/>
      <c r="H85" s="624"/>
      <c r="I85" s="624"/>
      <c r="J85" s="624"/>
      <c r="K85" s="624"/>
      <c r="L85" s="624"/>
      <c r="M85" s="624"/>
      <c r="N85" s="624"/>
      <c r="O85" s="624"/>
      <c r="P85" s="624"/>
      <c r="Q85" s="624"/>
      <c r="R85" s="624"/>
      <c r="S85" s="624"/>
      <c r="T85" s="624"/>
      <c r="U85" s="624"/>
      <c r="V85" s="624"/>
      <c r="W85" s="624"/>
      <c r="X85" s="624"/>
      <c r="Y85" s="624"/>
      <c r="Z85" s="624"/>
      <c r="AA85" s="624"/>
      <c r="AB85" s="624"/>
      <c r="AC85" s="624"/>
      <c r="AD85" s="624"/>
      <c r="AE85" s="624"/>
      <c r="AF85" s="624"/>
      <c r="AG85" s="624"/>
      <c r="AH85" s="624"/>
      <c r="AI85" s="624"/>
      <c r="AJ85" s="626"/>
      <c r="BB85" s="304"/>
      <c r="BC85" s="305"/>
      <c r="BD85" s="326" t="b">
        <v>0</v>
      </c>
      <c r="BE85" s="328" t="s">
        <v>407</v>
      </c>
      <c r="BF85" s="329"/>
      <c r="BG85" s="329"/>
      <c r="BH85" s="329"/>
      <c r="BI85" s="329"/>
      <c r="BJ85" s="329"/>
      <c r="BK85" s="329"/>
      <c r="BL85" s="329"/>
      <c r="BM85" s="329"/>
      <c r="BN85" s="329"/>
      <c r="BO85" s="329"/>
      <c r="BP85" s="329"/>
      <c r="BQ85" s="329"/>
      <c r="BR85" s="329"/>
      <c r="BS85" s="329"/>
      <c r="BT85" s="329"/>
      <c r="BU85" s="329"/>
      <c r="BV85" s="329"/>
      <c r="BW85" s="329"/>
      <c r="BX85" s="329"/>
      <c r="BY85" s="329"/>
      <c r="BZ85" s="329"/>
      <c r="CA85" s="329"/>
      <c r="CB85" s="329"/>
      <c r="CC85" s="329"/>
      <c r="CD85" s="329"/>
      <c r="CE85" s="329"/>
      <c r="CF85" s="329"/>
      <c r="CG85" s="329"/>
      <c r="CH85" s="329"/>
      <c r="CI85" s="329"/>
      <c r="CJ85" s="330"/>
    </row>
    <row r="86" spans="2:88">
      <c r="B86" s="609"/>
      <c r="C86" s="612"/>
      <c r="D86" s="331"/>
      <c r="E86" s="627" t="s">
        <v>408</v>
      </c>
      <c r="F86" s="628"/>
      <c r="G86" s="629"/>
      <c r="H86" s="630"/>
      <c r="I86" s="631"/>
      <c r="J86" s="631"/>
      <c r="K86" s="631"/>
      <c r="L86" s="631"/>
      <c r="M86" s="631"/>
      <c r="N86" s="631"/>
      <c r="O86" s="631"/>
      <c r="P86" s="631"/>
      <c r="Q86" s="631"/>
      <c r="R86" s="631"/>
      <c r="S86" s="631"/>
      <c r="T86" s="631"/>
      <c r="U86" s="631"/>
      <c r="V86" s="631"/>
      <c r="W86" s="631"/>
      <c r="X86" s="631"/>
      <c r="Y86" s="631"/>
      <c r="Z86" s="631"/>
      <c r="AA86" s="631"/>
      <c r="AB86" s="631"/>
      <c r="AC86" s="631"/>
      <c r="AD86" s="631"/>
      <c r="AE86" s="631"/>
      <c r="AF86" s="631"/>
      <c r="AG86" s="631"/>
      <c r="AH86" s="631"/>
      <c r="AI86" s="631"/>
      <c r="AJ86" s="632"/>
      <c r="BB86" s="332"/>
      <c r="BC86" s="333"/>
      <c r="BD86" s="334" t="b">
        <v>0</v>
      </c>
      <c r="BE86" s="335" t="s">
        <v>409</v>
      </c>
      <c r="BF86" s="336"/>
      <c r="BG86" s="337"/>
      <c r="BH86" s="338"/>
      <c r="BI86" s="338"/>
      <c r="BJ86" s="338"/>
      <c r="BK86" s="338"/>
      <c r="BL86" s="338"/>
      <c r="BM86" s="338"/>
      <c r="BN86" s="338"/>
      <c r="BO86" s="338"/>
      <c r="BP86" s="338"/>
      <c r="BQ86" s="338"/>
      <c r="BR86" s="338"/>
      <c r="BS86" s="338"/>
      <c r="BT86" s="338"/>
      <c r="BU86" s="338"/>
      <c r="BV86" s="338"/>
      <c r="BW86" s="338"/>
      <c r="BX86" s="338"/>
      <c r="BY86" s="338"/>
      <c r="BZ86" s="338"/>
      <c r="CA86" s="338"/>
      <c r="CB86" s="338"/>
      <c r="CC86" s="338"/>
      <c r="CD86" s="338"/>
      <c r="CE86" s="338"/>
      <c r="CF86" s="338"/>
      <c r="CG86" s="338"/>
      <c r="CH86" s="338"/>
      <c r="CI86" s="338"/>
      <c r="CJ86" s="339"/>
    </row>
    <row r="87" spans="2:88" ht="27.75" customHeight="1">
      <c r="B87" s="602" t="s">
        <v>419</v>
      </c>
      <c r="C87" s="602"/>
      <c r="D87" s="602"/>
      <c r="E87" s="602"/>
      <c r="F87" s="602"/>
      <c r="G87" s="603"/>
      <c r="H87" s="603"/>
      <c r="I87" s="603"/>
      <c r="J87" s="603"/>
      <c r="K87" s="603"/>
      <c r="L87" s="603"/>
      <c r="M87" s="603"/>
      <c r="N87" s="604" t="s">
        <v>188</v>
      </c>
      <c r="O87" s="604"/>
      <c r="P87" s="604"/>
      <c r="Q87" s="605"/>
      <c r="R87" s="605"/>
      <c r="S87" s="605"/>
      <c r="T87" s="605"/>
      <c r="U87" s="605"/>
      <c r="V87" s="605"/>
      <c r="W87" s="605"/>
      <c r="X87" s="340"/>
      <c r="Y87" s="340"/>
      <c r="Z87" s="605" t="s">
        <v>189</v>
      </c>
      <c r="AA87" s="605"/>
      <c r="AB87" s="605"/>
      <c r="AC87" s="605"/>
      <c r="AD87" s="606"/>
      <c r="AE87" s="606"/>
      <c r="AF87" s="606"/>
      <c r="AG87" s="606"/>
      <c r="AH87" s="606"/>
      <c r="AI87" s="606"/>
      <c r="AJ87" s="606"/>
      <c r="BB87" s="341" t="s">
        <v>410</v>
      </c>
      <c r="BC87" s="341"/>
      <c r="BD87" s="341"/>
      <c r="BE87" s="341"/>
      <c r="BF87" s="341"/>
      <c r="BG87" s="342" t="s">
        <v>411</v>
      </c>
      <c r="BH87" s="343"/>
      <c r="BI87" s="343"/>
      <c r="BJ87" s="343"/>
      <c r="BK87" s="343"/>
      <c r="BL87" s="343"/>
      <c r="BM87" s="343"/>
      <c r="BN87" s="342" t="s">
        <v>412</v>
      </c>
      <c r="BO87" s="343"/>
      <c r="BP87" s="344"/>
      <c r="BQ87" s="342"/>
      <c r="BR87" s="343"/>
      <c r="BS87" s="343"/>
      <c r="BT87" s="343"/>
      <c r="BU87" s="343"/>
      <c r="BV87" s="343"/>
      <c r="BW87" s="343"/>
      <c r="BX87" s="343"/>
      <c r="BY87" s="343"/>
      <c r="BZ87" s="343"/>
      <c r="CA87" s="344"/>
      <c r="CB87" s="343"/>
      <c r="CC87" s="343" t="s">
        <v>413</v>
      </c>
      <c r="CD87" s="343"/>
      <c r="CE87" s="344"/>
      <c r="CF87" s="343"/>
      <c r="CG87" s="343"/>
      <c r="CH87" s="343"/>
      <c r="CI87" s="343"/>
      <c r="CJ87" s="343"/>
    </row>
  </sheetData>
  <sheetProtection formatCells="0" formatRows="0" selectLockedCells="1"/>
  <mergeCells count="184">
    <mergeCell ref="B87:F87"/>
    <mergeCell ref="G87:M87"/>
    <mergeCell ref="N87:P87"/>
    <mergeCell ref="Q87:W87"/>
    <mergeCell ref="Z87:AC87"/>
    <mergeCell ref="AD87:AJ87"/>
    <mergeCell ref="B81:B86"/>
    <mergeCell ref="C81:C86"/>
    <mergeCell ref="D81:AJ81"/>
    <mergeCell ref="E82:F82"/>
    <mergeCell ref="H82:V82"/>
    <mergeCell ref="W82:AJ82"/>
    <mergeCell ref="E83:M83"/>
    <mergeCell ref="O83:T83"/>
    <mergeCell ref="E84:S84"/>
    <mergeCell ref="V84:AJ84"/>
    <mergeCell ref="E85:AJ85"/>
    <mergeCell ref="E86:G86"/>
    <mergeCell ref="H86:AJ86"/>
    <mergeCell ref="C73:AF73"/>
    <mergeCell ref="AG73:AJ73"/>
    <mergeCell ref="C74:AJ74"/>
    <mergeCell ref="C75:AJ75"/>
    <mergeCell ref="C76:AJ76"/>
    <mergeCell ref="B78:B80"/>
    <mergeCell ref="C78:C80"/>
    <mergeCell ref="D78:O79"/>
    <mergeCell ref="P78:AJ79"/>
    <mergeCell ref="D80:O80"/>
    <mergeCell ref="P80:AJ80"/>
    <mergeCell ref="C67:AJ67"/>
    <mergeCell ref="C68:AJ68"/>
    <mergeCell ref="C69:AJ69"/>
    <mergeCell ref="C70:AJ70"/>
    <mergeCell ref="C71:AJ71"/>
    <mergeCell ref="C72:AJ72"/>
    <mergeCell ref="C61:AJ61"/>
    <mergeCell ref="C62:AJ62"/>
    <mergeCell ref="C63:AJ63"/>
    <mergeCell ref="C64:AJ64"/>
    <mergeCell ref="C65:AJ65"/>
    <mergeCell ref="C66:AJ66"/>
    <mergeCell ref="C56:AJ56"/>
    <mergeCell ref="C57:AJ57"/>
    <mergeCell ref="C58:AJ58"/>
    <mergeCell ref="C59:AJ59"/>
    <mergeCell ref="C60:AJ60"/>
    <mergeCell ref="AL46:AL52"/>
    <mergeCell ref="A47:A52"/>
    <mergeCell ref="D47:AJ49"/>
    <mergeCell ref="D50:AJ52"/>
    <mergeCell ref="B53:AJ53"/>
    <mergeCell ref="C54:AJ54"/>
    <mergeCell ref="B46:B52"/>
    <mergeCell ref="C46:C52"/>
    <mergeCell ref="D46:AJ46"/>
    <mergeCell ref="AC39:AJ40"/>
    <mergeCell ref="E40:I40"/>
    <mergeCell ref="J40:T40"/>
    <mergeCell ref="D41:D42"/>
    <mergeCell ref="E41:I42"/>
    <mergeCell ref="K41:T41"/>
    <mergeCell ref="U41:AJ42"/>
    <mergeCell ref="K42:T42"/>
    <mergeCell ref="C55:AJ55"/>
    <mergeCell ref="B32:B45"/>
    <mergeCell ref="C32:C45"/>
    <mergeCell ref="D32:D33"/>
    <mergeCell ref="E32:I33"/>
    <mergeCell ref="J32:T33"/>
    <mergeCell ref="U32:AA33"/>
    <mergeCell ref="AD32:AJ32"/>
    <mergeCell ref="AD33:AJ33"/>
    <mergeCell ref="D34:D36"/>
    <mergeCell ref="E37:I37"/>
    <mergeCell ref="J37:T37"/>
    <mergeCell ref="U37:AA40"/>
    <mergeCell ref="AC37:AD37"/>
    <mergeCell ref="AE37:AJ37"/>
    <mergeCell ref="E38:I38"/>
    <mergeCell ref="J38:T38"/>
    <mergeCell ref="AC38:AD38"/>
    <mergeCell ref="AE38:AJ38"/>
    <mergeCell ref="E39:I39"/>
    <mergeCell ref="E43:I43"/>
    <mergeCell ref="J43:AJ43"/>
    <mergeCell ref="D44:AJ44"/>
    <mergeCell ref="D45:AJ45"/>
    <mergeCell ref="J39:T39"/>
    <mergeCell ref="AC29:AJ29"/>
    <mergeCell ref="N30:AJ30"/>
    <mergeCell ref="AD22:AJ22"/>
    <mergeCell ref="D23:AJ23"/>
    <mergeCell ref="E34:I36"/>
    <mergeCell ref="J34:T36"/>
    <mergeCell ref="U34:AA36"/>
    <mergeCell ref="AD34:AJ34"/>
    <mergeCell ref="AD35:AJ35"/>
    <mergeCell ref="AD36:AJ36"/>
    <mergeCell ref="D31:AJ31"/>
    <mergeCell ref="A24:A25"/>
    <mergeCell ref="D24:M24"/>
    <mergeCell ref="O24:T24"/>
    <mergeCell ref="V24:AA24"/>
    <mergeCell ref="AD24:AJ24"/>
    <mergeCell ref="D25:M25"/>
    <mergeCell ref="O25:T25"/>
    <mergeCell ref="V25:Z25"/>
    <mergeCell ref="B22:B31"/>
    <mergeCell ref="C22:C31"/>
    <mergeCell ref="D22:H22"/>
    <mergeCell ref="J22:M22"/>
    <mergeCell ref="O22:T22"/>
    <mergeCell ref="V22:AC22"/>
    <mergeCell ref="AA25:AJ25"/>
    <mergeCell ref="D26:AJ26"/>
    <mergeCell ref="D27:M27"/>
    <mergeCell ref="O27:T27"/>
    <mergeCell ref="U27:AJ27"/>
    <mergeCell ref="D28:M28"/>
    <mergeCell ref="O28:T28"/>
    <mergeCell ref="V28:AJ28"/>
    <mergeCell ref="D29:M30"/>
    <mergeCell ref="O29:Z29"/>
    <mergeCell ref="B16:B21"/>
    <mergeCell ref="C16:C21"/>
    <mergeCell ref="E16:M16"/>
    <mergeCell ref="N16:AJ16"/>
    <mergeCell ref="D17:K17"/>
    <mergeCell ref="L17:AJ17"/>
    <mergeCell ref="D18:K18"/>
    <mergeCell ref="L18:AJ18"/>
    <mergeCell ref="D19:K19"/>
    <mergeCell ref="L19:AJ19"/>
    <mergeCell ref="AD20:AE20"/>
    <mergeCell ref="AF20:AJ20"/>
    <mergeCell ref="D21:H21"/>
    <mergeCell ref="I21:R21"/>
    <mergeCell ref="S21:Z21"/>
    <mergeCell ref="AA21:AJ21"/>
    <mergeCell ref="D20:H20"/>
    <mergeCell ref="I20:N20"/>
    <mergeCell ref="O20:P20"/>
    <mergeCell ref="Q20:R20"/>
    <mergeCell ref="S20:U20"/>
    <mergeCell ref="V20:AC20"/>
    <mergeCell ref="D15:H15"/>
    <mergeCell ref="I15:R15"/>
    <mergeCell ref="S15:Z15"/>
    <mergeCell ref="AA15:AJ15"/>
    <mergeCell ref="D11:AJ11"/>
    <mergeCell ref="D12:AJ12"/>
    <mergeCell ref="D13:K13"/>
    <mergeCell ref="L13:AJ13"/>
    <mergeCell ref="D14:H14"/>
    <mergeCell ref="I14:N14"/>
    <mergeCell ref="O14:P14"/>
    <mergeCell ref="Q14:R14"/>
    <mergeCell ref="S14:U14"/>
    <mergeCell ref="V14:AC14"/>
    <mergeCell ref="B1:L1"/>
    <mergeCell ref="M1:W1"/>
    <mergeCell ref="Z1:AJ1"/>
    <mergeCell ref="B3:B15"/>
    <mergeCell ref="C3:C15"/>
    <mergeCell ref="D3:K3"/>
    <mergeCell ref="L3:AJ3"/>
    <mergeCell ref="D4:K4"/>
    <mergeCell ref="L4:AJ4"/>
    <mergeCell ref="D5:K5"/>
    <mergeCell ref="E8:M8"/>
    <mergeCell ref="O8:AJ8"/>
    <mergeCell ref="D9:K9"/>
    <mergeCell ref="L9:AJ9"/>
    <mergeCell ref="D10:K10"/>
    <mergeCell ref="L10:AJ10"/>
    <mergeCell ref="L5:T5"/>
    <mergeCell ref="U5:W5"/>
    <mergeCell ref="Z5:AJ5"/>
    <mergeCell ref="D6:K6"/>
    <mergeCell ref="L6:AJ6"/>
    <mergeCell ref="D7:AJ7"/>
    <mergeCell ref="AD14:AE14"/>
    <mergeCell ref="AF14:AJ14"/>
  </mergeCells>
  <phoneticPr fontId="1" type="noConversion"/>
  <conditionalFormatting sqref="D9:AJ10">
    <cfRule type="expression" dxfId="142" priority="10">
      <formula>OR($BD$8=TRUE,$BN$8=TRUE)</formula>
    </cfRule>
  </conditionalFormatting>
  <conditionalFormatting sqref="D17:AJ21">
    <cfRule type="expression" dxfId="141" priority="11">
      <formula>$BD$16=TRUE</formula>
    </cfRule>
  </conditionalFormatting>
  <conditionalFormatting sqref="D47:AJ49">
    <cfRule type="cellIs" dxfId="140" priority="48" operator="equal">
      <formula>" "</formula>
    </cfRule>
  </conditionalFormatting>
  <conditionalFormatting sqref="D50:AJ52">
    <cfRule type="containsBlanks" dxfId="139" priority="49">
      <formula>LEN(TRIM(D50))=0</formula>
    </cfRule>
  </conditionalFormatting>
  <conditionalFormatting sqref="E8">
    <cfRule type="expression" dxfId="138" priority="13" stopIfTrue="1">
      <formula>BD8=TRUE</formula>
    </cfRule>
  </conditionalFormatting>
  <conditionalFormatting sqref="E16">
    <cfRule type="expression" dxfId="137" priority="37" stopIfTrue="1">
      <formula>BD16=TRUE</formula>
    </cfRule>
  </conditionalFormatting>
  <conditionalFormatting sqref="E82:E86">
    <cfRule type="expression" dxfId="136" priority="40" stopIfTrue="1">
      <formula>BD82=TRUE</formula>
    </cfRule>
  </conditionalFormatting>
  <conditionalFormatting sqref="H82">
    <cfRule type="expression" dxfId="135" priority="45" stopIfTrue="1">
      <formula>BG82=TRUE</formula>
    </cfRule>
  </conditionalFormatting>
  <conditionalFormatting sqref="H86">
    <cfRule type="expression" dxfId="134" priority="22">
      <formula>AND($D86=TRUE, $H$86="")</formula>
    </cfRule>
    <cfRule type="expression" dxfId="133" priority="23">
      <formula>AND($D86=TRUE, $H$86&lt;&gt;"")</formula>
    </cfRule>
  </conditionalFormatting>
  <conditionalFormatting sqref="J22">
    <cfRule type="expression" dxfId="132" priority="25" stopIfTrue="1">
      <formula>BI22=TRUE</formula>
    </cfRule>
  </conditionalFormatting>
  <conditionalFormatting sqref="J34 J32 L3:L6 L9:L10 J38:J40">
    <cfRule type="containsBlanks" dxfId="131" priority="51">
      <formula>LEN(TRIM(J3))=0</formula>
    </cfRule>
  </conditionalFormatting>
  <conditionalFormatting sqref="J32:T33">
    <cfRule type="expression" dxfId="130" priority="16">
      <formula>IF(AND($BU$25=TRUE,L32&lt;&gt;""), IF(SUMPRODUCT(LEN(L32)-LEN(SUBSTITUTE(LOWER(L32), MID("abcdefghijklmnopqrstuvwxyz", ROW(INDIRECT("1:26")), 1), ""))) &lt;= 2, TRUE, FALSE), FALSE)</formula>
    </cfRule>
  </conditionalFormatting>
  <conditionalFormatting sqref="J34:T36">
    <cfRule type="expression" dxfId="129" priority="17">
      <formula>AND(OR($BU$25=TRUE, $BU$27=TRUE), LENB(J34)-LEN(J34)&gt;0)</formula>
    </cfRule>
  </conditionalFormatting>
  <conditionalFormatting sqref="K41:K42">
    <cfRule type="expression" dxfId="128" priority="38" stopIfTrue="1">
      <formula>BJ41=TRUE</formula>
    </cfRule>
  </conditionalFormatting>
  <conditionalFormatting sqref="L17 L19">
    <cfRule type="expression" dxfId="127" priority="1">
      <formula>IF(AND($BU$25=TRUE,$BN$8), IF(SUMPRODUCT(LEN(L17)-LEN(SUBSTITUTE(LOWER(L17), MID("abcdefghijklmnopqrstuvwxyz", ROW(INDIRECT("1:26")), 1), ""))) &lt;= 2, TRUE, FALSE), FALSE)</formula>
    </cfRule>
  </conditionalFormatting>
  <conditionalFormatting sqref="L3:AJ3">
    <cfRule type="expression" dxfId="126" priority="9">
      <formula>IF(AND($BU$25=TRUE,$L$3&lt;&gt;""), IF(SUMPRODUCT(LEN(L3)-LEN(SUBSTITUTE(LOWER(L3), MID("abcdefghijklmnopqrstuvwxyz", ROW(INDIRECT("1:26")), 1), ""))) &lt;= 2, TRUE, FALSE), FALSE)</formula>
    </cfRule>
  </conditionalFormatting>
  <conditionalFormatting sqref="L9:AJ10 L4:AJ4 L6:AJ6 J32 J34">
    <cfRule type="expression" dxfId="125" priority="12">
      <formula>IF(AND($BU$25=TRUE,J4&lt;&gt;""), IF(SUMPRODUCT(LEN(J4)-LEN(SUBSTITUTE(LOWER(J4), MID("abcdefghijklmnopqrstuvwxyz", ROW(INDIRECT("1:26")), 1), ""))) &lt;= 2, TRUE, FALSE), FALSE)</formula>
    </cfRule>
  </conditionalFormatting>
  <conditionalFormatting sqref="N30">
    <cfRule type="expression" dxfId="124" priority="21">
      <formula>AND($U$28=TRUE,$N$29&lt;&gt;TRUE,$AA$29&lt;&gt;TRUE,$N$30="")</formula>
    </cfRule>
    <cfRule type="expression" dxfId="123" priority="18">
      <formula>AND($BU$28,AND($BN$29=FALSE,$CA$29=FALSE,$N$30=""))</formula>
    </cfRule>
  </conditionalFormatting>
  <conditionalFormatting sqref="O8">
    <cfRule type="expression" dxfId="122" priority="14" stopIfTrue="1">
      <formula>BN8=TRUE</formula>
    </cfRule>
  </conditionalFormatting>
  <conditionalFormatting sqref="O22">
    <cfRule type="expression" dxfId="121" priority="24" stopIfTrue="1">
      <formula>BN22=TRUE</formula>
    </cfRule>
  </conditionalFormatting>
  <conditionalFormatting sqref="O24:O25">
    <cfRule type="expression" dxfId="120" priority="27" stopIfTrue="1">
      <formula>BN24=TRUE</formula>
    </cfRule>
  </conditionalFormatting>
  <conditionalFormatting sqref="O27">
    <cfRule type="expression" dxfId="119" priority="29" stopIfTrue="1">
      <formula>BN27=TRUE</formula>
    </cfRule>
  </conditionalFormatting>
  <conditionalFormatting sqref="O28">
    <cfRule type="expression" dxfId="118" priority="15">
      <formula>BN28=TRUE</formula>
    </cfRule>
  </conditionalFormatting>
  <conditionalFormatting sqref="O29">
    <cfRule type="expression" dxfId="117" priority="31">
      <formula>BN29=TRUE</formula>
    </cfRule>
  </conditionalFormatting>
  <conditionalFormatting sqref="O83">
    <cfRule type="expression" dxfId="116" priority="46" stopIfTrue="1">
      <formula>BN83=TRUE</formula>
    </cfRule>
  </conditionalFormatting>
  <conditionalFormatting sqref="O29:Z29">
    <cfRule type="expression" dxfId="115" priority="20">
      <formula>AND($BU$28,AND($BN$29=FALSE,$CA$29=FALSE,$N$30=""))</formula>
    </cfRule>
  </conditionalFormatting>
  <conditionalFormatting sqref="U27:AJ27">
    <cfRule type="expression" dxfId="114" priority="50">
      <formula>$U$27&lt;&gt;""</formula>
    </cfRule>
  </conditionalFormatting>
  <conditionalFormatting sqref="V22">
    <cfRule type="expression" dxfId="113" priority="26" stopIfTrue="1">
      <formula>BU22=TRUE</formula>
    </cfRule>
  </conditionalFormatting>
  <conditionalFormatting sqref="V24:V25">
    <cfRule type="expression" dxfId="112" priority="33" stopIfTrue="1">
      <formula>BU24=TRUE</formula>
    </cfRule>
  </conditionalFormatting>
  <conditionalFormatting sqref="V28 O28">
    <cfRule type="expression" dxfId="111" priority="32">
      <formula>AND($BN$27,AND($BN$28=FALSE,$BU$28=FALSE))</formula>
    </cfRule>
  </conditionalFormatting>
  <conditionalFormatting sqref="V28">
    <cfRule type="expression" dxfId="110" priority="30">
      <formula>BU28=TRUE</formula>
    </cfRule>
  </conditionalFormatting>
  <conditionalFormatting sqref="V84">
    <cfRule type="expression" dxfId="109" priority="47" stopIfTrue="1">
      <formula>BU84=TRUE</formula>
    </cfRule>
  </conditionalFormatting>
  <conditionalFormatting sqref="AC29">
    <cfRule type="expression" dxfId="108" priority="36">
      <formula>CA29=TRUE</formula>
    </cfRule>
    <cfRule type="expression" dxfId="107" priority="19">
      <formula>AND($BU$28,AND($BN$29=FALSE,$CA$29=FALSE,$N$30=""))</formula>
    </cfRule>
  </conditionalFormatting>
  <conditionalFormatting sqref="AC37:AC38">
    <cfRule type="containsBlanks" dxfId="106" priority="52">
      <formula>LEN(TRIM(AC37))=0</formula>
    </cfRule>
  </conditionalFormatting>
  <conditionalFormatting sqref="AD24">
    <cfRule type="expression" dxfId="105" priority="35" stopIfTrue="1">
      <formula>CC24=TRUE</formula>
    </cfRule>
  </conditionalFormatting>
  <conditionalFormatting sqref="AD32:AD36">
    <cfRule type="expression" dxfId="104" priority="4" stopIfTrue="1">
      <formula>CC32=TRUE</formula>
    </cfRule>
  </conditionalFormatting>
  <conditionalFormatting sqref="AD32:AJ33">
    <cfRule type="expression" dxfId="103" priority="3">
      <formula>IF(OR($CC$32,$CC$33)=FALSE,TRUE,FALSE)</formula>
    </cfRule>
  </conditionalFormatting>
  <conditionalFormatting sqref="AD34:AJ36">
    <cfRule type="expression" dxfId="102" priority="2">
      <formula>IF(OR($CC$34:$CC$36)=TRUE,FALSE,TRUE)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152B4A63-2AE5-4C5E-A2DE-E12398D33300}">
      <formula1>IF($BU$25=TRUE,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F747995F-6E3E-4D5D-9A82-A36345226AA1}">
      <formula1>IF($BU$25=TRUE,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4:T36" xr:uid="{D9F765B5-8BF9-4A6D-B4A6-2CD52DF9D18C}">
      <formula1>IF($BU$25=TRUE, IF(SUMPRODUCT(LEN(J34)-LEN(SUBSTITUTE(LOWER(J34),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2:T33" xr:uid="{FA280988-CB34-43E5-82D1-A4DCFE5C100C}">
      <formula1>IF($BU$25=TRUE, IF(SUMPRODUCT(LEN(J32)-LEN(SUBSTITUTE(LOWER(J32), MID("abcdefghijklmnopqrstuvwxyz", ROW(INDIRECT("1:26")), 1), ""))) &lt;= 2, FALSE, TRUE), TRUE)</formula1>
    </dataValidation>
    <dataValidation type="custom" allowBlank="1" showInputMessage="1" showErrorMessage="1" errorTitle="123" sqref="U25" xr:uid="{2255340B-CA2E-4BCA-951C-E51A22BA2650}">
      <formula1>IF(OR($BU$25=TRUE, $BU$27=TRUE),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0:AJ52" xr:uid="{50541A5A-A296-4E7F-B755-07470C6F4CCE}"/>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7:AJ49" xr:uid="{B5C20DC2-E743-4B9E-9A39-EFEFD6D3DD76}"/>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A58A5749-9246-49DC-8A4E-05FA19BBEF93}">
      <formula1>IF($BU$25=TRUE,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38F15025-8A9F-4DB0-86B5-8542B841BC34}">
      <formula1>IF($BU$25=TRUE,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3F724D6D-356F-4E41-9574-986C4967A2A8}">
      <formula1>IF($BU$25=TRUE, IF(SUMPRODUCT(LEN(L6)-LEN(SUBSTITUTE(LOWER(L6), MID("abcdefghijklmnopqrstuvwxyz", ROW(INDIRECT("1:26")), 1), ""))) &lt;= 2, FALSE, TRUE), TRUE)</formula1>
    </dataValidation>
  </dataValidations>
  <hyperlinks>
    <hyperlink ref="C73:AF73"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2C20CD7B-0A7C-4C4B-A341-3AD07FBA331F}"/>
    <hyperlink ref="BC73:CF73"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A2422261-8316-4081-8A9D-0E81AF263F8C}"/>
    <hyperlink ref="A16" location="附件一、付款切結書!Print_Area" display="付款切結書連結" xr:uid="{30B6AABC-31DF-4114-88AA-AA99871A94FC}"/>
    <hyperlink ref="A24:A25" location="'安心資訊平台聲明書(事後申請)'!Print_Area" display="'安心資訊平台聲明書(事後申請)'!Print_Area" xr:uid="{A14CE88C-F42E-4197-85F5-C278F8D09282}"/>
    <hyperlink ref="A15" location="附件一、付款切結書!A1" display="payment statement" xr:uid="{90744973-162D-4A6D-B12B-3A1755E738A8}"/>
    <hyperlink ref="A34" location="附件二、委託檢測聲明書!A1" display="Statemen of authorization" xr:uid="{407063F0-FF05-4653-8DE3-59409C120D9E}"/>
    <hyperlink ref="A35" location="附件二、委託檢測聲明書!Print_Area" display="委託檢測聲明書連結" xr:uid="{356AAA97-5E59-44CC-A9F5-EF05196C0B1E}"/>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防腐效力(挑戰性)試驗
Ultra Trace and Industrial Safety Hygiene Laboratory Application Form -Antimicrobial Effectiveness Testing</oddHeader>
    <oddFooter>&amp;L&amp;9超微量工業安全實驗室委託試驗申請書-防腐效力(挑戰性)試驗 Ultra Trace and Industrial Safety Hygiene Laboratory Application Form-Antimicrobial Effectiveness Testing
報告號碼Report No.:&amp;C&amp;"微軟正黑體,Regular"&amp;9Page &amp;P of &amp;N&amp;R&amp;"微軟正黑體,Regular"&amp;9版次Version：3.8    發行日期Issued Date：2025.10.01</oddFooter>
  </headerFooter>
  <rowBreaks count="2" manualBreakCount="2">
    <brk id="45" min="1" max="35" man="1"/>
    <brk id="52" min="1" max="35" man="1"/>
  </rowBreaks>
  <colBreaks count="1" manualBreakCount="1">
    <brk id="36" max="86" man="1"/>
  </col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34817" r:id="rId7" name="Button 1">
              <controlPr defaultSize="0" print="0" autoFill="0" autoPict="0">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34818" r:id="rId8" name="Button 2">
              <controlPr defaultSize="0" print="0" autoFill="0" autoPict="0">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34819" r:id="rId9" name="Button 3">
              <controlPr defaultSize="0" print="0" autoFill="0" autoPict="0">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34820" r:id="rId10" name="Button 4">
              <controlPr defaultSize="0" print="0" autoFill="0" autoPict="0">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34821" r:id="rId11" name="Button 5">
              <controlPr defaultSize="0" print="0" autoFill="0" autoPict="0">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34822" r:id="rId12" name="Button 6">
              <controlPr defaultSize="0" print="0" autoFill="0" autoPict="0">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34823"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34824" r:id="rId14" name="Check Box 8">
              <controlPr defaultSize="0" autoFill="0" autoLine="0" autoPict="0">
                <anchor moveWithCells="1">
                  <from>
                    <xdr:col>13</xdr:col>
                    <xdr:colOff>0</xdr:colOff>
                    <xdr:row>24</xdr:row>
                    <xdr:rowOff>0</xdr:rowOff>
                  </from>
                  <to>
                    <xdr:col>14</xdr:col>
                    <xdr:colOff>47625</xdr:colOff>
                    <xdr:row>26</xdr:row>
                    <xdr:rowOff>19050</xdr:rowOff>
                  </to>
                </anchor>
              </controlPr>
            </control>
          </mc:Choice>
        </mc:AlternateContent>
        <mc:AlternateContent xmlns:mc="http://schemas.openxmlformats.org/markup-compatibility/2006">
          <mc:Choice Requires="x14">
            <control shapeId="34825" r:id="rId15" name="Check Box 9">
              <controlPr defaultSize="0" autoFill="0" autoLine="0" autoPict="0">
                <anchor moveWithCells="1">
                  <from>
                    <xdr:col>13</xdr:col>
                    <xdr:colOff>0</xdr:colOff>
                    <xdr:row>26</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34826" r:id="rId16" name="Check Box 10">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34827" r:id="rId17" name="Check Box 11">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34828" r:id="rId18" name="Check Box 12">
              <controlPr defaultSize="0" autoFill="0" autoLine="0" autoPict="0">
                <anchor moveWithCells="1">
                  <from>
                    <xdr:col>20</xdr:col>
                    <xdr:colOff>0</xdr:colOff>
                    <xdr:row>27</xdr:row>
                    <xdr:rowOff>0</xdr:rowOff>
                  </from>
                  <to>
                    <xdr:col>21</xdr:col>
                    <xdr:colOff>47625</xdr:colOff>
                    <xdr:row>28</xdr:row>
                    <xdr:rowOff>19050</xdr:rowOff>
                  </to>
                </anchor>
              </controlPr>
            </control>
          </mc:Choice>
        </mc:AlternateContent>
        <mc:AlternateContent xmlns:mc="http://schemas.openxmlformats.org/markup-compatibility/2006">
          <mc:Choice Requires="x14">
            <control shapeId="34829" r:id="rId19" name="Check Box 13">
              <controlPr defaultSize="0" autoFill="0" autoLine="0" autoPict="0">
                <anchor moveWithCells="1">
                  <from>
                    <xdr:col>20</xdr:col>
                    <xdr:colOff>0</xdr:colOff>
                    <xdr:row>24</xdr:row>
                    <xdr:rowOff>0</xdr:rowOff>
                  </from>
                  <to>
                    <xdr:col>21</xdr:col>
                    <xdr:colOff>47625</xdr:colOff>
                    <xdr:row>26</xdr:row>
                    <xdr:rowOff>19050</xdr:rowOff>
                  </to>
                </anchor>
              </controlPr>
            </control>
          </mc:Choice>
        </mc:AlternateContent>
        <mc:AlternateContent xmlns:mc="http://schemas.openxmlformats.org/markup-compatibility/2006">
          <mc:Choice Requires="x14">
            <control shapeId="34830" r:id="rId20" name="Check Box 14">
              <controlPr defaultSize="0" autoFill="0" autoLine="0" autoPict="0">
                <anchor moveWithCells="1">
                  <from>
                    <xdr:col>20</xdr:col>
                    <xdr:colOff>0</xdr:colOff>
                    <xdr:row>23</xdr:row>
                    <xdr:rowOff>0</xdr:rowOff>
                  </from>
                  <to>
                    <xdr:col>21</xdr:col>
                    <xdr:colOff>47625</xdr:colOff>
                    <xdr:row>24</xdr:row>
                    <xdr:rowOff>19050</xdr:rowOff>
                  </to>
                </anchor>
              </controlPr>
            </control>
          </mc:Choice>
        </mc:AlternateContent>
        <mc:AlternateContent xmlns:mc="http://schemas.openxmlformats.org/markup-compatibility/2006">
          <mc:Choice Requires="x14">
            <control shapeId="34831" r:id="rId21" name="Check Box 15">
              <controlPr defaultSize="0" autoFill="0" autoLine="0" autoPict="0">
                <anchor moveWithCells="1">
                  <from>
                    <xdr:col>26</xdr:col>
                    <xdr:colOff>0</xdr:colOff>
                    <xdr:row>28</xdr:row>
                    <xdr:rowOff>0</xdr:rowOff>
                  </from>
                  <to>
                    <xdr:col>27</xdr:col>
                    <xdr:colOff>0</xdr:colOff>
                    <xdr:row>29</xdr:row>
                    <xdr:rowOff>19050</xdr:rowOff>
                  </to>
                </anchor>
              </controlPr>
            </control>
          </mc:Choice>
        </mc:AlternateContent>
        <mc:AlternateContent xmlns:mc="http://schemas.openxmlformats.org/markup-compatibility/2006">
          <mc:Choice Requires="x14">
            <control shapeId="34832" r:id="rId22" name="Check Box 16">
              <controlPr defaultSize="0" autoFill="0" autoLine="0" autoPict="0">
                <anchor moveWithCells="1">
                  <from>
                    <xdr:col>28</xdr:col>
                    <xdr:colOff>0</xdr:colOff>
                    <xdr:row>23</xdr:row>
                    <xdr:rowOff>0</xdr:rowOff>
                  </from>
                  <to>
                    <xdr:col>29</xdr:col>
                    <xdr:colOff>47625</xdr:colOff>
                    <xdr:row>24</xdr:row>
                    <xdr:rowOff>19050</xdr:rowOff>
                  </to>
                </anchor>
              </controlPr>
            </control>
          </mc:Choice>
        </mc:AlternateContent>
        <mc:AlternateContent xmlns:mc="http://schemas.openxmlformats.org/markup-compatibility/2006">
          <mc:Choice Requires="x14">
            <control shapeId="34833" r:id="rId23" name="Check Box 17">
              <controlPr defaultSize="0" autoFill="0" autoLine="0" autoPict="0">
                <anchor moveWithCells="1">
                  <from>
                    <xdr:col>28</xdr:col>
                    <xdr:colOff>0</xdr:colOff>
                    <xdr:row>31</xdr:row>
                    <xdr:rowOff>0</xdr:rowOff>
                  </from>
                  <to>
                    <xdr:col>29</xdr:col>
                    <xdr:colOff>47625</xdr:colOff>
                    <xdr:row>32</xdr:row>
                    <xdr:rowOff>19050</xdr:rowOff>
                  </to>
                </anchor>
              </controlPr>
            </control>
          </mc:Choice>
        </mc:AlternateContent>
        <mc:AlternateContent xmlns:mc="http://schemas.openxmlformats.org/markup-compatibility/2006">
          <mc:Choice Requires="x14">
            <control shapeId="34834" r:id="rId24" name="Check Box 18">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34835" r:id="rId25" name="Check Box 19">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34836" r:id="rId26" name="Check Box 20">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34837" r:id="rId27" name="Check Box 21">
              <controlPr defaultSize="0" autoFill="0" autoLine="0" autoPict="0">
                <anchor moveWithCells="1">
                  <from>
                    <xdr:col>28</xdr:col>
                    <xdr:colOff>0</xdr:colOff>
                    <xdr:row>35</xdr:row>
                    <xdr:rowOff>0</xdr:rowOff>
                  </from>
                  <to>
                    <xdr:col>29</xdr:col>
                    <xdr:colOff>47625</xdr:colOff>
                    <xdr:row>36</xdr:row>
                    <xdr:rowOff>28575</xdr:rowOff>
                  </to>
                </anchor>
              </controlPr>
            </control>
          </mc:Choice>
        </mc:AlternateContent>
        <mc:AlternateContent xmlns:mc="http://schemas.openxmlformats.org/markup-compatibility/2006">
          <mc:Choice Requires="x14">
            <control shapeId="34838" r:id="rId28" name="Check Box 22">
              <controlPr defaultSize="0" autoFill="0" autoLine="0" autoPict="0">
                <anchor moveWithCells="1">
                  <from>
                    <xdr:col>9</xdr:col>
                    <xdr:colOff>0</xdr:colOff>
                    <xdr:row>39</xdr:row>
                    <xdr:rowOff>266700</xdr:rowOff>
                  </from>
                  <to>
                    <xdr:col>10</xdr:col>
                    <xdr:colOff>0</xdr:colOff>
                    <xdr:row>40</xdr:row>
                    <xdr:rowOff>219075</xdr:rowOff>
                  </to>
                </anchor>
              </controlPr>
            </control>
          </mc:Choice>
        </mc:AlternateContent>
        <mc:AlternateContent xmlns:mc="http://schemas.openxmlformats.org/markup-compatibility/2006">
          <mc:Choice Requires="x14">
            <control shapeId="34839" r:id="rId29" name="Check Box 23">
              <controlPr defaultSize="0" autoFill="0" autoLine="0" autoPict="0">
                <anchor moveWithCells="1">
                  <from>
                    <xdr:col>9</xdr:col>
                    <xdr:colOff>0</xdr:colOff>
                    <xdr:row>41</xdr:row>
                    <xdr:rowOff>0</xdr:rowOff>
                  </from>
                  <to>
                    <xdr:col>10</xdr:col>
                    <xdr:colOff>0</xdr:colOff>
                    <xdr:row>42</xdr:row>
                    <xdr:rowOff>28575</xdr:rowOff>
                  </to>
                </anchor>
              </controlPr>
            </control>
          </mc:Choice>
        </mc:AlternateContent>
        <mc:AlternateContent xmlns:mc="http://schemas.openxmlformats.org/markup-compatibility/2006">
          <mc:Choice Requires="x14">
            <control shapeId="34840" r:id="rId30" name="Check Box 24">
              <controlPr defaultSize="0" autoFill="0" autoLine="0" autoPict="0">
                <anchor moveWithCells="1">
                  <from>
                    <xdr:col>8</xdr:col>
                    <xdr:colOff>0</xdr:colOff>
                    <xdr:row>21</xdr:row>
                    <xdr:rowOff>0</xdr:rowOff>
                  </from>
                  <to>
                    <xdr:col>9</xdr:col>
                    <xdr:colOff>47625</xdr:colOff>
                    <xdr:row>22</xdr:row>
                    <xdr:rowOff>28575</xdr:rowOff>
                  </to>
                </anchor>
              </controlPr>
            </control>
          </mc:Choice>
        </mc:AlternateContent>
        <mc:AlternateContent xmlns:mc="http://schemas.openxmlformats.org/markup-compatibility/2006">
          <mc:Choice Requires="x14">
            <control shapeId="34841" r:id="rId31" name="Check Box 25">
              <controlPr defaultSize="0" autoFill="0" autoLine="0" autoPict="0">
                <anchor moveWithCells="1">
                  <from>
                    <xdr:col>13</xdr:col>
                    <xdr:colOff>0</xdr:colOff>
                    <xdr:row>21</xdr:row>
                    <xdr:rowOff>0</xdr:rowOff>
                  </from>
                  <to>
                    <xdr:col>14</xdr:col>
                    <xdr:colOff>47625</xdr:colOff>
                    <xdr:row>22</xdr:row>
                    <xdr:rowOff>28575</xdr:rowOff>
                  </to>
                </anchor>
              </controlPr>
            </control>
          </mc:Choice>
        </mc:AlternateContent>
        <mc:AlternateContent xmlns:mc="http://schemas.openxmlformats.org/markup-compatibility/2006">
          <mc:Choice Requires="x14">
            <control shapeId="34842" r:id="rId32" name="Check Box 26">
              <controlPr defaultSize="0" autoFill="0" autoLine="0" autoPict="0">
                <anchor moveWithCells="1">
                  <from>
                    <xdr:col>20</xdr:col>
                    <xdr:colOff>0</xdr:colOff>
                    <xdr:row>21</xdr:row>
                    <xdr:rowOff>0</xdr:rowOff>
                  </from>
                  <to>
                    <xdr:col>21</xdr:col>
                    <xdr:colOff>47625</xdr:colOff>
                    <xdr:row>22</xdr:row>
                    <xdr:rowOff>28575</xdr:rowOff>
                  </to>
                </anchor>
              </controlPr>
            </control>
          </mc:Choice>
        </mc:AlternateContent>
        <mc:AlternateContent xmlns:mc="http://schemas.openxmlformats.org/markup-compatibility/2006">
          <mc:Choice Requires="x14">
            <control shapeId="34843" r:id="rId33" name="Check Box 27">
              <controlPr defaultSize="0" autoFill="0" autoLine="0" autoPict="0">
                <anchor moveWithCells="1">
                  <from>
                    <xdr:col>13</xdr:col>
                    <xdr:colOff>0</xdr:colOff>
                    <xdr:row>23</xdr:row>
                    <xdr:rowOff>0</xdr:rowOff>
                  </from>
                  <to>
                    <xdr:col>14</xdr:col>
                    <xdr:colOff>47625</xdr:colOff>
                    <xdr:row>24</xdr:row>
                    <xdr:rowOff>19050</xdr:rowOff>
                  </to>
                </anchor>
              </controlPr>
            </control>
          </mc:Choice>
        </mc:AlternateContent>
        <mc:AlternateContent xmlns:mc="http://schemas.openxmlformats.org/markup-compatibility/2006">
          <mc:Choice Requires="x14">
            <control shapeId="34844" r:id="rId34" name="Check Box 28">
              <controlPr defaultSize="0" autoFill="0" autoLine="0" autoPict="0">
                <anchor moveWithCells="1">
                  <from>
                    <xdr:col>3</xdr:col>
                    <xdr:colOff>0</xdr:colOff>
                    <xdr:row>81</xdr:row>
                    <xdr:rowOff>0</xdr:rowOff>
                  </from>
                  <to>
                    <xdr:col>4</xdr:col>
                    <xdr:colOff>47625</xdr:colOff>
                    <xdr:row>82</xdr:row>
                    <xdr:rowOff>19050</xdr:rowOff>
                  </to>
                </anchor>
              </controlPr>
            </control>
          </mc:Choice>
        </mc:AlternateContent>
        <mc:AlternateContent xmlns:mc="http://schemas.openxmlformats.org/markup-compatibility/2006">
          <mc:Choice Requires="x14">
            <control shapeId="34845" r:id="rId35" name="Check Box 29">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34846" r:id="rId36" name="Check Box 30">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34847" r:id="rId37" name="Check Box 31">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34848" r:id="rId38" name="Check Box 32">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34849" r:id="rId39" name="Check Box 33">
              <controlPr defaultSize="0" autoFill="0" autoLine="0" autoPict="0">
                <anchor moveWithCells="1">
                  <from>
                    <xdr:col>6</xdr:col>
                    <xdr:colOff>0</xdr:colOff>
                    <xdr:row>81</xdr:row>
                    <xdr:rowOff>0</xdr:rowOff>
                  </from>
                  <to>
                    <xdr:col>7</xdr:col>
                    <xdr:colOff>0</xdr:colOff>
                    <xdr:row>82</xdr:row>
                    <xdr:rowOff>19050</xdr:rowOff>
                  </to>
                </anchor>
              </controlPr>
            </control>
          </mc:Choice>
        </mc:AlternateContent>
        <mc:AlternateContent xmlns:mc="http://schemas.openxmlformats.org/markup-compatibility/2006">
          <mc:Choice Requires="x14">
            <control shapeId="34850" r:id="rId40" name="Check Box 34">
              <controlPr defaultSize="0" autoFill="0" autoLine="0" autoPict="0">
                <anchor moveWithCells="1">
                  <from>
                    <xdr:col>13</xdr:col>
                    <xdr:colOff>0</xdr:colOff>
                    <xdr:row>82</xdr:row>
                    <xdr:rowOff>0</xdr:rowOff>
                  </from>
                  <to>
                    <xdr:col>14</xdr:col>
                    <xdr:colOff>47625</xdr:colOff>
                    <xdr:row>83</xdr:row>
                    <xdr:rowOff>19050</xdr:rowOff>
                  </to>
                </anchor>
              </controlPr>
            </control>
          </mc:Choice>
        </mc:AlternateContent>
        <mc:AlternateContent xmlns:mc="http://schemas.openxmlformats.org/markup-compatibility/2006">
          <mc:Choice Requires="x14">
            <control shapeId="34851" r:id="rId41" name="Check Box 35">
              <controlPr defaultSize="0" autoFill="0" autoLine="0" autoPict="0">
                <anchor moveWithCells="1">
                  <from>
                    <xdr:col>20</xdr:col>
                    <xdr:colOff>0</xdr:colOff>
                    <xdr:row>83</xdr:row>
                    <xdr:rowOff>0</xdr:rowOff>
                  </from>
                  <to>
                    <xdr:col>21</xdr:col>
                    <xdr:colOff>47625</xdr:colOff>
                    <xdr:row>84</xdr:row>
                    <xdr:rowOff>19050</xdr:rowOff>
                  </to>
                </anchor>
              </controlPr>
            </control>
          </mc:Choice>
        </mc:AlternateContent>
        <mc:AlternateContent xmlns:mc="http://schemas.openxmlformats.org/markup-compatibility/2006">
          <mc:Choice Requires="x14">
            <control shapeId="34852"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34853"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34854" r:id="rId44" name="Check Box 38">
              <controlPr defaultSize="0" autoFill="0" autoLine="0" autoPict="0">
                <anchor moveWithCells="1">
                  <from>
                    <xdr:col>1</xdr:col>
                    <xdr:colOff>66675</xdr:colOff>
                    <xdr:row>86</xdr:row>
                    <xdr:rowOff>133350</xdr:rowOff>
                  </from>
                  <to>
                    <xdr:col>2</xdr:col>
                    <xdr:colOff>123825</xdr:colOff>
                    <xdr:row>87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A3113-D4A2-4651-9DD3-B9EF287D4D03}">
  <sheetPr codeName="Sheet3">
    <tabColor rgb="FFFFC000"/>
    <outlinePr applyStyles="1" summaryBelow="0"/>
  </sheetPr>
  <dimension ref="B1:CK40"/>
  <sheetViews>
    <sheetView tabSelected="1" view="pageBreakPreview" zoomScaleNormal="100" zoomScaleSheetLayoutView="100" workbookViewId="0">
      <selection activeCell="B2" sqref="B2:AK2"/>
    </sheetView>
  </sheetViews>
  <sheetFormatPr defaultRowHeight="15.75"/>
  <cols>
    <col min="1" max="1" width="1.5703125" customWidth="1"/>
    <col min="2" max="37" width="3.42578125" style="1" customWidth="1"/>
    <col min="38" max="38" width="4.5703125" hidden="1" customWidth="1"/>
    <col min="39" max="39" width="9.140625" hidden="1" customWidth="1"/>
    <col min="40" max="40" width="10.28515625" hidden="1" customWidth="1"/>
    <col min="41" max="41" width="9.140625" hidden="1" customWidth="1"/>
    <col min="42" max="42" width="10.28515625" hidden="1" customWidth="1"/>
    <col min="43" max="51" width="9.140625" hidden="1" customWidth="1"/>
    <col min="53" max="53" width="73" customWidth="1"/>
    <col min="54" max="89" width="3.5703125" style="27" hidden="1" customWidth="1"/>
  </cols>
  <sheetData>
    <row r="1" spans="2:89" ht="16.5" customHeight="1" thickTop="1">
      <c r="B1" s="658" t="s">
        <v>5</v>
      </c>
      <c r="C1" s="659"/>
      <c r="D1" s="659"/>
      <c r="E1" s="659"/>
      <c r="F1" s="659"/>
      <c r="G1" s="659"/>
      <c r="H1" s="659"/>
      <c r="I1" s="659"/>
      <c r="J1" s="659"/>
      <c r="K1" s="659"/>
      <c r="L1" s="659"/>
      <c r="M1" s="659"/>
      <c r="N1" s="659"/>
      <c r="O1" s="659"/>
      <c r="P1" s="659"/>
      <c r="Q1" s="659"/>
      <c r="R1" s="659"/>
      <c r="S1" s="659"/>
      <c r="T1" s="659"/>
      <c r="U1" s="659"/>
      <c r="V1" s="659"/>
      <c r="W1" s="659"/>
      <c r="X1" s="659"/>
      <c r="Y1" s="659"/>
      <c r="Z1" s="659"/>
      <c r="AA1" s="659"/>
      <c r="AB1" s="659"/>
      <c r="AC1" s="659"/>
      <c r="AD1" s="659"/>
      <c r="AE1" s="659"/>
      <c r="AF1" s="659"/>
      <c r="AG1" s="659"/>
      <c r="AH1" s="659"/>
      <c r="AI1" s="659"/>
      <c r="AJ1" s="659"/>
      <c r="AK1" s="660"/>
      <c r="AL1" s="2"/>
      <c r="AN1" s="3" t="s">
        <v>20</v>
      </c>
      <c r="AP1" s="3" t="s">
        <v>21</v>
      </c>
      <c r="AU1" s="4"/>
      <c r="AV1" s="4"/>
      <c r="AW1" s="4"/>
      <c r="AX1" s="4"/>
      <c r="AY1" s="5" t="str" cm="1">
        <f t="array" ref="AY1">IF(SUMPRODUCT(--(LEN(TRIM(AT3:AT998))&gt;0))&gt;0,"《"&amp;B1&amp;"》","")</f>
        <v/>
      </c>
      <c r="BB1" s="661" t="s">
        <v>52</v>
      </c>
      <c r="BC1" s="662"/>
      <c r="BD1" s="662"/>
      <c r="BE1" s="662"/>
      <c r="BF1" s="662"/>
      <c r="BG1" s="662"/>
      <c r="BH1" s="662"/>
      <c r="BI1" s="662"/>
      <c r="BJ1" s="662"/>
      <c r="BK1" s="662"/>
      <c r="BL1" s="662"/>
      <c r="BM1" s="662"/>
      <c r="BN1" s="662"/>
      <c r="BO1" s="662"/>
      <c r="BP1" s="662"/>
      <c r="BQ1" s="662"/>
      <c r="BR1" s="662"/>
      <c r="BS1" s="662"/>
      <c r="BT1" s="662"/>
      <c r="BU1" s="662"/>
      <c r="BV1" s="662"/>
      <c r="BW1" s="662"/>
      <c r="BX1" s="662"/>
      <c r="BY1" s="662"/>
      <c r="BZ1" s="662"/>
      <c r="CA1" s="662"/>
      <c r="CB1" s="662"/>
      <c r="CC1" s="662"/>
      <c r="CD1" s="662"/>
      <c r="CE1" s="662"/>
      <c r="CF1" s="662"/>
      <c r="CG1" s="662"/>
      <c r="CH1" s="662"/>
      <c r="CI1" s="662"/>
      <c r="CJ1" s="662"/>
      <c r="CK1" s="663"/>
    </row>
    <row r="2" spans="2:89" ht="32.25" customHeight="1">
      <c r="B2" s="664" t="s">
        <v>436</v>
      </c>
      <c r="C2" s="665"/>
      <c r="D2" s="665"/>
      <c r="E2" s="665"/>
      <c r="F2" s="665"/>
      <c r="G2" s="665"/>
      <c r="H2" s="665"/>
      <c r="I2" s="665"/>
      <c r="J2" s="665"/>
      <c r="K2" s="665"/>
      <c r="L2" s="665"/>
      <c r="M2" s="665"/>
      <c r="N2" s="665"/>
      <c r="O2" s="665"/>
      <c r="P2" s="665"/>
      <c r="Q2" s="665"/>
      <c r="R2" s="665"/>
      <c r="S2" s="665"/>
      <c r="T2" s="665"/>
      <c r="U2" s="665"/>
      <c r="V2" s="665"/>
      <c r="W2" s="665"/>
      <c r="X2" s="665"/>
      <c r="Y2" s="665"/>
      <c r="Z2" s="665"/>
      <c r="AA2" s="665"/>
      <c r="AB2" s="665"/>
      <c r="AC2" s="665"/>
      <c r="AD2" s="665"/>
      <c r="AE2" s="665"/>
      <c r="AF2" s="665"/>
      <c r="AG2" s="665"/>
      <c r="AH2" s="665"/>
      <c r="AI2" s="665"/>
      <c r="AJ2" s="665"/>
      <c r="AK2" s="666"/>
      <c r="AL2" s="6" t="s">
        <v>22</v>
      </c>
      <c r="AM2" s="6" t="s">
        <v>23</v>
      </c>
      <c r="AN2" s="6" t="s">
        <v>24</v>
      </c>
      <c r="AO2" s="7" t="s">
        <v>25</v>
      </c>
      <c r="AP2" s="6" t="s">
        <v>26</v>
      </c>
      <c r="AQ2" s="6" t="s">
        <v>27</v>
      </c>
      <c r="AR2" s="6" t="s">
        <v>28</v>
      </c>
      <c r="AS2" s="6" t="s">
        <v>29</v>
      </c>
      <c r="AT2" s="6" t="s">
        <v>23</v>
      </c>
      <c r="AU2" s="8"/>
      <c r="AV2" s="8"/>
      <c r="AW2" s="4"/>
      <c r="AX2" s="4"/>
      <c r="AY2" s="70" t="str" cm="1">
        <f t="array" ref="AY2">IF(AY1&lt;&gt;"",LOOKUP(2,1/(AT3:AT998&lt;&gt;""),AT3:AT998),"")</f>
        <v/>
      </c>
      <c r="BB2" s="667" t="s">
        <v>4</v>
      </c>
      <c r="BC2" s="668"/>
      <c r="BD2" s="668"/>
      <c r="BE2" s="668"/>
      <c r="BF2" s="668"/>
      <c r="BG2" s="668"/>
      <c r="BH2" s="668"/>
      <c r="BI2" s="668"/>
      <c r="BJ2" s="668"/>
      <c r="BK2" s="668"/>
      <c r="BL2" s="668"/>
      <c r="BM2" s="668"/>
      <c r="BN2" s="668"/>
      <c r="BO2" s="668"/>
      <c r="BP2" s="668"/>
      <c r="BQ2" s="668"/>
      <c r="BR2" s="668"/>
      <c r="BS2" s="668"/>
      <c r="BT2" s="668"/>
      <c r="BU2" s="668"/>
      <c r="BV2" s="668"/>
      <c r="BW2" s="668"/>
      <c r="BX2" s="668"/>
      <c r="BY2" s="668"/>
      <c r="BZ2" s="668"/>
      <c r="CA2" s="668"/>
      <c r="CB2" s="668"/>
      <c r="CC2" s="668"/>
      <c r="CD2" s="668"/>
      <c r="CE2" s="668"/>
      <c r="CF2" s="668"/>
      <c r="CG2" s="668"/>
      <c r="CH2" s="668"/>
      <c r="CI2" s="668"/>
      <c r="CJ2" s="668"/>
      <c r="CK2" s="669"/>
    </row>
    <row r="3" spans="2:89">
      <c r="B3" s="650" t="s">
        <v>6</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2"/>
      <c r="AL3" s="10">
        <v>1</v>
      </c>
      <c r="AM3" t="str">
        <f>B3</f>
        <v>※若需菌株的詳細資訊，請至https://catalog.bcrc.firdi.org.tw/查詢。</v>
      </c>
      <c r="AN3" t="b">
        <f>OR(AK6&gt;0,AK18&gt;0,AK28&gt;0,AK38&gt;0,AK4&gt;0)</f>
        <v>0</v>
      </c>
      <c r="AO3" t="s">
        <v>30</v>
      </c>
      <c r="AP3" t="b">
        <f>AN3</f>
        <v>0</v>
      </c>
      <c r="AQ3" s="11" t="b">
        <f>AND($AN3,$AP3)</f>
        <v>0</v>
      </c>
      <c r="AR3" s="11" t="b">
        <f>IF($AN3=TRUE,$AP3&lt;&gt;TRUE)</f>
        <v>0</v>
      </c>
      <c r="AT3" s="12" t="str">
        <f>IF(AQ3=TRUE,
    IF(AL3=3,
        IF(AM3="", "", "        "&amp;REPT("-", LEN(AO3) - LEN(SUBSTITUTE(AO3, "-", "")))&amp;AM3&amp;CHAR(10)),
        IF(AL3=1, ""&amp;AM3&amp;CHAR(10),
           IF(AL3=2, "      █"&amp;AM3&amp;CHAR(10), AM3&amp;CHAR(10))
        )
    ),
    "")</f>
        <v/>
      </c>
      <c r="AU3" s="4"/>
      <c r="AV3" s="4"/>
      <c r="AW3" s="4"/>
      <c r="AX3" s="4"/>
      <c r="AY3" s="11"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70" t="s">
        <v>53</v>
      </c>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c r="CC3" s="670"/>
      <c r="CD3" s="670"/>
      <c r="CE3" s="670"/>
      <c r="CF3" s="670"/>
      <c r="CG3" s="670"/>
      <c r="CH3" s="670"/>
      <c r="CI3" s="670"/>
      <c r="CJ3" s="670"/>
      <c r="CK3" s="26">
        <f>COUNTIF(BB4:BB4,TRUE)</f>
        <v>0</v>
      </c>
    </row>
    <row r="4" spans="2:89">
      <c r="B4" s="645" t="s">
        <v>42</v>
      </c>
      <c r="C4" s="642"/>
      <c r="D4" s="642"/>
      <c r="E4" s="642"/>
      <c r="F4" s="642"/>
      <c r="G4" s="642"/>
      <c r="H4" s="642"/>
      <c r="I4" s="642"/>
      <c r="J4" s="642"/>
      <c r="K4" s="642"/>
      <c r="L4" s="642"/>
      <c r="M4" s="642"/>
      <c r="N4" s="642"/>
      <c r="O4" s="642"/>
      <c r="P4" s="642"/>
      <c r="Q4" s="642"/>
      <c r="R4" s="642"/>
      <c r="S4" s="642"/>
      <c r="T4" s="642"/>
      <c r="U4" s="642"/>
      <c r="V4" s="642"/>
      <c r="W4" s="642"/>
      <c r="X4" s="642"/>
      <c r="Y4" s="642"/>
      <c r="Z4" s="642"/>
      <c r="AA4" s="642"/>
      <c r="AB4" s="642"/>
      <c r="AC4" s="642"/>
      <c r="AD4" s="642"/>
      <c r="AE4" s="642"/>
      <c r="AF4" s="642"/>
      <c r="AG4" s="642"/>
      <c r="AH4" s="642"/>
      <c r="AI4" s="642"/>
      <c r="AJ4" s="642"/>
      <c r="AK4" s="351">
        <f>COUNTIF(BB5:BN5,TRUE)</f>
        <v>0</v>
      </c>
      <c r="AL4" s="10">
        <v>1</v>
      </c>
      <c r="AM4" t="str">
        <f>IF(AS4="","",AS4)&amp;B4</f>
        <v>【!!!未完全填寫!!!】檢測樣品選擇 Sample type :</v>
      </c>
      <c r="AN4" t="b">
        <f>OR(AK6&gt;0,AK18&gt;0,AK28&gt;0,AK38&gt;0,BC5,BG5,BN5)</f>
        <v>0</v>
      </c>
      <c r="AO4" t="s">
        <v>30</v>
      </c>
      <c r="AP4" t="b">
        <f>AN4</f>
        <v>0</v>
      </c>
      <c r="AQ4" s="11" t="b">
        <f>AND($AN4,$AP4)</f>
        <v>0</v>
      </c>
      <c r="AR4" s="11" t="b">
        <f>IF($AN4=TRUE,$AP4&lt;&gt;TRUE)</f>
        <v>0</v>
      </c>
      <c r="AS4" t="str">
        <f>IF(OR(AL4=1,AL4=2),IF(OR(BB5:BN5)=FALSE,"【!!!未完全填寫!!!】",""),"")</f>
        <v>【!!!未完全填寫!!!】</v>
      </c>
      <c r="AT4" s="12" t="str">
        <f>AT3&amp;IF(AQ4=TRUE,
    IF(AL4=3,
        IF(AM4="", "", "        "&amp;REPT("-", LEN(AO4) - LEN(SUBSTITUTE(AO4, "-", "")))&amp;AM4&amp;CHAR(10)),
        IF(AL4=1, ""&amp;AM4&amp;CHAR(10),
           IF(AL4=2, "      █"&amp;AM4&amp;CHAR(10), AM4&amp;CHAR(10))
        )
    ),
    "")</f>
        <v/>
      </c>
      <c r="BB4" s="28" t="b">
        <v>0</v>
      </c>
      <c r="BC4" s="654"/>
      <c r="BD4" s="654"/>
      <c r="BE4" s="654"/>
      <c r="BF4" s="654"/>
      <c r="BG4" s="654"/>
      <c r="BH4" s="654"/>
      <c r="BI4" s="654"/>
      <c r="BJ4" s="654"/>
      <c r="BK4" s="654"/>
      <c r="BL4" s="654"/>
      <c r="BM4" s="654"/>
      <c r="BN4" s="654"/>
      <c r="BO4" s="654"/>
      <c r="BP4" s="654"/>
      <c r="BQ4" s="654"/>
      <c r="BR4" s="654"/>
      <c r="BS4" s="654"/>
      <c r="BT4" s="654"/>
      <c r="BU4" s="654"/>
      <c r="BV4" s="654"/>
      <c r="BW4" s="654"/>
      <c r="BX4" s="654"/>
      <c r="BY4" s="654"/>
      <c r="BZ4" s="654"/>
      <c r="CA4" s="654"/>
      <c r="CB4" s="654"/>
      <c r="CC4" s="654"/>
      <c r="CD4" s="654"/>
      <c r="CE4" s="654"/>
      <c r="CF4" s="654"/>
      <c r="CG4" s="654"/>
      <c r="CH4" s="654"/>
      <c r="CI4" s="654"/>
      <c r="CJ4" s="654"/>
      <c r="CK4" s="654"/>
    </row>
    <row r="5" spans="2:89">
      <c r="B5" s="347"/>
      <c r="C5" s="57"/>
      <c r="D5" s="653" t="s">
        <v>17</v>
      </c>
      <c r="E5" s="653"/>
      <c r="F5" s="653"/>
      <c r="G5" s="57"/>
      <c r="H5" s="653" t="s">
        <v>18</v>
      </c>
      <c r="I5" s="653"/>
      <c r="J5" s="653"/>
      <c r="K5" s="653"/>
      <c r="L5" s="653"/>
      <c r="M5" s="653"/>
      <c r="N5" s="57"/>
      <c r="O5" s="653" t="s">
        <v>19</v>
      </c>
      <c r="P5" s="653"/>
      <c r="Q5" s="653"/>
      <c r="R5" s="653"/>
      <c r="S5" s="653"/>
      <c r="T5" s="653"/>
      <c r="U5" s="653"/>
      <c r="V5" s="653"/>
      <c r="W5" s="653"/>
      <c r="X5" s="58"/>
      <c r="Y5" s="58"/>
      <c r="Z5" s="58"/>
      <c r="AA5" s="58"/>
      <c r="AB5" s="58"/>
      <c r="AC5" s="58"/>
      <c r="AD5" s="58"/>
      <c r="AE5" s="58"/>
      <c r="AF5" s="58"/>
      <c r="AG5" s="58"/>
      <c r="AH5" s="58"/>
      <c r="AI5" s="58"/>
      <c r="AJ5" s="58"/>
      <c r="AK5" s="352"/>
      <c r="AL5" s="10">
        <v>2</v>
      </c>
      <c r="AM5" t="str">
        <f>IF(AS5="","",AS5)&amp;IF(BC5,D5,"")&amp;IF(BG5,H5,"")&amp;IF(BN5,O5&amp;R5,"")</f>
        <v/>
      </c>
      <c r="AN5" t="b">
        <f>OR(BC5,BG5,BN5)</f>
        <v>0</v>
      </c>
      <c r="AO5" t="s">
        <v>30</v>
      </c>
      <c r="AP5" t="b">
        <f>AN5</f>
        <v>0</v>
      </c>
      <c r="AQ5" s="11" t="b">
        <f>AND($AN5,$AP5)</f>
        <v>0</v>
      </c>
      <c r="AR5" s="11" t="b">
        <f>IF($AN5=TRUE,$AP5&lt;&gt;TRUE)</f>
        <v>0</v>
      </c>
      <c r="AT5" s="12" t="str">
        <f t="shared" ref="AT5:AT39" si="0">AT4&amp;IF(AQ5=TRUE,
    IF(AL5=3,
        IF(AM5="", "", "        "&amp;REPT("-", LEN(AO5) - LEN(SUBSTITUTE(AO5, "-", "")))&amp;AM5&amp;CHAR(10)),
        IF(AL5=1, ""&amp;AM5&amp;CHAR(10),
           IF(AL5=2, "      █"&amp;AM5&amp;CHAR(10), AM5&amp;CHAR(10))
        )
    ),
    "")</f>
        <v/>
      </c>
      <c r="BB5" s="655" t="s">
        <v>54</v>
      </c>
      <c r="BC5" s="656" t="b">
        <v>0</v>
      </c>
      <c r="BD5" s="656"/>
      <c r="BE5" s="656"/>
      <c r="BF5" s="656"/>
      <c r="BG5" s="656" t="b">
        <v>0</v>
      </c>
      <c r="BH5" s="656"/>
      <c r="BI5" s="656"/>
      <c r="BJ5" s="656"/>
      <c r="BK5" s="656"/>
      <c r="BL5" s="656"/>
      <c r="BM5" s="656"/>
      <c r="BN5" s="656" t="b">
        <v>0</v>
      </c>
      <c r="BO5" s="656"/>
      <c r="BP5" s="656"/>
      <c r="BQ5" s="656"/>
      <c r="BR5" s="656"/>
      <c r="BS5" s="656"/>
      <c r="BT5" s="656"/>
      <c r="BU5" s="656"/>
      <c r="BV5" s="656"/>
      <c r="BW5" s="656"/>
      <c r="BX5" s="656"/>
      <c r="BY5" s="656"/>
      <c r="BZ5" s="656"/>
      <c r="CA5" s="656"/>
      <c r="CB5" s="656"/>
      <c r="CC5" s="656"/>
      <c r="CD5" s="656"/>
      <c r="CE5" s="656"/>
      <c r="CF5" s="656"/>
      <c r="CG5" s="656"/>
      <c r="CH5" s="656"/>
      <c r="CI5" s="656"/>
      <c r="CJ5" s="656"/>
      <c r="CK5" s="657"/>
    </row>
    <row r="6" spans="2:89" ht="15.75" customHeight="1">
      <c r="B6" s="645" t="s">
        <v>433</v>
      </c>
      <c r="C6" s="642"/>
      <c r="D6" s="642"/>
      <c r="E6" s="642"/>
      <c r="F6" s="642"/>
      <c r="G6" s="642"/>
      <c r="H6" s="642"/>
      <c r="I6" s="642"/>
      <c r="J6" s="642"/>
      <c r="K6" s="642"/>
      <c r="L6" s="642"/>
      <c r="M6" s="642"/>
      <c r="N6" s="642"/>
      <c r="O6" s="642"/>
      <c r="P6" s="642"/>
      <c r="Q6" s="642"/>
      <c r="R6" s="642"/>
      <c r="S6" s="642"/>
      <c r="T6" s="642"/>
      <c r="U6" s="642"/>
      <c r="V6" s="642"/>
      <c r="W6" s="642"/>
      <c r="X6" s="642"/>
      <c r="Y6" s="642"/>
      <c r="Z6" s="642"/>
      <c r="AA6" s="642"/>
      <c r="AB6" s="642"/>
      <c r="AC6" s="642"/>
      <c r="AD6" s="642"/>
      <c r="AE6" s="642"/>
      <c r="AF6" s="642"/>
      <c r="AG6" s="642"/>
      <c r="AH6" s="642"/>
      <c r="AI6" s="642"/>
      <c r="AJ6" s="642"/>
      <c r="AK6" s="351">
        <f>COUNTIF(BC8:BC12,TRUE)</f>
        <v>0</v>
      </c>
      <c r="AL6" s="10">
        <v>1</v>
      </c>
      <c r="AM6" t="str">
        <f>IF(AS6="","",AS6)&amp;B6</f>
        <v>USP &lt;51&gt; 試驗方法   **所需樣品量200mL**</v>
      </c>
      <c r="AN6" t="b">
        <f>OR(AK6&gt;0,BC14:BC17)</f>
        <v>0</v>
      </c>
      <c r="AO6" t="s">
        <v>32</v>
      </c>
      <c r="AP6" t="b">
        <f>AN6</f>
        <v>0</v>
      </c>
      <c r="AQ6" s="11" t="b">
        <f>AND($AN6,$AP6)</f>
        <v>0</v>
      </c>
      <c r="AR6" s="11" t="b">
        <f>IF($AN6=TRUE,$AP6&lt;&gt;TRUE)</f>
        <v>0</v>
      </c>
      <c r="AT6" s="12" t="str">
        <f t="shared" si="0"/>
        <v/>
      </c>
      <c r="BB6" s="655" t="s">
        <v>46</v>
      </c>
      <c r="BC6" s="656"/>
      <c r="BD6" s="656"/>
      <c r="BE6" s="656"/>
      <c r="BF6" s="656">
        <v>4.0999999999999996</v>
      </c>
      <c r="BG6" s="656"/>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30"/>
    </row>
    <row r="7" spans="2:89" ht="15.75" customHeight="1" thickBot="1">
      <c r="B7" s="348"/>
      <c r="C7" s="636" t="s">
        <v>2</v>
      </c>
      <c r="D7" s="636"/>
      <c r="E7" s="636"/>
      <c r="F7" s="636"/>
      <c r="G7" s="636"/>
      <c r="H7" s="636"/>
      <c r="I7" s="636"/>
      <c r="J7" s="636"/>
      <c r="K7" s="636"/>
      <c r="L7" s="636"/>
      <c r="M7" s="636"/>
      <c r="N7" s="636"/>
      <c r="O7" s="636"/>
      <c r="P7" s="636"/>
      <c r="Q7" s="636"/>
      <c r="R7" s="636"/>
      <c r="S7" s="636"/>
      <c r="T7" s="636"/>
      <c r="U7" s="636" t="s">
        <v>1</v>
      </c>
      <c r="V7" s="636"/>
      <c r="W7" s="636"/>
      <c r="X7" s="636"/>
      <c r="Y7" s="636"/>
      <c r="Z7" s="636"/>
      <c r="AA7" s="636"/>
      <c r="AB7" s="58"/>
      <c r="AC7" s="58"/>
      <c r="AD7" s="58"/>
      <c r="AE7" s="58"/>
      <c r="AF7" s="58"/>
      <c r="AG7" s="58"/>
      <c r="AH7" s="58"/>
      <c r="AI7" s="58"/>
      <c r="AJ7" s="58"/>
      <c r="AK7" s="352"/>
      <c r="AL7" s="10">
        <v>3</v>
      </c>
      <c r="AQ7" s="11"/>
      <c r="AR7" s="11"/>
      <c r="AT7" s="12" t="str">
        <f t="shared" si="0"/>
        <v/>
      </c>
      <c r="BB7" s="648" t="s">
        <v>47</v>
      </c>
      <c r="BC7" s="649"/>
      <c r="BD7" s="649"/>
      <c r="BE7" s="649"/>
      <c r="BF7" s="649"/>
      <c r="BG7" s="649"/>
      <c r="BH7" s="649" t="s">
        <v>55</v>
      </c>
      <c r="BI7" s="649"/>
      <c r="BJ7" s="649"/>
      <c r="BK7" s="649"/>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2"/>
    </row>
    <row r="8" spans="2:89">
      <c r="B8" s="348"/>
      <c r="C8" s="59"/>
      <c r="D8" s="634" t="s">
        <v>429</v>
      </c>
      <c r="E8" s="634"/>
      <c r="F8" s="634"/>
      <c r="G8" s="634"/>
      <c r="H8" s="634"/>
      <c r="I8" s="634"/>
      <c r="J8" s="634"/>
      <c r="K8" s="634"/>
      <c r="L8" s="634"/>
      <c r="M8" s="634"/>
      <c r="N8" s="634"/>
      <c r="O8" s="634"/>
      <c r="P8" s="634"/>
      <c r="Q8" s="634"/>
      <c r="R8" s="634"/>
      <c r="S8" s="634"/>
      <c r="T8" s="634"/>
      <c r="U8" s="635">
        <v>30506</v>
      </c>
      <c r="V8" s="635"/>
      <c r="W8" s="635"/>
      <c r="X8" s="635"/>
      <c r="Y8" s="635"/>
      <c r="Z8" s="635"/>
      <c r="AA8" s="635"/>
      <c r="AB8" s="58"/>
      <c r="AC8" s="58"/>
      <c r="AD8" s="58"/>
      <c r="AE8" s="58"/>
      <c r="AF8" s="58"/>
      <c r="AG8" s="58"/>
      <c r="AH8" s="58"/>
      <c r="AI8" s="58"/>
      <c r="AJ8" s="58"/>
      <c r="AK8" s="352"/>
      <c r="AL8" s="10">
        <v>2</v>
      </c>
      <c r="AM8" t="str">
        <f>IF(BC8,D8&amp;$U$7&amp;U8,"")</f>
        <v/>
      </c>
      <c r="AN8" t="b">
        <f>BC8</f>
        <v>0</v>
      </c>
      <c r="AO8" t="s">
        <v>36</v>
      </c>
      <c r="AP8" t="b">
        <f>AN8</f>
        <v>0</v>
      </c>
      <c r="AQ8" s="11" t="b">
        <f>AND($AN8,$AP8)</f>
        <v>0</v>
      </c>
      <c r="AR8" s="11" t="b">
        <f>IF($AN8=TRUE,$AP8&lt;&gt;TRUE)</f>
        <v>0</v>
      </c>
      <c r="AT8" s="12" t="str">
        <f t="shared" si="0"/>
        <v/>
      </c>
      <c r="BB8" s="33"/>
      <c r="BC8" s="33" t="b">
        <v>0</v>
      </c>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row>
    <row r="9" spans="2:89">
      <c r="B9" s="348"/>
      <c r="C9" s="59"/>
      <c r="D9" s="634" t="s">
        <v>428</v>
      </c>
      <c r="E9" s="634"/>
      <c r="F9" s="634"/>
      <c r="G9" s="634"/>
      <c r="H9" s="634"/>
      <c r="I9" s="634"/>
      <c r="J9" s="634"/>
      <c r="K9" s="634"/>
      <c r="L9" s="634"/>
      <c r="M9" s="634"/>
      <c r="N9" s="634"/>
      <c r="O9" s="634"/>
      <c r="P9" s="634"/>
      <c r="Q9" s="634"/>
      <c r="R9" s="634"/>
      <c r="S9" s="634"/>
      <c r="T9" s="634"/>
      <c r="U9" s="635">
        <v>21538</v>
      </c>
      <c r="V9" s="635"/>
      <c r="W9" s="635"/>
      <c r="X9" s="635"/>
      <c r="Y9" s="635"/>
      <c r="Z9" s="635"/>
      <c r="AA9" s="635"/>
      <c r="AB9" s="58"/>
      <c r="AC9" s="58"/>
      <c r="AD9" s="58"/>
      <c r="AE9" s="58"/>
      <c r="AF9" s="58"/>
      <c r="AG9" s="58"/>
      <c r="AH9" s="58"/>
      <c r="AI9" s="58"/>
      <c r="AJ9" s="58"/>
      <c r="AK9" s="352"/>
      <c r="AL9" s="10">
        <v>2</v>
      </c>
      <c r="AM9" t="str">
        <f t="shared" ref="AM9:AM11" si="1">IF(BC9,D9&amp;$U$7&amp;U9,"")</f>
        <v/>
      </c>
      <c r="AN9" t="b">
        <f t="shared" ref="AN9:AN12" si="2">BC9</f>
        <v>0</v>
      </c>
      <c r="AO9" t="s">
        <v>37</v>
      </c>
      <c r="AP9" t="b">
        <f t="shared" ref="AP9:AP12" si="3">AN9</f>
        <v>0</v>
      </c>
      <c r="AQ9" s="11" t="b">
        <f t="shared" ref="AQ9:AQ17" si="4">AND($AN9,$AP9)</f>
        <v>0</v>
      </c>
      <c r="AR9" s="11" t="b">
        <f t="shared" ref="AR9:AR17" si="5">IF($AN9=TRUE,$AP9&lt;&gt;TRUE)</f>
        <v>0</v>
      </c>
      <c r="AT9" s="12" t="str">
        <f t="shared" si="0"/>
        <v/>
      </c>
      <c r="BC9" s="27" t="b">
        <v>0</v>
      </c>
    </row>
    <row r="10" spans="2:89">
      <c r="B10" s="348"/>
      <c r="C10" s="59"/>
      <c r="D10" s="634" t="s">
        <v>427</v>
      </c>
      <c r="E10" s="634"/>
      <c r="F10" s="634"/>
      <c r="G10" s="634"/>
      <c r="H10" s="634"/>
      <c r="I10" s="634"/>
      <c r="J10" s="634"/>
      <c r="K10" s="634"/>
      <c r="L10" s="634"/>
      <c r="M10" s="634"/>
      <c r="N10" s="634"/>
      <c r="O10" s="634"/>
      <c r="P10" s="634"/>
      <c r="Q10" s="634"/>
      <c r="R10" s="634"/>
      <c r="S10" s="634"/>
      <c r="T10" s="634"/>
      <c r="U10" s="635">
        <v>11634</v>
      </c>
      <c r="V10" s="635"/>
      <c r="W10" s="635"/>
      <c r="X10" s="635"/>
      <c r="Y10" s="635"/>
      <c r="Z10" s="635"/>
      <c r="AA10" s="635"/>
      <c r="AB10" s="58"/>
      <c r="AC10" s="58"/>
      <c r="AD10" s="58"/>
      <c r="AE10" s="58"/>
      <c r="AF10" s="58"/>
      <c r="AG10" s="58"/>
      <c r="AH10" s="58"/>
      <c r="AI10" s="58"/>
      <c r="AJ10" s="58"/>
      <c r="AK10" s="352"/>
      <c r="AL10" s="10">
        <v>2</v>
      </c>
      <c r="AM10" t="str">
        <f t="shared" si="1"/>
        <v/>
      </c>
      <c r="AN10" t="b">
        <f t="shared" si="2"/>
        <v>0</v>
      </c>
      <c r="AO10" t="s">
        <v>38</v>
      </c>
      <c r="AP10" t="b">
        <f t="shared" si="3"/>
        <v>0</v>
      </c>
      <c r="AQ10" s="11" t="b">
        <f t="shared" si="4"/>
        <v>0</v>
      </c>
      <c r="AR10" s="11" t="b">
        <f t="shared" si="5"/>
        <v>0</v>
      </c>
      <c r="AT10" s="12" t="str">
        <f t="shared" si="0"/>
        <v/>
      </c>
      <c r="BB10" s="27" t="b">
        <v>0</v>
      </c>
      <c r="BC10" s="27" t="b">
        <v>0</v>
      </c>
    </row>
    <row r="11" spans="2:89">
      <c r="B11" s="348"/>
      <c r="C11" s="346"/>
      <c r="D11" s="634" t="s">
        <v>425</v>
      </c>
      <c r="E11" s="634"/>
      <c r="F11" s="634"/>
      <c r="G11" s="634"/>
      <c r="H11" s="634"/>
      <c r="I11" s="634"/>
      <c r="J11" s="634"/>
      <c r="K11" s="634"/>
      <c r="L11" s="634"/>
      <c r="M11" s="634"/>
      <c r="N11" s="634"/>
      <c r="O11" s="634"/>
      <c r="P11" s="634"/>
      <c r="Q11" s="634"/>
      <c r="R11" s="634"/>
      <c r="S11" s="634"/>
      <c r="T11" s="634"/>
      <c r="U11" s="635">
        <v>12154</v>
      </c>
      <c r="V11" s="635"/>
      <c r="W11" s="635"/>
      <c r="X11" s="635"/>
      <c r="Y11" s="635"/>
      <c r="Z11" s="635"/>
      <c r="AA11" s="635"/>
      <c r="AB11" s="58"/>
      <c r="AC11" s="58"/>
      <c r="AD11" s="58"/>
      <c r="AE11" s="58"/>
      <c r="AF11" s="58"/>
      <c r="AG11" s="58"/>
      <c r="AH11" s="58"/>
      <c r="AI11" s="58"/>
      <c r="AJ11" s="58"/>
      <c r="AK11" s="352"/>
      <c r="AL11" s="10">
        <v>2</v>
      </c>
      <c r="AM11" t="str">
        <f t="shared" si="1"/>
        <v/>
      </c>
      <c r="AN11" t="b">
        <f t="shared" si="2"/>
        <v>0</v>
      </c>
      <c r="AO11" t="s">
        <v>39</v>
      </c>
      <c r="AP11" t="b">
        <f t="shared" si="3"/>
        <v>0</v>
      </c>
      <c r="AQ11" s="11" t="b">
        <f t="shared" si="4"/>
        <v>0</v>
      </c>
      <c r="AR11" s="11" t="b">
        <f t="shared" si="5"/>
        <v>0</v>
      </c>
      <c r="AT11" s="12" t="str">
        <f t="shared" si="0"/>
        <v/>
      </c>
      <c r="BC11" s="27" t="b">
        <v>0</v>
      </c>
    </row>
    <row r="12" spans="2:89">
      <c r="B12" s="348"/>
      <c r="C12" s="59"/>
      <c r="D12" s="634" t="s">
        <v>426</v>
      </c>
      <c r="E12" s="634"/>
      <c r="F12" s="634"/>
      <c r="G12" s="634"/>
      <c r="H12" s="634"/>
      <c r="I12" s="634"/>
      <c r="J12" s="634"/>
      <c r="K12" s="634"/>
      <c r="L12" s="634"/>
      <c r="M12" s="634"/>
      <c r="N12" s="634"/>
      <c r="O12" s="634"/>
      <c r="P12" s="634"/>
      <c r="Q12" s="634"/>
      <c r="R12" s="634"/>
      <c r="S12" s="634"/>
      <c r="T12" s="634"/>
      <c r="U12" s="635">
        <v>11633</v>
      </c>
      <c r="V12" s="635"/>
      <c r="W12" s="635"/>
      <c r="X12" s="635"/>
      <c r="Y12" s="635"/>
      <c r="Z12" s="635"/>
      <c r="AA12" s="635"/>
      <c r="AB12" s="58"/>
      <c r="AC12" s="58"/>
      <c r="AD12" s="58"/>
      <c r="AE12" s="58"/>
      <c r="AF12" s="58"/>
      <c r="AG12" s="58"/>
      <c r="AH12" s="58"/>
      <c r="AI12" s="58"/>
      <c r="AJ12" s="58"/>
      <c r="AK12" s="352"/>
      <c r="AL12" s="10">
        <v>2</v>
      </c>
      <c r="AM12" t="str">
        <f>IF(BC12,D12&amp;$U$7&amp;U12,"")</f>
        <v/>
      </c>
      <c r="AN12" t="b">
        <f t="shared" si="2"/>
        <v>0</v>
      </c>
      <c r="AO12" t="s">
        <v>40</v>
      </c>
      <c r="AP12" t="b">
        <f t="shared" si="3"/>
        <v>0</v>
      </c>
      <c r="AQ12" s="11" t="b">
        <f t="shared" si="4"/>
        <v>0</v>
      </c>
      <c r="AR12" s="11" t="b">
        <f t="shared" si="5"/>
        <v>0</v>
      </c>
      <c r="AT12" s="12" t="str">
        <f t="shared" si="0"/>
        <v/>
      </c>
      <c r="BC12" s="27" t="b">
        <v>0</v>
      </c>
    </row>
    <row r="13" spans="2:89">
      <c r="B13" s="348"/>
      <c r="C13" s="636" t="s">
        <v>3</v>
      </c>
      <c r="D13" s="636"/>
      <c r="E13" s="636"/>
      <c r="F13" s="636"/>
      <c r="G13" s="636"/>
      <c r="H13" s="636"/>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352"/>
      <c r="AL13" s="10">
        <v>1</v>
      </c>
      <c r="AM13" t="str">
        <f>IF(AS13="","",AS13)&amp;C13</f>
        <v>【!!!未完全填寫!!!】作用天數選擇Time point:</v>
      </c>
      <c r="AN13" t="b">
        <f>OR(AK6&gt;0)</f>
        <v>0</v>
      </c>
      <c r="AO13" t="s">
        <v>32</v>
      </c>
      <c r="AP13" t="b">
        <f>AN13</f>
        <v>0</v>
      </c>
      <c r="AQ13" s="11" t="b">
        <f>AND($AN13,$AP13)</f>
        <v>0</v>
      </c>
      <c r="AR13" s="11" t="b">
        <f>IF($AN13=TRUE,$AP13&lt;&gt;TRUE)</f>
        <v>0</v>
      </c>
      <c r="AS13" t="str">
        <f>IF(OR(AL13=1,AL13=2),IF(OR(BC14:BC17)=FALSE,"【!!!未完全填寫!!!】",""),"")</f>
        <v>【!!!未完全填寫!!!】</v>
      </c>
      <c r="AT13" s="12" t="str">
        <f t="shared" si="0"/>
        <v/>
      </c>
    </row>
    <row r="14" spans="2:89">
      <c r="B14" s="348"/>
      <c r="C14" s="59"/>
      <c r="D14" s="637" t="s">
        <v>12</v>
      </c>
      <c r="E14" s="637"/>
      <c r="F14" s="637"/>
      <c r="G14" s="637"/>
      <c r="H14" s="637"/>
      <c r="I14" s="637"/>
      <c r="J14" s="637"/>
      <c r="K14" s="637"/>
      <c r="L14" s="637"/>
      <c r="M14" s="637"/>
      <c r="N14" s="637"/>
      <c r="O14" s="637"/>
      <c r="P14" s="637"/>
      <c r="Q14" s="637"/>
      <c r="R14" s="637"/>
      <c r="S14" s="637"/>
      <c r="T14" s="637"/>
      <c r="U14" s="637"/>
      <c r="V14" s="637"/>
      <c r="W14" s="637"/>
      <c r="X14" s="637"/>
      <c r="Y14" s="637"/>
      <c r="Z14" s="637"/>
      <c r="AA14" s="637"/>
      <c r="AB14" s="637"/>
      <c r="AC14" s="637"/>
      <c r="AD14" s="637"/>
      <c r="AE14" s="637"/>
      <c r="AF14" s="637"/>
      <c r="AG14" s="637"/>
      <c r="AH14" s="637"/>
      <c r="AI14" s="637"/>
      <c r="AJ14" s="637"/>
      <c r="AK14" s="638"/>
      <c r="AL14" s="10">
        <v>2</v>
      </c>
      <c r="AM14" t="str">
        <f>IF(BC14,D14,"")</f>
        <v/>
      </c>
      <c r="AN14" t="b">
        <f t="shared" ref="AN14:AN17" si="6">BC14</f>
        <v>0</v>
      </c>
      <c r="AO14" t="s">
        <v>40</v>
      </c>
      <c r="AP14" t="b">
        <f t="shared" ref="AP14:AP17" si="7">AN14</f>
        <v>0</v>
      </c>
      <c r="AQ14" s="11" t="b">
        <f t="shared" si="4"/>
        <v>0</v>
      </c>
      <c r="AR14" s="11" t="b">
        <f t="shared" si="5"/>
        <v>0</v>
      </c>
      <c r="AT14" s="12" t="str">
        <f t="shared" si="0"/>
        <v/>
      </c>
      <c r="BC14" s="27" t="b">
        <v>0</v>
      </c>
    </row>
    <row r="15" spans="2:89">
      <c r="B15" s="348"/>
      <c r="C15" s="59"/>
      <c r="D15" s="646" t="s">
        <v>430</v>
      </c>
      <c r="E15" s="646"/>
      <c r="F15" s="646"/>
      <c r="G15" s="646"/>
      <c r="H15" s="646"/>
      <c r="I15" s="646"/>
      <c r="J15" s="646"/>
      <c r="K15" s="646"/>
      <c r="L15" s="646"/>
      <c r="M15" s="646"/>
      <c r="N15" s="646"/>
      <c r="O15" s="646"/>
      <c r="P15" s="646"/>
      <c r="Q15" s="646"/>
      <c r="R15" s="646"/>
      <c r="S15" s="646"/>
      <c r="T15" s="646"/>
      <c r="U15" s="646"/>
      <c r="V15" s="646"/>
      <c r="W15" s="646"/>
      <c r="X15" s="646"/>
      <c r="Y15" s="646"/>
      <c r="Z15" s="646"/>
      <c r="AA15" s="646"/>
      <c r="AB15" s="646"/>
      <c r="AC15" s="646"/>
      <c r="AD15" s="646"/>
      <c r="AE15" s="646"/>
      <c r="AF15" s="646"/>
      <c r="AG15" s="646"/>
      <c r="AH15" s="646"/>
      <c r="AI15" s="646"/>
      <c r="AJ15" s="646"/>
      <c r="AK15" s="647"/>
      <c r="AL15" s="10"/>
      <c r="AQ15" s="11"/>
      <c r="AR15" s="11"/>
      <c r="AT15" s="12"/>
      <c r="BC15" s="27" t="b">
        <v>0</v>
      </c>
    </row>
    <row r="16" spans="2:89">
      <c r="B16" s="348"/>
      <c r="C16" s="59"/>
      <c r="D16" s="637" t="s">
        <v>13</v>
      </c>
      <c r="E16" s="637"/>
      <c r="F16" s="637"/>
      <c r="G16" s="637"/>
      <c r="H16" s="637"/>
      <c r="I16" s="637"/>
      <c r="J16" s="637"/>
      <c r="K16" s="637"/>
      <c r="L16" s="637"/>
      <c r="M16" s="637"/>
      <c r="N16" s="637"/>
      <c r="O16" s="637"/>
      <c r="P16" s="637"/>
      <c r="Q16" s="637"/>
      <c r="R16" s="637"/>
      <c r="S16" s="637"/>
      <c r="T16" s="637"/>
      <c r="U16" s="637"/>
      <c r="V16" s="637"/>
      <c r="W16" s="637"/>
      <c r="X16" s="637"/>
      <c r="Y16" s="637"/>
      <c r="Z16" s="637"/>
      <c r="AA16" s="637"/>
      <c r="AB16" s="637"/>
      <c r="AC16" s="637"/>
      <c r="AD16" s="637"/>
      <c r="AE16" s="637"/>
      <c r="AF16" s="637"/>
      <c r="AG16" s="637"/>
      <c r="AH16" s="637"/>
      <c r="AI16" s="637"/>
      <c r="AJ16" s="637"/>
      <c r="AK16" s="638"/>
      <c r="AL16" s="10">
        <v>2</v>
      </c>
      <c r="AM16" t="str">
        <f>IF(BC16,D16,"")</f>
        <v/>
      </c>
      <c r="AN16" t="b">
        <f t="shared" si="6"/>
        <v>0</v>
      </c>
      <c r="AO16" t="s">
        <v>40</v>
      </c>
      <c r="AP16" t="b">
        <f t="shared" si="7"/>
        <v>0</v>
      </c>
      <c r="AQ16" s="11" t="b">
        <f t="shared" si="4"/>
        <v>0</v>
      </c>
      <c r="AR16" s="11" t="b">
        <f t="shared" si="5"/>
        <v>0</v>
      </c>
      <c r="AT16" s="12" t="str">
        <f>AT14&amp;IF(AQ16=TRUE,
    IF(AL16=3,
        IF(AM16="", "", "        "&amp;REPT("-", LEN(AO16) - LEN(SUBSTITUTE(AO16, "-", "")))&amp;AM16&amp;CHAR(10)),
        IF(AL16=1, ""&amp;AM16&amp;CHAR(10),
           IF(AL16=2, "      █"&amp;AM16&amp;CHAR(10), AM16&amp;CHAR(10))
        )
    ),
    "")</f>
        <v/>
      </c>
      <c r="BC16" s="27" t="b">
        <v>0</v>
      </c>
    </row>
    <row r="17" spans="2:55">
      <c r="B17" s="348"/>
      <c r="C17" s="59"/>
      <c r="D17" s="639" t="s">
        <v>14</v>
      </c>
      <c r="E17" s="639"/>
      <c r="F17" s="639"/>
      <c r="G17" s="639"/>
      <c r="H17" s="639"/>
      <c r="I17" s="639"/>
      <c r="J17" s="639"/>
      <c r="K17" s="639"/>
      <c r="L17" s="639"/>
      <c r="M17" s="639"/>
      <c r="N17" s="639"/>
      <c r="O17" s="639"/>
      <c r="P17" s="639"/>
      <c r="Q17" s="639"/>
      <c r="R17" s="639"/>
      <c r="S17" s="639"/>
      <c r="T17" s="639"/>
      <c r="U17" s="639" t="s">
        <v>41</v>
      </c>
      <c r="V17" s="639"/>
      <c r="W17" s="639"/>
      <c r="X17" s="639"/>
      <c r="Y17" s="639"/>
      <c r="Z17" s="639"/>
      <c r="AA17" s="639"/>
      <c r="AB17" s="639"/>
      <c r="AC17" s="639"/>
      <c r="AD17" s="639"/>
      <c r="AE17" s="639"/>
      <c r="AF17" s="639"/>
      <c r="AG17" s="639"/>
      <c r="AH17" s="639"/>
      <c r="AI17" s="639"/>
      <c r="AJ17" s="639"/>
      <c r="AK17" s="640"/>
      <c r="AL17" s="10">
        <v>2</v>
      </c>
      <c r="AM17" t="str">
        <f>IF(BC17,D17&amp;K17&amp;U17,"")</f>
        <v/>
      </c>
      <c r="AN17" t="b">
        <f t="shared" si="6"/>
        <v>0</v>
      </c>
      <c r="AO17" t="s">
        <v>40</v>
      </c>
      <c r="AP17" t="b">
        <f t="shared" si="7"/>
        <v>0</v>
      </c>
      <c r="AQ17" s="11" t="b">
        <f t="shared" si="4"/>
        <v>0</v>
      </c>
      <c r="AR17" s="11" t="b">
        <f t="shared" si="5"/>
        <v>0</v>
      </c>
      <c r="AT17" s="12" t="str">
        <f t="shared" si="0"/>
        <v/>
      </c>
      <c r="BC17" s="27" t="b">
        <v>0</v>
      </c>
    </row>
    <row r="18" spans="2:55">
      <c r="B18" s="645" t="s">
        <v>434</v>
      </c>
      <c r="C18" s="642"/>
      <c r="D18" s="642"/>
      <c r="E18" s="642"/>
      <c r="F18" s="642"/>
      <c r="G18" s="642"/>
      <c r="H18" s="642"/>
      <c r="I18" s="642"/>
      <c r="J18" s="642"/>
      <c r="K18" s="642"/>
      <c r="L18" s="642"/>
      <c r="M18" s="642"/>
      <c r="N18" s="642"/>
      <c r="O18" s="642"/>
      <c r="P18" s="642"/>
      <c r="Q18" s="642"/>
      <c r="R18" s="642"/>
      <c r="S18" s="642"/>
      <c r="T18" s="642"/>
      <c r="U18" s="642"/>
      <c r="V18" s="642"/>
      <c r="W18" s="642"/>
      <c r="X18" s="642"/>
      <c r="Y18" s="642"/>
      <c r="Z18" s="642"/>
      <c r="AA18" s="642"/>
      <c r="AB18" s="642"/>
      <c r="AC18" s="642"/>
      <c r="AD18" s="642"/>
      <c r="AE18" s="642"/>
      <c r="AF18" s="642"/>
      <c r="AG18" s="642"/>
      <c r="AH18" s="642"/>
      <c r="AI18" s="642"/>
      <c r="AJ18" s="642"/>
      <c r="AK18" s="351">
        <f>COUNTIF(BC20:BC24,TRUE)</f>
        <v>0</v>
      </c>
      <c r="AL18" s="10">
        <v>1</v>
      </c>
      <c r="AM18" t="str">
        <f>IF(AS18="","",AS18)&amp;B18</f>
        <v>ISO 11930 試驗方法   **所需樣品量400mL**</v>
      </c>
      <c r="AN18" t="b">
        <f>OR(AK18&gt;0,BC26:BC27)</f>
        <v>0</v>
      </c>
      <c r="AO18" t="s">
        <v>32</v>
      </c>
      <c r="AP18" t="b">
        <f>AN18</f>
        <v>0</v>
      </c>
      <c r="AQ18" s="11" t="b">
        <f>AND($AN18,$AP18)</f>
        <v>0</v>
      </c>
      <c r="AR18" s="11" t="b">
        <f>IF($AN18=TRUE,$AP18&lt;&gt;TRUE)</f>
        <v>0</v>
      </c>
      <c r="AT18" s="12" t="str">
        <f t="shared" si="0"/>
        <v/>
      </c>
    </row>
    <row r="19" spans="2:55">
      <c r="B19" s="348"/>
      <c r="C19" s="636" t="s">
        <v>2</v>
      </c>
      <c r="D19" s="636"/>
      <c r="E19" s="636"/>
      <c r="F19" s="636"/>
      <c r="G19" s="636"/>
      <c r="H19" s="636"/>
      <c r="I19" s="636"/>
      <c r="J19" s="636"/>
      <c r="K19" s="636"/>
      <c r="L19" s="636"/>
      <c r="M19" s="636"/>
      <c r="N19" s="636"/>
      <c r="O19" s="636"/>
      <c r="P19" s="636"/>
      <c r="Q19" s="636"/>
      <c r="R19" s="636"/>
      <c r="S19" s="636"/>
      <c r="T19" s="636"/>
      <c r="U19" s="636" t="s">
        <v>1</v>
      </c>
      <c r="V19" s="636"/>
      <c r="W19" s="636"/>
      <c r="X19" s="636"/>
      <c r="Y19" s="636"/>
      <c r="Z19" s="636"/>
      <c r="AA19" s="636"/>
      <c r="AB19" s="58"/>
      <c r="AC19" s="58"/>
      <c r="AD19" s="58"/>
      <c r="AE19" s="58"/>
      <c r="AF19" s="58"/>
      <c r="AG19" s="58"/>
      <c r="AH19" s="58"/>
      <c r="AI19" s="58"/>
      <c r="AJ19" s="58"/>
      <c r="AK19" s="352"/>
      <c r="AL19" s="10">
        <v>3</v>
      </c>
      <c r="AQ19" s="11"/>
      <c r="AR19" s="11"/>
      <c r="AT19" s="12" t="str">
        <f t="shared" si="0"/>
        <v/>
      </c>
    </row>
    <row r="20" spans="2:55">
      <c r="B20" s="348"/>
      <c r="C20" s="59"/>
      <c r="D20" s="634" t="s">
        <v>431</v>
      </c>
      <c r="E20" s="634"/>
      <c r="F20" s="634"/>
      <c r="G20" s="634"/>
      <c r="H20" s="634"/>
      <c r="I20" s="634"/>
      <c r="J20" s="634"/>
      <c r="K20" s="634"/>
      <c r="L20" s="634"/>
      <c r="M20" s="634"/>
      <c r="N20" s="634"/>
      <c r="O20" s="634"/>
      <c r="P20" s="634"/>
      <c r="Q20" s="634"/>
      <c r="R20" s="634"/>
      <c r="S20" s="634"/>
      <c r="T20" s="634"/>
      <c r="U20" s="635">
        <v>30506</v>
      </c>
      <c r="V20" s="635"/>
      <c r="W20" s="635"/>
      <c r="X20" s="635"/>
      <c r="Y20" s="635"/>
      <c r="Z20" s="635"/>
      <c r="AA20" s="635"/>
      <c r="AB20" s="58"/>
      <c r="AC20" s="58"/>
      <c r="AD20" s="58"/>
      <c r="AE20" s="58"/>
      <c r="AF20" s="58"/>
      <c r="AG20" s="58"/>
      <c r="AH20" s="58"/>
      <c r="AI20" s="58"/>
      <c r="AJ20" s="58"/>
      <c r="AK20" s="352"/>
      <c r="AL20" s="10">
        <v>2</v>
      </c>
      <c r="AM20" t="str">
        <f>IF(BC20,D20&amp;$U$7&amp;U20,"")</f>
        <v/>
      </c>
      <c r="AN20" t="b">
        <f>BC20</f>
        <v>0</v>
      </c>
      <c r="AO20" t="s">
        <v>36</v>
      </c>
      <c r="AP20" t="b">
        <f>AN20</f>
        <v>0</v>
      </c>
      <c r="AQ20" s="11" t="b">
        <f>AND($AN20,$AP20)</f>
        <v>0</v>
      </c>
      <c r="AR20" s="11" t="b">
        <f>IF($AN20=TRUE,$AP20&lt;&gt;TRUE)</f>
        <v>0</v>
      </c>
      <c r="AT20" s="12" t="str">
        <f t="shared" si="0"/>
        <v/>
      </c>
      <c r="BC20" s="27" t="b">
        <v>0</v>
      </c>
    </row>
    <row r="21" spans="2:55">
      <c r="B21" s="348"/>
      <c r="C21" s="59"/>
      <c r="D21" s="634" t="s">
        <v>428</v>
      </c>
      <c r="E21" s="634"/>
      <c r="F21" s="634"/>
      <c r="G21" s="634"/>
      <c r="H21" s="634"/>
      <c r="I21" s="634"/>
      <c r="J21" s="634"/>
      <c r="K21" s="634"/>
      <c r="L21" s="634"/>
      <c r="M21" s="634"/>
      <c r="N21" s="634"/>
      <c r="O21" s="634"/>
      <c r="P21" s="634"/>
      <c r="Q21" s="634"/>
      <c r="R21" s="634"/>
      <c r="S21" s="634"/>
      <c r="T21" s="634"/>
      <c r="U21" s="635">
        <v>21538</v>
      </c>
      <c r="V21" s="635"/>
      <c r="W21" s="635"/>
      <c r="X21" s="635"/>
      <c r="Y21" s="635"/>
      <c r="Z21" s="635"/>
      <c r="AA21" s="635"/>
      <c r="AB21" s="58"/>
      <c r="AC21" s="58"/>
      <c r="AD21" s="58"/>
      <c r="AE21" s="58"/>
      <c r="AF21" s="58"/>
      <c r="AG21" s="58"/>
      <c r="AH21" s="58"/>
      <c r="AI21" s="58"/>
      <c r="AJ21" s="58"/>
      <c r="AK21" s="352"/>
      <c r="AL21" s="10">
        <v>2</v>
      </c>
      <c r="AM21" t="str">
        <f t="shared" ref="AM21:AM23" si="8">IF(BC21,D21&amp;$U$7&amp;U21,"")</f>
        <v/>
      </c>
      <c r="AN21" t="b">
        <f t="shared" ref="AN21:AN24" si="9">BC21</f>
        <v>0</v>
      </c>
      <c r="AO21" t="s">
        <v>37</v>
      </c>
      <c r="AP21" t="b">
        <f t="shared" ref="AP21:AP24" si="10">AN21</f>
        <v>0</v>
      </c>
      <c r="AQ21" s="11" t="b">
        <f t="shared" ref="AQ21:AQ27" si="11">AND($AN21,$AP21)</f>
        <v>0</v>
      </c>
      <c r="AR21" s="11" t="b">
        <f t="shared" ref="AR21:AR27" si="12">IF($AN21=TRUE,$AP21&lt;&gt;TRUE)</f>
        <v>0</v>
      </c>
      <c r="AT21" s="12" t="str">
        <f t="shared" si="0"/>
        <v/>
      </c>
      <c r="BC21" s="27" t="b">
        <v>0</v>
      </c>
    </row>
    <row r="22" spans="2:55">
      <c r="B22" s="348"/>
      <c r="C22" s="59"/>
      <c r="D22" s="634" t="s">
        <v>432</v>
      </c>
      <c r="E22" s="634"/>
      <c r="F22" s="634"/>
      <c r="G22" s="634"/>
      <c r="H22" s="634"/>
      <c r="I22" s="634"/>
      <c r="J22" s="634"/>
      <c r="K22" s="634"/>
      <c r="L22" s="634"/>
      <c r="M22" s="634"/>
      <c r="N22" s="634"/>
      <c r="O22" s="634"/>
      <c r="P22" s="634"/>
      <c r="Q22" s="634"/>
      <c r="R22" s="634"/>
      <c r="S22" s="634"/>
      <c r="T22" s="634"/>
      <c r="U22" s="635">
        <v>11634</v>
      </c>
      <c r="V22" s="635"/>
      <c r="W22" s="635"/>
      <c r="X22" s="635"/>
      <c r="Y22" s="635"/>
      <c r="Z22" s="635"/>
      <c r="AA22" s="635"/>
      <c r="AB22" s="58"/>
      <c r="AC22" s="58"/>
      <c r="AD22" s="58"/>
      <c r="AE22" s="58"/>
      <c r="AF22" s="58"/>
      <c r="AG22" s="58"/>
      <c r="AH22" s="58"/>
      <c r="AI22" s="58"/>
      <c r="AJ22" s="58"/>
      <c r="AK22" s="352"/>
      <c r="AL22" s="10">
        <v>2</v>
      </c>
      <c r="AM22" t="str">
        <f t="shared" si="8"/>
        <v/>
      </c>
      <c r="AN22" t="b">
        <f t="shared" si="9"/>
        <v>0</v>
      </c>
      <c r="AO22" t="s">
        <v>38</v>
      </c>
      <c r="AP22" t="b">
        <f t="shared" si="10"/>
        <v>0</v>
      </c>
      <c r="AQ22" s="11" t="b">
        <f t="shared" si="11"/>
        <v>0</v>
      </c>
      <c r="AR22" s="11" t="b">
        <f t="shared" si="12"/>
        <v>0</v>
      </c>
      <c r="AT22" s="12" t="str">
        <f t="shared" si="0"/>
        <v/>
      </c>
      <c r="BC22" s="27" t="b">
        <v>0</v>
      </c>
    </row>
    <row r="23" spans="2:55">
      <c r="B23" s="348"/>
      <c r="C23" s="346"/>
      <c r="D23" s="634" t="s">
        <v>425</v>
      </c>
      <c r="E23" s="634"/>
      <c r="F23" s="634"/>
      <c r="G23" s="634"/>
      <c r="H23" s="634"/>
      <c r="I23" s="634"/>
      <c r="J23" s="634"/>
      <c r="K23" s="634"/>
      <c r="L23" s="634"/>
      <c r="M23" s="634"/>
      <c r="N23" s="634"/>
      <c r="O23" s="634"/>
      <c r="P23" s="634"/>
      <c r="Q23" s="634"/>
      <c r="R23" s="634"/>
      <c r="S23" s="634"/>
      <c r="T23" s="634"/>
      <c r="U23" s="635">
        <v>12154</v>
      </c>
      <c r="V23" s="635"/>
      <c r="W23" s="635"/>
      <c r="X23" s="635"/>
      <c r="Y23" s="635"/>
      <c r="Z23" s="635"/>
      <c r="AA23" s="635"/>
      <c r="AB23" s="58"/>
      <c r="AC23" s="58"/>
      <c r="AD23" s="58"/>
      <c r="AE23" s="58"/>
      <c r="AF23" s="58"/>
      <c r="AG23" s="58"/>
      <c r="AH23" s="58"/>
      <c r="AI23" s="58"/>
      <c r="AJ23" s="58"/>
      <c r="AK23" s="352"/>
      <c r="AL23" s="10">
        <v>2</v>
      </c>
      <c r="AM23" t="str">
        <f t="shared" si="8"/>
        <v/>
      </c>
      <c r="AN23" t="b">
        <f t="shared" si="9"/>
        <v>0</v>
      </c>
      <c r="AO23" t="s">
        <v>39</v>
      </c>
      <c r="AP23" t="b">
        <f t="shared" si="10"/>
        <v>0</v>
      </c>
      <c r="AQ23" s="11" t="b">
        <f t="shared" si="11"/>
        <v>0</v>
      </c>
      <c r="AR23" s="11" t="b">
        <f t="shared" si="12"/>
        <v>0</v>
      </c>
      <c r="AT23" s="12" t="str">
        <f t="shared" si="0"/>
        <v/>
      </c>
      <c r="BC23" s="27" t="b">
        <v>0</v>
      </c>
    </row>
    <row r="24" spans="2:55">
      <c r="B24" s="348"/>
      <c r="C24" s="59"/>
      <c r="D24" s="634" t="s">
        <v>426</v>
      </c>
      <c r="E24" s="634"/>
      <c r="F24" s="634"/>
      <c r="G24" s="634"/>
      <c r="H24" s="634"/>
      <c r="I24" s="634"/>
      <c r="J24" s="634"/>
      <c r="K24" s="634"/>
      <c r="L24" s="634"/>
      <c r="M24" s="634"/>
      <c r="N24" s="634"/>
      <c r="O24" s="634"/>
      <c r="P24" s="634"/>
      <c r="Q24" s="634"/>
      <c r="R24" s="634"/>
      <c r="S24" s="634"/>
      <c r="T24" s="634"/>
      <c r="U24" s="635">
        <v>11633</v>
      </c>
      <c r="V24" s="635"/>
      <c r="W24" s="635"/>
      <c r="X24" s="635"/>
      <c r="Y24" s="635"/>
      <c r="Z24" s="635"/>
      <c r="AA24" s="635"/>
      <c r="AB24" s="58"/>
      <c r="AC24" s="58"/>
      <c r="AD24" s="58"/>
      <c r="AE24" s="58"/>
      <c r="AF24" s="58"/>
      <c r="AG24" s="58"/>
      <c r="AH24" s="58"/>
      <c r="AI24" s="58"/>
      <c r="AJ24" s="58"/>
      <c r="AK24" s="352"/>
      <c r="AL24" s="10">
        <v>2</v>
      </c>
      <c r="AM24" t="str">
        <f>IF(BC24,D24&amp;$U$7&amp;U24,"")</f>
        <v/>
      </c>
      <c r="AN24" t="b">
        <f t="shared" si="9"/>
        <v>0</v>
      </c>
      <c r="AO24" t="s">
        <v>40</v>
      </c>
      <c r="AP24" t="b">
        <f t="shared" si="10"/>
        <v>0</v>
      </c>
      <c r="AQ24" s="11" t="b">
        <f t="shared" si="11"/>
        <v>0</v>
      </c>
      <c r="AR24" s="11" t="b">
        <f t="shared" si="12"/>
        <v>0</v>
      </c>
      <c r="AT24" s="12" t="str">
        <f t="shared" si="0"/>
        <v/>
      </c>
      <c r="BC24" s="27" t="b">
        <v>0</v>
      </c>
    </row>
    <row r="25" spans="2:55">
      <c r="B25" s="348"/>
      <c r="C25" s="636" t="s">
        <v>0</v>
      </c>
      <c r="D25" s="636"/>
      <c r="E25" s="636"/>
      <c r="F25" s="636"/>
      <c r="G25" s="636"/>
      <c r="H25" s="636"/>
      <c r="I25" s="58"/>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352"/>
      <c r="AL25" s="10">
        <v>1</v>
      </c>
      <c r="AM25" t="str">
        <f>IF(AS25="","",AS25)&amp;C25</f>
        <v>【!!!未完全填寫!!!】作用天數選擇 Time point:</v>
      </c>
      <c r="AN25" t="b">
        <f>OR(AK18&gt;0)</f>
        <v>0</v>
      </c>
      <c r="AO25" t="s">
        <v>32</v>
      </c>
      <c r="AP25" t="b">
        <f>AN25</f>
        <v>0</v>
      </c>
      <c r="AQ25" s="11" t="b">
        <f>AND($AN25,$AP25)</f>
        <v>0</v>
      </c>
      <c r="AR25" s="11" t="b">
        <f>IF($AN25=TRUE,$AP25&lt;&gt;TRUE)</f>
        <v>0</v>
      </c>
      <c r="AS25" t="str">
        <f>IF(OR(AL25=1,AL25=2),IF(OR(BC26:BC27)=FALSE,"【!!!未完全填寫!!!】",""),"")</f>
        <v>【!!!未完全填寫!!!】</v>
      </c>
      <c r="AT25" s="12" t="str">
        <f t="shared" si="0"/>
        <v/>
      </c>
    </row>
    <row r="26" spans="2:55">
      <c r="B26" s="348"/>
      <c r="C26" s="59"/>
      <c r="D26" s="637" t="s">
        <v>15</v>
      </c>
      <c r="E26" s="637"/>
      <c r="F26" s="637"/>
      <c r="G26" s="637"/>
      <c r="H26" s="637"/>
      <c r="I26" s="637"/>
      <c r="J26" s="637"/>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7"/>
      <c r="AH26" s="637"/>
      <c r="AI26" s="637"/>
      <c r="AJ26" s="637"/>
      <c r="AK26" s="638"/>
      <c r="AL26" s="10">
        <v>2</v>
      </c>
      <c r="AM26" t="str">
        <f>IF(BC26,D26,"")</f>
        <v/>
      </c>
      <c r="AN26" t="b">
        <f t="shared" ref="AN26:AN27" si="13">BC26</f>
        <v>0</v>
      </c>
      <c r="AO26" t="s">
        <v>40</v>
      </c>
      <c r="AP26" t="b">
        <f t="shared" ref="AP26:AP27" si="14">AN26</f>
        <v>0</v>
      </c>
      <c r="AQ26" s="11" t="b">
        <f t="shared" si="11"/>
        <v>0</v>
      </c>
      <c r="AR26" s="11" t="b">
        <f t="shared" si="12"/>
        <v>0</v>
      </c>
      <c r="AT26" s="12" t="str">
        <f t="shared" si="0"/>
        <v/>
      </c>
      <c r="BC26" s="27" t="b">
        <v>0</v>
      </c>
    </row>
    <row r="27" spans="2:55">
      <c r="B27" s="348"/>
      <c r="C27" s="59"/>
      <c r="D27" s="639" t="s">
        <v>14</v>
      </c>
      <c r="E27" s="639"/>
      <c r="F27" s="639"/>
      <c r="G27" s="639"/>
      <c r="H27" s="639"/>
      <c r="I27" s="639"/>
      <c r="J27" s="639"/>
      <c r="K27" s="639"/>
      <c r="L27" s="639"/>
      <c r="M27" s="639"/>
      <c r="N27" s="639"/>
      <c r="O27" s="639"/>
      <c r="P27" s="639"/>
      <c r="Q27" s="639"/>
      <c r="R27" s="639"/>
      <c r="S27" s="639"/>
      <c r="T27" s="639"/>
      <c r="U27" s="639" t="s">
        <v>41</v>
      </c>
      <c r="V27" s="639"/>
      <c r="W27" s="639"/>
      <c r="X27" s="639"/>
      <c r="Y27" s="639"/>
      <c r="Z27" s="639"/>
      <c r="AA27" s="639"/>
      <c r="AB27" s="639"/>
      <c r="AC27" s="639"/>
      <c r="AD27" s="639"/>
      <c r="AE27" s="639"/>
      <c r="AF27" s="639"/>
      <c r="AG27" s="639"/>
      <c r="AH27" s="639"/>
      <c r="AI27" s="639"/>
      <c r="AJ27" s="639"/>
      <c r="AK27" s="640"/>
      <c r="AL27" s="10">
        <v>2</v>
      </c>
      <c r="AM27" t="str">
        <f>IF(BC27,D27&amp;K27&amp;U27,"")</f>
        <v/>
      </c>
      <c r="AN27" t="b">
        <f t="shared" si="13"/>
        <v>0</v>
      </c>
      <c r="AO27" t="s">
        <v>40</v>
      </c>
      <c r="AP27" t="b">
        <f t="shared" si="14"/>
        <v>0</v>
      </c>
      <c r="AQ27" s="11" t="b">
        <f t="shared" si="11"/>
        <v>0</v>
      </c>
      <c r="AR27" s="11" t="b">
        <f t="shared" si="12"/>
        <v>0</v>
      </c>
      <c r="AT27" s="12" t="str">
        <f t="shared" si="0"/>
        <v/>
      </c>
      <c r="BC27" s="27" t="b">
        <v>0</v>
      </c>
    </row>
    <row r="28" spans="2:55">
      <c r="B28" s="645" t="s">
        <v>435</v>
      </c>
      <c r="C28" s="642"/>
      <c r="D28" s="642"/>
      <c r="E28" s="642"/>
      <c r="F28" s="642"/>
      <c r="G28" s="642"/>
      <c r="H28" s="642"/>
      <c r="I28" s="642"/>
      <c r="J28" s="642"/>
      <c r="K28" s="642"/>
      <c r="L28" s="642"/>
      <c r="M28" s="642"/>
      <c r="N28" s="642"/>
      <c r="O28" s="642"/>
      <c r="P28" s="642"/>
      <c r="Q28" s="642"/>
      <c r="R28" s="642"/>
      <c r="S28" s="642"/>
      <c r="T28" s="642"/>
      <c r="U28" s="642"/>
      <c r="V28" s="642"/>
      <c r="W28" s="642"/>
      <c r="X28" s="642"/>
      <c r="Y28" s="642"/>
      <c r="Z28" s="642"/>
      <c r="AA28" s="642"/>
      <c r="AB28" s="642"/>
      <c r="AC28" s="642"/>
      <c r="AD28" s="642"/>
      <c r="AE28" s="642"/>
      <c r="AF28" s="642"/>
      <c r="AG28" s="642"/>
      <c r="AH28" s="642"/>
      <c r="AI28" s="642"/>
      <c r="AJ28" s="642"/>
      <c r="AK28" s="351">
        <f>COUNTIF(BC30:BC34,TRUE)</f>
        <v>0</v>
      </c>
      <c r="AL28" s="10">
        <v>1</v>
      </c>
      <c r="AM28" t="str">
        <f>IF(AS28="","",AS28)&amp;B28</f>
        <v>化粧品防腐效能試驗指引 (食藥署發文字號: FDA器字第1101603809號)   **所需樣品量200mL**</v>
      </c>
      <c r="AN28" t="b">
        <f>OR(AK28&gt;0,BC36:BC37)</f>
        <v>0</v>
      </c>
      <c r="AO28" t="s">
        <v>32</v>
      </c>
      <c r="AP28" t="b">
        <f>AN28</f>
        <v>0</v>
      </c>
      <c r="AQ28" s="11" t="b">
        <f>AND($AN28,$AP28)</f>
        <v>0</v>
      </c>
      <c r="AR28" s="11" t="b">
        <f>IF($AN28=TRUE,$AP28&lt;&gt;TRUE)</f>
        <v>0</v>
      </c>
      <c r="AT28" s="12" t="str">
        <f t="shared" si="0"/>
        <v/>
      </c>
    </row>
    <row r="29" spans="2:55">
      <c r="B29" s="348"/>
      <c r="C29" s="636" t="s">
        <v>2</v>
      </c>
      <c r="D29" s="636"/>
      <c r="E29" s="636"/>
      <c r="F29" s="636"/>
      <c r="G29" s="636"/>
      <c r="H29" s="636"/>
      <c r="I29" s="636"/>
      <c r="J29" s="636"/>
      <c r="K29" s="636"/>
      <c r="L29" s="636"/>
      <c r="M29" s="636"/>
      <c r="N29" s="636"/>
      <c r="O29" s="636"/>
      <c r="P29" s="636"/>
      <c r="Q29" s="636"/>
      <c r="R29" s="636"/>
      <c r="S29" s="636"/>
      <c r="T29" s="636"/>
      <c r="U29" s="636" t="s">
        <v>1</v>
      </c>
      <c r="V29" s="636"/>
      <c r="W29" s="636"/>
      <c r="X29" s="636"/>
      <c r="Y29" s="636"/>
      <c r="Z29" s="636"/>
      <c r="AA29" s="636"/>
      <c r="AB29" s="58"/>
      <c r="AC29" s="58"/>
      <c r="AD29" s="58"/>
      <c r="AE29" s="58"/>
      <c r="AF29" s="58"/>
      <c r="AG29" s="58"/>
      <c r="AH29" s="58"/>
      <c r="AI29" s="58"/>
      <c r="AJ29" s="58"/>
      <c r="AK29" s="352"/>
      <c r="AL29" s="10">
        <v>3</v>
      </c>
      <c r="AQ29" s="11"/>
      <c r="AR29" s="11"/>
      <c r="AT29" s="12" t="str">
        <f t="shared" si="0"/>
        <v/>
      </c>
    </row>
    <row r="30" spans="2:55">
      <c r="B30" s="348"/>
      <c r="C30" s="59"/>
      <c r="D30" s="634" t="s">
        <v>429</v>
      </c>
      <c r="E30" s="634"/>
      <c r="F30" s="634"/>
      <c r="G30" s="634"/>
      <c r="H30" s="634"/>
      <c r="I30" s="634"/>
      <c r="J30" s="634"/>
      <c r="K30" s="634"/>
      <c r="L30" s="634"/>
      <c r="M30" s="634"/>
      <c r="N30" s="634"/>
      <c r="O30" s="634"/>
      <c r="P30" s="634"/>
      <c r="Q30" s="634"/>
      <c r="R30" s="634"/>
      <c r="S30" s="634"/>
      <c r="T30" s="634"/>
      <c r="U30" s="635">
        <v>30506</v>
      </c>
      <c r="V30" s="635"/>
      <c r="W30" s="635"/>
      <c r="X30" s="635"/>
      <c r="Y30" s="635"/>
      <c r="Z30" s="635"/>
      <c r="AA30" s="635"/>
      <c r="AB30" s="58"/>
      <c r="AC30" s="58"/>
      <c r="AD30" s="58"/>
      <c r="AE30" s="58"/>
      <c r="AF30" s="58"/>
      <c r="AG30" s="58"/>
      <c r="AH30" s="58"/>
      <c r="AI30" s="58"/>
      <c r="AJ30" s="58"/>
      <c r="AK30" s="352"/>
      <c r="AL30" s="10">
        <v>2</v>
      </c>
      <c r="AM30" t="str">
        <f>IF(BC30,D30&amp;$U$7&amp;U30,"")</f>
        <v/>
      </c>
      <c r="AN30" t="b">
        <f>BC30</f>
        <v>0</v>
      </c>
      <c r="AO30" t="s">
        <v>36</v>
      </c>
      <c r="AP30" t="b">
        <f>AN30</f>
        <v>0</v>
      </c>
      <c r="AQ30" s="11" t="b">
        <f>AND($AN30,$AP30)</f>
        <v>0</v>
      </c>
      <c r="AR30" s="11" t="b">
        <f>IF($AN30=TRUE,$AP30&lt;&gt;TRUE)</f>
        <v>0</v>
      </c>
      <c r="AT30" s="12" t="str">
        <f t="shared" si="0"/>
        <v/>
      </c>
      <c r="BC30" s="27" t="b">
        <v>0</v>
      </c>
    </row>
    <row r="31" spans="2:55">
      <c r="B31" s="348"/>
      <c r="C31" s="59"/>
      <c r="D31" s="634" t="s">
        <v>428</v>
      </c>
      <c r="E31" s="634"/>
      <c r="F31" s="634"/>
      <c r="G31" s="634"/>
      <c r="H31" s="634"/>
      <c r="I31" s="634"/>
      <c r="J31" s="634"/>
      <c r="K31" s="634"/>
      <c r="L31" s="634"/>
      <c r="M31" s="634"/>
      <c r="N31" s="634"/>
      <c r="O31" s="634"/>
      <c r="P31" s="634"/>
      <c r="Q31" s="634"/>
      <c r="R31" s="634"/>
      <c r="S31" s="634"/>
      <c r="T31" s="634"/>
      <c r="U31" s="635">
        <v>21538</v>
      </c>
      <c r="V31" s="635"/>
      <c r="W31" s="635"/>
      <c r="X31" s="635"/>
      <c r="Y31" s="635"/>
      <c r="Z31" s="635"/>
      <c r="AA31" s="635"/>
      <c r="AB31" s="58"/>
      <c r="AC31" s="58"/>
      <c r="AD31" s="58"/>
      <c r="AE31" s="58"/>
      <c r="AF31" s="58"/>
      <c r="AG31" s="58"/>
      <c r="AH31" s="58"/>
      <c r="AI31" s="58"/>
      <c r="AJ31" s="58"/>
      <c r="AK31" s="352"/>
      <c r="AL31" s="10">
        <v>2</v>
      </c>
      <c r="AM31" t="str">
        <f t="shared" ref="AM31:AM33" si="15">IF(BC31,D31&amp;$U$7&amp;U31,"")</f>
        <v/>
      </c>
      <c r="AN31" t="b">
        <f t="shared" ref="AN31:AN34" si="16">BC31</f>
        <v>0</v>
      </c>
      <c r="AO31" t="s">
        <v>37</v>
      </c>
      <c r="AP31" t="b">
        <f t="shared" ref="AP31:AP34" si="17">AN31</f>
        <v>0</v>
      </c>
      <c r="AQ31" s="11" t="b">
        <f t="shared" ref="AQ31:AQ37" si="18">AND($AN31,$AP31)</f>
        <v>0</v>
      </c>
      <c r="AR31" s="11" t="b">
        <f t="shared" ref="AR31:AR37" si="19">IF($AN31=TRUE,$AP31&lt;&gt;TRUE)</f>
        <v>0</v>
      </c>
      <c r="AT31" s="12" t="str">
        <f t="shared" si="0"/>
        <v/>
      </c>
      <c r="BC31" s="27" t="b">
        <v>0</v>
      </c>
    </row>
    <row r="32" spans="2:55">
      <c r="B32" s="348"/>
      <c r="C32" s="59"/>
      <c r="D32" s="634" t="s">
        <v>432</v>
      </c>
      <c r="E32" s="634"/>
      <c r="F32" s="634"/>
      <c r="G32" s="634"/>
      <c r="H32" s="634"/>
      <c r="I32" s="634"/>
      <c r="J32" s="634"/>
      <c r="K32" s="634"/>
      <c r="L32" s="634"/>
      <c r="M32" s="634"/>
      <c r="N32" s="634"/>
      <c r="O32" s="634"/>
      <c r="P32" s="634"/>
      <c r="Q32" s="634"/>
      <c r="R32" s="634"/>
      <c r="S32" s="634"/>
      <c r="T32" s="634"/>
      <c r="U32" s="635">
        <v>11634</v>
      </c>
      <c r="V32" s="635"/>
      <c r="W32" s="635"/>
      <c r="X32" s="635"/>
      <c r="Y32" s="635"/>
      <c r="Z32" s="635"/>
      <c r="AA32" s="635"/>
      <c r="AB32" s="58"/>
      <c r="AC32" s="58"/>
      <c r="AD32" s="58"/>
      <c r="AE32" s="58"/>
      <c r="AF32" s="58"/>
      <c r="AG32" s="58"/>
      <c r="AH32" s="58"/>
      <c r="AI32" s="58"/>
      <c r="AJ32" s="58"/>
      <c r="AK32" s="352"/>
      <c r="AL32" s="10">
        <v>2</v>
      </c>
      <c r="AM32" t="str">
        <f t="shared" si="15"/>
        <v/>
      </c>
      <c r="AN32" t="b">
        <f t="shared" si="16"/>
        <v>0</v>
      </c>
      <c r="AO32" t="s">
        <v>38</v>
      </c>
      <c r="AP32" t="b">
        <f t="shared" si="17"/>
        <v>0</v>
      </c>
      <c r="AQ32" s="11" t="b">
        <f t="shared" si="18"/>
        <v>0</v>
      </c>
      <c r="AR32" s="11" t="b">
        <f t="shared" si="19"/>
        <v>0</v>
      </c>
      <c r="AT32" s="12" t="str">
        <f t="shared" si="0"/>
        <v/>
      </c>
      <c r="BC32" s="27" t="b">
        <v>0</v>
      </c>
    </row>
    <row r="33" spans="2:55">
      <c r="B33" s="348"/>
      <c r="C33" s="346"/>
      <c r="D33" s="634" t="s">
        <v>425</v>
      </c>
      <c r="E33" s="634"/>
      <c r="F33" s="634"/>
      <c r="G33" s="634"/>
      <c r="H33" s="634"/>
      <c r="I33" s="634"/>
      <c r="J33" s="634"/>
      <c r="K33" s="634"/>
      <c r="L33" s="634"/>
      <c r="M33" s="634"/>
      <c r="N33" s="634"/>
      <c r="O33" s="634"/>
      <c r="P33" s="634"/>
      <c r="Q33" s="634"/>
      <c r="R33" s="634"/>
      <c r="S33" s="634"/>
      <c r="T33" s="634"/>
      <c r="U33" s="635">
        <v>12154</v>
      </c>
      <c r="V33" s="635"/>
      <c r="W33" s="635"/>
      <c r="X33" s="635"/>
      <c r="Y33" s="635"/>
      <c r="Z33" s="635"/>
      <c r="AA33" s="635"/>
      <c r="AB33" s="58"/>
      <c r="AC33" s="58"/>
      <c r="AD33" s="58"/>
      <c r="AE33" s="58"/>
      <c r="AF33" s="58"/>
      <c r="AG33" s="58"/>
      <c r="AH33" s="58"/>
      <c r="AI33" s="58"/>
      <c r="AJ33" s="58"/>
      <c r="AK33" s="352"/>
      <c r="AL33" s="10">
        <v>2</v>
      </c>
      <c r="AM33" t="str">
        <f t="shared" si="15"/>
        <v/>
      </c>
      <c r="AN33" t="b">
        <f t="shared" si="16"/>
        <v>0</v>
      </c>
      <c r="AO33" t="s">
        <v>39</v>
      </c>
      <c r="AP33" t="b">
        <f t="shared" si="17"/>
        <v>0</v>
      </c>
      <c r="AQ33" s="11" t="b">
        <f t="shared" si="18"/>
        <v>0</v>
      </c>
      <c r="AR33" s="11" t="b">
        <f t="shared" si="19"/>
        <v>0</v>
      </c>
      <c r="AT33" s="12" t="str">
        <f t="shared" si="0"/>
        <v/>
      </c>
      <c r="BC33" s="27" t="b">
        <v>0</v>
      </c>
    </row>
    <row r="34" spans="2:55">
      <c r="B34" s="348"/>
      <c r="C34" s="59"/>
      <c r="D34" s="634" t="s">
        <v>426</v>
      </c>
      <c r="E34" s="634"/>
      <c r="F34" s="634"/>
      <c r="G34" s="634"/>
      <c r="H34" s="634"/>
      <c r="I34" s="634"/>
      <c r="J34" s="634"/>
      <c r="K34" s="634"/>
      <c r="L34" s="634"/>
      <c r="M34" s="634"/>
      <c r="N34" s="634"/>
      <c r="O34" s="634"/>
      <c r="P34" s="634"/>
      <c r="Q34" s="634"/>
      <c r="R34" s="634"/>
      <c r="S34" s="634"/>
      <c r="T34" s="634"/>
      <c r="U34" s="635">
        <v>11633</v>
      </c>
      <c r="V34" s="635"/>
      <c r="W34" s="635"/>
      <c r="X34" s="635"/>
      <c r="Y34" s="635"/>
      <c r="Z34" s="635"/>
      <c r="AA34" s="635"/>
      <c r="AB34" s="58"/>
      <c r="AC34" s="58"/>
      <c r="AD34" s="58"/>
      <c r="AE34" s="58"/>
      <c r="AF34" s="58"/>
      <c r="AG34" s="58"/>
      <c r="AH34" s="58"/>
      <c r="AI34" s="58"/>
      <c r="AJ34" s="58"/>
      <c r="AK34" s="352"/>
      <c r="AL34" s="10">
        <v>2</v>
      </c>
      <c r="AM34" t="str">
        <f>IF(BC34,D34&amp;$U$7&amp;U34,"")</f>
        <v/>
      </c>
      <c r="AN34" t="b">
        <f t="shared" si="16"/>
        <v>0</v>
      </c>
      <c r="AO34" t="s">
        <v>40</v>
      </c>
      <c r="AP34" t="b">
        <f t="shared" si="17"/>
        <v>0</v>
      </c>
      <c r="AQ34" s="11" t="b">
        <f t="shared" si="18"/>
        <v>0</v>
      </c>
      <c r="AR34" s="11" t="b">
        <f t="shared" si="19"/>
        <v>0</v>
      </c>
      <c r="AT34" s="12" t="str">
        <f t="shared" si="0"/>
        <v/>
      </c>
      <c r="BC34" s="27" t="b">
        <v>0</v>
      </c>
    </row>
    <row r="35" spans="2:55">
      <c r="B35" s="348"/>
      <c r="C35" s="636" t="s">
        <v>0</v>
      </c>
      <c r="D35" s="636"/>
      <c r="E35" s="636"/>
      <c r="F35" s="636"/>
      <c r="G35" s="636"/>
      <c r="H35" s="636"/>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352"/>
      <c r="AL35" s="10">
        <v>1</v>
      </c>
      <c r="AM35" t="str">
        <f>IF(AS35="","",AS35)&amp;C35</f>
        <v>【!!!未完全填寫!!!】作用天數選擇 Time point:</v>
      </c>
      <c r="AN35" t="b">
        <f>OR(AK28&gt;0)</f>
        <v>0</v>
      </c>
      <c r="AO35" t="s">
        <v>32</v>
      </c>
      <c r="AP35" t="b">
        <f>AN35</f>
        <v>0</v>
      </c>
      <c r="AQ35" s="11" t="b">
        <f>AND($AN35,$AP35)</f>
        <v>0</v>
      </c>
      <c r="AR35" s="11" t="b">
        <f>IF($AN35=TRUE,$AP35&lt;&gt;TRUE)</f>
        <v>0</v>
      </c>
      <c r="AS35" t="str">
        <f>IF(OR(AL35=1,AL35=2),IF(OR(BC36:BC37)=FALSE,"【!!!未完全填寫!!!】",""),"")</f>
        <v>【!!!未完全填寫!!!】</v>
      </c>
      <c r="AT35" s="12" t="str">
        <f t="shared" si="0"/>
        <v/>
      </c>
    </row>
    <row r="36" spans="2:55">
      <c r="B36" s="348"/>
      <c r="C36" s="59"/>
      <c r="D36" s="637" t="s">
        <v>16</v>
      </c>
      <c r="E36" s="637"/>
      <c r="F36" s="637"/>
      <c r="G36" s="637"/>
      <c r="H36" s="637"/>
      <c r="I36" s="637"/>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7"/>
      <c r="AH36" s="637"/>
      <c r="AI36" s="637"/>
      <c r="AJ36" s="637"/>
      <c r="AK36" s="638"/>
      <c r="AL36" s="10">
        <v>2</v>
      </c>
      <c r="AM36" t="str">
        <f>IF(BC36,D36,"")</f>
        <v/>
      </c>
      <c r="AN36" t="b">
        <f t="shared" ref="AN36:AN37" si="20">BC36</f>
        <v>0</v>
      </c>
      <c r="AO36" t="s">
        <v>40</v>
      </c>
      <c r="AP36" t="b">
        <f t="shared" ref="AP36:AP37" si="21">AN36</f>
        <v>0</v>
      </c>
      <c r="AQ36" s="11" t="b">
        <f t="shared" si="18"/>
        <v>0</v>
      </c>
      <c r="AR36" s="11" t="b">
        <f t="shared" si="19"/>
        <v>0</v>
      </c>
      <c r="AT36" s="12" t="str">
        <f t="shared" si="0"/>
        <v/>
      </c>
      <c r="BC36" s="27" t="b">
        <v>0</v>
      </c>
    </row>
    <row r="37" spans="2:55">
      <c r="B37" s="348"/>
      <c r="C37" s="59"/>
      <c r="D37" s="639" t="s">
        <v>14</v>
      </c>
      <c r="E37" s="639"/>
      <c r="F37" s="639"/>
      <c r="G37" s="639"/>
      <c r="H37" s="639"/>
      <c r="I37" s="639"/>
      <c r="J37" s="639"/>
      <c r="K37" s="639"/>
      <c r="L37" s="639"/>
      <c r="M37" s="639"/>
      <c r="N37" s="639"/>
      <c r="O37" s="639"/>
      <c r="P37" s="639"/>
      <c r="Q37" s="639"/>
      <c r="R37" s="639"/>
      <c r="S37" s="639"/>
      <c r="T37" s="639"/>
      <c r="U37" s="639" t="s">
        <v>41</v>
      </c>
      <c r="V37" s="639"/>
      <c r="W37" s="639"/>
      <c r="X37" s="639"/>
      <c r="Y37" s="639"/>
      <c r="Z37" s="639"/>
      <c r="AA37" s="639"/>
      <c r="AB37" s="639"/>
      <c r="AC37" s="639"/>
      <c r="AD37" s="639"/>
      <c r="AE37" s="639"/>
      <c r="AF37" s="639"/>
      <c r="AG37" s="639"/>
      <c r="AH37" s="639"/>
      <c r="AI37" s="639"/>
      <c r="AJ37" s="639"/>
      <c r="AK37" s="640"/>
      <c r="AL37" s="10">
        <v>2</v>
      </c>
      <c r="AM37" t="str">
        <f>IF(BC37,D37&amp;K37&amp;U37,"")</f>
        <v/>
      </c>
      <c r="AN37" t="b">
        <f t="shared" si="20"/>
        <v>0</v>
      </c>
      <c r="AO37" t="s">
        <v>40</v>
      </c>
      <c r="AP37" t="b">
        <f t="shared" si="21"/>
        <v>0</v>
      </c>
      <c r="AQ37" s="11" t="b">
        <f t="shared" si="18"/>
        <v>0</v>
      </c>
      <c r="AR37" s="11" t="b">
        <f t="shared" si="19"/>
        <v>0</v>
      </c>
      <c r="AT37" s="12" t="str">
        <f t="shared" si="0"/>
        <v/>
      </c>
      <c r="BC37" s="27" t="b">
        <v>0</v>
      </c>
    </row>
    <row r="38" spans="2:55">
      <c r="B38" s="641" t="s">
        <v>33</v>
      </c>
      <c r="C38" s="642"/>
      <c r="D38" s="642"/>
      <c r="E38" s="642"/>
      <c r="F38" s="642"/>
      <c r="G38" s="642"/>
      <c r="H38" s="642"/>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642"/>
      <c r="AK38" s="351">
        <f>COUNTIF(BC39,TRUE)</f>
        <v>0</v>
      </c>
      <c r="AL38" s="10">
        <v>1</v>
      </c>
      <c r="AM38" t="str">
        <f>IF(AS38="","",AS38)&amp;B38</f>
        <v xml:space="preserve">其他Others (未在表列測項可自行填寫): </v>
      </c>
      <c r="AN38" t="b">
        <f>OR(AK38&gt;0,BC46:BC47)</f>
        <v>0</v>
      </c>
      <c r="AO38" t="s">
        <v>32</v>
      </c>
      <c r="AP38" t="b">
        <f>AN38</f>
        <v>0</v>
      </c>
      <c r="AQ38" s="11" t="b">
        <f>AND($AN38,$AP38)</f>
        <v>0</v>
      </c>
      <c r="AR38" s="11" t="b">
        <f>IF($AN38=TRUE,$AP38&lt;&gt;TRUE)</f>
        <v>0</v>
      </c>
      <c r="AT38" s="12" t="str">
        <f t="shared" si="0"/>
        <v/>
      </c>
    </row>
    <row r="39" spans="2:55" ht="16.5" thickBot="1">
      <c r="B39" s="349"/>
      <c r="C39" s="350"/>
      <c r="D39" s="643"/>
      <c r="E39" s="643"/>
      <c r="F39" s="643"/>
      <c r="G39" s="643"/>
      <c r="H39" s="643"/>
      <c r="I39" s="643"/>
      <c r="J39" s="643"/>
      <c r="K39" s="643"/>
      <c r="L39" s="643"/>
      <c r="M39" s="643"/>
      <c r="N39" s="643"/>
      <c r="O39" s="643"/>
      <c r="P39" s="643"/>
      <c r="Q39" s="643"/>
      <c r="R39" s="643"/>
      <c r="S39" s="643"/>
      <c r="T39" s="643"/>
      <c r="U39" s="643"/>
      <c r="V39" s="643"/>
      <c r="W39" s="643"/>
      <c r="X39" s="643"/>
      <c r="Y39" s="643"/>
      <c r="Z39" s="643"/>
      <c r="AA39" s="643"/>
      <c r="AB39" s="643"/>
      <c r="AC39" s="643"/>
      <c r="AD39" s="643"/>
      <c r="AE39" s="643"/>
      <c r="AF39" s="643"/>
      <c r="AG39" s="643"/>
      <c r="AH39" s="643"/>
      <c r="AI39" s="643"/>
      <c r="AJ39" s="643"/>
      <c r="AK39" s="644"/>
      <c r="AL39" s="10">
        <v>2</v>
      </c>
      <c r="AM39" t="str">
        <f>IF(BC39,D39,"")</f>
        <v/>
      </c>
      <c r="AN39" t="b">
        <f>BC39</f>
        <v>0</v>
      </c>
      <c r="AO39" t="s">
        <v>36</v>
      </c>
      <c r="AP39" t="b">
        <f>AN39</f>
        <v>0</v>
      </c>
      <c r="AQ39" s="11" t="b">
        <f>AND($AN39,$AP39)</f>
        <v>0</v>
      </c>
      <c r="AR39" s="11" t="b">
        <f>IF($AN39=TRUE,$AP39&lt;&gt;TRUE)</f>
        <v>0</v>
      </c>
      <c r="AT39" s="12" t="str">
        <f t="shared" si="0"/>
        <v/>
      </c>
      <c r="BC39" s="27" t="b">
        <v>0</v>
      </c>
    </row>
    <row r="40" spans="2:55" ht="20.25" thickTop="1">
      <c r="B40" s="633" t="s">
        <v>43</v>
      </c>
      <c r="C40" s="633"/>
      <c r="D40" s="633"/>
      <c r="E40" s="633"/>
      <c r="F40" s="633"/>
      <c r="G40" s="633"/>
      <c r="H40" s="633"/>
      <c r="I40" s="633"/>
      <c r="J40" s="633"/>
      <c r="K40" s="633"/>
      <c r="L40" s="633"/>
      <c r="M40" s="633"/>
      <c r="N40" s="633"/>
      <c r="O40" s="633"/>
      <c r="P40" s="633"/>
      <c r="Q40" s="633"/>
      <c r="R40" s="633"/>
      <c r="S40" s="633"/>
      <c r="T40" s="633"/>
      <c r="U40" s="633"/>
      <c r="V40" s="633"/>
      <c r="W40" s="633"/>
      <c r="X40" s="633"/>
      <c r="Y40" s="633"/>
      <c r="Z40" s="633"/>
      <c r="AA40" s="633"/>
      <c r="AB40" s="633"/>
      <c r="AC40" s="633"/>
      <c r="AD40" s="633"/>
      <c r="AE40" s="633"/>
      <c r="AF40" s="633"/>
      <c r="AG40" s="633"/>
      <c r="AH40" s="633"/>
      <c r="AI40" s="633"/>
      <c r="AJ40" s="633"/>
      <c r="AK40" s="633"/>
    </row>
  </sheetData>
  <sheetProtection formatCells="0" formatRows="0" selectLockedCells="1"/>
  <mergeCells count="76">
    <mergeCell ref="B1:AK1"/>
    <mergeCell ref="BB1:CK1"/>
    <mergeCell ref="B2:AK2"/>
    <mergeCell ref="BB2:CK2"/>
    <mergeCell ref="BB3:CJ3"/>
    <mergeCell ref="D10:T10"/>
    <mergeCell ref="U10:AA10"/>
    <mergeCell ref="BB7:BG7"/>
    <mergeCell ref="BH7:BK7"/>
    <mergeCell ref="B3:AK3"/>
    <mergeCell ref="B4:AJ4"/>
    <mergeCell ref="D5:F5"/>
    <mergeCell ref="H5:M5"/>
    <mergeCell ref="O5:Q5"/>
    <mergeCell ref="R5:W5"/>
    <mergeCell ref="B6:AJ6"/>
    <mergeCell ref="C7:T7"/>
    <mergeCell ref="BC4:CK4"/>
    <mergeCell ref="BB5:CK5"/>
    <mergeCell ref="BB6:BE6"/>
    <mergeCell ref="BF6:BG6"/>
    <mergeCell ref="U7:AA7"/>
    <mergeCell ref="D8:T8"/>
    <mergeCell ref="U8:AA8"/>
    <mergeCell ref="D9:T9"/>
    <mergeCell ref="U9:AA9"/>
    <mergeCell ref="C19:T19"/>
    <mergeCell ref="U19:AA19"/>
    <mergeCell ref="D11:T11"/>
    <mergeCell ref="U11:AA11"/>
    <mergeCell ref="D12:T12"/>
    <mergeCell ref="U12:AA12"/>
    <mergeCell ref="C13:H13"/>
    <mergeCell ref="D14:AK14"/>
    <mergeCell ref="D16:AK16"/>
    <mergeCell ref="D17:J17"/>
    <mergeCell ref="K17:T17"/>
    <mergeCell ref="U17:AK17"/>
    <mergeCell ref="B18:AJ18"/>
    <mergeCell ref="D15:AK15"/>
    <mergeCell ref="D26:AK26"/>
    <mergeCell ref="D20:T20"/>
    <mergeCell ref="U20:AA20"/>
    <mergeCell ref="D21:T21"/>
    <mergeCell ref="U21:AA21"/>
    <mergeCell ref="D22:T22"/>
    <mergeCell ref="U22:AA22"/>
    <mergeCell ref="D23:T23"/>
    <mergeCell ref="U23:AA23"/>
    <mergeCell ref="D24:T24"/>
    <mergeCell ref="U24:AA24"/>
    <mergeCell ref="C25:H25"/>
    <mergeCell ref="D27:J27"/>
    <mergeCell ref="K27:T27"/>
    <mergeCell ref="U27:AK27"/>
    <mergeCell ref="B28:AJ28"/>
    <mergeCell ref="C29:T29"/>
    <mergeCell ref="U29:AA29"/>
    <mergeCell ref="D30:T30"/>
    <mergeCell ref="U30:AA30"/>
    <mergeCell ref="D31:T31"/>
    <mergeCell ref="U31:AA31"/>
    <mergeCell ref="D32:T32"/>
    <mergeCell ref="U32:AA32"/>
    <mergeCell ref="B40:AK40"/>
    <mergeCell ref="D33:T33"/>
    <mergeCell ref="U33:AA33"/>
    <mergeCell ref="D34:T34"/>
    <mergeCell ref="U34:AA34"/>
    <mergeCell ref="C35:H35"/>
    <mergeCell ref="D36:AK36"/>
    <mergeCell ref="D37:J37"/>
    <mergeCell ref="K37:T37"/>
    <mergeCell ref="U37:AK37"/>
    <mergeCell ref="B38:AJ38"/>
    <mergeCell ref="D39:AK39"/>
  </mergeCells>
  <phoneticPr fontId="1" type="noConversion"/>
  <conditionalFormatting sqref="B4">
    <cfRule type="expression" dxfId="101" priority="26" stopIfTrue="1">
      <formula>AND($AQ4=TRUE, ISNUMBER(SEARCH("*", $AT4)))</formula>
    </cfRule>
  </conditionalFormatting>
  <conditionalFormatting sqref="B6">
    <cfRule type="expression" dxfId="100" priority="72" stopIfTrue="1">
      <formula>AND($AQ6=TRUE, ISNUMBER(SEARCH("*", $AT6)))</formula>
    </cfRule>
  </conditionalFormatting>
  <conditionalFormatting sqref="B18">
    <cfRule type="expression" dxfId="99" priority="71" stopIfTrue="1">
      <formula>AND($AQ18=TRUE, ISNUMBER(SEARCH("*", $AT18)))</formula>
    </cfRule>
  </conditionalFormatting>
  <conditionalFormatting sqref="B28">
    <cfRule type="expression" dxfId="98" priority="70" stopIfTrue="1">
      <formula>AND($AQ28=TRUE, ISNUMBER(SEARCH("*", $AT28)))</formula>
    </cfRule>
  </conditionalFormatting>
  <conditionalFormatting sqref="B38">
    <cfRule type="expression" dxfId="97" priority="110" stopIfTrue="1">
      <formula>AND($AQ38=TRUE, ISNUMBER(SEARCH("*", $AT38)))</formula>
    </cfRule>
  </conditionalFormatting>
  <conditionalFormatting sqref="B40">
    <cfRule type="expression" dxfId="96" priority="23">
      <formula>OR($AL40=3)</formula>
    </cfRule>
    <cfRule type="expression" dxfId="95" priority="22">
      <formula>OR($AL40=2,$AL40=3,$AL40=1)</formula>
    </cfRule>
  </conditionalFormatting>
  <conditionalFormatting sqref="B4:AK4">
    <cfRule type="expression" dxfId="94" priority="25">
      <formula>OR($AL4=2,$AL4=3,$AL4=1)</formula>
    </cfRule>
    <cfRule type="expression" dxfId="93" priority="24">
      <formula>OR($AL4=3)</formula>
    </cfRule>
  </conditionalFormatting>
  <conditionalFormatting sqref="B5:AK5">
    <cfRule type="expression" dxfId="92" priority="21">
      <formula>AND(OR($AK$18&gt;0,$AK$28&gt;0,$AK$38&gt;0,$AK$6&gt;0),$AK$4=0)</formula>
    </cfRule>
  </conditionalFormatting>
  <conditionalFormatting sqref="B14:AK17">
    <cfRule type="expression" dxfId="91" priority="20">
      <formula>AND($AK$6&gt;0,OR($BC$14:$BC$17)&lt;&gt;TRUE)</formula>
    </cfRule>
  </conditionalFormatting>
  <conditionalFormatting sqref="B26:AK27">
    <cfRule type="expression" dxfId="90" priority="19">
      <formula>AND($AK$18&gt;0,OR($BC$26:$BC$27)&lt;&gt;TRUE)</formula>
    </cfRule>
  </conditionalFormatting>
  <conditionalFormatting sqref="B28:AK28">
    <cfRule type="expression" dxfId="89" priority="62">
      <formula>OR($AL28=2,$AL28=3,$AL28=1)</formula>
    </cfRule>
    <cfRule type="expression" dxfId="88" priority="61">
      <formula>OR($AL28=3)</formula>
    </cfRule>
  </conditionalFormatting>
  <conditionalFormatting sqref="B36:AK37">
    <cfRule type="expression" dxfId="87" priority="88">
      <formula>AND($AK$28&gt;0,OR($BC$36:$BC$37)&lt;&gt;TRUE)</formula>
    </cfRule>
  </conditionalFormatting>
  <conditionalFormatting sqref="B18:AS18">
    <cfRule type="expression" dxfId="86" priority="42">
      <formula>OR($AL18=2,$AL18=3,$AL18=1)</formula>
    </cfRule>
    <cfRule type="expression" dxfId="85" priority="41">
      <formula>OR($AL18=3)</formula>
    </cfRule>
  </conditionalFormatting>
  <conditionalFormatting sqref="B36:AS37 C19:AA24 C29:AA34 AU3:AX3 B3:AS4 AU4:AY39 B5:Q5 S5:AS5 B6:AS6 C7:AA12 AL7:AS13 D13:AA13 B14:AS18 AL19:AS25 D25:AA25 B26:AS28 AL29:AS35 D35:AA35 AK38:AS38 B39:AS39 AL40:AY40 B41:AY101">
    <cfRule type="expression" dxfId="84" priority="5">
      <formula>OR($AL3=3)</formula>
    </cfRule>
  </conditionalFormatting>
  <conditionalFormatting sqref="B1:AX2">
    <cfRule type="expression" dxfId="83" priority="85">
      <formula>OR($AL1=3)</formula>
    </cfRule>
  </conditionalFormatting>
  <conditionalFormatting sqref="C13">
    <cfRule type="expression" dxfId="82" priority="145" stopIfTrue="1">
      <formula>AND($AQ13=TRUE, ISNUMBER(SEARCH("*", $AT13)))</formula>
    </cfRule>
  </conditionalFormatting>
  <conditionalFormatting sqref="C25">
    <cfRule type="expression" dxfId="81" priority="146" stopIfTrue="1">
      <formula>AND($AQ25=TRUE, ISNUMBER(SEARCH("*", $AT25)))</formula>
    </cfRule>
  </conditionalFormatting>
  <conditionalFormatting sqref="C35">
    <cfRule type="expression" dxfId="80" priority="147" stopIfTrue="1">
      <formula>AND($AQ35=TRUE, ISNUMBER(SEARCH("*", $AT35)))</formula>
    </cfRule>
  </conditionalFormatting>
  <conditionalFormatting sqref="D5">
    <cfRule type="expression" dxfId="79" priority="89" stopIfTrue="1">
      <formula>BC5=TRUE</formula>
    </cfRule>
  </conditionalFormatting>
  <conditionalFormatting sqref="D8:D12">
    <cfRule type="expression" dxfId="78" priority="92" stopIfTrue="1">
      <formula>BC8=TRUE</formula>
    </cfRule>
  </conditionalFormatting>
  <conditionalFormatting sqref="D14:D17">
    <cfRule type="expression" dxfId="77" priority="93" stopIfTrue="1">
      <formula>BC14=TRUE</formula>
    </cfRule>
  </conditionalFormatting>
  <conditionalFormatting sqref="D20:D24">
    <cfRule type="expression" dxfId="76" priority="94" stopIfTrue="1">
      <formula>BC20=TRUE</formula>
    </cfRule>
  </conditionalFormatting>
  <conditionalFormatting sqref="D23">
    <cfRule type="expression" dxfId="75" priority="2" stopIfTrue="1">
      <formula>BC23=TRUE</formula>
    </cfRule>
  </conditionalFormatting>
  <conditionalFormatting sqref="D26:D27">
    <cfRule type="expression" dxfId="74" priority="95" stopIfTrue="1">
      <formula>BC26=TRUE</formula>
    </cfRule>
  </conditionalFormatting>
  <conditionalFormatting sqref="D30:D34">
    <cfRule type="expression" dxfId="73" priority="96" stopIfTrue="1">
      <formula>BC30=TRUE</formula>
    </cfRule>
  </conditionalFormatting>
  <conditionalFormatting sqref="D33">
    <cfRule type="expression" dxfId="72" priority="1" stopIfTrue="1">
      <formula>BC33=TRUE</formula>
    </cfRule>
  </conditionalFormatting>
  <conditionalFormatting sqref="D36">
    <cfRule type="expression" dxfId="71" priority="7">
      <formula>BC36=TRUE</formula>
    </cfRule>
  </conditionalFormatting>
  <conditionalFormatting sqref="D36:D37">
    <cfRule type="expression" dxfId="70" priority="3">
      <formula>BC36=TRUE</formula>
    </cfRule>
  </conditionalFormatting>
  <conditionalFormatting sqref="D39">
    <cfRule type="expression" dxfId="69" priority="109">
      <formula>AND(BC39, NOT(ISBLANK(D39)))</formula>
    </cfRule>
    <cfRule type="expression" dxfId="68" priority="108">
      <formula>AND(BC39, ISBLANK(D39))</formula>
    </cfRule>
  </conditionalFormatting>
  <conditionalFormatting sqref="H5">
    <cfRule type="expression" dxfId="67" priority="90" stopIfTrue="1">
      <formula>BG5=TRUE</formula>
    </cfRule>
  </conditionalFormatting>
  <conditionalFormatting sqref="K17">
    <cfRule type="expression" dxfId="66" priority="99">
      <formula>AND(BC17, NOT(ISBLANK(K17)))</formula>
    </cfRule>
    <cfRule type="expression" dxfId="65" priority="98">
      <formula>AND(BC17, ISBLANK(K17))</formula>
    </cfRule>
  </conditionalFormatting>
  <conditionalFormatting sqref="K27">
    <cfRule type="expression" dxfId="64" priority="101">
      <formula>AND(BC27, NOT(ISBLANK(K27)))</formula>
    </cfRule>
    <cfRule type="expression" dxfId="63" priority="100">
      <formula>AND(BC27, ISBLANK(K27))</formula>
    </cfRule>
  </conditionalFormatting>
  <conditionalFormatting sqref="K37">
    <cfRule type="expression" dxfId="62" priority="4">
      <formula>AND(BC37, NOT(ISBLANK(K37)))</formula>
    </cfRule>
    <cfRule type="expression" dxfId="61" priority="8">
      <formula>AND(BC37, NOT(ISBLANK(K37)))</formula>
    </cfRule>
    <cfRule type="expression" dxfId="60" priority="103">
      <formula>AND(BC37, ISBLANK(K37))</formula>
    </cfRule>
  </conditionalFormatting>
  <conditionalFormatting sqref="O5">
    <cfRule type="expression" dxfId="59" priority="91" stopIfTrue="1">
      <formula>BN5=TRUE</formula>
    </cfRule>
  </conditionalFormatting>
  <conditionalFormatting sqref="R5">
    <cfRule type="expression" dxfId="58" priority="111">
      <formula>AND(BN5, ISBLANK(R5))</formula>
    </cfRule>
    <cfRule type="expression" dxfId="57" priority="112">
      <formula>AND(BN5, NOT(ISBLANK(R5)))</formula>
    </cfRule>
  </conditionalFormatting>
  <conditionalFormatting sqref="U8:U12">
    <cfRule type="expression" dxfId="56" priority="104" stopIfTrue="1">
      <formula>AND($AQ8=TRUE, ISNUMBER(SEARCH("*", $AT8)))</formula>
    </cfRule>
  </conditionalFormatting>
  <conditionalFormatting sqref="U20:U24">
    <cfRule type="expression" dxfId="55" priority="105" stopIfTrue="1">
      <formula>AND($AQ20=TRUE, ISNUMBER(SEARCH("*", $AT20)))</formula>
    </cfRule>
  </conditionalFormatting>
  <conditionalFormatting sqref="U30:U34">
    <cfRule type="expression" dxfId="54" priority="106" stopIfTrue="1">
      <formula>AND($AQ30=TRUE, ISNUMBER(SEARCH("*", $AT30)))</formula>
    </cfRule>
  </conditionalFormatting>
  <conditionalFormatting sqref="AK4">
    <cfRule type="expression" dxfId="53" priority="27" stopIfTrue="1">
      <formula>AND($AQ4=TRUE, ISNUMBER(SEARCH("*", $AT4)))</formula>
    </cfRule>
  </conditionalFormatting>
  <conditionalFormatting sqref="AK6">
    <cfRule type="expression" dxfId="52" priority="73" stopIfTrue="1">
      <formula>AND($AQ6=TRUE, ISNUMBER(SEARCH("*", $AT6)))</formula>
    </cfRule>
  </conditionalFormatting>
  <conditionalFormatting sqref="AK18">
    <cfRule type="expression" dxfId="51" priority="64" stopIfTrue="1">
      <formula>AND($AQ18=TRUE, ISNUMBER(SEARCH("*", $AT18)))</formula>
    </cfRule>
  </conditionalFormatting>
  <conditionalFormatting sqref="AK28">
    <cfRule type="expression" dxfId="50" priority="63" stopIfTrue="1">
      <formula>AND($AQ28=TRUE, ISNUMBER(SEARCH("*", $AT28)))</formula>
    </cfRule>
  </conditionalFormatting>
  <conditionalFormatting sqref="AK38">
    <cfRule type="expression" dxfId="49" priority="30">
      <formula>OR($AL38=3)</formula>
    </cfRule>
    <cfRule type="expression" dxfId="48" priority="31">
      <formula>OR($AL38=2,$AL38=3,$AL38=1)</formula>
    </cfRule>
    <cfRule type="expression" dxfId="47" priority="32" stopIfTrue="1">
      <formula>AND($AQ38=TRUE, ISNUMBER(SEARCH("*", $AT38)))</formula>
    </cfRule>
  </conditionalFormatting>
  <conditionalFormatting sqref="AL3:AL39">
    <cfRule type="expression" dxfId="46" priority="86">
      <formula>#REF!</formula>
    </cfRule>
  </conditionalFormatting>
  <conditionalFormatting sqref="AL4:AR4 AL5:AS5 B6:AM6">
    <cfRule type="expression" dxfId="45" priority="68">
      <formula>OR($AL4=3)</formula>
    </cfRule>
    <cfRule type="expression" dxfId="44" priority="69">
      <formula>OR($AL4=2,$AL4=3,$AL4=1)</formula>
    </cfRule>
  </conditionalFormatting>
  <conditionalFormatting sqref="AL7:AS12">
    <cfRule type="expression" dxfId="43" priority="59">
      <formula>OR($AL7=3)</formula>
    </cfRule>
    <cfRule type="expression" dxfId="42" priority="60">
      <formula>OR($AL7=2,$AL7=3,$AL7=1)</formula>
    </cfRule>
  </conditionalFormatting>
  <conditionalFormatting sqref="AL13:AS17">
    <cfRule type="expression" dxfId="41" priority="33">
      <formula>OR($AL13=3)</formula>
    </cfRule>
    <cfRule type="expression" dxfId="40" priority="34">
      <formula>OR($AL13=2,$AL13=3,$AL13=1)</formula>
    </cfRule>
  </conditionalFormatting>
  <conditionalFormatting sqref="AL19:AS24">
    <cfRule type="expression" dxfId="39" priority="55">
      <formula>OR($AL19=3)</formula>
    </cfRule>
    <cfRule type="expression" dxfId="38" priority="56">
      <formula>OR($AL19=2,$AL19=3,$AL19=1)</formula>
    </cfRule>
  </conditionalFormatting>
  <conditionalFormatting sqref="AL25:AS25">
    <cfRule type="expression" dxfId="37" priority="36">
      <formula>OR($AL25=2,$AL25=3,$AL25=1)</formula>
    </cfRule>
    <cfRule type="expression" dxfId="36" priority="35">
      <formula>OR($AL25=3)</formula>
    </cfRule>
  </conditionalFormatting>
  <conditionalFormatting sqref="AL26:AS34">
    <cfRule type="expression" dxfId="35" priority="51">
      <formula>OR($AL26=3)</formula>
    </cfRule>
    <cfRule type="expression" dxfId="34" priority="52">
      <formula>OR($AL26=2,$AL26=3,$AL26=1)</formula>
    </cfRule>
  </conditionalFormatting>
  <conditionalFormatting sqref="AL35:AS39">
    <cfRule type="expression" dxfId="33" priority="38">
      <formula>OR($AL35=2,$AL35=3,$AL35=1)</formula>
    </cfRule>
    <cfRule type="expression" dxfId="32" priority="37">
      <formula>OR($AL35=3)</formula>
    </cfRule>
  </conditionalFormatting>
  <conditionalFormatting sqref="AL1:AT2">
    <cfRule type="expression" dxfId="31" priority="84">
      <formula>OR($AL1=2,$AL1=3,$AL1=1)</formula>
    </cfRule>
  </conditionalFormatting>
  <conditionalFormatting sqref="AM4:AM39">
    <cfRule type="expression" dxfId="30" priority="67">
      <formula>OR($AL4=2,$AL4=3,$AL4=1)</formula>
    </cfRule>
    <cfRule type="expression" dxfId="29" priority="65">
      <formula>OR($AL4=2,$AL4=3,$AL4=1)</formula>
    </cfRule>
    <cfRule type="expression" dxfId="28" priority="66">
      <formula>OR($AL4=3)</formula>
    </cfRule>
  </conditionalFormatting>
  <conditionalFormatting sqref="AM9:AM11">
    <cfRule type="expression" dxfId="27" priority="58">
      <formula>OR($AL9=2,$AL9=3,$AL9=1)</formula>
    </cfRule>
    <cfRule type="expression" dxfId="26" priority="57">
      <formula>OR($AL9=3)</formula>
    </cfRule>
  </conditionalFormatting>
  <conditionalFormatting sqref="AM21:AM23">
    <cfRule type="expression" dxfId="25" priority="54">
      <formula>OR($AL21=2,$AL21=3,$AL21=1)</formula>
    </cfRule>
    <cfRule type="expression" dxfId="24" priority="53">
      <formula>OR($AL21=3)</formula>
    </cfRule>
  </conditionalFormatting>
  <conditionalFormatting sqref="AM31:AM33">
    <cfRule type="expression" dxfId="23" priority="50">
      <formula>OR($AL31=2,$AL31=3,$AL31=1)</formula>
    </cfRule>
    <cfRule type="expression" dxfId="22" priority="49">
      <formula>OR($AL31=3)</formula>
    </cfRule>
  </conditionalFormatting>
  <conditionalFormatting sqref="AM1:AS1">
    <cfRule type="expression" dxfId="21" priority="83">
      <formula>OR($AL1=3)</formula>
    </cfRule>
    <cfRule type="expression" dxfId="20" priority="82">
      <formula>OR($AL1=2,$AL1=3,$AL1=1)</formula>
    </cfRule>
  </conditionalFormatting>
  <conditionalFormatting sqref="AN6:AS6">
    <cfRule type="expression" dxfId="19" priority="39">
      <formula>OR($AL6=3)</formula>
    </cfRule>
    <cfRule type="expression" dxfId="18" priority="40">
      <formula>OR($AL6=2,$AL6=3,$AL6=1)</formula>
    </cfRule>
  </conditionalFormatting>
  <conditionalFormatting sqref="AS3:AS4">
    <cfRule type="expression" dxfId="17" priority="29">
      <formula>OR($AL3=2,$AL3=3,$AL3=1)</formula>
    </cfRule>
    <cfRule type="expression" dxfId="16" priority="28">
      <formula>OR($AL3=3)</formula>
    </cfRule>
  </conditionalFormatting>
  <conditionalFormatting sqref="AS5:AS12 AS14:AS24 AS26:AS34 AS36:AS39">
    <cfRule type="expression" dxfId="15" priority="74">
      <formula>OR($AL5=3)</formula>
    </cfRule>
    <cfRule type="expression" dxfId="14" priority="75">
      <formula>OR($AL5=2,$AL5=3,$AL5=1)</formula>
    </cfRule>
  </conditionalFormatting>
  <conditionalFormatting sqref="AT3:AT39">
    <cfRule type="expression" dxfId="13" priority="17">
      <formula>OR($AL3=2,$AL3=3,$AL3=1)</formula>
    </cfRule>
    <cfRule type="expression" dxfId="12" priority="15">
      <formula>OR($AL3=2,$AL3=3,$AL3=1)</formula>
    </cfRule>
    <cfRule type="expression" dxfId="11" priority="14">
      <formula>OR($AL3=3)</formula>
    </cfRule>
    <cfRule type="expression" dxfId="10" priority="16">
      <formula>OR($AL3=3)</formula>
    </cfRule>
    <cfRule type="expression" dxfId="9" priority="13">
      <formula>OR($AL3=2,$AL3=3,$AL3=1)</formula>
    </cfRule>
    <cfRule type="expression" dxfId="8" priority="18">
      <formula>OR($AL3=3)</formula>
    </cfRule>
  </conditionalFormatting>
  <conditionalFormatting sqref="AU3:AX3 B3:AS4 AU4:AY39 B5:Q5 S5:AS5 B6:AS6 C7:AA12 AL7:AS13 D13:AA13 B14:AS18 C19:AA24 AL19:AS25 D25:AA25 B26:AS28 C29:AA34 AL29:AS35 D35:AA35 B36:AS37 AK38:AS38 B39:AS39 AL40:AY40 B41:AY101 B1:AX2">
    <cfRule type="expression" dxfId="7" priority="6">
      <formula>OR($AL1=2,$AL1=3,$AL1=1)</formula>
    </cfRule>
  </conditionalFormatting>
  <conditionalFormatting sqref="AY1:AY3">
    <cfRule type="expression" dxfId="6" priority="12">
      <formula>OR($AL1=3)</formula>
    </cfRule>
    <cfRule type="expression" dxfId="5" priority="11">
      <formula>OR($AL1=2,$AL1=3,$AL1=1)</formula>
    </cfRule>
    <cfRule type="expression" dxfId="4" priority="10">
      <formula>OR($AL1=3)</formula>
    </cfRule>
    <cfRule type="expression" dxfId="3" priority="9">
      <formula>OR($AL1=2,$AL1=3,$AL1=1)</formula>
    </cfRule>
  </conditionalFormatting>
  <conditionalFormatting sqref="BB3">
    <cfRule type="expression" dxfId="2" priority="143">
      <formula>$AK3</formula>
    </cfRule>
  </conditionalFormatting>
  <conditionalFormatting sqref="BC4">
    <cfRule type="expression" dxfId="1" priority="144" stopIfTrue="1">
      <formula>AND($AR4=TRUE, ISNUMBER(SEARCH("*", $AT4)), $C$4="")</formula>
    </cfRule>
  </conditionalFormatting>
  <conditionalFormatting sqref="CK3">
    <cfRule type="expression" dxfId="0" priority="142">
      <formula>$AK3</formula>
    </cfRule>
  </conditionalFormatting>
  <hyperlinks>
    <hyperlink ref="B3" r:id="rId1" tooltip="https://catalog.bcrc.firdi.org.tw/" display="https://catalog.bcrc.firdi.org.tw/" xr:uid="{A3E11BB4-7230-4384-A7F7-B401B9B298F0}"/>
    <hyperlink ref="U8" r:id="rId2" display="https://catalog.bcrc.firdi.org.tw/BcrcContent?bid=30506&amp;rowid=1" xr:uid="{E7739439-816D-4F56-B1DC-C0569EFCB025}"/>
    <hyperlink ref="U9" r:id="rId3" display="https://catalog.bcrc.firdi.org.tw/BcrcContent?bid=21538&amp;rowid=1" xr:uid="{7EAE4D15-0B8C-44C3-A25D-2AD3F889CBB0}"/>
    <hyperlink ref="U10" r:id="rId4" display="https://catalog.bcrc.firdi.org.tw/BcrcContent?bid=11634&amp;rowid=1" xr:uid="{51F92224-A296-4278-AC0B-5AE4BB9E67E6}"/>
    <hyperlink ref="U11" r:id="rId5" display="https://catalog.bcrc.firdi.org.tw/BcrcContent?bid=12154&amp;rowid=1" xr:uid="{9B8D8786-E82F-490B-A902-2ACD4B656CFF}"/>
    <hyperlink ref="U12" r:id="rId6" display="https://catalog.bcrc.firdi.org.tw/BcrcContent?bid=11633&amp;rowid=1" xr:uid="{B43B98B8-FD2D-49CA-9800-D6D73209B83C}"/>
    <hyperlink ref="U20" r:id="rId7" display="https://catalog.bcrc.firdi.org.tw/BcrcContent?bid=30506&amp;rowid=1" xr:uid="{49F1774A-B83A-4F7E-A6B5-4B28032A6A3F}"/>
    <hyperlink ref="U21" r:id="rId8" display="https://catalog.bcrc.firdi.org.tw/BcrcContent?bid=21538&amp;rowid=1" xr:uid="{2EBC772D-13C0-4FAC-B375-F79E07722DC3}"/>
    <hyperlink ref="U22" r:id="rId9" display="https://catalog.bcrc.firdi.org.tw/BcrcContent?bid=11634&amp;rowid=1" xr:uid="{BFDBED95-D519-4637-BF02-1B50A01F6687}"/>
    <hyperlink ref="U23" r:id="rId10" display="https://catalog.bcrc.firdi.org.tw/BcrcContent?bid=12154&amp;rowid=1" xr:uid="{02C0EE64-7FB2-4805-821E-3A7CEEDF716A}"/>
    <hyperlink ref="U24" r:id="rId11" display="https://catalog.bcrc.firdi.org.tw/BcrcContent?bid=11633&amp;rowid=1" xr:uid="{2482ECFB-10CE-4C68-88CC-5B17438FFB47}"/>
    <hyperlink ref="U30" r:id="rId12" display="https://catalog.bcrc.firdi.org.tw/BcrcContent?bid=30506&amp;rowid=1" xr:uid="{A2AAFD2A-9249-467D-B7C5-F6955DF1F659}"/>
    <hyperlink ref="U31" r:id="rId13" display="https://catalog.bcrc.firdi.org.tw/BcrcContent?bid=21538&amp;rowid=1" xr:uid="{0766B3A8-5DC0-4609-A496-09D6D90E4053}"/>
    <hyperlink ref="U32" r:id="rId14" display="https://catalog.bcrc.firdi.org.tw/BcrcContent?bid=11634&amp;rowid=1" xr:uid="{084F3A13-D0E0-4354-8473-706E051DE919}"/>
    <hyperlink ref="U33" r:id="rId15" display="https://catalog.bcrc.firdi.org.tw/BcrcContent?bid=12154&amp;rowid=1" xr:uid="{DB4BC8A5-22EE-4FE1-AA7A-C76CF7E1C02A}"/>
    <hyperlink ref="U34" r:id="rId16" display="https://catalog.bcrc.firdi.org.tw/BcrcContent?bid=11633&amp;rowid=1" xr:uid="{EACA9AD1-E752-4E9A-8E50-1B8F24287CA1}"/>
    <hyperlink ref="B40" location="'主頁 Main Page'!A1" display="回主頁 Back to Main Page" xr:uid="{F06EA89A-3EEE-4378-BA73-060CFF700A6D}"/>
    <hyperlink ref="B40:AK40" location="'主頁 Main Page'!D50" display="回主頁 Back to Main Page" xr:uid="{CBB9DD0A-4C73-4808-A55E-1333961BF8E1}"/>
  </hyperlinks>
  <printOptions horizontalCentered="1"/>
  <pageMargins left="0.11811023622047245" right="0.11811023622047245" top="0.98425196850393704" bottom="0.78740157480314965" header="0" footer="0.51181102362204722"/>
  <pageSetup paperSize="9" scale="85" orientation="portrait" r:id="rId17"/>
  <headerFooter>
    <oddHeader>&amp;L&amp;G&amp;C&amp;"微軟正黑體,Bold"&amp;11台灣檢驗科技股份有限公司-健康產業服務
SGS Taiwan Ltd. - Health Industry Services
超微量工業安全實驗室委託試驗申請書- 防腐效力(挑戰性)試驗
Ultra Trace and Industrial Safety Hygiene Laboratory Application Form -Antimicrobial Effectiveness Testing</oddHeader>
    <oddFooter>&amp;L&amp;9超微量工業安全實驗室委託試驗申請書- 防腐效力(挑戰性)試驗 Ultra Trace and Industrial Safety Hygiene Laboratory Application Form -Antimicrobial Effectiveness Testing
報告號碼Report No.:&amp;C&amp;"微軟正黑體,Regular"&amp;9Page &amp;P of &amp;N&amp;R&amp;"微軟正黑體,Regular"&amp;9版次Version：3.8    發行日期Issued Date：2025.10.01</oddFooter>
  </headerFooter>
  <drawing r:id="rId18"/>
  <legacyDrawing r:id="rId19"/>
  <legacyDrawingHF r:id="rId20"/>
  <mc:AlternateContent xmlns:mc="http://schemas.openxmlformats.org/markup-compatibility/2006">
    <mc:Choice Requires="x14">
      <controls>
        <mc:AlternateContent xmlns:mc="http://schemas.openxmlformats.org/markup-compatibility/2006">
          <mc:Choice Requires="x14">
            <control shapeId="3081" r:id="rId21" name="Check Box 9">
              <controlPr defaultSize="0" autoFill="0" autoLine="0" autoPict="0">
                <anchor moveWithCells="1">
                  <from>
                    <xdr:col>2</xdr:col>
                    <xdr:colOff>0</xdr:colOff>
                    <xdr:row>4</xdr:row>
                    <xdr:rowOff>0</xdr:rowOff>
                  </from>
                  <to>
                    <xdr:col>3</xdr:col>
                    <xdr:colOff>66675</xdr:colOff>
                    <xdr:row>5</xdr:row>
                    <xdr:rowOff>9525</xdr:rowOff>
                  </to>
                </anchor>
              </controlPr>
            </control>
          </mc:Choice>
        </mc:AlternateContent>
        <mc:AlternateContent xmlns:mc="http://schemas.openxmlformats.org/markup-compatibility/2006">
          <mc:Choice Requires="x14">
            <control shapeId="3082" r:id="rId22" name="Check Box 10">
              <controlPr defaultSize="0" autoFill="0" autoLine="0" autoPict="0">
                <anchor moveWithCells="1">
                  <from>
                    <xdr:col>6</xdr:col>
                    <xdr:colOff>0</xdr:colOff>
                    <xdr:row>4</xdr:row>
                    <xdr:rowOff>0</xdr:rowOff>
                  </from>
                  <to>
                    <xdr:col>7</xdr:col>
                    <xdr:colOff>66675</xdr:colOff>
                    <xdr:row>5</xdr:row>
                    <xdr:rowOff>9525</xdr:rowOff>
                  </to>
                </anchor>
              </controlPr>
            </control>
          </mc:Choice>
        </mc:AlternateContent>
        <mc:AlternateContent xmlns:mc="http://schemas.openxmlformats.org/markup-compatibility/2006">
          <mc:Choice Requires="x14">
            <control shapeId="3083" r:id="rId23" name="Check Box 11">
              <controlPr defaultSize="0" autoFill="0" autoLine="0" autoPict="0">
                <anchor moveWithCells="1">
                  <from>
                    <xdr:col>13</xdr:col>
                    <xdr:colOff>0</xdr:colOff>
                    <xdr:row>4</xdr:row>
                    <xdr:rowOff>0</xdr:rowOff>
                  </from>
                  <to>
                    <xdr:col>14</xdr:col>
                    <xdr:colOff>66675</xdr:colOff>
                    <xdr:row>5</xdr:row>
                    <xdr:rowOff>9525</xdr:rowOff>
                  </to>
                </anchor>
              </controlPr>
            </control>
          </mc:Choice>
        </mc:AlternateContent>
        <mc:AlternateContent xmlns:mc="http://schemas.openxmlformats.org/markup-compatibility/2006">
          <mc:Choice Requires="x14">
            <control shapeId="3090" r:id="rId24" name="Check Box 18">
              <controlPr defaultSize="0" autoFill="0" autoLine="0" autoPict="0">
                <anchor moveWithCells="1">
                  <from>
                    <xdr:col>2</xdr:col>
                    <xdr:colOff>0</xdr:colOff>
                    <xdr:row>15</xdr:row>
                    <xdr:rowOff>0</xdr:rowOff>
                  </from>
                  <to>
                    <xdr:col>3</xdr:col>
                    <xdr:colOff>66675</xdr:colOff>
                    <xdr:row>16</xdr:row>
                    <xdr:rowOff>9525</xdr:rowOff>
                  </to>
                </anchor>
              </controlPr>
            </control>
          </mc:Choice>
        </mc:AlternateContent>
        <mc:AlternateContent xmlns:mc="http://schemas.openxmlformats.org/markup-compatibility/2006">
          <mc:Choice Requires="x14">
            <control shapeId="3091" r:id="rId25" name="Check Box 19">
              <controlPr defaultSize="0" autoFill="0" autoLine="0" autoPict="0">
                <anchor moveWithCells="1">
                  <from>
                    <xdr:col>2</xdr:col>
                    <xdr:colOff>0</xdr:colOff>
                    <xdr:row>16</xdr:row>
                    <xdr:rowOff>0</xdr:rowOff>
                  </from>
                  <to>
                    <xdr:col>3</xdr:col>
                    <xdr:colOff>66675</xdr:colOff>
                    <xdr:row>17</xdr:row>
                    <xdr:rowOff>9525</xdr:rowOff>
                  </to>
                </anchor>
              </controlPr>
            </control>
          </mc:Choice>
        </mc:AlternateContent>
        <mc:AlternateContent xmlns:mc="http://schemas.openxmlformats.org/markup-compatibility/2006">
          <mc:Choice Requires="x14">
            <control shapeId="3092" r:id="rId26" name="Check Box 20">
              <controlPr defaultSize="0" autoFill="0" autoLine="0" autoPict="0">
                <anchor moveWithCells="1">
                  <from>
                    <xdr:col>2</xdr:col>
                    <xdr:colOff>0</xdr:colOff>
                    <xdr:row>19</xdr:row>
                    <xdr:rowOff>0</xdr:rowOff>
                  </from>
                  <to>
                    <xdr:col>3</xdr:col>
                    <xdr:colOff>66675</xdr:colOff>
                    <xdr:row>20</xdr:row>
                    <xdr:rowOff>9525</xdr:rowOff>
                  </to>
                </anchor>
              </controlPr>
            </control>
          </mc:Choice>
        </mc:AlternateContent>
        <mc:AlternateContent xmlns:mc="http://schemas.openxmlformats.org/markup-compatibility/2006">
          <mc:Choice Requires="x14">
            <control shapeId="3093" r:id="rId27" name="Check Box 21">
              <controlPr defaultSize="0" autoFill="0" autoLine="0" autoPict="0">
                <anchor moveWithCells="1">
                  <from>
                    <xdr:col>2</xdr:col>
                    <xdr:colOff>0</xdr:colOff>
                    <xdr:row>20</xdr:row>
                    <xdr:rowOff>0</xdr:rowOff>
                  </from>
                  <to>
                    <xdr:col>3</xdr:col>
                    <xdr:colOff>66675</xdr:colOff>
                    <xdr:row>21</xdr:row>
                    <xdr:rowOff>9525</xdr:rowOff>
                  </to>
                </anchor>
              </controlPr>
            </control>
          </mc:Choice>
        </mc:AlternateContent>
        <mc:AlternateContent xmlns:mc="http://schemas.openxmlformats.org/markup-compatibility/2006">
          <mc:Choice Requires="x14">
            <control shapeId="3094" r:id="rId28" name="Check Box 22">
              <controlPr defaultSize="0" autoFill="0" autoLine="0" autoPict="0">
                <anchor moveWithCells="1">
                  <from>
                    <xdr:col>2</xdr:col>
                    <xdr:colOff>0</xdr:colOff>
                    <xdr:row>21</xdr:row>
                    <xdr:rowOff>0</xdr:rowOff>
                  </from>
                  <to>
                    <xdr:col>3</xdr:col>
                    <xdr:colOff>66675</xdr:colOff>
                    <xdr:row>22</xdr:row>
                    <xdr:rowOff>9525</xdr:rowOff>
                  </to>
                </anchor>
              </controlPr>
            </control>
          </mc:Choice>
        </mc:AlternateContent>
        <mc:AlternateContent xmlns:mc="http://schemas.openxmlformats.org/markup-compatibility/2006">
          <mc:Choice Requires="x14">
            <control shapeId="3095" r:id="rId29" name="Check Box 23">
              <controlPr defaultSize="0" autoFill="0" autoLine="0" autoPict="0">
                <anchor moveWithCells="1">
                  <from>
                    <xdr:col>2</xdr:col>
                    <xdr:colOff>0</xdr:colOff>
                    <xdr:row>22</xdr:row>
                    <xdr:rowOff>0</xdr:rowOff>
                  </from>
                  <to>
                    <xdr:col>3</xdr:col>
                    <xdr:colOff>66675</xdr:colOff>
                    <xdr:row>23</xdr:row>
                    <xdr:rowOff>9525</xdr:rowOff>
                  </to>
                </anchor>
              </controlPr>
            </control>
          </mc:Choice>
        </mc:AlternateContent>
        <mc:AlternateContent xmlns:mc="http://schemas.openxmlformats.org/markup-compatibility/2006">
          <mc:Choice Requires="x14">
            <control shapeId="3096" r:id="rId30" name="Check Box 24">
              <controlPr defaultSize="0" autoFill="0" autoLine="0" autoPict="0">
                <anchor moveWithCells="1">
                  <from>
                    <xdr:col>2</xdr:col>
                    <xdr:colOff>0</xdr:colOff>
                    <xdr:row>23</xdr:row>
                    <xdr:rowOff>0</xdr:rowOff>
                  </from>
                  <to>
                    <xdr:col>3</xdr:col>
                    <xdr:colOff>66675</xdr:colOff>
                    <xdr:row>24</xdr:row>
                    <xdr:rowOff>9525</xdr:rowOff>
                  </to>
                </anchor>
              </controlPr>
            </control>
          </mc:Choice>
        </mc:AlternateContent>
        <mc:AlternateContent xmlns:mc="http://schemas.openxmlformats.org/markup-compatibility/2006">
          <mc:Choice Requires="x14">
            <control shapeId="3097" r:id="rId31" name="Check Box 25">
              <controlPr defaultSize="0" autoFill="0" autoLine="0" autoPict="0">
                <anchor moveWithCells="1">
                  <from>
                    <xdr:col>2</xdr:col>
                    <xdr:colOff>0</xdr:colOff>
                    <xdr:row>25</xdr:row>
                    <xdr:rowOff>0</xdr:rowOff>
                  </from>
                  <to>
                    <xdr:col>3</xdr:col>
                    <xdr:colOff>66675</xdr:colOff>
                    <xdr:row>26</xdr:row>
                    <xdr:rowOff>9525</xdr:rowOff>
                  </to>
                </anchor>
              </controlPr>
            </control>
          </mc:Choice>
        </mc:AlternateContent>
        <mc:AlternateContent xmlns:mc="http://schemas.openxmlformats.org/markup-compatibility/2006">
          <mc:Choice Requires="x14">
            <control shapeId="3098" r:id="rId32" name="Check Box 26">
              <controlPr defaultSize="0" autoFill="0" autoLine="0" autoPict="0">
                <anchor moveWithCells="1">
                  <from>
                    <xdr:col>2</xdr:col>
                    <xdr:colOff>0</xdr:colOff>
                    <xdr:row>26</xdr:row>
                    <xdr:rowOff>0</xdr:rowOff>
                  </from>
                  <to>
                    <xdr:col>3</xdr:col>
                    <xdr:colOff>66675</xdr:colOff>
                    <xdr:row>27</xdr:row>
                    <xdr:rowOff>9525</xdr:rowOff>
                  </to>
                </anchor>
              </controlPr>
            </control>
          </mc:Choice>
        </mc:AlternateContent>
        <mc:AlternateContent xmlns:mc="http://schemas.openxmlformats.org/markup-compatibility/2006">
          <mc:Choice Requires="x14">
            <control shapeId="3099" r:id="rId33" name="Check Box 27">
              <controlPr defaultSize="0" autoFill="0" autoLine="0" autoPict="0">
                <anchor moveWithCells="1">
                  <from>
                    <xdr:col>2</xdr:col>
                    <xdr:colOff>0</xdr:colOff>
                    <xdr:row>29</xdr:row>
                    <xdr:rowOff>0</xdr:rowOff>
                  </from>
                  <to>
                    <xdr:col>3</xdr:col>
                    <xdr:colOff>66675</xdr:colOff>
                    <xdr:row>30</xdr:row>
                    <xdr:rowOff>9525</xdr:rowOff>
                  </to>
                </anchor>
              </controlPr>
            </control>
          </mc:Choice>
        </mc:AlternateContent>
        <mc:AlternateContent xmlns:mc="http://schemas.openxmlformats.org/markup-compatibility/2006">
          <mc:Choice Requires="x14">
            <control shapeId="3100" r:id="rId34" name="Check Box 28">
              <controlPr defaultSize="0" autoFill="0" autoLine="0" autoPict="0">
                <anchor moveWithCells="1">
                  <from>
                    <xdr:col>2</xdr:col>
                    <xdr:colOff>0</xdr:colOff>
                    <xdr:row>30</xdr:row>
                    <xdr:rowOff>0</xdr:rowOff>
                  </from>
                  <to>
                    <xdr:col>3</xdr:col>
                    <xdr:colOff>66675</xdr:colOff>
                    <xdr:row>31</xdr:row>
                    <xdr:rowOff>9525</xdr:rowOff>
                  </to>
                </anchor>
              </controlPr>
            </control>
          </mc:Choice>
        </mc:AlternateContent>
        <mc:AlternateContent xmlns:mc="http://schemas.openxmlformats.org/markup-compatibility/2006">
          <mc:Choice Requires="x14">
            <control shapeId="3101" r:id="rId35" name="Check Box 29">
              <controlPr defaultSize="0" autoFill="0" autoLine="0" autoPict="0">
                <anchor moveWithCells="1">
                  <from>
                    <xdr:col>2</xdr:col>
                    <xdr:colOff>0</xdr:colOff>
                    <xdr:row>31</xdr:row>
                    <xdr:rowOff>0</xdr:rowOff>
                  </from>
                  <to>
                    <xdr:col>3</xdr:col>
                    <xdr:colOff>66675</xdr:colOff>
                    <xdr:row>32</xdr:row>
                    <xdr:rowOff>9525</xdr:rowOff>
                  </to>
                </anchor>
              </controlPr>
            </control>
          </mc:Choice>
        </mc:AlternateContent>
        <mc:AlternateContent xmlns:mc="http://schemas.openxmlformats.org/markup-compatibility/2006">
          <mc:Choice Requires="x14">
            <control shapeId="3102" r:id="rId36" name="Check Box 30">
              <controlPr defaultSize="0" autoFill="0" autoLine="0" autoPict="0">
                <anchor moveWithCells="1">
                  <from>
                    <xdr:col>2</xdr:col>
                    <xdr:colOff>0</xdr:colOff>
                    <xdr:row>32</xdr:row>
                    <xdr:rowOff>0</xdr:rowOff>
                  </from>
                  <to>
                    <xdr:col>3</xdr:col>
                    <xdr:colOff>66675</xdr:colOff>
                    <xdr:row>33</xdr:row>
                    <xdr:rowOff>9525</xdr:rowOff>
                  </to>
                </anchor>
              </controlPr>
            </control>
          </mc:Choice>
        </mc:AlternateContent>
        <mc:AlternateContent xmlns:mc="http://schemas.openxmlformats.org/markup-compatibility/2006">
          <mc:Choice Requires="x14">
            <control shapeId="3103" r:id="rId37" name="Check Box 31">
              <controlPr defaultSize="0" autoFill="0" autoLine="0" autoPict="0">
                <anchor moveWithCells="1">
                  <from>
                    <xdr:col>2</xdr:col>
                    <xdr:colOff>0</xdr:colOff>
                    <xdr:row>33</xdr:row>
                    <xdr:rowOff>0</xdr:rowOff>
                  </from>
                  <to>
                    <xdr:col>3</xdr:col>
                    <xdr:colOff>66675</xdr:colOff>
                    <xdr:row>34</xdr:row>
                    <xdr:rowOff>9525</xdr:rowOff>
                  </to>
                </anchor>
              </controlPr>
            </control>
          </mc:Choice>
        </mc:AlternateContent>
        <mc:AlternateContent xmlns:mc="http://schemas.openxmlformats.org/markup-compatibility/2006">
          <mc:Choice Requires="x14">
            <control shapeId="3104" r:id="rId38" name="Check Box 32">
              <controlPr defaultSize="0" autoFill="0" autoLine="0" autoPict="0">
                <anchor moveWithCells="1">
                  <from>
                    <xdr:col>2</xdr:col>
                    <xdr:colOff>0</xdr:colOff>
                    <xdr:row>35</xdr:row>
                    <xdr:rowOff>0</xdr:rowOff>
                  </from>
                  <to>
                    <xdr:col>3</xdr:col>
                    <xdr:colOff>66675</xdr:colOff>
                    <xdr:row>36</xdr:row>
                    <xdr:rowOff>9525</xdr:rowOff>
                  </to>
                </anchor>
              </controlPr>
            </control>
          </mc:Choice>
        </mc:AlternateContent>
        <mc:AlternateContent xmlns:mc="http://schemas.openxmlformats.org/markup-compatibility/2006">
          <mc:Choice Requires="x14">
            <control shapeId="3105" r:id="rId39" name="Check Box 33">
              <controlPr defaultSize="0" autoFill="0" autoLine="0" autoPict="0">
                <anchor moveWithCells="1">
                  <from>
                    <xdr:col>2</xdr:col>
                    <xdr:colOff>0</xdr:colOff>
                    <xdr:row>36</xdr:row>
                    <xdr:rowOff>0</xdr:rowOff>
                  </from>
                  <to>
                    <xdr:col>3</xdr:col>
                    <xdr:colOff>66675</xdr:colOff>
                    <xdr:row>37</xdr:row>
                    <xdr:rowOff>9525</xdr:rowOff>
                  </to>
                </anchor>
              </controlPr>
            </control>
          </mc:Choice>
        </mc:AlternateContent>
        <mc:AlternateContent xmlns:mc="http://schemas.openxmlformats.org/markup-compatibility/2006">
          <mc:Choice Requires="x14">
            <control shapeId="3106" r:id="rId40" name="Check Box 34">
              <controlPr defaultSize="0" autoFill="0" autoLine="0" autoPict="0">
                <anchor moveWithCells="1">
                  <from>
                    <xdr:col>2</xdr:col>
                    <xdr:colOff>0</xdr:colOff>
                    <xdr:row>38</xdr:row>
                    <xdr:rowOff>0</xdr:rowOff>
                  </from>
                  <to>
                    <xdr:col>3</xdr:col>
                    <xdr:colOff>66675</xdr:colOff>
                    <xdr:row>39</xdr:row>
                    <xdr:rowOff>0</xdr:rowOff>
                  </to>
                </anchor>
              </controlPr>
            </control>
          </mc:Choice>
        </mc:AlternateContent>
        <mc:AlternateContent xmlns:mc="http://schemas.openxmlformats.org/markup-compatibility/2006">
          <mc:Choice Requires="x14">
            <control shapeId="3089" r:id="rId41" name="Check Box 17">
              <controlPr defaultSize="0" autoFill="0" autoLine="0" autoPict="0">
                <anchor moveWithCells="1">
                  <from>
                    <xdr:col>2</xdr:col>
                    <xdr:colOff>0</xdr:colOff>
                    <xdr:row>13</xdr:row>
                    <xdr:rowOff>0</xdr:rowOff>
                  </from>
                  <to>
                    <xdr:col>3</xdr:col>
                    <xdr:colOff>66675</xdr:colOff>
                    <xdr:row>14</xdr:row>
                    <xdr:rowOff>9525</xdr:rowOff>
                  </to>
                </anchor>
              </controlPr>
            </control>
          </mc:Choice>
        </mc:AlternateContent>
        <mc:AlternateContent xmlns:mc="http://schemas.openxmlformats.org/markup-compatibility/2006">
          <mc:Choice Requires="x14">
            <control shapeId="3108" r:id="rId42" name="Check Box 36">
              <controlPr defaultSize="0" autoFill="0" autoLine="0" autoPict="0">
                <anchor moveWithCells="1">
                  <from>
                    <xdr:col>2</xdr:col>
                    <xdr:colOff>0</xdr:colOff>
                    <xdr:row>21</xdr:row>
                    <xdr:rowOff>0</xdr:rowOff>
                  </from>
                  <to>
                    <xdr:col>3</xdr:col>
                    <xdr:colOff>66675</xdr:colOff>
                    <xdr:row>22</xdr:row>
                    <xdr:rowOff>9525</xdr:rowOff>
                  </to>
                </anchor>
              </controlPr>
            </control>
          </mc:Choice>
        </mc:AlternateContent>
        <mc:AlternateContent xmlns:mc="http://schemas.openxmlformats.org/markup-compatibility/2006">
          <mc:Choice Requires="x14">
            <control shapeId="3109" r:id="rId43" name="Check Box 37">
              <controlPr defaultSize="0" autoFill="0" autoLine="0" autoPict="0">
                <anchor moveWithCells="1">
                  <from>
                    <xdr:col>2</xdr:col>
                    <xdr:colOff>0</xdr:colOff>
                    <xdr:row>22</xdr:row>
                    <xdr:rowOff>0</xdr:rowOff>
                  </from>
                  <to>
                    <xdr:col>3</xdr:col>
                    <xdr:colOff>66675</xdr:colOff>
                    <xdr:row>23</xdr:row>
                    <xdr:rowOff>9525</xdr:rowOff>
                  </to>
                </anchor>
              </controlPr>
            </control>
          </mc:Choice>
        </mc:AlternateContent>
        <mc:AlternateContent xmlns:mc="http://schemas.openxmlformats.org/markup-compatibility/2006">
          <mc:Choice Requires="x14">
            <control shapeId="3110" r:id="rId44" name="Check Box 38">
              <controlPr defaultSize="0" autoFill="0" autoLine="0" autoPict="0">
                <anchor moveWithCells="1">
                  <from>
                    <xdr:col>2</xdr:col>
                    <xdr:colOff>0</xdr:colOff>
                    <xdr:row>31</xdr:row>
                    <xdr:rowOff>0</xdr:rowOff>
                  </from>
                  <to>
                    <xdr:col>3</xdr:col>
                    <xdr:colOff>66675</xdr:colOff>
                    <xdr:row>32</xdr:row>
                    <xdr:rowOff>9525</xdr:rowOff>
                  </to>
                </anchor>
              </controlPr>
            </control>
          </mc:Choice>
        </mc:AlternateContent>
        <mc:AlternateContent xmlns:mc="http://schemas.openxmlformats.org/markup-compatibility/2006">
          <mc:Choice Requires="x14">
            <control shapeId="3111" r:id="rId45" name="Check Box 39">
              <controlPr defaultSize="0" autoFill="0" autoLine="0" autoPict="0">
                <anchor moveWithCells="1">
                  <from>
                    <xdr:col>2</xdr:col>
                    <xdr:colOff>0</xdr:colOff>
                    <xdr:row>32</xdr:row>
                    <xdr:rowOff>0</xdr:rowOff>
                  </from>
                  <to>
                    <xdr:col>3</xdr:col>
                    <xdr:colOff>66675</xdr:colOff>
                    <xdr:row>33</xdr:row>
                    <xdr:rowOff>9525</xdr:rowOff>
                  </to>
                </anchor>
              </controlPr>
            </control>
          </mc:Choice>
        </mc:AlternateContent>
        <mc:AlternateContent xmlns:mc="http://schemas.openxmlformats.org/markup-compatibility/2006">
          <mc:Choice Requires="x14">
            <control shapeId="3084" r:id="rId46" name="Check Box 12">
              <controlPr defaultSize="0" autoFill="0" autoLine="0" autoPict="0">
                <anchor moveWithCells="1">
                  <from>
                    <xdr:col>2</xdr:col>
                    <xdr:colOff>0</xdr:colOff>
                    <xdr:row>7</xdr:row>
                    <xdr:rowOff>0</xdr:rowOff>
                  </from>
                  <to>
                    <xdr:col>3</xdr:col>
                    <xdr:colOff>66675</xdr:colOff>
                    <xdr:row>8</xdr:row>
                    <xdr:rowOff>9525</xdr:rowOff>
                  </to>
                </anchor>
              </controlPr>
            </control>
          </mc:Choice>
        </mc:AlternateContent>
        <mc:AlternateContent xmlns:mc="http://schemas.openxmlformats.org/markup-compatibility/2006">
          <mc:Choice Requires="x14">
            <control shapeId="3085" r:id="rId47" name="Check Box 13">
              <controlPr defaultSize="0" autoFill="0" autoLine="0" autoPict="0">
                <anchor moveWithCells="1">
                  <from>
                    <xdr:col>2</xdr:col>
                    <xdr:colOff>0</xdr:colOff>
                    <xdr:row>8</xdr:row>
                    <xdr:rowOff>0</xdr:rowOff>
                  </from>
                  <to>
                    <xdr:col>3</xdr:col>
                    <xdr:colOff>66675</xdr:colOff>
                    <xdr:row>9</xdr:row>
                    <xdr:rowOff>9525</xdr:rowOff>
                  </to>
                </anchor>
              </controlPr>
            </control>
          </mc:Choice>
        </mc:AlternateContent>
        <mc:AlternateContent xmlns:mc="http://schemas.openxmlformats.org/markup-compatibility/2006">
          <mc:Choice Requires="x14">
            <control shapeId="3086" r:id="rId48" name="Check Box 14">
              <controlPr defaultSize="0" autoFill="0" autoLine="0" autoPict="0">
                <anchor moveWithCells="1">
                  <from>
                    <xdr:col>2</xdr:col>
                    <xdr:colOff>0</xdr:colOff>
                    <xdr:row>9</xdr:row>
                    <xdr:rowOff>0</xdr:rowOff>
                  </from>
                  <to>
                    <xdr:col>3</xdr:col>
                    <xdr:colOff>66675</xdr:colOff>
                    <xdr:row>10</xdr:row>
                    <xdr:rowOff>9525</xdr:rowOff>
                  </to>
                </anchor>
              </controlPr>
            </control>
          </mc:Choice>
        </mc:AlternateContent>
        <mc:AlternateContent xmlns:mc="http://schemas.openxmlformats.org/markup-compatibility/2006">
          <mc:Choice Requires="x14">
            <control shapeId="3087" r:id="rId49" name="Check Box 15">
              <controlPr defaultSize="0" autoFill="0" autoLine="0" autoPict="0">
                <anchor moveWithCells="1">
                  <from>
                    <xdr:col>2</xdr:col>
                    <xdr:colOff>0</xdr:colOff>
                    <xdr:row>10</xdr:row>
                    <xdr:rowOff>0</xdr:rowOff>
                  </from>
                  <to>
                    <xdr:col>3</xdr:col>
                    <xdr:colOff>66675</xdr:colOff>
                    <xdr:row>11</xdr:row>
                    <xdr:rowOff>9525</xdr:rowOff>
                  </to>
                </anchor>
              </controlPr>
            </control>
          </mc:Choice>
        </mc:AlternateContent>
        <mc:AlternateContent xmlns:mc="http://schemas.openxmlformats.org/markup-compatibility/2006">
          <mc:Choice Requires="x14">
            <control shapeId="3088" r:id="rId50" name="Check Box 16">
              <controlPr defaultSize="0" autoFill="0" autoLine="0" autoPict="0">
                <anchor moveWithCells="1">
                  <from>
                    <xdr:col>2</xdr:col>
                    <xdr:colOff>0</xdr:colOff>
                    <xdr:row>11</xdr:row>
                    <xdr:rowOff>0</xdr:rowOff>
                  </from>
                  <to>
                    <xdr:col>3</xdr:col>
                    <xdr:colOff>66675</xdr:colOff>
                    <xdr:row>12</xdr:row>
                    <xdr:rowOff>9525</xdr:rowOff>
                  </to>
                </anchor>
              </controlPr>
            </control>
          </mc:Choice>
        </mc:AlternateContent>
        <mc:AlternateContent xmlns:mc="http://schemas.openxmlformats.org/markup-compatibility/2006">
          <mc:Choice Requires="x14">
            <control shapeId="3112" r:id="rId51" name="Check Box 40">
              <controlPr defaultSize="0" autoFill="0" autoLine="0" autoPict="0">
                <anchor moveWithCells="1">
                  <from>
                    <xdr:col>2</xdr:col>
                    <xdr:colOff>0</xdr:colOff>
                    <xdr:row>14</xdr:row>
                    <xdr:rowOff>0</xdr:rowOff>
                  </from>
                  <to>
                    <xdr:col>3</xdr:col>
                    <xdr:colOff>66675</xdr:colOff>
                    <xdr:row>15</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9E46B-EA3F-45FD-8713-43856150935A}">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71" t="s">
        <v>56</v>
      </c>
      <c r="C1" s="671"/>
      <c r="D1" s="671"/>
      <c r="E1" s="671"/>
      <c r="F1" s="671"/>
      <c r="G1" s="671"/>
      <c r="H1" s="671"/>
      <c r="I1" s="671"/>
      <c r="J1" s="671"/>
      <c r="K1" s="671"/>
      <c r="L1" s="671"/>
      <c r="M1" s="671"/>
      <c r="N1" s="671"/>
      <c r="O1" s="671"/>
      <c r="P1" s="671"/>
      <c r="Q1" s="671"/>
      <c r="R1" s="671"/>
      <c r="S1" s="671"/>
      <c r="T1" s="671"/>
      <c r="U1" s="671"/>
      <c r="V1" s="671"/>
      <c r="W1" s="671"/>
      <c r="X1" s="671"/>
      <c r="Y1" s="671"/>
      <c r="Z1" s="671"/>
      <c r="AA1" s="671"/>
      <c r="AB1" s="671"/>
      <c r="AC1" s="671"/>
      <c r="AD1" s="671"/>
    </row>
    <row r="2" spans="2:30" ht="20.25" customHeight="1">
      <c r="B2" s="355"/>
      <c r="C2" s="355"/>
      <c r="D2" s="355"/>
      <c r="E2" s="355"/>
      <c r="F2" s="355"/>
      <c r="G2" s="355"/>
      <c r="H2" s="355"/>
      <c r="I2" s="355"/>
      <c r="J2" s="355"/>
      <c r="K2" s="355"/>
      <c r="L2" s="355"/>
      <c r="M2" s="355"/>
      <c r="N2" s="355"/>
      <c r="O2" s="355"/>
      <c r="P2" s="355"/>
      <c r="Q2" s="355"/>
      <c r="R2" s="355"/>
      <c r="S2" s="355"/>
      <c r="T2" s="355"/>
      <c r="U2" s="355"/>
      <c r="V2" s="355"/>
      <c r="W2" s="355"/>
      <c r="X2" s="355"/>
      <c r="Y2" s="355"/>
      <c r="Z2" s="355"/>
      <c r="AA2" s="355"/>
      <c r="AB2" s="355"/>
      <c r="AC2" s="355"/>
      <c r="AD2" s="355"/>
    </row>
    <row r="3" spans="2:30" ht="20.25" customHeight="1">
      <c r="B3" s="355"/>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row>
    <row r="4" spans="2:30" ht="18.75">
      <c r="B4" s="358" t="s">
        <v>57</v>
      </c>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row>
    <row r="5" spans="2:30" ht="16.5" thickBot="1">
      <c r="B5" s="672" t="s">
        <v>58</v>
      </c>
      <c r="C5" s="672"/>
      <c r="D5" s="672"/>
      <c r="E5" s="673"/>
      <c r="F5" s="673"/>
      <c r="G5" s="673"/>
      <c r="H5" s="673"/>
      <c r="I5" s="673"/>
      <c r="J5" s="673"/>
      <c r="K5" s="673"/>
      <c r="L5" s="673"/>
      <c r="M5" s="673"/>
      <c r="N5" s="673"/>
      <c r="O5" s="672" t="s">
        <v>59</v>
      </c>
      <c r="P5" s="672"/>
      <c r="Q5" s="672"/>
      <c r="R5" s="672"/>
      <c r="S5" s="672"/>
      <c r="T5" s="672"/>
      <c r="U5" s="674"/>
      <c r="V5" s="674"/>
      <c r="W5" s="356" t="s">
        <v>60</v>
      </c>
      <c r="X5" s="674"/>
      <c r="Y5" s="674"/>
      <c r="Z5" s="356" t="s">
        <v>61</v>
      </c>
      <c r="AA5" s="674"/>
      <c r="AB5" s="674"/>
      <c r="AC5" s="356" t="s">
        <v>62</v>
      </c>
      <c r="AD5" s="356"/>
    </row>
    <row r="6" spans="2:30" ht="16.5" thickBot="1">
      <c r="B6" s="356" t="s">
        <v>63</v>
      </c>
      <c r="C6" s="356"/>
      <c r="D6" s="677"/>
      <c r="E6" s="677"/>
      <c r="F6" s="677"/>
      <c r="G6" s="677"/>
      <c r="H6" s="677"/>
      <c r="I6" s="677"/>
      <c r="J6" s="677"/>
      <c r="K6" s="677"/>
      <c r="L6" s="677"/>
      <c r="M6" s="677"/>
      <c r="N6" s="677"/>
      <c r="O6" s="678" t="s">
        <v>64</v>
      </c>
      <c r="P6" s="678"/>
      <c r="Q6" s="678"/>
      <c r="R6" s="678"/>
      <c r="S6" s="678"/>
      <c r="T6" s="678"/>
      <c r="U6" s="678"/>
      <c r="V6" s="678"/>
      <c r="W6" s="678"/>
      <c r="X6" s="678"/>
      <c r="Y6" s="678"/>
      <c r="Z6" s="678"/>
      <c r="AA6" s="678"/>
      <c r="AB6" s="678"/>
      <c r="AC6" s="678"/>
      <c r="AD6" s="678"/>
    </row>
    <row r="7" spans="2:30" ht="16.5" thickBot="1">
      <c r="B7" s="679" t="s">
        <v>65</v>
      </c>
      <c r="C7" s="679"/>
      <c r="D7" s="679"/>
      <c r="E7" s="679"/>
      <c r="F7" s="679"/>
      <c r="G7" s="679"/>
      <c r="H7" s="679"/>
      <c r="I7" s="679"/>
      <c r="J7" s="679"/>
      <c r="K7" s="680"/>
      <c r="L7" s="680"/>
      <c r="M7" s="680"/>
      <c r="N7" s="680"/>
      <c r="O7" s="680"/>
      <c r="P7" s="680"/>
      <c r="Q7" s="680"/>
      <c r="R7" s="680"/>
      <c r="S7" s="680"/>
      <c r="T7" s="678" t="s">
        <v>66</v>
      </c>
      <c r="U7" s="678"/>
      <c r="V7" s="678"/>
      <c r="W7" s="678"/>
      <c r="X7" s="678"/>
      <c r="Y7" s="678"/>
      <c r="Z7" s="678"/>
      <c r="AA7" s="678"/>
      <c r="AB7" s="678"/>
      <c r="AC7" s="678"/>
      <c r="AD7" s="678"/>
    </row>
    <row r="8" spans="2:30" ht="16.5">
      <c r="B8" s="678" t="s">
        <v>67</v>
      </c>
      <c r="C8" s="678"/>
      <c r="D8" s="678"/>
      <c r="E8" s="678"/>
      <c r="F8" s="678"/>
      <c r="G8" s="678"/>
      <c r="H8" s="678"/>
      <c r="I8" s="678"/>
      <c r="J8" s="678"/>
      <c r="K8" s="678"/>
      <c r="L8" s="678"/>
      <c r="M8" s="678"/>
      <c r="N8" s="678"/>
      <c r="O8" s="678"/>
      <c r="P8" s="678"/>
      <c r="Q8" s="678"/>
      <c r="R8" s="678"/>
      <c r="S8" s="678"/>
      <c r="T8" s="678"/>
      <c r="U8" s="678"/>
      <c r="V8" s="678"/>
      <c r="W8" s="678"/>
      <c r="X8" s="678"/>
      <c r="Y8" s="678"/>
      <c r="Z8" s="678"/>
      <c r="AA8" s="678"/>
      <c r="AB8" s="678"/>
      <c r="AC8" s="678"/>
      <c r="AD8" s="678"/>
    </row>
    <row r="9" spans="2:30" ht="16.5" thickBot="1">
      <c r="B9" s="681" t="s">
        <v>68</v>
      </c>
      <c r="C9" s="681"/>
      <c r="D9" s="681"/>
      <c r="E9" s="681"/>
      <c r="F9" s="681"/>
      <c r="G9" s="681"/>
      <c r="H9" s="681" t="s">
        <v>69</v>
      </c>
      <c r="I9" s="681"/>
      <c r="J9" s="681"/>
      <c r="K9" s="681"/>
      <c r="L9" s="682"/>
      <c r="M9" s="682"/>
      <c r="N9" s="682"/>
      <c r="O9" s="682"/>
      <c r="P9" s="682"/>
      <c r="Q9" s="682"/>
      <c r="R9" s="682"/>
      <c r="S9" s="682"/>
      <c r="T9" s="682"/>
      <c r="U9" s="682"/>
      <c r="V9" s="678" t="s">
        <v>70</v>
      </c>
      <c r="W9" s="678"/>
      <c r="X9" s="678"/>
      <c r="Y9" s="678"/>
      <c r="Z9" s="678"/>
      <c r="AA9" s="678"/>
      <c r="AB9" s="678"/>
      <c r="AC9" s="678"/>
      <c r="AD9" s="678"/>
    </row>
    <row r="10" spans="2:30" ht="18.75">
      <c r="B10" s="35"/>
      <c r="C10" s="35"/>
      <c r="D10" s="35"/>
      <c r="E10" s="35"/>
      <c r="F10" s="35"/>
      <c r="G10" s="35"/>
      <c r="H10" s="35"/>
      <c r="I10" s="35"/>
      <c r="J10" s="35"/>
      <c r="K10" s="35"/>
      <c r="L10" s="35"/>
      <c r="M10" s="35"/>
      <c r="N10" s="35"/>
      <c r="O10" s="35"/>
      <c r="P10" s="35"/>
      <c r="Q10" s="35"/>
      <c r="R10" s="35"/>
      <c r="S10" s="35"/>
      <c r="T10" s="35"/>
      <c r="U10" s="34"/>
      <c r="V10" s="34"/>
      <c r="W10" s="34"/>
      <c r="X10" s="34"/>
      <c r="Y10" s="34"/>
      <c r="Z10" s="34"/>
      <c r="AA10" s="34"/>
      <c r="AB10" s="34"/>
      <c r="AC10" s="34"/>
      <c r="AD10" s="34"/>
    </row>
    <row r="11" spans="2:30" ht="18.75">
      <c r="B11" s="357"/>
      <c r="C11" s="357"/>
      <c r="D11" s="357"/>
      <c r="E11" s="357"/>
      <c r="F11" s="357"/>
      <c r="G11" s="357"/>
      <c r="H11" s="357"/>
      <c r="I11" s="357"/>
      <c r="J11" s="357"/>
      <c r="K11" s="357"/>
      <c r="L11" s="357"/>
      <c r="M11" s="357"/>
      <c r="N11" s="357"/>
      <c r="O11" s="357"/>
      <c r="P11" s="357"/>
      <c r="Q11" s="357"/>
      <c r="R11" s="357"/>
      <c r="S11" s="357"/>
      <c r="T11" s="357"/>
      <c r="U11" s="357"/>
      <c r="V11" s="357"/>
      <c r="W11" s="357"/>
      <c r="X11" s="357"/>
      <c r="Y11" s="357"/>
      <c r="Z11" s="357"/>
      <c r="AA11" s="357"/>
      <c r="AB11" s="357"/>
      <c r="AC11" s="357"/>
      <c r="AD11" s="34"/>
    </row>
    <row r="12" spans="2:30" ht="18.75">
      <c r="B12" s="357"/>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357"/>
      <c r="AA12" s="357"/>
      <c r="AB12" s="357"/>
      <c r="AC12" s="357"/>
      <c r="AD12" s="34"/>
    </row>
    <row r="13" spans="2:30" ht="18.75">
      <c r="B13" s="357"/>
      <c r="C13" s="357"/>
      <c r="D13" s="357"/>
      <c r="E13" s="357"/>
      <c r="F13" s="357"/>
      <c r="G13" s="357"/>
      <c r="H13" s="357"/>
      <c r="I13" s="357"/>
      <c r="J13" s="357"/>
      <c r="K13" s="357"/>
      <c r="L13" s="357"/>
      <c r="M13" s="357"/>
      <c r="N13" s="357"/>
      <c r="O13" s="357"/>
      <c r="P13" s="357"/>
      <c r="Q13" s="357"/>
      <c r="R13" s="357"/>
      <c r="S13" s="357"/>
      <c r="T13" s="357"/>
      <c r="U13" s="357"/>
      <c r="V13" s="357"/>
      <c r="W13" s="357"/>
      <c r="X13" s="357"/>
      <c r="Y13" s="357"/>
      <c r="Z13" s="357"/>
      <c r="AA13" s="357"/>
      <c r="AB13" s="357"/>
      <c r="AC13" s="357"/>
      <c r="AD13" s="34"/>
    </row>
    <row r="14" spans="2:30" ht="18.75">
      <c r="B14" s="675" t="s">
        <v>71</v>
      </c>
      <c r="C14" s="675"/>
      <c r="D14" s="675"/>
      <c r="E14" s="675"/>
      <c r="F14" s="675"/>
      <c r="G14" s="675"/>
      <c r="H14" s="675"/>
      <c r="I14" s="675"/>
      <c r="J14" s="357"/>
      <c r="K14" s="357"/>
      <c r="L14" s="357"/>
      <c r="M14" s="357"/>
      <c r="N14" s="357"/>
      <c r="O14" s="357"/>
      <c r="P14" s="357"/>
      <c r="Q14" s="357"/>
      <c r="R14" s="357"/>
      <c r="S14" s="357"/>
      <c r="T14" s="357"/>
      <c r="U14" s="357"/>
      <c r="V14" s="357"/>
      <c r="W14" s="357"/>
      <c r="X14" s="357"/>
      <c r="Y14" s="357"/>
      <c r="Z14" s="357"/>
      <c r="AA14" s="357"/>
      <c r="AB14" s="357"/>
      <c r="AC14" s="357"/>
      <c r="AD14" s="34"/>
    </row>
    <row r="15" spans="2:30" ht="18.75">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c r="AD15" s="34"/>
    </row>
    <row r="16" spans="2:30" ht="18.75">
      <c r="B16" s="675" t="s">
        <v>72</v>
      </c>
      <c r="C16" s="675"/>
      <c r="D16" s="675"/>
      <c r="E16" s="675"/>
      <c r="F16" s="675"/>
      <c r="G16" s="676"/>
      <c r="H16" s="676"/>
      <c r="I16" s="676"/>
      <c r="J16" s="676"/>
      <c r="K16" s="676"/>
      <c r="L16" s="676"/>
      <c r="M16" s="676"/>
      <c r="N16" s="676"/>
      <c r="O16" s="676"/>
      <c r="P16" s="676"/>
      <c r="Q16" s="675" t="s">
        <v>73</v>
      </c>
      <c r="R16" s="675"/>
      <c r="S16" s="675"/>
      <c r="T16" s="357"/>
      <c r="U16" s="357"/>
      <c r="V16" s="357"/>
      <c r="W16" s="357"/>
      <c r="X16" s="357"/>
      <c r="Y16" s="357"/>
      <c r="Z16" s="357"/>
      <c r="AA16" s="357"/>
      <c r="AB16" s="357"/>
      <c r="AC16" s="357"/>
      <c r="AD16" s="34"/>
    </row>
    <row r="17" spans="2:30" ht="19.5" thickBot="1">
      <c r="B17" s="684"/>
      <c r="C17" s="684"/>
      <c r="D17" s="684"/>
      <c r="E17" s="684"/>
      <c r="F17" s="684"/>
      <c r="G17" s="684"/>
      <c r="H17" s="684"/>
      <c r="I17" s="684"/>
      <c r="J17" s="684"/>
      <c r="K17" s="684"/>
      <c r="L17" s="684"/>
      <c r="M17" s="684"/>
      <c r="N17" s="684"/>
      <c r="O17" s="684"/>
      <c r="P17" s="684"/>
      <c r="Q17" s="684"/>
      <c r="R17" s="684"/>
      <c r="S17" s="684"/>
      <c r="T17" s="357"/>
      <c r="U17" s="357"/>
      <c r="V17" s="357"/>
      <c r="W17" s="357"/>
      <c r="X17" s="357"/>
      <c r="Y17" s="357"/>
      <c r="Z17" s="357"/>
      <c r="AA17" s="357"/>
      <c r="AB17" s="357"/>
      <c r="AC17" s="357"/>
      <c r="AD17" s="34"/>
    </row>
    <row r="18" spans="2:30" ht="18.75">
      <c r="B18" s="357"/>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357"/>
      <c r="AA18" s="357"/>
      <c r="AB18" s="357"/>
      <c r="AC18" s="357"/>
      <c r="AD18" s="34"/>
    </row>
    <row r="19" spans="2:30" ht="18.75">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c r="AD19" s="34"/>
    </row>
    <row r="20" spans="2:30" ht="18.75">
      <c r="B20" s="675" t="s">
        <v>74</v>
      </c>
      <c r="C20" s="675"/>
      <c r="D20" s="675"/>
      <c r="E20" s="675"/>
      <c r="F20" s="675"/>
      <c r="G20" s="675"/>
      <c r="H20" s="675"/>
      <c r="I20" s="675"/>
      <c r="J20" s="357"/>
      <c r="K20" s="357"/>
      <c r="L20" s="357"/>
      <c r="M20" s="357"/>
      <c r="N20" s="357"/>
      <c r="O20" s="357"/>
      <c r="P20" s="357"/>
      <c r="Q20" s="357"/>
      <c r="R20" s="357"/>
      <c r="S20" s="357"/>
      <c r="T20" s="357"/>
      <c r="U20" s="357"/>
      <c r="V20" s="357"/>
      <c r="W20" s="357"/>
      <c r="X20" s="357"/>
      <c r="Y20" s="357"/>
      <c r="Z20" s="357"/>
      <c r="AA20" s="357"/>
      <c r="AB20" s="357"/>
      <c r="AC20" s="357"/>
      <c r="AD20" s="34"/>
    </row>
    <row r="21" spans="2:30" ht="18.75">
      <c r="B21" s="357"/>
      <c r="C21" s="357"/>
      <c r="D21" s="357"/>
      <c r="E21" s="357"/>
      <c r="F21" s="357"/>
      <c r="G21" s="357"/>
      <c r="H21" s="357"/>
      <c r="I21" s="357"/>
      <c r="J21" s="357"/>
      <c r="K21" s="357"/>
      <c r="L21" s="357"/>
      <c r="M21" s="357"/>
      <c r="N21" s="357"/>
      <c r="O21" s="357"/>
      <c r="P21" s="357"/>
      <c r="Q21" s="357"/>
      <c r="R21" s="357"/>
      <c r="S21" s="357"/>
      <c r="T21" s="357"/>
      <c r="U21" s="357"/>
      <c r="V21" s="357"/>
      <c r="W21" s="357"/>
      <c r="X21" s="357"/>
      <c r="Y21" s="357"/>
      <c r="Z21" s="357"/>
      <c r="AA21" s="357"/>
      <c r="AB21" s="357"/>
      <c r="AC21" s="357"/>
      <c r="AD21" s="34"/>
    </row>
    <row r="22" spans="2:30" ht="18.75">
      <c r="B22" s="675" t="s">
        <v>72</v>
      </c>
      <c r="C22" s="675"/>
      <c r="D22" s="675"/>
      <c r="E22" s="675"/>
      <c r="F22" s="675"/>
      <c r="G22" s="676"/>
      <c r="H22" s="676"/>
      <c r="I22" s="676"/>
      <c r="J22" s="676"/>
      <c r="K22" s="676"/>
      <c r="L22" s="676"/>
      <c r="M22" s="676"/>
      <c r="N22" s="676"/>
      <c r="O22" s="676"/>
      <c r="P22" s="676"/>
      <c r="Q22" s="675" t="s">
        <v>75</v>
      </c>
      <c r="R22" s="675"/>
      <c r="S22" s="675"/>
      <c r="T22" s="357"/>
      <c r="U22" s="357"/>
      <c r="V22" s="357"/>
      <c r="W22" s="357"/>
      <c r="X22" s="357"/>
      <c r="Y22" s="357"/>
      <c r="Z22" s="357"/>
      <c r="AA22" s="357"/>
      <c r="AB22" s="357"/>
      <c r="AC22" s="357"/>
      <c r="AD22" s="34"/>
    </row>
    <row r="23" spans="2:30" ht="19.5" thickBot="1">
      <c r="B23" s="685"/>
      <c r="C23" s="685"/>
      <c r="D23" s="685"/>
      <c r="E23" s="685"/>
      <c r="F23" s="685"/>
      <c r="G23" s="685"/>
      <c r="H23" s="685"/>
      <c r="I23" s="685"/>
      <c r="J23" s="685"/>
      <c r="K23" s="685"/>
      <c r="L23" s="685"/>
      <c r="M23" s="685"/>
      <c r="N23" s="685"/>
      <c r="O23" s="685"/>
      <c r="P23" s="685"/>
      <c r="Q23" s="685"/>
      <c r="R23" s="685"/>
      <c r="S23" s="685"/>
      <c r="T23" s="357"/>
      <c r="U23" s="357"/>
      <c r="V23" s="357"/>
      <c r="W23" s="357"/>
      <c r="X23" s="357"/>
      <c r="Y23" s="357"/>
      <c r="Z23" s="357"/>
      <c r="AA23" s="357"/>
      <c r="AB23" s="357"/>
      <c r="AC23" s="357"/>
      <c r="AD23" s="34"/>
    </row>
    <row r="24" spans="2:30" ht="18.75">
      <c r="B24" s="357"/>
      <c r="C24" s="357"/>
      <c r="D24" s="357"/>
      <c r="E24" s="357"/>
      <c r="F24" s="357"/>
      <c r="G24" s="357"/>
      <c r="H24" s="357"/>
      <c r="I24" s="357"/>
      <c r="J24" s="357"/>
      <c r="K24" s="357"/>
      <c r="L24" s="357"/>
      <c r="M24" s="357"/>
      <c r="N24" s="357"/>
      <c r="O24" s="357"/>
      <c r="P24" s="357"/>
      <c r="Q24" s="357"/>
      <c r="R24" s="357"/>
      <c r="S24" s="357"/>
      <c r="T24" s="357"/>
      <c r="U24" s="357"/>
      <c r="V24" s="357"/>
      <c r="W24" s="357"/>
      <c r="X24" s="357"/>
      <c r="Y24" s="357"/>
      <c r="Z24" s="357"/>
      <c r="AA24" s="357"/>
      <c r="AB24" s="357"/>
      <c r="AC24" s="357"/>
      <c r="AD24" s="34"/>
    </row>
    <row r="25" spans="2:30" ht="18.75">
      <c r="B25" s="357"/>
      <c r="C25" s="357"/>
      <c r="D25" s="357"/>
      <c r="E25" s="357"/>
      <c r="F25" s="357"/>
      <c r="G25" s="357"/>
      <c r="H25" s="357"/>
      <c r="I25" s="357"/>
      <c r="J25" s="357"/>
      <c r="K25" s="357"/>
      <c r="L25" s="357"/>
      <c r="M25" s="357"/>
      <c r="N25" s="357"/>
      <c r="O25" s="357"/>
      <c r="P25" s="357"/>
      <c r="Q25" s="357"/>
      <c r="R25" s="357"/>
      <c r="S25" s="357"/>
      <c r="T25" s="357"/>
      <c r="U25" s="357"/>
      <c r="V25" s="357"/>
      <c r="W25" s="357"/>
      <c r="X25" s="357"/>
      <c r="Y25" s="357"/>
      <c r="Z25" s="357"/>
      <c r="AA25" s="357"/>
      <c r="AB25" s="357"/>
      <c r="AC25" s="357"/>
      <c r="AD25" s="34"/>
    </row>
    <row r="26" spans="2:30" ht="19.5" thickBot="1">
      <c r="B26" s="675" t="s">
        <v>76</v>
      </c>
      <c r="C26" s="675"/>
      <c r="D26" s="685"/>
      <c r="E26" s="685"/>
      <c r="F26" s="357" t="s">
        <v>60</v>
      </c>
      <c r="G26" s="685"/>
      <c r="H26" s="685"/>
      <c r="I26" s="357" t="s">
        <v>61</v>
      </c>
      <c r="J26" s="685"/>
      <c r="K26" s="685"/>
      <c r="L26" s="357" t="s">
        <v>77</v>
      </c>
      <c r="M26" s="357"/>
      <c r="N26" s="675"/>
      <c r="O26" s="675"/>
      <c r="P26" s="34"/>
      <c r="Q26" s="357"/>
      <c r="R26" s="357"/>
      <c r="S26" s="357"/>
      <c r="T26" s="357"/>
      <c r="U26" s="357"/>
      <c r="V26" s="357"/>
      <c r="W26" s="357"/>
      <c r="X26" s="357"/>
      <c r="Y26" s="357"/>
      <c r="Z26" s="357"/>
      <c r="AA26" s="357"/>
      <c r="AB26" s="357"/>
      <c r="AC26" s="357"/>
      <c r="AD26" s="34"/>
    </row>
    <row r="27" spans="2:30" ht="18.75">
      <c r="B27" s="357"/>
      <c r="C27" s="357"/>
      <c r="D27" s="357"/>
      <c r="E27" s="357"/>
      <c r="F27" s="357"/>
      <c r="G27" s="357"/>
      <c r="H27" s="357"/>
      <c r="I27" s="357"/>
      <c r="J27" s="357"/>
      <c r="K27" s="357"/>
      <c r="L27" s="357"/>
      <c r="M27" s="357"/>
      <c r="N27" s="357"/>
      <c r="O27" s="357"/>
      <c r="P27" s="357"/>
      <c r="Q27" s="357"/>
      <c r="R27" s="357"/>
      <c r="S27" s="357"/>
      <c r="T27" s="357"/>
      <c r="U27" s="357"/>
      <c r="V27" s="357"/>
      <c r="W27" s="357"/>
      <c r="X27" s="357"/>
      <c r="Y27" s="357"/>
      <c r="Z27" s="357"/>
      <c r="AA27" s="357"/>
      <c r="AB27" s="357"/>
      <c r="AC27" s="357"/>
      <c r="AD27" s="34"/>
    </row>
    <row r="28" spans="2:30" ht="18.75">
      <c r="B28" s="357"/>
      <c r="C28" s="357"/>
      <c r="D28" s="357"/>
      <c r="E28" s="357"/>
      <c r="F28" s="357"/>
      <c r="G28" s="357"/>
      <c r="H28" s="357"/>
      <c r="I28" s="357"/>
      <c r="J28" s="357"/>
      <c r="K28" s="357"/>
      <c r="L28" s="357"/>
      <c r="M28" s="357"/>
      <c r="N28" s="357"/>
      <c r="O28" s="357"/>
      <c r="P28" s="357"/>
      <c r="Q28" s="357"/>
      <c r="R28" s="357"/>
      <c r="S28" s="357"/>
      <c r="T28" s="357"/>
      <c r="U28" s="357"/>
      <c r="V28" s="357"/>
      <c r="W28" s="357"/>
      <c r="X28" s="357"/>
      <c r="Y28" s="357"/>
      <c r="Z28" s="357"/>
      <c r="AA28" s="357"/>
      <c r="AB28" s="357"/>
      <c r="AC28" s="357"/>
      <c r="AD28" s="34"/>
    </row>
    <row r="29" spans="2:30" ht="18.75">
      <c r="B29" s="357"/>
      <c r="C29" s="357"/>
      <c r="D29" s="357"/>
      <c r="E29" s="357"/>
      <c r="F29" s="357"/>
      <c r="G29" s="357"/>
      <c r="H29" s="357"/>
      <c r="I29" s="357"/>
      <c r="J29" s="357"/>
      <c r="K29" s="357"/>
      <c r="L29" s="357"/>
      <c r="M29" s="357"/>
      <c r="N29" s="357"/>
      <c r="O29" s="357"/>
      <c r="P29" s="357"/>
      <c r="Q29" s="357"/>
      <c r="R29" s="357"/>
      <c r="S29" s="357"/>
      <c r="T29" s="357"/>
      <c r="U29" s="357"/>
      <c r="V29" s="357"/>
      <c r="W29" s="357"/>
      <c r="X29" s="357"/>
      <c r="Y29" s="357"/>
      <c r="Z29" s="357"/>
      <c r="AA29" s="357"/>
      <c r="AB29" s="357"/>
      <c r="AC29" s="357"/>
      <c r="AD29" s="34"/>
    </row>
    <row r="30" spans="2:30" ht="18.75">
      <c r="B30" s="357"/>
      <c r="C30" s="357"/>
      <c r="D30" s="357"/>
      <c r="E30" s="357"/>
      <c r="F30" s="357"/>
      <c r="G30" s="357"/>
      <c r="H30" s="357"/>
      <c r="I30" s="357"/>
      <c r="J30" s="357"/>
      <c r="K30" s="357"/>
      <c r="L30" s="357"/>
      <c r="M30" s="357"/>
      <c r="N30" s="357"/>
      <c r="O30" s="357"/>
      <c r="P30" s="357"/>
      <c r="Q30" s="357"/>
      <c r="R30" s="357"/>
      <c r="S30" s="357"/>
      <c r="T30" s="357"/>
      <c r="U30" s="357"/>
      <c r="V30" s="357"/>
      <c r="W30" s="357"/>
      <c r="X30" s="357"/>
      <c r="Y30" s="357"/>
      <c r="Z30" s="357"/>
      <c r="AA30" s="357"/>
      <c r="AB30" s="357"/>
      <c r="AC30" s="357"/>
      <c r="AD30" s="34"/>
    </row>
    <row r="31" spans="2:30" ht="18.75">
      <c r="B31" s="357"/>
      <c r="C31" s="357"/>
      <c r="D31" s="357"/>
      <c r="E31" s="357"/>
      <c r="F31" s="357"/>
      <c r="G31" s="357"/>
      <c r="H31" s="357"/>
      <c r="I31" s="357"/>
      <c r="J31" s="357"/>
      <c r="K31" s="357"/>
      <c r="L31" s="357"/>
      <c r="M31" s="357"/>
      <c r="N31" s="357"/>
      <c r="O31" s="357"/>
      <c r="P31" s="357"/>
      <c r="Q31" s="357"/>
      <c r="R31" s="357"/>
      <c r="S31" s="357"/>
      <c r="T31" s="357"/>
      <c r="U31" s="357"/>
      <c r="V31" s="357"/>
      <c r="W31" s="357"/>
      <c r="X31" s="357"/>
      <c r="Y31" s="357"/>
      <c r="Z31" s="357"/>
      <c r="AA31" s="357"/>
      <c r="AB31" s="357"/>
      <c r="AC31" s="357"/>
      <c r="AD31" s="34"/>
    </row>
    <row r="32" spans="2:30" ht="18.75">
      <c r="B32" s="357"/>
      <c r="C32" s="357"/>
      <c r="D32" s="357"/>
      <c r="E32" s="357"/>
      <c r="F32" s="357"/>
      <c r="G32" s="357"/>
      <c r="H32" s="357"/>
      <c r="I32" s="357"/>
      <c r="J32" s="357"/>
      <c r="K32" s="357"/>
      <c r="L32" s="357"/>
      <c r="M32" s="357"/>
      <c r="N32" s="357"/>
      <c r="O32" s="357"/>
      <c r="P32" s="357"/>
      <c r="Q32" s="357"/>
      <c r="R32" s="357"/>
      <c r="S32" s="357"/>
      <c r="T32" s="357"/>
      <c r="U32" s="357"/>
      <c r="V32" s="357"/>
      <c r="W32" s="357"/>
      <c r="X32" s="357"/>
      <c r="Y32" s="357"/>
      <c r="Z32" s="357"/>
      <c r="AA32" s="357"/>
      <c r="AB32" s="357"/>
      <c r="AC32" s="357"/>
      <c r="AD32" s="34"/>
    </row>
    <row r="33" spans="2:34" ht="18.75">
      <c r="B33" s="357"/>
      <c r="C33" s="357"/>
      <c r="D33" s="357"/>
      <c r="E33" s="357"/>
      <c r="F33" s="357"/>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c r="AD33" s="34"/>
    </row>
    <row r="34" spans="2:34" ht="18.75">
      <c r="B34" s="357"/>
      <c r="C34" s="357"/>
      <c r="D34" s="357"/>
      <c r="E34" s="357"/>
      <c r="F34" s="357"/>
      <c r="G34" s="357"/>
      <c r="H34" s="357"/>
      <c r="I34" s="357"/>
      <c r="J34" s="357"/>
      <c r="K34" s="357"/>
      <c r="L34" s="357"/>
      <c r="M34" s="357"/>
      <c r="N34" s="357"/>
      <c r="O34" s="357"/>
      <c r="P34" s="357"/>
      <c r="Q34" s="357"/>
      <c r="R34" s="357"/>
      <c r="S34" s="357"/>
      <c r="T34" s="357"/>
      <c r="U34" s="357"/>
      <c r="V34" s="357"/>
      <c r="W34" s="357"/>
      <c r="X34" s="357"/>
      <c r="Y34" s="357"/>
      <c r="Z34" s="357"/>
      <c r="AA34" s="357"/>
      <c r="AB34" s="357"/>
      <c r="AC34" s="357"/>
      <c r="AD34" s="34"/>
    </row>
    <row r="35" spans="2:34" ht="16.5">
      <c r="B35" s="683" t="s">
        <v>78</v>
      </c>
      <c r="C35" s="683"/>
      <c r="D35" s="683"/>
      <c r="E35" s="683"/>
      <c r="F35" s="683"/>
      <c r="G35" s="683"/>
      <c r="H35" s="683"/>
      <c r="I35" s="683"/>
      <c r="J35" s="683"/>
      <c r="K35" s="683"/>
      <c r="L35" s="683"/>
      <c r="M35" s="683"/>
      <c r="N35" s="683"/>
      <c r="O35" s="683"/>
      <c r="P35" s="683"/>
      <c r="Q35" s="683"/>
      <c r="R35" s="683"/>
      <c r="S35" s="683"/>
      <c r="T35" s="683"/>
      <c r="U35" s="683"/>
      <c r="V35" s="683"/>
      <c r="W35" s="683"/>
      <c r="X35" s="683"/>
      <c r="Y35" s="683"/>
      <c r="Z35" s="683"/>
      <c r="AA35" s="683"/>
      <c r="AB35" s="683"/>
      <c r="AC35" s="683"/>
      <c r="AD35" s="683"/>
      <c r="AE35" s="36"/>
      <c r="AF35" s="36"/>
      <c r="AG35" s="36"/>
      <c r="AH35" s="36"/>
    </row>
  </sheetData>
  <sheetProtection algorithmName="SHA-512" hashValue="6jBfuE/t7xOJnoYykDnHOsq/DnCtAg5ZoVfE7fJraf90hWWM3JcypmtDt0sviloqOK3/YSO0YwXq5ztG6OcT8g==" saltValue="lyeCq5G5uOs/fiHeuY++WA==" spinCount="100000" sheet="1" scenarios="1" formatCells="0"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3CD82-F4BC-42E0-A481-D3EFB24C6609}">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87" t="s">
        <v>79</v>
      </c>
      <c r="C1" s="687"/>
      <c r="D1" s="687"/>
      <c r="E1" s="687"/>
      <c r="F1" s="687"/>
      <c r="G1" s="687"/>
      <c r="H1" s="687"/>
      <c r="I1" s="687"/>
      <c r="J1" s="687"/>
      <c r="K1" s="687"/>
      <c r="L1" s="687"/>
      <c r="M1" s="687"/>
      <c r="N1" s="687"/>
      <c r="O1" s="687"/>
      <c r="P1" s="687"/>
      <c r="Q1" s="687"/>
      <c r="R1" s="687"/>
      <c r="S1" s="687"/>
      <c r="T1" s="687"/>
      <c r="U1" s="687"/>
      <c r="V1" s="687"/>
      <c r="W1" s="687"/>
      <c r="X1" s="687"/>
      <c r="Y1" s="687"/>
      <c r="Z1" s="687"/>
      <c r="AA1" s="687"/>
      <c r="AB1" s="687"/>
      <c r="AC1" s="687"/>
      <c r="AD1" s="687"/>
    </row>
    <row r="2" spans="2:30" ht="20.25" customHeight="1">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row>
    <row r="3" spans="2:30" ht="20.25" customHeight="1">
      <c r="B3" s="360"/>
      <c r="C3" s="360"/>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row>
    <row r="4" spans="2:30" ht="18.75">
      <c r="B4" s="688" t="s">
        <v>80</v>
      </c>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row>
    <row r="5" spans="2:30" ht="16.5" thickBot="1">
      <c r="B5" s="679" t="s">
        <v>58</v>
      </c>
      <c r="C5" s="679"/>
      <c r="D5" s="679"/>
      <c r="E5" s="673"/>
      <c r="F5" s="673"/>
      <c r="G5" s="673"/>
      <c r="H5" s="673"/>
      <c r="I5" s="673"/>
      <c r="J5" s="673"/>
      <c r="K5" s="673"/>
      <c r="L5" s="673"/>
      <c r="M5" s="673"/>
      <c r="N5" s="673"/>
      <c r="O5" s="672" t="s">
        <v>59</v>
      </c>
      <c r="P5" s="672"/>
      <c r="Q5" s="672"/>
      <c r="R5" s="672"/>
      <c r="S5" s="672"/>
      <c r="T5" s="672"/>
      <c r="U5" s="673"/>
      <c r="V5" s="673"/>
      <c r="W5" s="361" t="s">
        <v>60</v>
      </c>
      <c r="X5" s="689"/>
      <c r="Y5" s="689"/>
      <c r="Z5" s="361" t="s">
        <v>61</v>
      </c>
      <c r="AA5" s="673"/>
      <c r="AB5" s="673"/>
      <c r="AC5" s="361" t="s">
        <v>62</v>
      </c>
      <c r="AD5" s="361"/>
    </row>
    <row r="6" spans="2:30" ht="16.5" thickBot="1">
      <c r="B6" s="361" t="s">
        <v>81</v>
      </c>
      <c r="C6" s="673"/>
      <c r="D6" s="673"/>
      <c r="E6" s="673"/>
      <c r="F6" s="673"/>
      <c r="G6" s="673"/>
      <c r="H6" s="673"/>
      <c r="I6" s="673"/>
      <c r="J6" s="673"/>
      <c r="K6" s="673"/>
      <c r="L6" s="673"/>
      <c r="M6" s="679" t="s">
        <v>82</v>
      </c>
      <c r="N6" s="679"/>
      <c r="O6" s="679"/>
      <c r="P6" s="679"/>
      <c r="Q6" s="679"/>
      <c r="R6" s="673"/>
      <c r="S6" s="673"/>
      <c r="T6" s="673"/>
      <c r="U6" s="673"/>
      <c r="V6" s="673"/>
      <c r="W6" s="673"/>
      <c r="X6" s="673"/>
      <c r="Y6" s="673"/>
      <c r="Z6" s="673"/>
      <c r="AA6" s="361" t="s">
        <v>83</v>
      </c>
      <c r="AB6" s="361"/>
      <c r="AC6" s="361"/>
      <c r="AD6" s="361"/>
    </row>
    <row r="7" spans="2:30" ht="16.5">
      <c r="B7" s="37" t="s">
        <v>84</v>
      </c>
      <c r="C7" s="38"/>
      <c r="D7" s="38"/>
      <c r="E7" s="38"/>
      <c r="F7" s="38"/>
      <c r="G7" s="38"/>
      <c r="H7" s="38"/>
      <c r="I7" s="39"/>
      <c r="J7" s="39"/>
      <c r="K7" s="39"/>
      <c r="L7" s="39"/>
      <c r="M7" s="39"/>
      <c r="N7" s="39"/>
      <c r="O7" s="39"/>
      <c r="P7" s="39"/>
      <c r="Q7" s="39"/>
      <c r="R7" s="39"/>
      <c r="S7" s="39"/>
      <c r="T7" s="39"/>
      <c r="U7" s="39"/>
      <c r="V7" s="39"/>
      <c r="W7" s="39"/>
      <c r="X7" s="37"/>
      <c r="Y7" s="37"/>
      <c r="Z7" s="37"/>
      <c r="AA7" s="37"/>
      <c r="AB7" s="37"/>
      <c r="AC7" s="37"/>
      <c r="AD7" s="37"/>
    </row>
    <row r="8" spans="2:30">
      <c r="B8" s="672" t="s">
        <v>85</v>
      </c>
      <c r="C8" s="672"/>
      <c r="D8" s="672"/>
      <c r="E8" s="672"/>
      <c r="F8" s="672"/>
      <c r="G8" s="672"/>
      <c r="H8" s="672"/>
      <c r="I8" s="672"/>
      <c r="J8" s="672"/>
      <c r="K8" s="672"/>
      <c r="L8" s="672"/>
      <c r="M8" s="672"/>
      <c r="N8" s="672"/>
      <c r="O8" s="672"/>
      <c r="P8" s="672"/>
      <c r="Q8" s="672"/>
      <c r="R8" s="672"/>
      <c r="S8" s="672"/>
      <c r="T8" s="672"/>
      <c r="U8" s="672"/>
      <c r="V8" s="672"/>
      <c r="W8" s="672"/>
      <c r="X8" s="672"/>
      <c r="Y8" s="672"/>
      <c r="Z8" s="672"/>
      <c r="AA8" s="672"/>
      <c r="AB8" s="672"/>
      <c r="AC8" s="672"/>
      <c r="AD8" s="672"/>
    </row>
    <row r="9" spans="2:30" ht="17.25" thickBot="1">
      <c r="B9" s="678" t="s">
        <v>86</v>
      </c>
      <c r="C9" s="678"/>
      <c r="D9" s="678"/>
      <c r="E9" s="678"/>
      <c r="F9" s="678"/>
      <c r="G9" s="678"/>
      <c r="H9" s="678"/>
      <c r="I9" s="674"/>
      <c r="J9" s="674"/>
      <c r="K9" s="674"/>
      <c r="L9" s="674"/>
      <c r="M9" s="674"/>
      <c r="N9" s="674"/>
      <c r="O9" s="674"/>
      <c r="P9" s="674"/>
      <c r="Q9" s="674"/>
      <c r="R9" s="674"/>
      <c r="S9" s="674"/>
      <c r="T9" s="37"/>
      <c r="U9" s="37"/>
      <c r="V9" s="37"/>
      <c r="W9" s="37"/>
      <c r="X9" s="37"/>
      <c r="Y9" s="37"/>
      <c r="Z9" s="39"/>
      <c r="AA9" s="37"/>
      <c r="AB9" s="37"/>
      <c r="AC9" s="37"/>
      <c r="AD9" s="37"/>
    </row>
    <row r="10" spans="2:30" ht="17.25" thickBot="1">
      <c r="B10" s="678" t="s">
        <v>87</v>
      </c>
      <c r="C10" s="678"/>
      <c r="D10" s="678"/>
      <c r="E10" s="678"/>
      <c r="F10" s="678"/>
      <c r="G10" s="678"/>
      <c r="H10" s="678"/>
      <c r="I10" s="674"/>
      <c r="J10" s="674"/>
      <c r="K10" s="674"/>
      <c r="L10" s="674"/>
      <c r="M10" s="674"/>
      <c r="N10" s="674"/>
      <c r="O10" s="674"/>
      <c r="P10" s="674"/>
      <c r="Q10" s="674"/>
      <c r="R10" s="674"/>
      <c r="S10" s="674"/>
      <c r="T10" s="37"/>
      <c r="U10" s="37"/>
      <c r="V10" s="37"/>
      <c r="W10" s="37"/>
      <c r="X10" s="37"/>
      <c r="Y10" s="37"/>
      <c r="Z10" s="39"/>
      <c r="AA10" s="37"/>
      <c r="AB10" s="37"/>
      <c r="AC10" s="37"/>
      <c r="AD10" s="37"/>
    </row>
    <row r="11" spans="2:30" ht="17.25" thickBot="1">
      <c r="B11" s="672" t="s">
        <v>88</v>
      </c>
      <c r="C11" s="672"/>
      <c r="D11" s="672"/>
      <c r="E11" s="672"/>
      <c r="F11" s="672"/>
      <c r="G11" s="672"/>
      <c r="H11" s="672"/>
      <c r="I11" s="674"/>
      <c r="J11" s="674"/>
      <c r="K11" s="674"/>
      <c r="L11" s="674"/>
      <c r="M11" s="674"/>
      <c r="N11" s="674"/>
      <c r="O11" s="674"/>
      <c r="P11" s="674"/>
      <c r="Q11" s="674"/>
      <c r="R11" s="674"/>
      <c r="S11" s="674"/>
      <c r="T11" s="361"/>
      <c r="U11" s="361"/>
      <c r="V11" s="361"/>
      <c r="W11" s="361"/>
      <c r="X11" s="361"/>
      <c r="Y11" s="361"/>
      <c r="Z11" s="39"/>
      <c r="AA11" s="37"/>
      <c r="AB11" s="37"/>
      <c r="AC11" s="37"/>
      <c r="AD11" s="39"/>
    </row>
    <row r="12" spans="2:30">
      <c r="B12" s="672" t="s">
        <v>89</v>
      </c>
      <c r="C12" s="672"/>
      <c r="D12" s="672"/>
      <c r="E12" s="672"/>
      <c r="F12" s="672"/>
      <c r="G12" s="672"/>
      <c r="H12" s="672"/>
      <c r="I12" s="672"/>
      <c r="J12" s="672"/>
      <c r="K12" s="672"/>
      <c r="L12" s="672"/>
      <c r="M12" s="672"/>
      <c r="N12" s="672"/>
      <c r="O12" s="672"/>
      <c r="P12" s="672"/>
      <c r="Q12" s="672"/>
      <c r="R12" s="672"/>
      <c r="S12" s="672"/>
      <c r="T12" s="672"/>
      <c r="U12" s="672"/>
      <c r="V12" s="672"/>
      <c r="W12" s="672"/>
      <c r="X12" s="672"/>
      <c r="Y12" s="672"/>
      <c r="Z12" s="672"/>
      <c r="AA12" s="672"/>
      <c r="AB12" s="672"/>
      <c r="AC12" s="672"/>
      <c r="AD12" s="672"/>
    </row>
    <row r="13" spans="2:30" ht="16.5">
      <c r="B13" s="361" t="s">
        <v>90</v>
      </c>
      <c r="C13" s="361"/>
      <c r="D13" s="361"/>
      <c r="E13" s="361"/>
      <c r="F13" s="361"/>
      <c r="G13" s="361"/>
      <c r="H13" s="361"/>
      <c r="I13" s="361"/>
      <c r="J13" s="361"/>
      <c r="K13" s="361"/>
      <c r="L13" s="361"/>
      <c r="M13" s="361"/>
      <c r="N13" s="361"/>
      <c r="O13" s="361"/>
      <c r="P13" s="361"/>
      <c r="Q13" s="361"/>
      <c r="R13" s="361"/>
      <c r="S13" s="361"/>
      <c r="T13" s="361"/>
      <c r="U13" s="361"/>
      <c r="V13" s="361"/>
      <c r="W13" s="361"/>
      <c r="X13" s="361"/>
      <c r="Y13" s="361"/>
      <c r="Z13" s="39"/>
      <c r="AA13" s="361"/>
      <c r="AB13" s="361"/>
      <c r="AC13" s="361"/>
      <c r="AD13" s="39"/>
    </row>
    <row r="14" spans="2:30" ht="17.25" thickBot="1">
      <c r="B14" s="672" t="s">
        <v>91</v>
      </c>
      <c r="C14" s="672"/>
      <c r="D14" s="672"/>
      <c r="E14" s="672"/>
      <c r="F14" s="672"/>
      <c r="G14" s="673"/>
      <c r="H14" s="673"/>
      <c r="I14" s="673"/>
      <c r="J14" s="673"/>
      <c r="K14" s="673"/>
      <c r="L14" s="673"/>
      <c r="M14" s="673"/>
      <c r="N14" s="673"/>
      <c r="O14" s="672" t="s">
        <v>70</v>
      </c>
      <c r="P14" s="672"/>
      <c r="Q14" s="672"/>
      <c r="R14" s="672"/>
      <c r="S14" s="672"/>
      <c r="T14" s="672"/>
      <c r="U14" s="672"/>
      <c r="V14" s="672"/>
      <c r="W14" s="672"/>
      <c r="X14" s="361"/>
      <c r="Y14" s="361"/>
      <c r="Z14" s="39"/>
      <c r="AA14" s="361"/>
      <c r="AB14" s="361"/>
      <c r="AC14" s="361"/>
      <c r="AD14" s="39"/>
    </row>
    <row r="15" spans="2:30" ht="18.75">
      <c r="B15" s="359"/>
      <c r="C15" s="359"/>
      <c r="D15" s="359"/>
      <c r="E15" s="359"/>
      <c r="F15" s="359"/>
      <c r="G15" s="359"/>
      <c r="H15" s="359"/>
      <c r="I15" s="359"/>
      <c r="J15" s="359"/>
      <c r="K15" s="359"/>
      <c r="L15" s="359"/>
      <c r="M15" s="359"/>
      <c r="N15" s="359"/>
      <c r="O15" s="359"/>
      <c r="P15" s="359"/>
      <c r="Q15" s="359"/>
      <c r="R15" s="359"/>
      <c r="S15" s="359"/>
      <c r="T15" s="359"/>
      <c r="U15" s="359"/>
      <c r="V15" s="359"/>
      <c r="W15" s="359"/>
      <c r="X15" s="359"/>
      <c r="Y15" s="359"/>
      <c r="Z15" s="34"/>
      <c r="AA15" s="359"/>
      <c r="AB15" s="359"/>
      <c r="AC15" s="359"/>
      <c r="AD15" s="34"/>
    </row>
    <row r="16" spans="2:30" ht="18.75">
      <c r="B16" s="40"/>
      <c r="C16" s="35"/>
      <c r="D16" s="35"/>
      <c r="E16" s="35"/>
      <c r="F16" s="35"/>
      <c r="G16" s="35"/>
      <c r="H16" s="35"/>
      <c r="I16" s="35"/>
      <c r="J16" s="359"/>
      <c r="K16" s="359"/>
      <c r="L16" s="359"/>
      <c r="M16" s="359"/>
      <c r="N16" s="359"/>
      <c r="O16" s="359"/>
      <c r="P16" s="359"/>
      <c r="Q16" s="359"/>
      <c r="R16" s="359"/>
      <c r="S16" s="359"/>
      <c r="T16" s="359"/>
      <c r="U16" s="359"/>
      <c r="V16" s="359"/>
      <c r="W16" s="359"/>
      <c r="X16" s="359"/>
      <c r="Y16" s="359"/>
      <c r="Z16" s="34"/>
      <c r="AA16" s="359"/>
      <c r="AB16" s="359"/>
      <c r="AC16" s="359"/>
      <c r="AD16" s="34"/>
    </row>
    <row r="17" spans="2:30" ht="19.5" thickBot="1">
      <c r="B17" s="675" t="s">
        <v>92</v>
      </c>
      <c r="C17" s="675"/>
      <c r="D17" s="675"/>
      <c r="E17" s="675"/>
      <c r="F17" s="675"/>
      <c r="G17" s="675"/>
      <c r="H17" s="685"/>
      <c r="I17" s="685"/>
      <c r="J17" s="685"/>
      <c r="K17" s="685"/>
      <c r="L17" s="685"/>
      <c r="M17" s="685"/>
      <c r="N17" s="685"/>
      <c r="O17" s="685"/>
      <c r="P17" s="685"/>
      <c r="Q17" s="685"/>
      <c r="R17" s="35"/>
      <c r="S17" s="35"/>
      <c r="T17" s="359"/>
      <c r="U17" s="359"/>
      <c r="V17" s="359"/>
      <c r="W17" s="359"/>
      <c r="X17" s="359"/>
      <c r="Y17" s="359"/>
      <c r="Z17" s="34"/>
      <c r="AA17" s="359"/>
      <c r="AB17" s="359"/>
      <c r="AC17" s="359"/>
      <c r="AD17" s="34"/>
    </row>
    <row r="18" spans="2:30" ht="18.75">
      <c r="B18" s="359" t="s">
        <v>93</v>
      </c>
      <c r="C18" s="35"/>
      <c r="D18" s="35"/>
      <c r="E18" s="35"/>
      <c r="F18" s="35"/>
      <c r="G18" s="35"/>
      <c r="H18" s="35"/>
      <c r="I18" s="35"/>
      <c r="J18" s="35"/>
      <c r="K18" s="35"/>
      <c r="L18" s="35"/>
      <c r="M18" s="34"/>
      <c r="N18" s="35"/>
      <c r="O18" s="35"/>
      <c r="P18" s="686" t="s">
        <v>73</v>
      </c>
      <c r="Q18" s="686"/>
      <c r="R18" s="675"/>
      <c r="S18" s="675"/>
      <c r="T18" s="359"/>
      <c r="U18" s="359"/>
      <c r="V18" s="359"/>
      <c r="W18" s="359"/>
      <c r="X18" s="359"/>
      <c r="Y18" s="359"/>
      <c r="Z18" s="34"/>
      <c r="AA18" s="359"/>
      <c r="AB18" s="359"/>
      <c r="AC18" s="359"/>
      <c r="AD18" s="34"/>
    </row>
    <row r="19" spans="2:30" ht="19.5" thickBot="1">
      <c r="B19" s="675" t="s">
        <v>94</v>
      </c>
      <c r="C19" s="675"/>
      <c r="D19" s="675"/>
      <c r="E19" s="675"/>
      <c r="F19" s="675"/>
      <c r="G19" s="675"/>
      <c r="H19" s="675"/>
      <c r="I19" s="675"/>
      <c r="J19" s="685"/>
      <c r="K19" s="685"/>
      <c r="L19" s="685"/>
      <c r="M19" s="685"/>
      <c r="N19" s="685"/>
      <c r="O19" s="685"/>
      <c r="P19" s="685"/>
      <c r="Q19" s="685"/>
      <c r="R19" s="685"/>
      <c r="S19" s="685"/>
      <c r="T19" s="359"/>
      <c r="U19" s="359"/>
      <c r="V19" s="359"/>
      <c r="W19" s="359"/>
      <c r="X19" s="359"/>
      <c r="Y19" s="359"/>
      <c r="Z19" s="34"/>
      <c r="AA19" s="359"/>
      <c r="AB19" s="359"/>
      <c r="AC19" s="359"/>
      <c r="AD19" s="34"/>
    </row>
    <row r="20" spans="2:30" ht="18.75">
      <c r="B20" s="359"/>
      <c r="C20" s="359"/>
      <c r="D20" s="359"/>
      <c r="E20" s="359"/>
      <c r="F20" s="359"/>
      <c r="G20" s="359"/>
      <c r="H20" s="359"/>
      <c r="I20" s="359"/>
      <c r="J20" s="359"/>
      <c r="K20" s="359"/>
      <c r="L20" s="359"/>
      <c r="M20" s="359"/>
      <c r="N20" s="359"/>
      <c r="O20" s="359"/>
      <c r="P20" s="359"/>
      <c r="Q20" s="359"/>
      <c r="R20" s="359"/>
      <c r="S20" s="359"/>
      <c r="T20" s="359"/>
      <c r="U20" s="359"/>
      <c r="V20" s="359"/>
      <c r="W20" s="359"/>
      <c r="X20" s="359"/>
      <c r="Y20" s="359"/>
      <c r="Z20" s="34"/>
      <c r="AA20" s="359"/>
      <c r="AB20" s="359"/>
      <c r="AC20" s="359"/>
      <c r="AD20" s="34"/>
    </row>
    <row r="21" spans="2:30" ht="18.75">
      <c r="B21" s="359"/>
      <c r="C21" s="359"/>
      <c r="D21" s="359"/>
      <c r="E21" s="359"/>
      <c r="F21" s="359"/>
      <c r="G21" s="359"/>
      <c r="H21" s="359"/>
      <c r="I21" s="359"/>
      <c r="J21" s="359"/>
      <c r="K21" s="359"/>
      <c r="L21" s="359"/>
      <c r="M21" s="359"/>
      <c r="N21" s="359"/>
      <c r="O21" s="359"/>
      <c r="P21" s="359"/>
      <c r="Q21" s="359"/>
      <c r="R21" s="359"/>
      <c r="S21" s="359"/>
      <c r="T21" s="359"/>
      <c r="U21" s="359"/>
      <c r="V21" s="359"/>
      <c r="W21" s="359"/>
      <c r="X21" s="359"/>
      <c r="Y21" s="359"/>
      <c r="Z21" s="34"/>
      <c r="AA21" s="359"/>
      <c r="AB21" s="359"/>
      <c r="AC21" s="359"/>
      <c r="AD21" s="34"/>
    </row>
    <row r="22" spans="2:30" ht="18.75">
      <c r="B22" s="40"/>
      <c r="C22" s="35"/>
      <c r="D22" s="35"/>
      <c r="E22" s="35"/>
      <c r="F22" s="35"/>
      <c r="G22" s="35"/>
      <c r="H22" s="35"/>
      <c r="I22" s="35"/>
      <c r="J22" s="359"/>
      <c r="K22" s="359"/>
      <c r="L22" s="359"/>
      <c r="M22" s="359"/>
      <c r="N22" s="359"/>
      <c r="O22" s="359"/>
      <c r="P22" s="359"/>
      <c r="Q22" s="359"/>
      <c r="R22" s="359"/>
      <c r="S22" s="359"/>
      <c r="T22" s="359"/>
      <c r="U22" s="359"/>
      <c r="V22" s="359"/>
      <c r="W22" s="359"/>
      <c r="X22" s="359"/>
      <c r="Y22" s="359"/>
      <c r="Z22" s="34"/>
      <c r="AA22" s="359"/>
      <c r="AB22" s="359"/>
      <c r="AC22" s="359"/>
      <c r="AD22" s="34"/>
    </row>
    <row r="23" spans="2:30" ht="19.5" thickBot="1">
      <c r="B23" s="675" t="s">
        <v>95</v>
      </c>
      <c r="C23" s="675"/>
      <c r="D23" s="675"/>
      <c r="E23" s="675"/>
      <c r="F23" s="675"/>
      <c r="G23" s="675"/>
      <c r="H23" s="685"/>
      <c r="I23" s="685"/>
      <c r="J23" s="685"/>
      <c r="K23" s="685"/>
      <c r="L23" s="685"/>
      <c r="M23" s="685"/>
      <c r="N23" s="685"/>
      <c r="O23" s="685"/>
      <c r="P23" s="685"/>
      <c r="Q23" s="685"/>
      <c r="R23" s="35"/>
      <c r="S23" s="35"/>
      <c r="T23" s="359"/>
      <c r="U23" s="359"/>
      <c r="V23" s="359"/>
      <c r="W23" s="359"/>
      <c r="X23" s="359"/>
      <c r="Y23" s="359"/>
      <c r="Z23" s="34"/>
      <c r="AA23" s="359"/>
      <c r="AB23" s="359"/>
      <c r="AC23" s="359"/>
      <c r="AD23" s="34"/>
    </row>
    <row r="24" spans="2:30" ht="18.75">
      <c r="B24" s="359"/>
      <c r="C24" s="35"/>
      <c r="D24" s="35"/>
      <c r="E24" s="35"/>
      <c r="F24" s="35"/>
      <c r="G24" s="359"/>
      <c r="H24" s="359"/>
      <c r="I24" s="359"/>
      <c r="J24" s="359"/>
      <c r="K24" s="359"/>
      <c r="L24" s="359"/>
      <c r="M24" s="34"/>
      <c r="N24" s="35"/>
      <c r="O24" s="35"/>
      <c r="P24" s="675" t="s">
        <v>75</v>
      </c>
      <c r="Q24" s="675"/>
      <c r="R24" s="675"/>
      <c r="S24" s="675"/>
      <c r="T24" s="359"/>
      <c r="U24" s="359"/>
      <c r="V24" s="359"/>
      <c r="W24" s="359"/>
      <c r="X24" s="359"/>
      <c r="Y24" s="359"/>
      <c r="Z24" s="34"/>
      <c r="AA24" s="359"/>
      <c r="AB24" s="359"/>
      <c r="AC24" s="359"/>
      <c r="AD24" s="34"/>
    </row>
    <row r="25" spans="2:30" ht="19.5" thickBot="1">
      <c r="B25" s="675" t="s">
        <v>96</v>
      </c>
      <c r="C25" s="675"/>
      <c r="D25" s="675"/>
      <c r="E25" s="675"/>
      <c r="F25" s="675"/>
      <c r="G25" s="675"/>
      <c r="H25" s="675"/>
      <c r="I25" s="675"/>
      <c r="J25" s="685"/>
      <c r="K25" s="685"/>
      <c r="L25" s="685"/>
      <c r="M25" s="685"/>
      <c r="N25" s="685"/>
      <c r="O25" s="685"/>
      <c r="P25" s="685"/>
      <c r="Q25" s="685"/>
      <c r="R25" s="685"/>
      <c r="S25" s="685"/>
      <c r="T25" s="359"/>
      <c r="U25" s="359"/>
      <c r="V25" s="359"/>
      <c r="W25" s="359"/>
      <c r="X25" s="359"/>
      <c r="Y25" s="359"/>
      <c r="Z25" s="34"/>
      <c r="AA25" s="359"/>
      <c r="AB25" s="359"/>
      <c r="AC25" s="359"/>
      <c r="AD25" s="34"/>
    </row>
    <row r="26" spans="2:30" ht="18.75">
      <c r="B26" s="41"/>
      <c r="C26" s="359"/>
      <c r="D26" s="359"/>
      <c r="E26" s="359"/>
      <c r="F26" s="359"/>
      <c r="G26" s="359"/>
      <c r="H26" s="359"/>
      <c r="I26" s="359"/>
      <c r="J26" s="359"/>
      <c r="K26" s="359"/>
      <c r="L26" s="359"/>
      <c r="M26" s="359"/>
      <c r="N26" s="359"/>
      <c r="O26" s="359"/>
      <c r="P26" s="359"/>
      <c r="Q26" s="359"/>
      <c r="R26" s="359"/>
      <c r="S26" s="359"/>
      <c r="T26" s="359"/>
      <c r="U26" s="359"/>
      <c r="V26" s="359"/>
      <c r="W26" s="359"/>
      <c r="X26" s="359"/>
      <c r="Y26" s="359"/>
      <c r="Z26" s="34"/>
      <c r="AA26" s="359"/>
      <c r="AB26" s="359"/>
      <c r="AC26" s="359"/>
      <c r="AD26" s="34"/>
    </row>
    <row r="27" spans="2:30" ht="19.5" thickBot="1">
      <c r="B27" s="675" t="s">
        <v>76</v>
      </c>
      <c r="C27" s="675"/>
      <c r="D27" s="685"/>
      <c r="E27" s="685"/>
      <c r="F27" s="359" t="s">
        <v>60</v>
      </c>
      <c r="G27" s="685"/>
      <c r="H27" s="685"/>
      <c r="I27" s="359" t="s">
        <v>61</v>
      </c>
      <c r="J27" s="685"/>
      <c r="K27" s="685"/>
      <c r="L27" s="359" t="s">
        <v>77</v>
      </c>
      <c r="M27" s="359"/>
      <c r="N27" s="675"/>
      <c r="O27" s="675"/>
      <c r="P27" s="34"/>
      <c r="Q27" s="359"/>
      <c r="R27" s="359"/>
      <c r="S27" s="359"/>
      <c r="T27" s="359"/>
      <c r="U27" s="359"/>
      <c r="V27" s="359"/>
      <c r="W27" s="359"/>
      <c r="X27" s="359"/>
      <c r="Y27" s="359"/>
      <c r="Z27" s="359"/>
      <c r="AA27" s="359"/>
      <c r="AB27" s="359"/>
      <c r="AC27" s="359"/>
      <c r="AD27" s="34"/>
    </row>
    <row r="28" spans="2:30" ht="18.75">
      <c r="B28" s="359"/>
      <c r="C28" s="359"/>
      <c r="D28" s="359"/>
      <c r="E28" s="359"/>
      <c r="F28" s="359"/>
      <c r="G28" s="359"/>
      <c r="H28" s="359"/>
      <c r="I28" s="359"/>
      <c r="J28" s="359"/>
      <c r="K28" s="359"/>
      <c r="L28" s="359"/>
      <c r="M28" s="359"/>
      <c r="N28" s="359"/>
      <c r="O28" s="359"/>
      <c r="P28" s="359"/>
      <c r="Q28" s="359"/>
      <c r="R28" s="359"/>
      <c r="S28" s="359"/>
      <c r="T28" s="359"/>
      <c r="U28" s="359"/>
      <c r="V28" s="359"/>
      <c r="W28" s="359"/>
      <c r="X28" s="359"/>
      <c r="Y28" s="359"/>
      <c r="Z28" s="34"/>
      <c r="AA28" s="359"/>
      <c r="AB28" s="359"/>
      <c r="AC28" s="359"/>
      <c r="AD28" s="34"/>
    </row>
    <row r="29" spans="2:30" ht="18.75">
      <c r="B29" s="359"/>
      <c r="C29" s="359"/>
      <c r="D29" s="359"/>
      <c r="E29" s="359"/>
      <c r="F29" s="359"/>
      <c r="G29" s="359"/>
      <c r="H29" s="359"/>
      <c r="I29" s="359"/>
      <c r="J29" s="359"/>
      <c r="K29" s="359"/>
      <c r="L29" s="359"/>
      <c r="M29" s="359"/>
      <c r="N29" s="359"/>
      <c r="O29" s="359"/>
      <c r="P29" s="359"/>
      <c r="Q29" s="359"/>
      <c r="R29" s="359"/>
      <c r="S29" s="359"/>
      <c r="T29" s="359"/>
      <c r="U29" s="359"/>
      <c r="V29" s="359"/>
      <c r="W29" s="359"/>
      <c r="X29" s="359"/>
      <c r="Y29" s="359"/>
      <c r="Z29" s="34"/>
      <c r="AA29" s="359"/>
      <c r="AB29" s="359"/>
      <c r="AC29" s="359"/>
      <c r="AD29" s="34"/>
    </row>
    <row r="30" spans="2:30" ht="18.75">
      <c r="B30" s="359"/>
      <c r="C30" s="359"/>
      <c r="D30" s="359"/>
      <c r="E30" s="359"/>
      <c r="F30" s="359"/>
      <c r="G30" s="359"/>
      <c r="H30" s="359"/>
      <c r="I30" s="359"/>
      <c r="J30" s="359"/>
      <c r="K30" s="359"/>
      <c r="L30" s="359"/>
      <c r="M30" s="359"/>
      <c r="N30" s="359"/>
      <c r="O30" s="359"/>
      <c r="P30" s="359"/>
      <c r="Q30" s="359"/>
      <c r="R30" s="359"/>
      <c r="S30" s="359"/>
      <c r="T30" s="359"/>
      <c r="U30" s="359"/>
      <c r="V30" s="359"/>
      <c r="W30" s="359"/>
      <c r="X30" s="359"/>
      <c r="Y30" s="359"/>
      <c r="Z30" s="34"/>
      <c r="AA30" s="359"/>
      <c r="AB30" s="359"/>
      <c r="AC30" s="359"/>
      <c r="AD30" s="34"/>
    </row>
    <row r="31" spans="2:30" ht="18.75">
      <c r="B31" s="359"/>
      <c r="C31" s="359"/>
      <c r="D31" s="359"/>
      <c r="E31" s="359"/>
      <c r="F31" s="359"/>
      <c r="G31" s="359"/>
      <c r="H31" s="359"/>
      <c r="I31" s="359"/>
      <c r="J31" s="359"/>
      <c r="K31" s="359"/>
      <c r="L31" s="359"/>
      <c r="M31" s="359"/>
      <c r="N31" s="359"/>
      <c r="O31" s="359"/>
      <c r="P31" s="359"/>
      <c r="Q31" s="359"/>
      <c r="R31" s="359"/>
      <c r="S31" s="359"/>
      <c r="T31" s="359"/>
      <c r="U31" s="359"/>
      <c r="V31" s="359"/>
      <c r="W31" s="359"/>
      <c r="X31" s="359"/>
      <c r="Y31" s="359"/>
      <c r="Z31" s="34"/>
      <c r="AA31" s="359"/>
      <c r="AB31" s="359"/>
      <c r="AC31" s="359"/>
      <c r="AD31" s="34"/>
    </row>
    <row r="32" spans="2:30" ht="18.75">
      <c r="B32" s="359"/>
      <c r="C32" s="359"/>
      <c r="D32" s="359"/>
      <c r="E32" s="359"/>
      <c r="F32" s="359"/>
      <c r="G32" s="359"/>
      <c r="H32" s="359"/>
      <c r="I32" s="359"/>
      <c r="J32" s="359"/>
      <c r="K32" s="359"/>
      <c r="L32" s="359"/>
      <c r="M32" s="359"/>
      <c r="N32" s="359"/>
      <c r="O32" s="359"/>
      <c r="P32" s="359"/>
      <c r="Q32" s="359"/>
      <c r="R32" s="359"/>
      <c r="S32" s="359"/>
      <c r="T32" s="359"/>
      <c r="U32" s="359"/>
      <c r="V32" s="359"/>
      <c r="W32" s="359"/>
      <c r="X32" s="359"/>
      <c r="Y32" s="359"/>
      <c r="Z32" s="34"/>
      <c r="AA32" s="359"/>
      <c r="AB32" s="359"/>
      <c r="AC32" s="359"/>
      <c r="AD32" s="34"/>
    </row>
    <row r="33" spans="2:34" ht="18.75">
      <c r="B33" s="359"/>
      <c r="C33" s="359"/>
      <c r="D33" s="359"/>
      <c r="E33" s="359"/>
      <c r="F33" s="359"/>
      <c r="G33" s="359"/>
      <c r="H33" s="359"/>
      <c r="I33" s="359"/>
      <c r="J33" s="359"/>
      <c r="K33" s="359"/>
      <c r="L33" s="359"/>
      <c r="M33" s="359"/>
      <c r="N33" s="359"/>
      <c r="O33" s="359"/>
      <c r="P33" s="359"/>
      <c r="Q33" s="359"/>
      <c r="R33" s="359"/>
      <c r="S33" s="359"/>
      <c r="T33" s="359"/>
      <c r="U33" s="359"/>
      <c r="V33" s="359"/>
      <c r="W33" s="359"/>
      <c r="X33" s="359"/>
      <c r="Y33" s="359"/>
      <c r="Z33" s="34"/>
      <c r="AA33" s="359"/>
      <c r="AB33" s="359"/>
      <c r="AC33" s="359"/>
      <c r="AD33" s="34"/>
    </row>
    <row r="34" spans="2:34" ht="18.75">
      <c r="B34" s="359"/>
      <c r="C34" s="359"/>
      <c r="D34" s="359"/>
      <c r="E34" s="359"/>
      <c r="F34" s="359"/>
      <c r="G34" s="359"/>
      <c r="H34" s="359"/>
      <c r="I34" s="359"/>
      <c r="J34" s="359"/>
      <c r="K34" s="359"/>
      <c r="L34" s="359"/>
      <c r="M34" s="359"/>
      <c r="N34" s="359"/>
      <c r="O34" s="359"/>
      <c r="P34" s="359"/>
      <c r="Q34" s="359"/>
      <c r="R34" s="359"/>
      <c r="S34" s="359"/>
      <c r="T34" s="359"/>
      <c r="U34" s="359"/>
      <c r="V34" s="359"/>
      <c r="W34" s="359"/>
      <c r="X34" s="359"/>
      <c r="Y34" s="359"/>
      <c r="Z34" s="34"/>
      <c r="AA34" s="359"/>
      <c r="AB34" s="359"/>
      <c r="AC34" s="359"/>
      <c r="AD34" s="34"/>
    </row>
    <row r="35" spans="2:34" ht="18.75">
      <c r="B35" s="359"/>
      <c r="C35" s="359"/>
      <c r="D35" s="359"/>
      <c r="E35" s="359"/>
      <c r="F35" s="359"/>
      <c r="G35" s="359"/>
      <c r="H35" s="359"/>
      <c r="I35" s="359"/>
      <c r="J35" s="359"/>
      <c r="K35" s="359"/>
      <c r="L35" s="359"/>
      <c r="M35" s="359"/>
      <c r="N35" s="359"/>
      <c r="O35" s="359"/>
      <c r="P35" s="359"/>
      <c r="Q35" s="359"/>
      <c r="R35" s="359"/>
      <c r="S35" s="359"/>
      <c r="T35" s="359"/>
      <c r="U35" s="359"/>
      <c r="V35" s="359"/>
      <c r="W35" s="359"/>
      <c r="X35" s="359"/>
      <c r="Y35" s="359"/>
      <c r="Z35" s="34"/>
      <c r="AA35" s="359"/>
      <c r="AB35" s="359"/>
      <c r="AC35" s="359"/>
      <c r="AD35" s="34"/>
    </row>
    <row r="36" spans="2:34" ht="16.5">
      <c r="B36" s="683" t="s">
        <v>78</v>
      </c>
      <c r="C36" s="683"/>
      <c r="D36" s="683"/>
      <c r="E36" s="683"/>
      <c r="F36" s="683"/>
      <c r="G36" s="683"/>
      <c r="H36" s="683"/>
      <c r="I36" s="683"/>
      <c r="J36" s="683"/>
      <c r="K36" s="683"/>
      <c r="L36" s="683"/>
      <c r="M36" s="683"/>
      <c r="N36" s="683"/>
      <c r="O36" s="683"/>
      <c r="P36" s="683"/>
      <c r="Q36" s="683"/>
      <c r="R36" s="683"/>
      <c r="S36" s="683"/>
      <c r="T36" s="683"/>
      <c r="U36" s="683"/>
      <c r="V36" s="683"/>
      <c r="W36" s="683"/>
      <c r="X36" s="683"/>
      <c r="Y36" s="683"/>
      <c r="Z36" s="683"/>
      <c r="AA36" s="683"/>
      <c r="AB36" s="683"/>
      <c r="AC36" s="683"/>
      <c r="AD36" s="683"/>
      <c r="AE36" s="36"/>
      <c r="AF36" s="36"/>
      <c r="AG36" s="36"/>
      <c r="AH36" s="36"/>
    </row>
    <row r="37" spans="2:34" ht="16.5" customHeight="1">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36"/>
      <c r="AF37" s="36"/>
      <c r="AG37" s="36"/>
      <c r="AH37" s="36"/>
    </row>
  </sheetData>
  <sheetProtection algorithmName="SHA-512" hashValue="7BmyWzq59cin2d0JF8J7rUkqZLDMn1rXDBGObCp904VRB9kki+Y69YF/YcYQqiUngHBrP0YqYI2d9+Ob6MOOeg==" saltValue="vKlP2vDxdomcqbPx3r3vzw==" spinCount="100000" sheet="1" scenarios="1" formatCells="0"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8BB01-50D7-44AC-8D2D-0D950912E49E}">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93" t="s">
        <v>97</v>
      </c>
      <c r="C1" s="694"/>
      <c r="D1" s="694"/>
      <c r="E1" s="694"/>
      <c r="F1" s="694"/>
      <c r="G1" s="694"/>
      <c r="H1" s="694"/>
      <c r="I1" s="694"/>
      <c r="J1" s="694"/>
      <c r="K1" s="694"/>
      <c r="L1" s="694"/>
      <c r="M1" s="694"/>
      <c r="N1" s="694"/>
      <c r="O1" s="694"/>
      <c r="P1" s="694"/>
      <c r="Q1" s="694"/>
      <c r="R1" s="694"/>
      <c r="S1" s="694"/>
      <c r="T1" s="694"/>
      <c r="U1" s="694"/>
      <c r="V1" s="694"/>
      <c r="W1" s="694"/>
      <c r="X1" s="694"/>
      <c r="Y1" s="694"/>
      <c r="Z1" s="695"/>
      <c r="AA1" s="43"/>
      <c r="AB1" s="43"/>
      <c r="AC1" s="43"/>
      <c r="AD1" s="43"/>
    </row>
    <row r="2" spans="2:30">
      <c r="B2" s="696" t="s">
        <v>98</v>
      </c>
      <c r="C2" s="697"/>
      <c r="D2" s="697"/>
      <c r="E2" s="697"/>
      <c r="F2" s="697"/>
      <c r="G2" s="697"/>
      <c r="H2" s="697"/>
      <c r="I2" s="697"/>
      <c r="J2" s="697"/>
      <c r="K2" s="697"/>
      <c r="L2" s="697"/>
      <c r="M2" s="697"/>
      <c r="N2" s="697"/>
      <c r="O2" s="697"/>
      <c r="P2" s="697"/>
      <c r="Q2" s="697"/>
      <c r="R2" s="697"/>
      <c r="S2" s="697"/>
      <c r="T2" s="697"/>
      <c r="U2" s="697"/>
      <c r="V2" s="697"/>
      <c r="W2" s="697"/>
      <c r="X2" s="697"/>
      <c r="Y2" s="697"/>
      <c r="Z2" s="698"/>
      <c r="AA2" s="44"/>
      <c r="AB2" s="44"/>
      <c r="AC2" s="44"/>
      <c r="AD2" s="44"/>
    </row>
    <row r="3" spans="2:30">
      <c r="B3" s="699" t="s">
        <v>99</v>
      </c>
      <c r="C3" s="700"/>
      <c r="D3" s="700"/>
      <c r="E3" s="700"/>
      <c r="F3" s="700"/>
      <c r="G3" s="700"/>
      <c r="H3" s="700"/>
      <c r="I3" s="700"/>
      <c r="J3" s="700"/>
      <c r="K3" s="700"/>
      <c r="L3" s="700"/>
      <c r="M3" s="700"/>
      <c r="N3" s="700"/>
      <c r="O3" s="700"/>
      <c r="P3" s="700"/>
      <c r="Q3" s="700"/>
      <c r="R3" s="700"/>
      <c r="S3" s="700"/>
      <c r="T3" s="700"/>
      <c r="U3" s="700"/>
      <c r="V3" s="700"/>
      <c r="W3" s="700"/>
      <c r="X3" s="700"/>
      <c r="Y3" s="700"/>
      <c r="Z3" s="701"/>
      <c r="AA3" s="45"/>
      <c r="AB3" s="45"/>
      <c r="AC3" s="45"/>
      <c r="AD3" s="45"/>
    </row>
    <row r="4" spans="2:30">
      <c r="B4" s="702" t="s">
        <v>100</v>
      </c>
      <c r="C4" s="703"/>
      <c r="D4" s="703"/>
      <c r="E4" s="703"/>
      <c r="F4" s="703"/>
      <c r="G4" s="703"/>
      <c r="H4" s="703"/>
      <c r="I4" s="703"/>
      <c r="J4" s="703"/>
      <c r="K4" s="703"/>
      <c r="L4" s="703"/>
      <c r="M4" s="703"/>
      <c r="N4" s="703"/>
      <c r="O4" s="703"/>
      <c r="P4" s="703"/>
      <c r="Q4" s="703"/>
      <c r="R4" s="703"/>
      <c r="S4" s="703"/>
      <c r="T4" s="703"/>
      <c r="U4" s="703"/>
      <c r="V4" s="703"/>
      <c r="W4" s="703"/>
      <c r="X4" s="703"/>
      <c r="Y4" s="703"/>
      <c r="Z4" s="704"/>
      <c r="AA4" s="44"/>
      <c r="AB4" s="44"/>
      <c r="AC4" s="44"/>
      <c r="AD4" s="44"/>
    </row>
    <row r="5" spans="2:30">
      <c r="B5" s="702" t="s">
        <v>101</v>
      </c>
      <c r="C5" s="703"/>
      <c r="D5" s="703"/>
      <c r="E5" s="703"/>
      <c r="F5" s="703"/>
      <c r="G5" s="703"/>
      <c r="H5" s="703"/>
      <c r="I5" s="703"/>
      <c r="J5" s="703"/>
      <c r="K5" s="703"/>
      <c r="L5" s="703"/>
      <c r="M5" s="703"/>
      <c r="N5" s="703"/>
      <c r="O5" s="703"/>
      <c r="P5" s="703"/>
      <c r="Q5" s="703"/>
      <c r="R5" s="703"/>
      <c r="S5" s="703"/>
      <c r="T5" s="703"/>
      <c r="U5" s="703"/>
      <c r="V5" s="703"/>
      <c r="W5" s="703"/>
      <c r="X5" s="703"/>
      <c r="Y5" s="703"/>
      <c r="Z5" s="704"/>
      <c r="AA5" s="44"/>
      <c r="AB5" s="44"/>
      <c r="AC5" s="44"/>
      <c r="AD5" s="44"/>
    </row>
    <row r="6" spans="2:30" ht="16.5" thickBot="1">
      <c r="B6" s="690" t="s">
        <v>102</v>
      </c>
      <c r="C6" s="691"/>
      <c r="D6" s="691"/>
      <c r="E6" s="691"/>
      <c r="F6" s="691"/>
      <c r="G6" s="691"/>
      <c r="H6" s="691"/>
      <c r="I6" s="691"/>
      <c r="J6" s="691"/>
      <c r="K6" s="691"/>
      <c r="L6" s="691"/>
      <c r="M6" s="691"/>
      <c r="N6" s="691"/>
      <c r="O6" s="691"/>
      <c r="P6" s="691"/>
      <c r="Q6" s="691"/>
      <c r="R6" s="691"/>
      <c r="S6" s="691"/>
      <c r="T6" s="691"/>
      <c r="U6" s="691"/>
      <c r="V6" s="691"/>
      <c r="W6" s="691"/>
      <c r="X6" s="691"/>
      <c r="Y6" s="691"/>
      <c r="Z6" s="692"/>
      <c r="AA6" s="44"/>
      <c r="AB6" s="44"/>
      <c r="AC6" s="44"/>
      <c r="AD6" s="44"/>
    </row>
    <row r="7" spans="2:30">
      <c r="B7" s="705" t="s">
        <v>103</v>
      </c>
      <c r="C7" s="706"/>
      <c r="D7" s="706"/>
      <c r="E7" s="706"/>
      <c r="F7" s="706"/>
      <c r="G7" s="706"/>
      <c r="H7" s="706"/>
      <c r="I7" s="706"/>
      <c r="J7" s="706"/>
      <c r="K7" s="706"/>
      <c r="L7" s="706"/>
      <c r="M7" s="706"/>
      <c r="N7" s="706"/>
      <c r="O7" s="706"/>
      <c r="P7" s="706"/>
      <c r="Q7" s="706"/>
      <c r="R7" s="706"/>
      <c r="S7" s="706"/>
      <c r="T7" s="706"/>
      <c r="U7" s="706"/>
      <c r="V7" s="706"/>
      <c r="W7" s="706"/>
      <c r="X7" s="706"/>
      <c r="Y7" s="706"/>
      <c r="Z7" s="707"/>
      <c r="AA7" s="46"/>
      <c r="AB7" s="46"/>
      <c r="AC7" s="46"/>
      <c r="AD7" s="46"/>
    </row>
    <row r="8" spans="2:30">
      <c r="B8" s="708" t="s">
        <v>104</v>
      </c>
      <c r="C8" s="709"/>
      <c r="D8" s="709"/>
      <c r="E8" s="709"/>
      <c r="F8" s="709"/>
      <c r="G8" s="709"/>
      <c r="H8" s="709"/>
      <c r="I8" s="709"/>
      <c r="J8" s="709"/>
      <c r="K8" s="709"/>
      <c r="L8" s="709"/>
      <c r="M8" s="709"/>
      <c r="N8" s="709"/>
      <c r="O8" s="709"/>
      <c r="P8" s="709"/>
      <c r="Q8" s="709"/>
      <c r="R8" s="709"/>
      <c r="S8" s="709"/>
      <c r="T8" s="709"/>
      <c r="U8" s="709"/>
      <c r="V8" s="709"/>
      <c r="W8" s="709"/>
      <c r="X8" s="709"/>
      <c r="Y8" s="709"/>
      <c r="Z8" s="710"/>
      <c r="AA8" s="47"/>
      <c r="AB8" s="47"/>
      <c r="AC8" s="47"/>
      <c r="AD8" s="47"/>
    </row>
    <row r="9" spans="2:30">
      <c r="B9" s="702" t="s">
        <v>105</v>
      </c>
      <c r="C9" s="703"/>
      <c r="D9" s="703"/>
      <c r="E9" s="703"/>
      <c r="F9" s="703"/>
      <c r="G9" s="703"/>
      <c r="H9" s="703"/>
      <c r="I9" s="703"/>
      <c r="J9" s="703"/>
      <c r="K9" s="703"/>
      <c r="L9" s="703"/>
      <c r="M9" s="703"/>
      <c r="N9" s="703"/>
      <c r="O9" s="703"/>
      <c r="P9" s="703"/>
      <c r="Q9" s="703"/>
      <c r="R9" s="703"/>
      <c r="S9" s="703"/>
      <c r="T9" s="703"/>
      <c r="U9" s="703"/>
      <c r="V9" s="703"/>
      <c r="W9" s="703"/>
      <c r="X9" s="703"/>
      <c r="Y9" s="703"/>
      <c r="Z9" s="704"/>
      <c r="AA9" s="44"/>
      <c r="AB9" s="44"/>
      <c r="AC9" s="44"/>
      <c r="AD9" s="44"/>
    </row>
    <row r="10" spans="2:30">
      <c r="B10" s="702" t="s">
        <v>106</v>
      </c>
      <c r="C10" s="703"/>
      <c r="D10" s="703"/>
      <c r="E10" s="703"/>
      <c r="F10" s="703"/>
      <c r="G10" s="703"/>
      <c r="H10" s="703"/>
      <c r="I10" s="703"/>
      <c r="J10" s="703"/>
      <c r="K10" s="703"/>
      <c r="L10" s="703"/>
      <c r="M10" s="703"/>
      <c r="N10" s="703"/>
      <c r="O10" s="703"/>
      <c r="P10" s="703"/>
      <c r="Q10" s="703"/>
      <c r="R10" s="703"/>
      <c r="S10" s="703"/>
      <c r="T10" s="703"/>
      <c r="U10" s="703"/>
      <c r="V10" s="703"/>
      <c r="W10" s="703"/>
      <c r="X10" s="703"/>
      <c r="Y10" s="703"/>
      <c r="Z10" s="704"/>
      <c r="AA10" s="44"/>
      <c r="AB10" s="44"/>
      <c r="AC10" s="44"/>
      <c r="AD10" s="44"/>
    </row>
    <row r="11" spans="2:30">
      <c r="B11" s="702" t="s">
        <v>107</v>
      </c>
      <c r="C11" s="703"/>
      <c r="D11" s="703"/>
      <c r="E11" s="703"/>
      <c r="F11" s="703"/>
      <c r="G11" s="703"/>
      <c r="H11" s="703"/>
      <c r="I11" s="703"/>
      <c r="J11" s="703"/>
      <c r="K11" s="703"/>
      <c r="L11" s="703"/>
      <c r="M11" s="703"/>
      <c r="N11" s="703"/>
      <c r="O11" s="703"/>
      <c r="P11" s="703"/>
      <c r="Q11" s="703"/>
      <c r="R11" s="703"/>
      <c r="S11" s="703"/>
      <c r="T11" s="703"/>
      <c r="U11" s="703"/>
      <c r="V11" s="703"/>
      <c r="W11" s="703"/>
      <c r="X11" s="703"/>
      <c r="Y11" s="703"/>
      <c r="Z11" s="704"/>
      <c r="AA11" s="44"/>
      <c r="AB11" s="44"/>
      <c r="AC11" s="44"/>
      <c r="AD11" s="44"/>
    </row>
    <row r="12" spans="2:30" ht="16.5" thickBot="1">
      <c r="B12" s="690" t="s">
        <v>108</v>
      </c>
      <c r="C12" s="691"/>
      <c r="D12" s="691"/>
      <c r="E12" s="691"/>
      <c r="F12" s="691"/>
      <c r="G12" s="691"/>
      <c r="H12" s="691"/>
      <c r="I12" s="691"/>
      <c r="J12" s="691"/>
      <c r="K12" s="691"/>
      <c r="L12" s="691"/>
      <c r="M12" s="691"/>
      <c r="N12" s="691"/>
      <c r="O12" s="691"/>
      <c r="P12" s="691"/>
      <c r="Q12" s="691"/>
      <c r="R12" s="691"/>
      <c r="S12" s="691"/>
      <c r="T12" s="691"/>
      <c r="U12" s="691"/>
      <c r="V12" s="691"/>
      <c r="W12" s="691"/>
      <c r="X12" s="691"/>
      <c r="Y12" s="691"/>
      <c r="Z12" s="692"/>
      <c r="AA12" s="44"/>
      <c r="AB12" s="44"/>
      <c r="AC12" s="44"/>
      <c r="AD12" s="44"/>
    </row>
    <row r="13" spans="2:30">
      <c r="B13" s="705" t="s">
        <v>109</v>
      </c>
      <c r="C13" s="706"/>
      <c r="D13" s="706"/>
      <c r="E13" s="706"/>
      <c r="F13" s="706"/>
      <c r="G13" s="706"/>
      <c r="H13" s="706"/>
      <c r="I13" s="706"/>
      <c r="J13" s="706"/>
      <c r="K13" s="706"/>
      <c r="L13" s="706"/>
      <c r="M13" s="706"/>
      <c r="N13" s="706"/>
      <c r="O13" s="706"/>
      <c r="P13" s="706"/>
      <c r="Q13" s="706"/>
      <c r="R13" s="706"/>
      <c r="S13" s="706"/>
      <c r="T13" s="706"/>
      <c r="U13" s="706"/>
      <c r="V13" s="706"/>
      <c r="W13" s="706"/>
      <c r="X13" s="706"/>
      <c r="Y13" s="706"/>
      <c r="Z13" s="707"/>
      <c r="AA13" s="46"/>
      <c r="AB13" s="46"/>
      <c r="AC13" s="46"/>
      <c r="AD13" s="46"/>
    </row>
    <row r="14" spans="2:30">
      <c r="B14" s="702" t="s">
        <v>110</v>
      </c>
      <c r="C14" s="703"/>
      <c r="D14" s="703"/>
      <c r="E14" s="703"/>
      <c r="F14" s="703"/>
      <c r="G14" s="703"/>
      <c r="H14" s="703"/>
      <c r="I14" s="703"/>
      <c r="J14" s="703"/>
      <c r="K14" s="703"/>
      <c r="L14" s="703"/>
      <c r="M14" s="703"/>
      <c r="N14" s="703"/>
      <c r="O14" s="703"/>
      <c r="P14" s="703"/>
      <c r="Q14" s="703"/>
      <c r="R14" s="703"/>
      <c r="S14" s="703"/>
      <c r="T14" s="703"/>
      <c r="U14" s="703"/>
      <c r="V14" s="703"/>
      <c r="W14" s="703"/>
      <c r="X14" s="703"/>
      <c r="Y14" s="703"/>
      <c r="Z14" s="704"/>
      <c r="AA14" s="44"/>
      <c r="AB14" s="44"/>
      <c r="AC14" s="44"/>
      <c r="AD14" s="44"/>
    </row>
    <row r="15" spans="2:30">
      <c r="B15" s="702" t="s">
        <v>111</v>
      </c>
      <c r="C15" s="703"/>
      <c r="D15" s="703"/>
      <c r="E15" s="703"/>
      <c r="F15" s="703"/>
      <c r="G15" s="703"/>
      <c r="H15" s="703"/>
      <c r="I15" s="703"/>
      <c r="J15" s="703"/>
      <c r="K15" s="703"/>
      <c r="L15" s="703"/>
      <c r="M15" s="703"/>
      <c r="N15" s="703"/>
      <c r="O15" s="703"/>
      <c r="P15" s="703"/>
      <c r="Q15" s="703"/>
      <c r="R15" s="703"/>
      <c r="S15" s="703"/>
      <c r="T15" s="703"/>
      <c r="U15" s="703"/>
      <c r="V15" s="703"/>
      <c r="W15" s="703"/>
      <c r="X15" s="703"/>
      <c r="Y15" s="703"/>
      <c r="Z15" s="704"/>
      <c r="AA15" s="44"/>
      <c r="AB15" s="44"/>
      <c r="AC15" s="44"/>
      <c r="AD15" s="44"/>
    </row>
    <row r="16" spans="2:30">
      <c r="B16" s="702" t="s">
        <v>112</v>
      </c>
      <c r="C16" s="703"/>
      <c r="D16" s="703"/>
      <c r="E16" s="703"/>
      <c r="F16" s="703"/>
      <c r="G16" s="703"/>
      <c r="H16" s="703"/>
      <c r="I16" s="703"/>
      <c r="J16" s="703"/>
      <c r="K16" s="703"/>
      <c r="L16" s="703"/>
      <c r="M16" s="703"/>
      <c r="N16" s="703"/>
      <c r="O16" s="703"/>
      <c r="P16" s="703"/>
      <c r="Q16" s="703"/>
      <c r="R16" s="703"/>
      <c r="S16" s="703"/>
      <c r="T16" s="703"/>
      <c r="U16" s="703"/>
      <c r="V16" s="703"/>
      <c r="W16" s="703"/>
      <c r="X16" s="703"/>
      <c r="Y16" s="703"/>
      <c r="Z16" s="704"/>
      <c r="AA16" s="44"/>
      <c r="AB16" s="44"/>
      <c r="AC16" s="44"/>
      <c r="AD16" s="44"/>
    </row>
    <row r="17" spans="2:30" ht="24.75" customHeight="1">
      <c r="B17" s="702" t="s">
        <v>113</v>
      </c>
      <c r="C17" s="703"/>
      <c r="D17" s="703"/>
      <c r="E17" s="703"/>
      <c r="F17" s="703"/>
      <c r="G17" s="703"/>
      <c r="H17" s="703"/>
      <c r="I17" s="703"/>
      <c r="J17" s="703"/>
      <c r="K17" s="703"/>
      <c r="L17" s="703"/>
      <c r="M17" s="703"/>
      <c r="N17" s="703"/>
      <c r="O17" s="703"/>
      <c r="P17" s="703"/>
      <c r="Q17" s="703"/>
      <c r="R17" s="703"/>
      <c r="S17" s="703"/>
      <c r="T17" s="703"/>
      <c r="U17" s="703"/>
      <c r="V17" s="703"/>
      <c r="W17" s="703"/>
      <c r="X17" s="703"/>
      <c r="Y17" s="703"/>
      <c r="Z17" s="704"/>
      <c r="AA17" s="44"/>
      <c r="AB17" s="44"/>
      <c r="AC17" s="44"/>
      <c r="AD17" s="44"/>
    </row>
    <row r="18" spans="2:30">
      <c r="B18" s="702" t="s">
        <v>114</v>
      </c>
      <c r="C18" s="703"/>
      <c r="D18" s="703"/>
      <c r="E18" s="703"/>
      <c r="F18" s="703"/>
      <c r="G18" s="703"/>
      <c r="H18" s="703"/>
      <c r="I18" s="703"/>
      <c r="J18" s="703"/>
      <c r="K18" s="703"/>
      <c r="L18" s="703"/>
      <c r="M18" s="703"/>
      <c r="N18" s="703"/>
      <c r="O18" s="703"/>
      <c r="P18" s="703"/>
      <c r="Q18" s="703"/>
      <c r="R18" s="703"/>
      <c r="S18" s="703"/>
      <c r="T18" s="703"/>
      <c r="U18" s="703"/>
      <c r="V18" s="703"/>
      <c r="W18" s="703"/>
      <c r="X18" s="703"/>
      <c r="Y18" s="703"/>
      <c r="Z18" s="704"/>
      <c r="AA18" s="44"/>
      <c r="AB18" s="44"/>
      <c r="AC18" s="44"/>
      <c r="AD18" s="44"/>
    </row>
    <row r="19" spans="2:30">
      <c r="B19" s="702" t="s">
        <v>115</v>
      </c>
      <c r="C19" s="703"/>
      <c r="D19" s="703"/>
      <c r="E19" s="703"/>
      <c r="F19" s="703"/>
      <c r="G19" s="703"/>
      <c r="H19" s="703"/>
      <c r="I19" s="703"/>
      <c r="J19" s="703"/>
      <c r="K19" s="703"/>
      <c r="L19" s="703"/>
      <c r="M19" s="703"/>
      <c r="N19" s="703"/>
      <c r="O19" s="703"/>
      <c r="P19" s="703"/>
      <c r="Q19" s="703"/>
      <c r="R19" s="703"/>
      <c r="S19" s="703"/>
      <c r="T19" s="703"/>
      <c r="U19" s="703"/>
      <c r="V19" s="703"/>
      <c r="W19" s="703"/>
      <c r="X19" s="703"/>
      <c r="Y19" s="703"/>
      <c r="Z19" s="704"/>
      <c r="AA19" s="44"/>
      <c r="AB19" s="44"/>
      <c r="AC19" s="44"/>
      <c r="AD19" s="44"/>
    </row>
    <row r="20" spans="2:30">
      <c r="B20" s="711" t="s">
        <v>116</v>
      </c>
      <c r="C20" s="712"/>
      <c r="D20" s="712"/>
      <c r="E20" s="712"/>
      <c r="F20" s="712"/>
      <c r="G20" s="712"/>
      <c r="H20" s="712"/>
      <c r="I20" s="712"/>
      <c r="J20" s="712"/>
      <c r="K20" s="712"/>
      <c r="L20" s="712"/>
      <c r="M20" s="712"/>
      <c r="N20" s="712"/>
      <c r="O20" s="712"/>
      <c r="P20" s="712"/>
      <c r="Q20" s="712"/>
      <c r="R20" s="712"/>
      <c r="S20" s="712"/>
      <c r="T20" s="712"/>
      <c r="U20" s="712"/>
      <c r="V20" s="712"/>
      <c r="W20" s="712"/>
      <c r="X20" s="712"/>
      <c r="Y20" s="712"/>
      <c r="Z20" s="713"/>
      <c r="AA20" s="48"/>
      <c r="AB20" s="48"/>
      <c r="AC20" s="48"/>
      <c r="AD20" s="48"/>
    </row>
    <row r="21" spans="2:30">
      <c r="B21" s="702" t="s">
        <v>117</v>
      </c>
      <c r="C21" s="703"/>
      <c r="D21" s="703"/>
      <c r="E21" s="703"/>
      <c r="F21" s="703"/>
      <c r="G21" s="703"/>
      <c r="H21" s="703"/>
      <c r="I21" s="703"/>
      <c r="J21" s="703"/>
      <c r="K21" s="703"/>
      <c r="L21" s="703"/>
      <c r="M21" s="703"/>
      <c r="N21" s="703"/>
      <c r="O21" s="703"/>
      <c r="P21" s="703"/>
      <c r="Q21" s="703"/>
      <c r="R21" s="703"/>
      <c r="S21" s="703"/>
      <c r="T21" s="703"/>
      <c r="U21" s="703"/>
      <c r="V21" s="703"/>
      <c r="W21" s="703"/>
      <c r="X21" s="703"/>
      <c r="Y21" s="703"/>
      <c r="Z21" s="704"/>
      <c r="AA21" s="44"/>
      <c r="AB21" s="44"/>
      <c r="AC21" s="44"/>
      <c r="AD21" s="44"/>
    </row>
    <row r="22" spans="2:30" ht="16.5" thickBot="1">
      <c r="B22" s="690" t="s">
        <v>118</v>
      </c>
      <c r="C22" s="691"/>
      <c r="D22" s="691"/>
      <c r="E22" s="691"/>
      <c r="F22" s="691"/>
      <c r="G22" s="691"/>
      <c r="H22" s="691"/>
      <c r="I22" s="691"/>
      <c r="J22" s="691"/>
      <c r="K22" s="691"/>
      <c r="L22" s="691"/>
      <c r="M22" s="691"/>
      <c r="N22" s="691"/>
      <c r="O22" s="691"/>
      <c r="P22" s="691"/>
      <c r="Q22" s="691"/>
      <c r="R22" s="691"/>
      <c r="S22" s="691"/>
      <c r="T22" s="691"/>
      <c r="U22" s="691"/>
      <c r="V22" s="691"/>
      <c r="W22" s="691"/>
      <c r="X22" s="691"/>
      <c r="Y22" s="691"/>
      <c r="Z22" s="692"/>
      <c r="AA22" s="44"/>
      <c r="AB22" s="44"/>
      <c r="AC22" s="44"/>
      <c r="AD22" s="44"/>
    </row>
    <row r="23" spans="2:30">
      <c r="B23" s="714" t="s">
        <v>119</v>
      </c>
      <c r="C23" s="715"/>
      <c r="D23" s="715"/>
      <c r="E23" s="715"/>
      <c r="F23" s="715"/>
      <c r="G23" s="715"/>
      <c r="H23" s="715"/>
      <c r="I23" s="715"/>
      <c r="J23" s="715"/>
      <c r="K23" s="715"/>
      <c r="L23" s="715"/>
      <c r="M23" s="715"/>
      <c r="N23" s="715"/>
      <c r="O23" s="715"/>
      <c r="P23" s="715"/>
      <c r="Q23" s="715"/>
      <c r="R23" s="715"/>
      <c r="S23" s="715"/>
      <c r="T23" s="715"/>
      <c r="U23" s="715"/>
      <c r="V23" s="715"/>
      <c r="W23" s="715"/>
      <c r="X23" s="715"/>
      <c r="Y23" s="715"/>
      <c r="Z23" s="716"/>
      <c r="AA23" s="45"/>
      <c r="AB23" s="45"/>
      <c r="AC23" s="45"/>
      <c r="AD23" s="45"/>
    </row>
    <row r="24" spans="2:30">
      <c r="B24" s="699" t="s">
        <v>120</v>
      </c>
      <c r="C24" s="700"/>
      <c r="D24" s="700"/>
      <c r="E24" s="700"/>
      <c r="F24" s="700"/>
      <c r="G24" s="700"/>
      <c r="H24" s="700"/>
      <c r="I24" s="700"/>
      <c r="J24" s="700"/>
      <c r="K24" s="700"/>
      <c r="L24" s="700"/>
      <c r="M24" s="700"/>
      <c r="N24" s="700"/>
      <c r="O24" s="700"/>
      <c r="P24" s="700"/>
      <c r="Q24" s="700"/>
      <c r="R24" s="700"/>
      <c r="S24" s="700"/>
      <c r="T24" s="700"/>
      <c r="U24" s="700"/>
      <c r="V24" s="700"/>
      <c r="W24" s="700"/>
      <c r="X24" s="700"/>
      <c r="Y24" s="700"/>
      <c r="Z24" s="701"/>
      <c r="AA24" s="45"/>
      <c r="AB24" s="45"/>
      <c r="AC24" s="45"/>
      <c r="AD24" s="45"/>
    </row>
    <row r="25" spans="2:30">
      <c r="B25" s="699" t="s">
        <v>121</v>
      </c>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1"/>
      <c r="AA25" s="45"/>
      <c r="AB25" s="45"/>
      <c r="AC25" s="45"/>
      <c r="AD25" s="45"/>
    </row>
    <row r="26" spans="2:30" ht="16.5" thickBot="1">
      <c r="B26" s="719" t="s">
        <v>122</v>
      </c>
      <c r="C26" s="720"/>
      <c r="D26" s="720"/>
      <c r="E26" s="720"/>
      <c r="F26" s="720"/>
      <c r="G26" s="720"/>
      <c r="H26" s="720"/>
      <c r="I26" s="720"/>
      <c r="J26" s="720"/>
      <c r="K26" s="720"/>
      <c r="L26" s="720"/>
      <c r="M26" s="720"/>
      <c r="N26" s="720"/>
      <c r="O26" s="720"/>
      <c r="P26" s="720"/>
      <c r="Q26" s="720"/>
      <c r="R26" s="720"/>
      <c r="S26" s="720"/>
      <c r="T26" s="720"/>
      <c r="U26" s="720"/>
      <c r="V26" s="720"/>
      <c r="W26" s="720"/>
      <c r="X26" s="720"/>
      <c r="Y26" s="720"/>
      <c r="Z26" s="721"/>
      <c r="AA26" s="45"/>
      <c r="AB26" s="45"/>
      <c r="AC26" s="45"/>
      <c r="AD26" s="45"/>
    </row>
    <row r="27" spans="2:30">
      <c r="B27" s="722" t="s">
        <v>123</v>
      </c>
      <c r="C27" s="723"/>
      <c r="D27" s="723"/>
      <c r="E27" s="723"/>
      <c r="F27" s="723"/>
      <c r="G27" s="723"/>
      <c r="H27" s="723"/>
      <c r="I27" s="723"/>
      <c r="J27" s="723"/>
      <c r="K27" s="723"/>
      <c r="L27" s="723"/>
      <c r="M27" s="723"/>
      <c r="N27" s="723"/>
      <c r="O27" s="723"/>
      <c r="P27" s="723"/>
      <c r="Q27" s="723"/>
      <c r="R27" s="723"/>
      <c r="S27" s="723"/>
      <c r="T27" s="723"/>
      <c r="U27" s="723"/>
      <c r="V27" s="723"/>
      <c r="W27" s="723"/>
      <c r="X27" s="723"/>
      <c r="Y27" s="723"/>
      <c r="Z27" s="724"/>
      <c r="AA27" s="49"/>
      <c r="AB27" s="49"/>
      <c r="AC27" s="49"/>
      <c r="AD27" s="49"/>
    </row>
    <row r="28" spans="2:30" ht="15.75" customHeight="1">
      <c r="B28" s="725" t="s">
        <v>124</v>
      </c>
      <c r="C28" s="726"/>
      <c r="D28" s="727"/>
      <c r="E28" s="727"/>
      <c r="F28" s="727"/>
      <c r="G28" s="727"/>
      <c r="H28" s="727"/>
      <c r="I28" s="726" t="s">
        <v>125</v>
      </c>
      <c r="J28" s="726"/>
      <c r="K28" s="727"/>
      <c r="L28" s="727"/>
      <c r="M28" s="727"/>
      <c r="N28" s="727"/>
      <c r="O28" s="727"/>
      <c r="P28" s="727"/>
      <c r="Q28" s="727"/>
      <c r="R28" s="727"/>
      <c r="S28" s="727"/>
      <c r="T28" s="727"/>
      <c r="U28" s="727"/>
      <c r="V28" s="727"/>
      <c r="W28" s="727"/>
      <c r="X28" s="727"/>
      <c r="Y28" s="727"/>
      <c r="Z28" s="728"/>
      <c r="AA28" s="47"/>
      <c r="AB28" s="47"/>
      <c r="AC28" s="47"/>
      <c r="AD28" s="47"/>
    </row>
    <row r="29" spans="2:30" ht="16.5" customHeight="1" thickBot="1">
      <c r="B29" s="729" t="s">
        <v>126</v>
      </c>
      <c r="C29" s="730"/>
      <c r="D29" s="717"/>
      <c r="E29" s="717"/>
      <c r="F29" s="717"/>
      <c r="G29" s="717"/>
      <c r="H29" s="730" t="s">
        <v>127</v>
      </c>
      <c r="I29" s="730"/>
      <c r="J29" s="717"/>
      <c r="K29" s="717"/>
      <c r="L29" s="717"/>
      <c r="M29" s="717"/>
      <c r="N29" s="730" t="s">
        <v>128</v>
      </c>
      <c r="O29" s="730"/>
      <c r="P29" s="717"/>
      <c r="Q29" s="717"/>
      <c r="R29" s="717"/>
      <c r="S29" s="717"/>
      <c r="T29" s="717"/>
      <c r="U29" s="717"/>
      <c r="V29" s="717"/>
      <c r="W29" s="717"/>
      <c r="X29" s="717"/>
      <c r="Y29" s="717"/>
      <c r="Z29" s="718"/>
      <c r="AA29" s="47"/>
      <c r="AB29" s="47"/>
      <c r="AC29" s="47"/>
      <c r="AD29" s="47"/>
    </row>
    <row r="30" spans="2:30">
      <c r="B30" s="733" t="s">
        <v>129</v>
      </c>
      <c r="C30" s="734"/>
      <c r="D30" s="734"/>
      <c r="E30" s="734"/>
      <c r="F30" s="734"/>
      <c r="G30" s="734"/>
      <c r="H30" s="735" t="s">
        <v>130</v>
      </c>
      <c r="I30" s="735"/>
      <c r="J30" s="735"/>
      <c r="K30" s="735"/>
      <c r="L30" s="735"/>
      <c r="M30" s="735"/>
      <c r="N30" s="735"/>
      <c r="O30" s="735"/>
      <c r="P30" s="735"/>
      <c r="Q30" s="735"/>
      <c r="R30" s="735"/>
      <c r="S30" s="735"/>
      <c r="T30" s="735"/>
      <c r="U30" s="735"/>
      <c r="V30" s="735"/>
      <c r="W30" s="735"/>
      <c r="X30" s="735"/>
      <c r="Y30" s="735"/>
      <c r="Z30" s="736"/>
      <c r="AA30" s="50"/>
      <c r="AB30" s="50"/>
      <c r="AC30" s="50"/>
      <c r="AD30" s="50"/>
    </row>
    <row r="31" spans="2:30">
      <c r="B31" s="737" t="s">
        <v>131</v>
      </c>
      <c r="C31" s="738"/>
      <c r="D31" s="738"/>
      <c r="E31" s="738"/>
      <c r="F31" s="738"/>
      <c r="G31" s="738"/>
      <c r="H31" s="738"/>
      <c r="I31" s="738"/>
      <c r="J31" s="738"/>
      <c r="K31" s="738"/>
      <c r="L31" s="738"/>
      <c r="M31" s="738"/>
      <c r="N31" s="738"/>
      <c r="O31" s="738"/>
      <c r="P31" s="738"/>
      <c r="Q31" s="738"/>
      <c r="R31" s="738"/>
      <c r="S31" s="738"/>
      <c r="T31" s="738"/>
      <c r="U31" s="738"/>
      <c r="V31" s="738"/>
      <c r="W31" s="738"/>
      <c r="X31" s="738"/>
      <c r="Y31" s="738"/>
      <c r="Z31" s="739"/>
      <c r="AA31" s="50"/>
      <c r="AB31" s="50"/>
      <c r="AC31" s="50"/>
      <c r="AD31" s="50"/>
    </row>
    <row r="32" spans="2:30" ht="15.75" customHeight="1">
      <c r="B32" s="740" t="s">
        <v>132</v>
      </c>
      <c r="C32" s="741"/>
      <c r="D32" s="741"/>
      <c r="E32" s="741"/>
      <c r="F32" s="742"/>
      <c r="G32" s="742"/>
      <c r="H32" s="742"/>
      <c r="I32" s="742"/>
      <c r="J32" s="742"/>
      <c r="K32" s="742"/>
      <c r="L32" s="742"/>
      <c r="M32" s="742"/>
      <c r="N32" s="742"/>
      <c r="O32" s="742"/>
      <c r="P32" s="742"/>
      <c r="Q32" s="742"/>
      <c r="R32" s="742"/>
      <c r="S32" s="742"/>
      <c r="T32" s="742"/>
      <c r="U32" s="742"/>
      <c r="V32" s="742"/>
      <c r="W32" s="742"/>
      <c r="X32" s="742"/>
      <c r="Y32" s="742"/>
      <c r="Z32" s="743"/>
      <c r="AA32" s="51"/>
      <c r="AB32" s="51"/>
      <c r="AC32" s="51"/>
      <c r="AD32" s="51"/>
    </row>
    <row r="33" spans="2:30" ht="47.25" customHeight="1" thickBot="1">
      <c r="B33" s="744" t="s">
        <v>133</v>
      </c>
      <c r="C33" s="745"/>
      <c r="D33" s="745"/>
      <c r="E33" s="745"/>
      <c r="F33" s="745"/>
      <c r="G33" s="746"/>
      <c r="H33" s="747"/>
      <c r="I33" s="747"/>
      <c r="J33" s="747"/>
      <c r="K33" s="747"/>
      <c r="L33" s="747"/>
      <c r="M33" s="747"/>
      <c r="N33" s="747"/>
      <c r="O33" s="748" t="s">
        <v>134</v>
      </c>
      <c r="P33" s="749"/>
      <c r="Q33" s="749"/>
      <c r="R33" s="749"/>
      <c r="S33" s="749"/>
      <c r="T33" s="746"/>
      <c r="U33" s="747"/>
      <c r="V33" s="747"/>
      <c r="W33" s="747"/>
      <c r="X33" s="747"/>
      <c r="Y33" s="747"/>
      <c r="Z33" s="52"/>
      <c r="AA33" s="53"/>
      <c r="AB33" s="53"/>
      <c r="AC33" s="53"/>
      <c r="AD33" s="53"/>
    </row>
    <row r="34" spans="2:30">
      <c r="B34" s="731" t="s">
        <v>135</v>
      </c>
      <c r="C34" s="732"/>
      <c r="D34" s="732"/>
      <c r="E34" s="732"/>
      <c r="F34" s="732"/>
      <c r="G34" s="732"/>
      <c r="H34" s="732"/>
      <c r="I34" s="732"/>
      <c r="J34" s="732"/>
      <c r="K34" s="732"/>
      <c r="L34" s="732"/>
      <c r="M34" s="732"/>
      <c r="N34" s="732"/>
      <c r="O34" s="732"/>
      <c r="P34" s="732"/>
      <c r="Q34" s="732"/>
      <c r="R34" s="732"/>
      <c r="S34" s="732"/>
      <c r="T34" s="732"/>
      <c r="U34" s="732"/>
      <c r="V34" s="732"/>
      <c r="W34" s="732"/>
      <c r="X34" s="732"/>
      <c r="Y34" s="732"/>
      <c r="Z34" s="732"/>
      <c r="AA34" s="49"/>
      <c r="AB34" s="49"/>
      <c r="AC34" s="49"/>
      <c r="AD34" s="49"/>
    </row>
    <row r="35" spans="2:30" ht="16.5">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36"/>
      <c r="AB35" s="36"/>
      <c r="AC35" s="36"/>
      <c r="AD35" s="36"/>
    </row>
    <row r="36" spans="2:30">
      <c r="B36" s="34"/>
      <c r="C36" s="34"/>
      <c r="D36" s="34"/>
      <c r="E36" s="34"/>
      <c r="F36" s="34"/>
      <c r="G36" s="34"/>
      <c r="H36" s="34"/>
      <c r="I36" s="34"/>
      <c r="J36" s="34"/>
      <c r="K36" s="34"/>
      <c r="L36" s="34"/>
      <c r="M36" s="34"/>
      <c r="N36" s="34"/>
      <c r="O36" s="34"/>
      <c r="P36" s="34"/>
      <c r="Q36" s="34"/>
      <c r="R36" s="34"/>
      <c r="S36" s="34"/>
      <c r="T36" s="34"/>
      <c r="U36" s="34"/>
      <c r="V36" s="34"/>
      <c r="W36" s="34"/>
      <c r="X36" s="34"/>
      <c r="Y36" s="34"/>
      <c r="Z36" s="34"/>
    </row>
    <row r="37" spans="2:30">
      <c r="B37" s="34"/>
      <c r="C37" s="34"/>
      <c r="D37" s="34"/>
      <c r="E37" s="34"/>
      <c r="F37" s="34"/>
      <c r="G37" s="34"/>
      <c r="H37" s="34"/>
      <c r="I37" s="34"/>
      <c r="J37" s="34"/>
      <c r="K37" s="34"/>
      <c r="L37" s="34"/>
      <c r="M37" s="34"/>
      <c r="N37" s="34"/>
      <c r="O37" s="34"/>
      <c r="P37" s="34"/>
      <c r="Q37" s="34"/>
      <c r="R37" s="34"/>
      <c r="S37" s="34"/>
      <c r="T37" s="34"/>
      <c r="U37" s="34"/>
      <c r="V37" s="34"/>
      <c r="W37" s="34"/>
      <c r="X37" s="34"/>
      <c r="Y37" s="34"/>
      <c r="Z37" s="34"/>
    </row>
    <row r="38" spans="2:30">
      <c r="B38" s="34"/>
      <c r="C38" s="34"/>
      <c r="D38" s="34"/>
      <c r="E38" s="34"/>
      <c r="F38" s="34"/>
      <c r="G38" s="34"/>
      <c r="H38" s="34"/>
      <c r="I38" s="34"/>
      <c r="J38" s="34"/>
      <c r="K38" s="34"/>
      <c r="L38" s="34"/>
      <c r="M38" s="34"/>
      <c r="N38" s="34"/>
      <c r="O38" s="34"/>
      <c r="P38" s="34"/>
      <c r="Q38" s="34"/>
      <c r="R38" s="34"/>
      <c r="S38" s="34"/>
      <c r="T38" s="34"/>
      <c r="U38" s="34"/>
      <c r="V38" s="34"/>
      <c r="W38" s="34"/>
      <c r="X38" s="34"/>
      <c r="Y38" s="34"/>
      <c r="Z38" s="34"/>
    </row>
    <row r="39" spans="2:30" ht="16.5">
      <c r="B39" s="683" t="s">
        <v>78</v>
      </c>
      <c r="C39" s="683"/>
      <c r="D39" s="683"/>
      <c r="E39" s="683"/>
      <c r="F39" s="683"/>
      <c r="G39" s="683"/>
      <c r="H39" s="683"/>
      <c r="I39" s="683"/>
      <c r="J39" s="683"/>
      <c r="K39" s="683"/>
      <c r="L39" s="683"/>
      <c r="M39" s="683"/>
      <c r="N39" s="683"/>
      <c r="O39" s="683"/>
      <c r="P39" s="683"/>
      <c r="Q39" s="683"/>
      <c r="R39" s="683"/>
      <c r="S39" s="683"/>
      <c r="T39" s="683"/>
      <c r="U39" s="683"/>
      <c r="V39" s="683"/>
      <c r="W39" s="683"/>
      <c r="X39" s="683"/>
      <c r="Y39" s="683"/>
      <c r="Z39" s="683"/>
      <c r="AA39" s="36"/>
      <c r="AB39" s="36"/>
      <c r="AC39" s="36"/>
      <c r="AD39" s="36"/>
    </row>
  </sheetData>
  <sheetProtection algorithmName="SHA-512" hashValue="6Fr+0zaV3sG2sKv4+9RKMjbuliEbNmaLxBrHHAOE5f+4Uk7VBMcC9gsP32DVVI1THXWL3+uo/XfSqpn7DzjW6A==" saltValue="Eqetq41wXK4lVnB4Rg+viw==" spinCount="100000" sheet="1" scenarios="1" formatCells="0"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491BA-5CD6-44B6-B987-63E2A31FE4FF}">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65" t="s">
        <v>136</v>
      </c>
      <c r="C1" s="765"/>
      <c r="D1" s="765"/>
      <c r="E1" s="765"/>
      <c r="F1" s="765"/>
      <c r="G1" s="765"/>
      <c r="H1" s="765"/>
      <c r="I1" s="765"/>
      <c r="J1" s="765"/>
      <c r="K1" s="765"/>
      <c r="L1" s="765"/>
      <c r="M1" s="765"/>
      <c r="N1" s="765"/>
      <c r="O1" s="765"/>
      <c r="P1" s="765"/>
      <c r="Q1" s="765"/>
      <c r="R1" s="765"/>
      <c r="S1" s="765"/>
      <c r="T1" s="765"/>
      <c r="U1" s="765"/>
      <c r="V1" s="765"/>
      <c r="W1" s="765"/>
      <c r="X1" s="765"/>
      <c r="Y1" s="765"/>
      <c r="Z1" s="765"/>
    </row>
    <row r="2" spans="2:30" ht="27.75">
      <c r="B2" s="752" t="s">
        <v>137</v>
      </c>
      <c r="C2" s="753"/>
      <c r="D2" s="753"/>
      <c r="E2" s="753"/>
      <c r="F2" s="753"/>
      <c r="G2" s="753"/>
      <c r="H2" s="753"/>
      <c r="I2" s="753"/>
      <c r="J2" s="753"/>
      <c r="K2" s="753"/>
      <c r="L2" s="753"/>
      <c r="M2" s="753"/>
      <c r="N2" s="753"/>
      <c r="O2" s="753"/>
      <c r="P2" s="753"/>
      <c r="Q2" s="753"/>
      <c r="R2" s="753"/>
      <c r="S2" s="753"/>
      <c r="T2" s="753"/>
      <c r="U2" s="753"/>
      <c r="V2" s="753"/>
      <c r="W2" s="753"/>
      <c r="X2" s="753"/>
      <c r="Y2" s="753"/>
      <c r="Z2" s="754"/>
      <c r="AA2" s="43"/>
      <c r="AB2" s="43"/>
      <c r="AC2" s="43"/>
      <c r="AD2" s="43"/>
    </row>
    <row r="3" spans="2:30" ht="27.75">
      <c r="B3" s="755" t="s">
        <v>138</v>
      </c>
      <c r="C3" s="756"/>
      <c r="D3" s="756"/>
      <c r="E3" s="756"/>
      <c r="F3" s="756"/>
      <c r="G3" s="756"/>
      <c r="H3" s="756"/>
      <c r="I3" s="756"/>
      <c r="J3" s="756"/>
      <c r="K3" s="756"/>
      <c r="L3" s="756"/>
      <c r="M3" s="756"/>
      <c r="N3" s="756"/>
      <c r="O3" s="756"/>
      <c r="P3" s="756"/>
      <c r="Q3" s="756"/>
      <c r="R3" s="756"/>
      <c r="S3" s="756"/>
      <c r="T3" s="756"/>
      <c r="U3" s="756"/>
      <c r="V3" s="756"/>
      <c r="W3" s="756"/>
      <c r="X3" s="756"/>
      <c r="Y3" s="756"/>
      <c r="Z3" s="757"/>
      <c r="AA3" s="44"/>
      <c r="AB3" s="44"/>
      <c r="AC3" s="44"/>
      <c r="AD3" s="44"/>
    </row>
    <row r="4" spans="2:30" ht="27.75">
      <c r="B4" s="755" t="s">
        <v>139</v>
      </c>
      <c r="C4" s="756"/>
      <c r="D4" s="756"/>
      <c r="E4" s="756"/>
      <c r="F4" s="756"/>
      <c r="G4" s="756"/>
      <c r="H4" s="756"/>
      <c r="I4" s="756"/>
      <c r="J4" s="756"/>
      <c r="K4" s="756"/>
      <c r="L4" s="756"/>
      <c r="M4" s="756"/>
      <c r="N4" s="756"/>
      <c r="O4" s="756"/>
      <c r="P4" s="756"/>
      <c r="Q4" s="756"/>
      <c r="R4" s="756"/>
      <c r="S4" s="756"/>
      <c r="T4" s="756"/>
      <c r="U4" s="756"/>
      <c r="V4" s="756"/>
      <c r="W4" s="756"/>
      <c r="X4" s="756"/>
      <c r="Y4" s="756"/>
      <c r="Z4" s="757"/>
      <c r="AA4" s="45"/>
      <c r="AB4" s="45"/>
      <c r="AC4" s="45"/>
      <c r="AD4" s="45"/>
    </row>
    <row r="5" spans="2:30" ht="25.5">
      <c r="B5" s="758" t="s">
        <v>140</v>
      </c>
      <c r="C5" s="759"/>
      <c r="D5" s="759"/>
      <c r="E5" s="759"/>
      <c r="F5" s="759"/>
      <c r="G5" s="759"/>
      <c r="H5" s="759"/>
      <c r="I5" s="759"/>
      <c r="J5" s="759"/>
      <c r="K5" s="759"/>
      <c r="L5" s="759"/>
      <c r="M5" s="759"/>
      <c r="N5" s="759"/>
      <c r="O5" s="759"/>
      <c r="P5" s="759"/>
      <c r="Q5" s="759"/>
      <c r="R5" s="759"/>
      <c r="S5" s="759"/>
      <c r="T5" s="759"/>
      <c r="U5" s="759"/>
      <c r="V5" s="759"/>
      <c r="W5" s="759"/>
      <c r="X5" s="759"/>
      <c r="Y5" s="759"/>
      <c r="Z5" s="760"/>
      <c r="AA5" s="44"/>
      <c r="AB5" s="44"/>
      <c r="AC5" s="44"/>
      <c r="AD5" s="44"/>
    </row>
    <row r="6" spans="2:30" ht="26.25" thickBot="1">
      <c r="B6" s="761" t="s">
        <v>141</v>
      </c>
      <c r="C6" s="762"/>
      <c r="D6" s="762"/>
      <c r="E6" s="762"/>
      <c r="F6" s="762"/>
      <c r="G6" s="762"/>
      <c r="H6" s="762"/>
      <c r="I6" s="762"/>
      <c r="J6" s="762"/>
      <c r="K6" s="762"/>
      <c r="L6" s="762"/>
      <c r="M6" s="762"/>
      <c r="N6" s="762"/>
      <c r="O6" s="762"/>
      <c r="P6" s="762"/>
      <c r="Q6" s="762"/>
      <c r="R6" s="762"/>
      <c r="S6" s="762"/>
      <c r="T6" s="762"/>
      <c r="U6" s="762"/>
      <c r="V6" s="762"/>
      <c r="W6" s="762"/>
      <c r="X6" s="762"/>
      <c r="Y6" s="762"/>
      <c r="Z6" s="763"/>
      <c r="AA6" s="44"/>
      <c r="AB6" s="44"/>
      <c r="AC6" s="44"/>
      <c r="AD6" s="44"/>
    </row>
    <row r="7" spans="2:30" ht="27.75">
      <c r="B7" s="752" t="s">
        <v>142</v>
      </c>
      <c r="C7" s="753"/>
      <c r="D7" s="753"/>
      <c r="E7" s="753"/>
      <c r="F7" s="753"/>
      <c r="G7" s="753"/>
      <c r="H7" s="753"/>
      <c r="I7" s="753"/>
      <c r="J7" s="753"/>
      <c r="K7" s="753"/>
      <c r="L7" s="753"/>
      <c r="M7" s="753"/>
      <c r="N7" s="753"/>
      <c r="O7" s="753"/>
      <c r="P7" s="753"/>
      <c r="Q7" s="753"/>
      <c r="R7" s="753"/>
      <c r="S7" s="753"/>
      <c r="T7" s="753"/>
      <c r="U7" s="753"/>
      <c r="V7" s="753"/>
      <c r="W7" s="753"/>
      <c r="X7" s="753"/>
      <c r="Y7" s="753"/>
      <c r="Z7" s="754"/>
      <c r="AA7" s="44"/>
      <c r="AB7" s="44"/>
      <c r="AC7" s="44"/>
      <c r="AD7" s="44"/>
    </row>
    <row r="8" spans="2:30" ht="27.75">
      <c r="B8" s="755" t="s">
        <v>138</v>
      </c>
      <c r="C8" s="756"/>
      <c r="D8" s="756"/>
      <c r="E8" s="756"/>
      <c r="F8" s="756"/>
      <c r="G8" s="756"/>
      <c r="H8" s="756"/>
      <c r="I8" s="756"/>
      <c r="J8" s="756"/>
      <c r="K8" s="756"/>
      <c r="L8" s="756"/>
      <c r="M8" s="756"/>
      <c r="N8" s="756"/>
      <c r="O8" s="756"/>
      <c r="P8" s="756"/>
      <c r="Q8" s="756"/>
      <c r="R8" s="756"/>
      <c r="S8" s="756"/>
      <c r="T8" s="756"/>
      <c r="U8" s="756"/>
      <c r="V8" s="756"/>
      <c r="W8" s="756"/>
      <c r="X8" s="756"/>
      <c r="Y8" s="756"/>
      <c r="Z8" s="757"/>
      <c r="AA8" s="46"/>
      <c r="AB8" s="46"/>
      <c r="AC8" s="46"/>
      <c r="AD8" s="46"/>
    </row>
    <row r="9" spans="2:30" ht="27.75">
      <c r="B9" s="755" t="s">
        <v>143</v>
      </c>
      <c r="C9" s="756"/>
      <c r="D9" s="756"/>
      <c r="E9" s="756"/>
      <c r="F9" s="756"/>
      <c r="G9" s="756"/>
      <c r="H9" s="756"/>
      <c r="I9" s="756"/>
      <c r="J9" s="756"/>
      <c r="K9" s="756"/>
      <c r="L9" s="756"/>
      <c r="M9" s="756"/>
      <c r="N9" s="756"/>
      <c r="O9" s="756"/>
      <c r="P9" s="756"/>
      <c r="Q9" s="756"/>
      <c r="R9" s="756"/>
      <c r="S9" s="756"/>
      <c r="T9" s="756"/>
      <c r="U9" s="756"/>
      <c r="V9" s="756"/>
      <c r="W9" s="756"/>
      <c r="X9" s="756"/>
      <c r="Y9" s="756"/>
      <c r="Z9" s="757"/>
      <c r="AA9" s="47"/>
      <c r="AB9" s="47"/>
      <c r="AC9" s="47"/>
      <c r="AD9" s="47"/>
    </row>
    <row r="10" spans="2:30" ht="25.5">
      <c r="B10" s="758" t="s">
        <v>144</v>
      </c>
      <c r="C10" s="759"/>
      <c r="D10" s="759"/>
      <c r="E10" s="759"/>
      <c r="F10" s="759"/>
      <c r="G10" s="759"/>
      <c r="H10" s="759"/>
      <c r="I10" s="759"/>
      <c r="J10" s="759"/>
      <c r="K10" s="759"/>
      <c r="L10" s="759"/>
      <c r="M10" s="759"/>
      <c r="N10" s="759"/>
      <c r="O10" s="759"/>
      <c r="P10" s="759"/>
      <c r="Q10" s="759"/>
      <c r="R10" s="759"/>
      <c r="S10" s="759"/>
      <c r="T10" s="759"/>
      <c r="U10" s="759"/>
      <c r="V10" s="759"/>
      <c r="W10" s="759"/>
      <c r="X10" s="759"/>
      <c r="Y10" s="759"/>
      <c r="Z10" s="760"/>
      <c r="AA10" s="44"/>
      <c r="AB10" s="44"/>
      <c r="AC10" s="44"/>
      <c r="AD10" s="44"/>
    </row>
    <row r="11" spans="2:30" ht="26.25" thickBot="1">
      <c r="B11" s="761" t="s">
        <v>145</v>
      </c>
      <c r="C11" s="762"/>
      <c r="D11" s="762"/>
      <c r="E11" s="762"/>
      <c r="F11" s="762"/>
      <c r="G11" s="762"/>
      <c r="H11" s="762"/>
      <c r="I11" s="762"/>
      <c r="J11" s="762"/>
      <c r="K11" s="762"/>
      <c r="L11" s="762"/>
      <c r="M11" s="762"/>
      <c r="N11" s="762"/>
      <c r="O11" s="762"/>
      <c r="P11" s="762"/>
      <c r="Q11" s="762"/>
      <c r="R11" s="762"/>
      <c r="S11" s="762"/>
      <c r="T11" s="762"/>
      <c r="U11" s="762"/>
      <c r="V11" s="762"/>
      <c r="W11" s="762"/>
      <c r="X11" s="762"/>
      <c r="Y11" s="762"/>
      <c r="Z11" s="763"/>
      <c r="AA11" s="44"/>
      <c r="AB11" s="44"/>
      <c r="AC11" s="44"/>
      <c r="AD11" s="44"/>
    </row>
    <row r="12" spans="2:30" ht="27.75">
      <c r="B12" s="752" t="s">
        <v>146</v>
      </c>
      <c r="C12" s="753"/>
      <c r="D12" s="753"/>
      <c r="E12" s="753"/>
      <c r="F12" s="753"/>
      <c r="G12" s="753"/>
      <c r="H12" s="753"/>
      <c r="I12" s="753"/>
      <c r="J12" s="753"/>
      <c r="K12" s="753"/>
      <c r="L12" s="753"/>
      <c r="M12" s="753"/>
      <c r="N12" s="753"/>
      <c r="O12" s="753"/>
      <c r="P12" s="753"/>
      <c r="Q12" s="753"/>
      <c r="R12" s="753"/>
      <c r="S12" s="753"/>
      <c r="T12" s="753"/>
      <c r="U12" s="753"/>
      <c r="V12" s="753"/>
      <c r="W12" s="753"/>
      <c r="X12" s="753"/>
      <c r="Y12" s="753"/>
      <c r="Z12" s="754"/>
      <c r="AA12" s="44"/>
      <c r="AB12" s="44"/>
      <c r="AC12" s="44"/>
      <c r="AD12" s="44"/>
    </row>
    <row r="13" spans="2:30" ht="27.75">
      <c r="B13" s="755" t="s">
        <v>138</v>
      </c>
      <c r="C13" s="756"/>
      <c r="D13" s="756"/>
      <c r="E13" s="756"/>
      <c r="F13" s="756"/>
      <c r="G13" s="756"/>
      <c r="H13" s="756"/>
      <c r="I13" s="756"/>
      <c r="J13" s="756"/>
      <c r="K13" s="756"/>
      <c r="L13" s="756"/>
      <c r="M13" s="756"/>
      <c r="N13" s="756"/>
      <c r="O13" s="756"/>
      <c r="P13" s="756"/>
      <c r="Q13" s="756"/>
      <c r="R13" s="756"/>
      <c r="S13" s="756"/>
      <c r="T13" s="756"/>
      <c r="U13" s="756"/>
      <c r="V13" s="756"/>
      <c r="W13" s="756"/>
      <c r="X13" s="756"/>
      <c r="Y13" s="756"/>
      <c r="Z13" s="757"/>
      <c r="AA13" s="44"/>
      <c r="AB13" s="44"/>
      <c r="AC13" s="44"/>
      <c r="AD13" s="44"/>
    </row>
    <row r="14" spans="2:30" ht="27.75">
      <c r="B14" s="755" t="s">
        <v>143</v>
      </c>
      <c r="C14" s="756"/>
      <c r="D14" s="756"/>
      <c r="E14" s="756"/>
      <c r="F14" s="756"/>
      <c r="G14" s="756"/>
      <c r="H14" s="756"/>
      <c r="I14" s="756"/>
      <c r="J14" s="756"/>
      <c r="K14" s="756"/>
      <c r="L14" s="756"/>
      <c r="M14" s="756"/>
      <c r="N14" s="756"/>
      <c r="O14" s="756"/>
      <c r="P14" s="756"/>
      <c r="Q14" s="756"/>
      <c r="R14" s="756"/>
      <c r="S14" s="756"/>
      <c r="T14" s="756"/>
      <c r="U14" s="756"/>
      <c r="V14" s="756"/>
      <c r="W14" s="756"/>
      <c r="X14" s="756"/>
      <c r="Y14" s="756"/>
      <c r="Z14" s="757"/>
      <c r="AA14" s="46"/>
      <c r="AB14" s="46"/>
      <c r="AC14" s="46"/>
      <c r="AD14" s="46"/>
    </row>
    <row r="15" spans="2:30" ht="25.5">
      <c r="B15" s="758" t="s">
        <v>147</v>
      </c>
      <c r="C15" s="759"/>
      <c r="D15" s="759"/>
      <c r="E15" s="759"/>
      <c r="F15" s="759"/>
      <c r="G15" s="759"/>
      <c r="H15" s="759"/>
      <c r="I15" s="759"/>
      <c r="J15" s="759"/>
      <c r="K15" s="759"/>
      <c r="L15" s="759"/>
      <c r="M15" s="759"/>
      <c r="N15" s="759"/>
      <c r="O15" s="759"/>
      <c r="P15" s="759"/>
      <c r="Q15" s="759"/>
      <c r="R15" s="759"/>
      <c r="S15" s="759"/>
      <c r="T15" s="759"/>
      <c r="U15" s="759"/>
      <c r="V15" s="759"/>
      <c r="W15" s="759"/>
      <c r="X15" s="759"/>
      <c r="Y15" s="759"/>
      <c r="Z15" s="760"/>
      <c r="AA15" s="44"/>
      <c r="AB15" s="44"/>
      <c r="AC15" s="44"/>
      <c r="AD15" s="44"/>
    </row>
    <row r="16" spans="2:30" ht="26.25" thickBot="1">
      <c r="B16" s="761" t="s">
        <v>148</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3"/>
      <c r="AA16" s="44"/>
      <c r="AB16" s="44"/>
      <c r="AC16" s="44"/>
      <c r="AD16" s="44"/>
    </row>
    <row r="17" spans="2:30">
      <c r="B17" s="362"/>
      <c r="C17" s="55"/>
      <c r="D17" s="55"/>
      <c r="E17" s="55"/>
      <c r="F17" s="55"/>
      <c r="G17" s="55"/>
      <c r="H17" s="55"/>
      <c r="I17" s="55"/>
      <c r="J17" s="55"/>
      <c r="K17" s="55"/>
      <c r="L17" s="55"/>
      <c r="M17" s="55"/>
      <c r="N17" s="55"/>
      <c r="O17" s="55"/>
      <c r="P17" s="55"/>
      <c r="Q17" s="55"/>
      <c r="R17" s="55"/>
      <c r="S17" s="55"/>
      <c r="T17" s="55"/>
      <c r="U17" s="55"/>
      <c r="V17" s="55"/>
      <c r="W17" s="55"/>
      <c r="X17" s="55"/>
      <c r="Y17" s="55"/>
      <c r="Z17" s="56"/>
      <c r="AA17" s="44"/>
      <c r="AB17" s="44"/>
      <c r="AC17" s="44"/>
      <c r="AD17" s="44"/>
    </row>
    <row r="18" spans="2:30">
      <c r="B18" s="764" t="s">
        <v>149</v>
      </c>
      <c r="C18" s="764"/>
      <c r="D18" s="764"/>
      <c r="E18" s="764"/>
      <c r="F18" s="764"/>
      <c r="G18" s="764"/>
      <c r="H18" s="764"/>
      <c r="I18" s="764"/>
      <c r="J18" s="764"/>
      <c r="K18" s="764"/>
      <c r="L18" s="764"/>
      <c r="M18" s="764"/>
      <c r="N18" s="764"/>
      <c r="O18" s="764"/>
      <c r="P18" s="764"/>
      <c r="Q18" s="764"/>
      <c r="R18" s="764"/>
      <c r="S18" s="764"/>
      <c r="T18" s="764"/>
      <c r="U18" s="764"/>
      <c r="V18" s="764"/>
      <c r="W18" s="764"/>
      <c r="X18" s="764"/>
      <c r="Y18" s="764"/>
      <c r="Z18" s="764"/>
      <c r="AA18" s="44"/>
      <c r="AB18" s="44"/>
      <c r="AC18" s="44"/>
      <c r="AD18" s="44"/>
    </row>
    <row r="19" spans="2:30">
      <c r="B19" s="750" t="s">
        <v>150</v>
      </c>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44"/>
      <c r="AB19" s="44"/>
      <c r="AC19" s="44"/>
      <c r="AD19" s="44"/>
    </row>
    <row r="20" spans="2:30">
      <c r="B20" s="750" t="s">
        <v>151</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44"/>
      <c r="AB20" s="44"/>
      <c r="AC20" s="44"/>
      <c r="AD20" s="44"/>
    </row>
    <row r="21" spans="2:30">
      <c r="B21" s="750" t="s">
        <v>152</v>
      </c>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48"/>
      <c r="AB21" s="48"/>
      <c r="AC21" s="48"/>
      <c r="AD21" s="48"/>
    </row>
    <row r="22" spans="2:30">
      <c r="B22" s="750" t="s">
        <v>153</v>
      </c>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44"/>
      <c r="AB22" s="44"/>
      <c r="AC22" s="44"/>
      <c r="AD22" s="44"/>
    </row>
    <row r="23" spans="2:30">
      <c r="B23" s="750" t="s">
        <v>154</v>
      </c>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44"/>
      <c r="AB23" s="44"/>
      <c r="AC23" s="44"/>
      <c r="AD23" s="44"/>
    </row>
    <row r="24" spans="2:30">
      <c r="B24" s="750" t="s">
        <v>155</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45"/>
      <c r="AB24" s="45"/>
      <c r="AC24" s="45"/>
      <c r="AD24" s="45"/>
    </row>
    <row r="25" spans="2:30">
      <c r="B25" s="750" t="s">
        <v>156</v>
      </c>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45"/>
      <c r="AB25" s="45"/>
      <c r="AC25" s="45"/>
      <c r="AD25" s="45"/>
    </row>
    <row r="26" spans="2:30">
      <c r="B26" s="750" t="s">
        <v>157</v>
      </c>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45"/>
      <c r="AB26" s="45"/>
      <c r="AC26" s="45"/>
      <c r="AD26" s="45"/>
    </row>
    <row r="27" spans="2:30">
      <c r="B27" s="750" t="s">
        <v>158</v>
      </c>
      <c r="C27" s="750"/>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45"/>
      <c r="AB27" s="45"/>
      <c r="AC27" s="45"/>
      <c r="AD27" s="45"/>
    </row>
    <row r="28" spans="2:30">
      <c r="B28" s="751" t="s">
        <v>159</v>
      </c>
      <c r="C28" s="751"/>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49"/>
      <c r="AB28" s="49"/>
      <c r="AC28" s="49"/>
      <c r="AD28" s="49"/>
    </row>
    <row r="29" spans="2:30">
      <c r="B29" s="751" t="s">
        <v>160</v>
      </c>
      <c r="C29" s="751"/>
      <c r="D29" s="751"/>
      <c r="E29" s="751"/>
      <c r="F29" s="751"/>
      <c r="G29" s="751"/>
      <c r="H29" s="751"/>
      <c r="I29" s="751"/>
      <c r="J29" s="751"/>
      <c r="K29" s="751"/>
      <c r="L29" s="751"/>
      <c r="M29" s="751"/>
      <c r="N29" s="751"/>
      <c r="O29" s="751"/>
      <c r="P29" s="751"/>
      <c r="Q29" s="751"/>
      <c r="R29" s="751"/>
      <c r="S29" s="751"/>
      <c r="T29" s="751"/>
      <c r="U29" s="751"/>
      <c r="V29" s="751"/>
      <c r="W29" s="751"/>
      <c r="X29" s="751"/>
      <c r="Y29" s="751"/>
      <c r="Z29" s="751"/>
      <c r="AA29" s="47"/>
      <c r="AB29" s="47"/>
      <c r="AC29" s="47"/>
      <c r="AD29" s="47"/>
    </row>
    <row r="30" spans="2:30">
      <c r="B30" s="751" t="s">
        <v>161</v>
      </c>
      <c r="C30" s="751"/>
      <c r="D30" s="751"/>
      <c r="E30" s="751"/>
      <c r="F30" s="751"/>
      <c r="G30" s="751"/>
      <c r="H30" s="751"/>
      <c r="I30" s="751"/>
      <c r="J30" s="751"/>
      <c r="K30" s="751"/>
      <c r="L30" s="751"/>
      <c r="M30" s="751"/>
      <c r="N30" s="751"/>
      <c r="O30" s="751"/>
      <c r="P30" s="751"/>
      <c r="Q30" s="751"/>
      <c r="R30" s="751"/>
      <c r="S30" s="751"/>
      <c r="T30" s="751"/>
      <c r="U30" s="751"/>
      <c r="V30" s="751"/>
      <c r="W30" s="751"/>
      <c r="X30" s="751"/>
      <c r="Y30" s="751"/>
      <c r="Z30" s="751"/>
      <c r="AA30" s="47"/>
      <c r="AB30" s="47"/>
      <c r="AC30" s="47"/>
      <c r="AD30" s="47"/>
    </row>
    <row r="31" spans="2:30">
      <c r="B31" s="34"/>
      <c r="C31" s="34"/>
      <c r="D31" s="34"/>
      <c r="E31" s="34"/>
      <c r="F31" s="34"/>
      <c r="G31" s="34"/>
      <c r="H31" s="34"/>
      <c r="I31" s="34"/>
      <c r="J31" s="34"/>
      <c r="K31" s="34"/>
      <c r="L31" s="34"/>
      <c r="M31" s="34"/>
      <c r="N31" s="34"/>
      <c r="O31" s="34"/>
      <c r="P31" s="34"/>
      <c r="Q31" s="34"/>
      <c r="R31" s="34"/>
      <c r="S31" s="34"/>
      <c r="T31" s="34"/>
      <c r="U31" s="34"/>
      <c r="V31" s="34"/>
      <c r="W31" s="34"/>
      <c r="X31" s="34"/>
      <c r="Y31" s="34"/>
      <c r="Z31" s="34"/>
    </row>
    <row r="32" spans="2:30">
      <c r="B32" s="34"/>
      <c r="C32" s="34"/>
      <c r="D32" s="34"/>
      <c r="E32" s="34"/>
      <c r="F32" s="34"/>
      <c r="G32" s="34"/>
      <c r="H32" s="34"/>
      <c r="I32" s="34"/>
      <c r="J32" s="34"/>
      <c r="K32" s="34"/>
      <c r="L32" s="34"/>
      <c r="M32" s="34"/>
      <c r="N32" s="34"/>
      <c r="O32" s="34"/>
      <c r="P32" s="34"/>
      <c r="Q32" s="34"/>
      <c r="R32" s="34"/>
      <c r="S32" s="34"/>
      <c r="T32" s="34"/>
      <c r="U32" s="34"/>
      <c r="V32" s="34"/>
      <c r="W32" s="34"/>
      <c r="X32" s="34"/>
      <c r="Y32" s="34"/>
      <c r="Z32" s="34"/>
    </row>
    <row r="33" spans="2:30">
      <c r="B33" s="34"/>
      <c r="C33" s="34"/>
      <c r="D33" s="34"/>
      <c r="E33" s="34"/>
      <c r="F33" s="34"/>
      <c r="G33" s="34"/>
      <c r="H33" s="34"/>
      <c r="I33" s="34"/>
      <c r="J33" s="34"/>
      <c r="K33" s="34"/>
      <c r="L33" s="34"/>
      <c r="M33" s="34"/>
      <c r="N33" s="34"/>
      <c r="O33" s="34"/>
      <c r="P33" s="34"/>
      <c r="Q33" s="34"/>
      <c r="R33" s="34"/>
      <c r="S33" s="34"/>
      <c r="T33" s="34"/>
      <c r="U33" s="34"/>
      <c r="V33" s="34"/>
      <c r="W33" s="34"/>
      <c r="X33" s="34"/>
      <c r="Y33" s="34"/>
      <c r="Z33" s="34"/>
    </row>
    <row r="34" spans="2:30">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2:30" ht="16.5">
      <c r="B35" s="683" t="s">
        <v>78</v>
      </c>
      <c r="C35" s="683"/>
      <c r="D35" s="683"/>
      <c r="E35" s="683"/>
      <c r="F35" s="683"/>
      <c r="G35" s="683"/>
      <c r="H35" s="683"/>
      <c r="I35" s="683"/>
      <c r="J35" s="683"/>
      <c r="K35" s="683"/>
      <c r="L35" s="683"/>
      <c r="M35" s="683"/>
      <c r="N35" s="683"/>
      <c r="O35" s="683"/>
      <c r="P35" s="683"/>
      <c r="Q35" s="683"/>
      <c r="R35" s="683"/>
      <c r="S35" s="683"/>
      <c r="T35" s="683"/>
      <c r="U35" s="683"/>
      <c r="V35" s="683"/>
      <c r="W35" s="683"/>
      <c r="X35" s="683"/>
      <c r="Y35" s="683"/>
      <c r="Z35" s="683"/>
      <c r="AA35" s="36"/>
      <c r="AB35" s="36"/>
      <c r="AC35" s="36"/>
      <c r="AD35" s="36"/>
    </row>
  </sheetData>
  <sheetProtection algorithmName="SHA-512" hashValue="SMVsX20INsVHfpOj7tEIhcjLH1xq7WJkbRttE6mfOiolO2HxjByW+4gfa5W96mNHVvCQ0ZRnUsbCBl/iSAPp2w==" saltValue="H/qi6zBrOpeEiAEtUGFuvw==" spinCount="100000" sheet="1" scenarios="1" formatCells="0"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具名範圍</vt:lpstr>
      </vt:variant>
      <vt:variant>
        <vt:i4>14</vt:i4>
      </vt:variant>
    </vt:vector>
  </HeadingPairs>
  <TitlesOfParts>
    <vt:vector size="22" baseType="lpstr">
      <vt:lpstr>彙整資料</vt:lpstr>
      <vt:lpstr>防腐效能(挑戰性)試驗</vt:lpstr>
      <vt:lpstr>主頁 Main Page</vt:lpstr>
      <vt:lpstr>防腐效能(挑戰性) 測試項目</vt:lpstr>
      <vt:lpstr>附件一、付款切結書</vt:lpstr>
      <vt:lpstr>附件二、委託檢測聲明書</vt:lpstr>
      <vt:lpstr>安心資訊平台聲明書(事後申請)</vt:lpstr>
      <vt:lpstr>郵寄地址-中文</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'防腐效能(挑戰性) 測試項目'!Print_Area</vt:lpstr>
      <vt:lpstr>'防腐效能(挑戰性)試驗'!Print_Area</vt:lpstr>
      <vt:lpstr>附件一、付款切結書!Print_Area</vt:lpstr>
      <vt:lpstr>附件二、委託檢測聲明書!Print_Area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dcterms:created xsi:type="dcterms:W3CDTF">2024-09-12T05:45:23Z</dcterms:created>
  <dcterms:modified xsi:type="dcterms:W3CDTF">2025-09-30T07:36:56Z</dcterms:modified>
</cp:coreProperties>
</file>