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UG\"/>
    </mc:Choice>
  </mc:AlternateContent>
  <xr:revisionPtr revIDLastSave="0" documentId="13_ncr:1_{7505FF73-CD6D-440E-95E5-335107F0E004}" xr6:coauthVersionLast="47" xr6:coauthVersionMax="47" xr10:uidLastSave="{00000000-0000-0000-0000-000000000000}"/>
  <workbookProtection workbookAlgorithmName="SHA-512" workbookHashValue="oDAZWiwBqkxx5jWBUYDxMXkMcooogOQfzE03//hG5fsBPBaSp+XyOwBeAemOfGD6bqOrCljyYRn7J6W/AndSEQ==" workbookSaltValue="BrA5APbXvVXCsgcbEpmNZg==" workbookSpinCount="100000" lockStructure="1"/>
  <bookViews>
    <workbookView xWindow="-120" yWindow="-120" windowWidth="29040" windowHeight="15720" tabRatio="726" firstSheet="1" activeTab="2" xr2:uid="{A0B5D747-6851-40C5-8323-752F7619F8BB}"/>
  </bookViews>
  <sheets>
    <sheet name="彙整資料" sheetId="13" state="hidden" r:id="rId1"/>
    <sheet name="主頁 Main Page" sheetId="22" r:id="rId2"/>
    <sheet name="中草藥 測試項目" sheetId="12" r:id="rId3"/>
    <sheet name="中草藥" sheetId="1" state="hidden" r:id="rId4"/>
    <sheet name="附件一、付款切結書" sheetId="23" r:id="rId5"/>
    <sheet name="附件二、委託檢測聲明書" sheetId="24" r:id="rId6"/>
    <sheet name="安心資訊平台聲明書(事後申請)" sheetId="25" r:id="rId7"/>
    <sheet name="郵寄地址-中文" sheetId="26" r:id="rId8"/>
  </sheets>
  <definedNames>
    <definedName name="_Hlk116475822" localSheetId="3">中草藥!$B$84</definedName>
    <definedName name="_Hlk116475832" localSheetId="3">中草藥!$D$78</definedName>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1">'主頁 Main Page'!$D$47</definedName>
    <definedName name="Mainpage_testrequired2" localSheetId="1">'主頁 Main Page'!$D$50:$AJ$52</definedName>
    <definedName name="_xlnm.Print_Area" localSheetId="3">中草藥!$B$1:$AK$49</definedName>
    <definedName name="_xlnm.Print_Area" localSheetId="2">'中草藥 測試項目'!$B$1:$AK$49</definedName>
    <definedName name="_xlnm.Print_Area" localSheetId="1">'主頁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test_sum" localSheetId="1">#REF!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8" i="12" l="1"/>
  <c r="AR38" i="12" s="1"/>
  <c r="AR76" i="22"/>
  <c r="AR75" i="22"/>
  <c r="AR74" i="22"/>
  <c r="AR73" i="22"/>
  <c r="AR72" i="22"/>
  <c r="AR71" i="22"/>
  <c r="AR70" i="22"/>
  <c r="AR69" i="22"/>
  <c r="AR68" i="22"/>
  <c r="AR67" i="22"/>
  <c r="AR66" i="22"/>
  <c r="AR65" i="22"/>
  <c r="AR64" i="22"/>
  <c r="AR63" i="22"/>
  <c r="AR62" i="22"/>
  <c r="AR61" i="22"/>
  <c r="AR60" i="22"/>
  <c r="AR59" i="22"/>
  <c r="AR58" i="22"/>
  <c r="AR57" i="22"/>
  <c r="AR56" i="22"/>
  <c r="AR55" i="22"/>
  <c r="AR54" i="22"/>
  <c r="AK35" i="22" a="1"/>
  <c r="AK35" i="22" s="1"/>
  <c r="A35" i="22"/>
  <c r="AK34" i="22" a="1"/>
  <c r="AK34" i="22" s="1"/>
  <c r="A34" i="22"/>
  <c r="AK33" i="22" a="1"/>
  <c r="AK33" i="22" s="1"/>
  <c r="AK32" i="22" a="1"/>
  <c r="AK32" i="22" s="1"/>
  <c r="U27" i="22"/>
  <c r="AK19" i="22" a="1"/>
  <c r="AK19" i="22" s="1"/>
  <c r="AK17" i="22" a="1"/>
  <c r="AK17" i="22" s="1"/>
  <c r="D16" i="22"/>
  <c r="A16" i="22"/>
  <c r="A15" i="22"/>
  <c r="AK10" i="22" a="1"/>
  <c r="AK10" i="22" s="1"/>
  <c r="AK9" i="22" a="1"/>
  <c r="AK9" i="22" s="1"/>
  <c r="AK6" i="22" a="1"/>
  <c r="AK6" i="22" s="1"/>
  <c r="AK4" i="22" a="1"/>
  <c r="AK4" i="22" s="1"/>
  <c r="AK3" i="22" a="1"/>
  <c r="AK3" i="22" s="1"/>
  <c r="AR49" i="12"/>
  <c r="AP49" i="12"/>
  <c r="AN49" i="12"/>
  <c r="AQ49" i="12" s="1"/>
  <c r="AM49" i="12"/>
  <c r="CK48" i="12"/>
  <c r="AP48" i="12"/>
  <c r="AN48" i="12"/>
  <c r="AR48" i="12" s="1"/>
  <c r="AM48" i="12"/>
  <c r="AK48" i="12"/>
  <c r="AP47" i="12"/>
  <c r="AN47" i="12"/>
  <c r="AR47" i="12" s="1"/>
  <c r="AM47" i="12"/>
  <c r="AP46" i="12"/>
  <c r="AN46" i="12"/>
  <c r="AR46" i="12" s="1"/>
  <c r="AM46" i="12"/>
  <c r="AP45" i="12"/>
  <c r="AN45" i="12"/>
  <c r="AR45" i="12" s="1"/>
  <c r="AM45" i="12"/>
  <c r="AP44" i="12"/>
  <c r="AN44" i="12"/>
  <c r="AR44" i="12" s="1"/>
  <c r="AM44" i="12"/>
  <c r="AP43" i="12"/>
  <c r="AN43" i="12"/>
  <c r="AR43" i="12" s="1"/>
  <c r="AM43" i="12"/>
  <c r="AR42" i="12"/>
  <c r="AP42" i="12"/>
  <c r="AQ42" i="12" s="1"/>
  <c r="AN42" i="12"/>
  <c r="AM42" i="12"/>
  <c r="AP41" i="12"/>
  <c r="AN41" i="12"/>
  <c r="AR41" i="12" s="1"/>
  <c r="AM41" i="12"/>
  <c r="CK40" i="12"/>
  <c r="AP40" i="12"/>
  <c r="AN40" i="12"/>
  <c r="AR40" i="12" s="1"/>
  <c r="AM40" i="12"/>
  <c r="AK40" i="12"/>
  <c r="AP39" i="12"/>
  <c r="AN39" i="12"/>
  <c r="AR39" i="12" s="1"/>
  <c r="AM39" i="12"/>
  <c r="AP38" i="12"/>
  <c r="AM38" i="12"/>
  <c r="AP37" i="12"/>
  <c r="AN37" i="12"/>
  <c r="AR37" i="12" s="1"/>
  <c r="AM37" i="12"/>
  <c r="AR36" i="12"/>
  <c r="AP36" i="12"/>
  <c r="AN36" i="12"/>
  <c r="AQ36" i="12" s="1"/>
  <c r="AM36" i="12"/>
  <c r="AP35" i="12"/>
  <c r="AN35" i="12"/>
  <c r="AM35" i="12"/>
  <c r="AR34" i="12"/>
  <c r="AP34" i="12"/>
  <c r="AN34" i="12"/>
  <c r="AQ34" i="12" s="1"/>
  <c r="AM34" i="12"/>
  <c r="AP33" i="12"/>
  <c r="AN33" i="12"/>
  <c r="AR33" i="12" s="1"/>
  <c r="AM33" i="12"/>
  <c r="AR32" i="12"/>
  <c r="AP32" i="12"/>
  <c r="AN32" i="12"/>
  <c r="AQ32" i="12" s="1"/>
  <c r="AM32" i="12"/>
  <c r="AP31" i="12"/>
  <c r="AN31" i="12"/>
  <c r="AR31" i="12" s="1"/>
  <c r="AM31" i="12"/>
  <c r="AP30" i="12"/>
  <c r="AN30" i="12"/>
  <c r="AR30" i="12" s="1"/>
  <c r="AM30" i="12"/>
  <c r="AP29" i="12"/>
  <c r="AN29" i="12"/>
  <c r="AR29" i="12" s="1"/>
  <c r="AM29" i="12"/>
  <c r="AR28" i="12"/>
  <c r="AP28" i="12"/>
  <c r="AN28" i="12"/>
  <c r="AQ28" i="12" s="1"/>
  <c r="AM28" i="12"/>
  <c r="AP27" i="12"/>
  <c r="AN27" i="12"/>
  <c r="AR27" i="12" s="1"/>
  <c r="AM27" i="12"/>
  <c r="AR26" i="12"/>
  <c r="AP26" i="12"/>
  <c r="AQ26" i="12" s="1"/>
  <c r="AN26" i="12"/>
  <c r="AM26" i="12"/>
  <c r="AP25" i="12"/>
  <c r="AN25" i="12"/>
  <c r="AR25" i="12" s="1"/>
  <c r="AM25" i="12"/>
  <c r="AK25" i="12"/>
  <c r="AQ24" i="12"/>
  <c r="AP24" i="12"/>
  <c r="AN24" i="12"/>
  <c r="AR24" i="12" s="1"/>
  <c r="AM24" i="12"/>
  <c r="AP23" i="12"/>
  <c r="AN23" i="12"/>
  <c r="AR23" i="12" s="1"/>
  <c r="AM23" i="12"/>
  <c r="AQ22" i="12"/>
  <c r="AP22" i="12"/>
  <c r="AN22" i="12"/>
  <c r="AR22" i="12" s="1"/>
  <c r="AM22" i="12"/>
  <c r="AP21" i="12"/>
  <c r="AN21" i="12"/>
  <c r="AR21" i="12" s="1"/>
  <c r="AM21" i="12"/>
  <c r="AQ20" i="12"/>
  <c r="AP20" i="12"/>
  <c r="AN20" i="12"/>
  <c r="AR20" i="12" s="1"/>
  <c r="AM20" i="12"/>
  <c r="AP19" i="12"/>
  <c r="AN19" i="12"/>
  <c r="AR19" i="12" s="1"/>
  <c r="AM19" i="12"/>
  <c r="AQ18" i="12"/>
  <c r="AP18" i="12"/>
  <c r="AN18" i="12"/>
  <c r="AR18" i="12" s="1"/>
  <c r="AM18" i="12"/>
  <c r="AK18" i="12"/>
  <c r="AR17" i="12"/>
  <c r="AP17" i="12"/>
  <c r="AQ17" i="12" s="1"/>
  <c r="AN17" i="12"/>
  <c r="AM17" i="12"/>
  <c r="AR16" i="12"/>
  <c r="AP16" i="12"/>
  <c r="AN16" i="12"/>
  <c r="AQ16" i="12" s="1"/>
  <c r="AM16" i="12"/>
  <c r="AR15" i="12"/>
  <c r="AP15" i="12"/>
  <c r="AQ15" i="12" s="1"/>
  <c r="AN15" i="12"/>
  <c r="AM15" i="12"/>
  <c r="AP14" i="12"/>
  <c r="AN14" i="12"/>
  <c r="AQ14" i="12" s="1"/>
  <c r="AM14" i="12"/>
  <c r="AR13" i="12"/>
  <c r="AP13" i="12"/>
  <c r="AQ13" i="12" s="1"/>
  <c r="AN13" i="12"/>
  <c r="AM13" i="12"/>
  <c r="AR12" i="12"/>
  <c r="AP12" i="12"/>
  <c r="AN12" i="12"/>
  <c r="AQ12" i="12" s="1"/>
  <c r="AM12" i="12"/>
  <c r="AP11" i="12"/>
  <c r="AN11" i="12"/>
  <c r="AR11" i="12" s="1"/>
  <c r="AM11" i="12"/>
  <c r="AK11" i="12"/>
  <c r="AQ10" i="12"/>
  <c r="AP10" i="12"/>
  <c r="AN10" i="12"/>
  <c r="AR10" i="12" s="1"/>
  <c r="AM10" i="12"/>
  <c r="AP9" i="12"/>
  <c r="AN9" i="12"/>
  <c r="AR9" i="12" s="1"/>
  <c r="AM9" i="12"/>
  <c r="AQ8" i="12"/>
  <c r="AP8" i="12"/>
  <c r="AN8" i="12"/>
  <c r="AR8" i="12" s="1"/>
  <c r="AM8" i="12"/>
  <c r="AP7" i="12"/>
  <c r="AN7" i="12"/>
  <c r="AR7" i="12" s="1"/>
  <c r="AM7" i="12"/>
  <c r="AP6" i="12"/>
  <c r="AN6" i="12"/>
  <c r="AR6" i="12" s="1"/>
  <c r="AM6" i="12"/>
  <c r="AP5" i="12"/>
  <c r="AN5" i="12"/>
  <c r="AR5" i="12" s="1"/>
  <c r="AM5" i="12"/>
  <c r="AP4" i="12"/>
  <c r="AN4" i="12"/>
  <c r="AM4" i="12"/>
  <c r="CK3" i="12"/>
  <c r="AP3" i="12"/>
  <c r="AN3" i="12"/>
  <c r="AR3" i="12" s="1"/>
  <c r="AM3" i="12"/>
  <c r="AK3" i="12"/>
  <c r="AP38" i="1"/>
  <c r="AN11" i="1"/>
  <c r="AN18" i="1"/>
  <c r="AN25" i="1"/>
  <c r="AN40" i="1"/>
  <c r="AP39" i="1"/>
  <c r="AP47" i="1"/>
  <c r="AP46" i="1"/>
  <c r="AP45" i="1"/>
  <c r="AP44" i="1"/>
  <c r="AP43" i="1"/>
  <c r="AP42" i="1"/>
  <c r="AP41" i="1"/>
  <c r="AP35" i="1"/>
  <c r="AP32" i="1"/>
  <c r="AP36" i="1"/>
  <c r="AP28" i="1"/>
  <c r="AP37" i="1"/>
  <c r="AP34" i="1"/>
  <c r="AP33" i="1"/>
  <c r="AP31" i="1"/>
  <c r="AP30" i="1"/>
  <c r="AP29" i="1"/>
  <c r="AP27" i="1"/>
  <c r="AP26" i="1"/>
  <c r="AP24" i="1"/>
  <c r="AP23" i="1"/>
  <c r="AP22" i="1"/>
  <c r="AP21" i="1"/>
  <c r="AP20" i="1"/>
  <c r="AP19" i="1"/>
  <c r="AP17" i="1"/>
  <c r="AP16" i="1"/>
  <c r="AP15" i="1"/>
  <c r="AP14" i="1"/>
  <c r="AP13" i="1"/>
  <c r="AP12" i="1"/>
  <c r="AP9" i="1"/>
  <c r="AP10" i="1"/>
  <c r="AP8" i="1"/>
  <c r="AP7" i="1"/>
  <c r="AP6" i="1"/>
  <c r="AP5" i="1"/>
  <c r="AP4" i="1"/>
  <c r="AK3" i="1"/>
  <c r="AK11" i="1"/>
  <c r="AK18" i="1"/>
  <c r="AK25" i="1"/>
  <c r="AK40" i="1"/>
  <c r="AK48" i="1"/>
  <c r="AN48" i="1"/>
  <c r="AN49" i="1"/>
  <c r="AN47" i="1"/>
  <c r="AN46" i="1"/>
  <c r="AN45" i="1"/>
  <c r="AN44" i="1"/>
  <c r="AN43" i="1"/>
  <c r="AN42" i="1"/>
  <c r="AN41" i="1"/>
  <c r="AN39" i="1"/>
  <c r="AN35" i="1"/>
  <c r="AN32" i="1"/>
  <c r="AN36" i="1"/>
  <c r="AN28" i="1"/>
  <c r="AN37" i="1"/>
  <c r="AN34" i="1"/>
  <c r="AN33" i="1"/>
  <c r="AN31" i="1"/>
  <c r="AN30" i="1"/>
  <c r="AN29" i="1"/>
  <c r="AN27" i="1"/>
  <c r="AN26" i="1"/>
  <c r="AN24" i="1"/>
  <c r="AN23" i="1"/>
  <c r="AN22" i="1"/>
  <c r="AN21" i="1"/>
  <c r="AN20" i="1"/>
  <c r="AN19" i="1"/>
  <c r="AN17" i="1"/>
  <c r="AN16" i="1"/>
  <c r="AN15" i="1"/>
  <c r="AN14" i="1"/>
  <c r="AN13" i="1"/>
  <c r="AN12" i="1"/>
  <c r="AN9" i="1"/>
  <c r="AN10" i="1"/>
  <c r="AN8" i="1"/>
  <c r="AN7" i="1"/>
  <c r="AN6" i="1"/>
  <c r="AN5" i="1"/>
  <c r="AN4" i="1"/>
  <c r="AN3" i="1"/>
  <c r="AM39" i="1"/>
  <c r="AM49" i="1"/>
  <c r="AM47" i="1"/>
  <c r="AM46" i="1"/>
  <c r="AM45" i="1"/>
  <c r="AM44" i="1"/>
  <c r="AM43" i="1"/>
  <c r="AM42" i="1"/>
  <c r="AM41" i="1"/>
  <c r="AM35" i="1"/>
  <c r="AM32" i="1"/>
  <c r="AM36" i="1"/>
  <c r="AM38" i="1"/>
  <c r="AM28" i="1"/>
  <c r="AM37" i="1"/>
  <c r="AM34" i="1"/>
  <c r="AM33" i="1"/>
  <c r="AM31" i="1"/>
  <c r="AM30" i="1"/>
  <c r="AM29" i="1"/>
  <c r="AM27" i="1"/>
  <c r="AM26" i="1"/>
  <c r="AM24" i="1"/>
  <c r="AM23" i="1"/>
  <c r="AM22" i="1"/>
  <c r="AM21" i="1"/>
  <c r="AM20" i="1"/>
  <c r="AM19" i="1"/>
  <c r="AM17" i="1"/>
  <c r="AM16" i="1"/>
  <c r="AM15" i="1"/>
  <c r="AM14" i="1"/>
  <c r="AM13" i="1"/>
  <c r="AM12" i="1"/>
  <c r="AM9" i="1"/>
  <c r="AM10" i="1"/>
  <c r="AM8" i="1"/>
  <c r="AM7" i="1"/>
  <c r="AM6" i="1"/>
  <c r="AM5" i="1"/>
  <c r="AM4" i="1"/>
  <c r="AQ30" i="12" l="1"/>
  <c r="AQ46" i="12"/>
  <c r="AQ38" i="12"/>
  <c r="AQ6" i="12"/>
  <c r="AK27" i="22"/>
  <c r="AK25" i="22"/>
  <c r="AR4" i="12"/>
  <c r="AR35" i="12"/>
  <c r="AQ40" i="12"/>
  <c r="AQ44" i="12"/>
  <c r="AR14" i="12"/>
  <c r="AQ11" i="12"/>
  <c r="AQ3" i="12"/>
  <c r="AT3" i="12" s="1"/>
  <c r="AQ4" i="12"/>
  <c r="AQ5" i="12"/>
  <c r="AQ7" i="12"/>
  <c r="AQ9" i="12"/>
  <c r="AQ48" i="12"/>
  <c r="AQ19" i="12"/>
  <c r="AQ21" i="12"/>
  <c r="AQ23" i="12"/>
  <c r="AQ25" i="12"/>
  <c r="AQ27" i="12"/>
  <c r="AQ29" i="12"/>
  <c r="AQ31" i="12"/>
  <c r="AQ33" i="12"/>
  <c r="AQ35" i="12"/>
  <c r="AQ37" i="12"/>
  <c r="AQ39" i="12"/>
  <c r="AQ41" i="12"/>
  <c r="AQ43" i="12"/>
  <c r="AQ45" i="12"/>
  <c r="AQ47" i="12"/>
  <c r="CK48" i="1"/>
  <c r="CK40" i="1"/>
  <c r="CK3" i="1"/>
  <c r="AT4" i="12" l="1"/>
  <c r="AT5" i="12" s="1"/>
  <c r="AT6" i="12" s="1"/>
  <c r="AT7" i="12" s="1"/>
  <c r="AT8" i="12" s="1"/>
  <c r="AT9" i="12" s="1"/>
  <c r="AT10" i="12" s="1"/>
  <c r="AT11" i="12" s="1"/>
  <c r="AT12" i="12" s="1"/>
  <c r="AT13" i="12" s="1"/>
  <c r="AT14" i="12" s="1"/>
  <c r="AT15" i="12" s="1"/>
  <c r="AT16" i="12" s="1"/>
  <c r="AT17" i="12" s="1"/>
  <c r="AT18" i="12" s="1"/>
  <c r="AT19" i="12" s="1"/>
  <c r="AT20" i="12" s="1"/>
  <c r="AT21" i="12" s="1"/>
  <c r="AT22" i="12" s="1"/>
  <c r="AT23" i="12" s="1"/>
  <c r="AT24" i="12" s="1"/>
  <c r="AT25" i="12" s="1"/>
  <c r="AT26" i="12" s="1"/>
  <c r="AT27" i="12" s="1"/>
  <c r="AT28" i="12" s="1"/>
  <c r="AT29" i="12" s="1"/>
  <c r="AT30" i="12" s="1"/>
  <c r="AT31" i="12" s="1"/>
  <c r="AT32" i="12" s="1"/>
  <c r="AT33" i="12" s="1"/>
  <c r="AT34" i="12" s="1"/>
  <c r="AT35" i="12" s="1"/>
  <c r="AT36" i="12" s="1"/>
  <c r="AT37" i="12" s="1"/>
  <c r="AT38" i="12" s="1"/>
  <c r="AT39" i="12" s="1"/>
  <c r="AT40" i="12" s="1"/>
  <c r="AT41" i="12" s="1"/>
  <c r="AT42" i="12" s="1"/>
  <c r="AT43" i="12" s="1"/>
  <c r="AT44" i="12" s="1"/>
  <c r="AT45" i="12" s="1"/>
  <c r="AT46" i="12" s="1"/>
  <c r="AT47" i="12" s="1"/>
  <c r="AT48" i="12" s="1"/>
  <c r="AT49" i="12" s="1"/>
  <c r="AP48" i="1"/>
  <c r="AP40" i="1"/>
  <c r="AP25" i="1"/>
  <c r="AP18" i="1"/>
  <c r="AP11" i="1"/>
  <c r="AR47" i="1"/>
  <c r="AR45" i="1"/>
  <c r="AN38" i="1"/>
  <c r="AR38" i="1" s="1"/>
  <c r="AR28" i="1"/>
  <c r="AR37" i="1"/>
  <c r="AR33" i="1"/>
  <c r="AR22" i="1"/>
  <c r="AR21" i="1"/>
  <c r="AR20" i="1"/>
  <c r="AR17" i="1"/>
  <c r="AR8" i="1"/>
  <c r="AR7" i="1"/>
  <c r="AQ7" i="1"/>
  <c r="AM48" i="1"/>
  <c r="AM40" i="1"/>
  <c r="AM25" i="1"/>
  <c r="AM18" i="1"/>
  <c r="AM11" i="1"/>
  <c r="AP3" i="1"/>
  <c r="AM3" i="1"/>
  <c r="AY1" i="12" l="1" a="1"/>
  <c r="AY1" i="12" s="1"/>
  <c r="AY2" i="12" s="1" a="1"/>
  <c r="AY2" i="12" s="1"/>
  <c r="AY3" i="12" s="1"/>
  <c r="D2" i="13" s="1"/>
  <c r="B2" i="13" s="1"/>
  <c r="AO3" i="22" s="1"/>
  <c r="D50" i="22" s="1"/>
  <c r="AY1" i="1"/>
  <c r="AR6" i="1"/>
  <c r="AR43" i="1"/>
  <c r="AR13" i="1"/>
  <c r="AQ13" i="1"/>
  <c r="AR27" i="1"/>
  <c r="AQ27" i="1"/>
  <c r="AR29" i="1"/>
  <c r="AR42" i="1"/>
  <c r="AR31" i="1"/>
  <c r="AR30" i="1"/>
  <c r="AQ30" i="1"/>
  <c r="AR16" i="1"/>
  <c r="AR44" i="1"/>
  <c r="AR15" i="1"/>
  <c r="AR9" i="1"/>
  <c r="AQ9" i="1"/>
  <c r="AR24" i="1"/>
  <c r="AQ24" i="1"/>
  <c r="AR32" i="1"/>
  <c r="AQ32" i="1"/>
  <c r="AR12" i="1"/>
  <c r="AQ12" i="1"/>
  <c r="AQ26" i="1"/>
  <c r="AR26" i="1"/>
  <c r="AQ35" i="1"/>
  <c r="AR35" i="1"/>
  <c r="AQ6" i="1"/>
  <c r="AQ33" i="1"/>
  <c r="AQ8" i="1"/>
  <c r="AQ20" i="1"/>
  <c r="AQ37" i="1"/>
  <c r="AQ29" i="1"/>
  <c r="AQ42" i="1"/>
  <c r="AQ15" i="1"/>
  <c r="AQ43" i="1"/>
  <c r="AQ21" i="1"/>
  <c r="AQ28" i="1"/>
  <c r="AQ47" i="1"/>
  <c r="AQ16" i="1"/>
  <c r="AQ31" i="1"/>
  <c r="AQ44" i="1"/>
  <c r="AQ22" i="1"/>
  <c r="AQ38" i="1"/>
  <c r="AQ5" i="1"/>
  <c r="AQ17" i="1"/>
  <c r="AQ45" i="1"/>
  <c r="AP49" i="1"/>
  <c r="AR5" i="1"/>
  <c r="AR3" i="1"/>
  <c r="AQ49" i="1" l="1"/>
  <c r="AR49" i="1"/>
  <c r="AR18" i="1"/>
  <c r="AQ18" i="1"/>
  <c r="AR40" i="1"/>
  <c r="AQ40" i="1"/>
  <c r="AR48" i="1"/>
  <c r="AQ48" i="1"/>
  <c r="AR41" i="1"/>
  <c r="AQ41" i="1"/>
  <c r="AR11" i="1"/>
  <c r="AQ11" i="1"/>
  <c r="AR36" i="1"/>
  <c r="AQ36" i="1"/>
  <c r="AR23" i="1"/>
  <c r="AQ23" i="1"/>
  <c r="AR10" i="1"/>
  <c r="AQ10" i="1"/>
  <c r="AR14" i="1"/>
  <c r="AQ14" i="1"/>
  <c r="AR46" i="1"/>
  <c r="AQ46" i="1"/>
  <c r="AR34" i="1"/>
  <c r="AQ34" i="1"/>
  <c r="AR19" i="1"/>
  <c r="AQ19" i="1"/>
  <c r="AR39" i="1"/>
  <c r="AQ39" i="1"/>
  <c r="AR25" i="1"/>
  <c r="AQ25" i="1"/>
  <c r="AR4" i="1"/>
  <c r="AQ4" i="1"/>
  <c r="AQ3" i="1"/>
  <c r="AT3" i="1" s="1"/>
  <c r="AT4" i="1" l="1"/>
  <c r="AT5" i="1" s="1"/>
  <c r="AT6" i="1" s="1"/>
  <c r="AT7" i="1" s="1"/>
  <c r="AT8" i="1" s="1"/>
  <c r="AT10" i="1" s="1"/>
  <c r="AT9" i="1" s="1"/>
  <c r="AT11" i="1" s="1"/>
  <c r="AT12" i="1" s="1"/>
  <c r="AT13" i="1" s="1"/>
  <c r="AT14" i="1" s="1"/>
  <c r="AT15" i="1" s="1"/>
  <c r="AT16" i="1" s="1"/>
  <c r="AT17" i="1" s="1"/>
  <c r="AT18" i="1" s="1"/>
  <c r="AT19" i="1" s="1"/>
  <c r="AT20" i="1" s="1"/>
  <c r="AT21" i="1" s="1"/>
  <c r="AT22" i="1" s="1"/>
  <c r="AT23" i="1" s="1"/>
  <c r="AT24" i="1" s="1"/>
  <c r="AT25" i="1" s="1"/>
  <c r="AT26" i="1" s="1"/>
  <c r="AT27" i="1" s="1"/>
  <c r="AT29" i="1" s="1"/>
  <c r="AT30" i="1" s="1"/>
  <c r="AT31" i="1" s="1"/>
  <c r="AT33" i="1" s="1"/>
  <c r="AT34" i="1" s="1"/>
  <c r="AT37" i="1" s="1"/>
  <c r="AT28" i="1" s="1"/>
  <c r="AT38" i="1" s="1"/>
  <c r="AT36" i="1" s="1"/>
  <c r="AT32" i="1" s="1"/>
  <c r="AT35" i="1" s="1"/>
  <c r="AT39" i="1" s="1"/>
  <c r="AT40" i="1" s="1"/>
  <c r="AT41" i="1" s="1"/>
  <c r="AT42" i="1" s="1"/>
  <c r="AT43" i="1" s="1"/>
  <c r="AT44" i="1" s="1"/>
  <c r="AT45" i="1" s="1"/>
  <c r="AT46" i="1" s="1"/>
  <c r="AT47" i="1" s="1"/>
  <c r="AT48" i="1" s="1"/>
  <c r="AT49" i="1" s="1"/>
  <c r="AY2" i="1" l="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9234138C-10B9-49B4-9AC8-DBD2C8D55894}">
      <text>
        <r>
          <rPr>
            <b/>
            <sz val="9"/>
            <color indexed="81"/>
            <rFont val="細明體"/>
            <family val="3"/>
            <charset val="136"/>
          </rPr>
          <t>←
←
←
←
←
←
←
←
←</t>
        </r>
      </text>
    </comment>
    <comment ref="A47" authorId="0" shapeId="0" xr:uid="{A96F2B99-6F26-46AE-B37F-83DD27D26D36}">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6A4794F4-0A72-4722-9F09-9DDEFD38DC75}">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<sst xmlns="http://schemas.openxmlformats.org/spreadsheetml/2006/main" count="646" uniqueCount="497">
  <si>
    <t>層級</t>
    <phoneticPr fontId="5" type="noConversion"/>
  </si>
  <si>
    <t>顯示篩選</t>
    <phoneticPr fontId="5" type="noConversion"/>
  </si>
  <si>
    <t>顯示內容</t>
    <phoneticPr fontId="5" type="noConversion"/>
  </si>
  <si>
    <t>群組1</t>
    <phoneticPr fontId="5" type="noConversion"/>
  </si>
  <si>
    <t>群組1-1</t>
    <phoneticPr fontId="5" type="noConversion"/>
  </si>
  <si>
    <t>群組1-2</t>
  </si>
  <si>
    <t>群組1-3</t>
  </si>
  <si>
    <t>群組1-4</t>
  </si>
  <si>
    <t>群組1-5</t>
  </si>
  <si>
    <t>群組1-6</t>
  </si>
  <si>
    <t>群組1-7</t>
  </si>
  <si>
    <t>群組2</t>
    <phoneticPr fontId="5" type="noConversion"/>
  </si>
  <si>
    <t>群組2-1</t>
    <phoneticPr fontId="5" type="noConversion"/>
  </si>
  <si>
    <t>群組2-2</t>
  </si>
  <si>
    <t>群組2-3</t>
  </si>
  <si>
    <t>群組2-4</t>
  </si>
  <si>
    <t>群組2-5</t>
  </si>
  <si>
    <t>群組2-6</t>
  </si>
  <si>
    <t>群組3</t>
    <phoneticPr fontId="5" type="noConversion"/>
  </si>
  <si>
    <t>群組3-1</t>
    <phoneticPr fontId="5" type="noConversion"/>
  </si>
  <si>
    <t>群組3-2</t>
  </si>
  <si>
    <t>群組3-3</t>
  </si>
  <si>
    <t>群組3-4</t>
  </si>
  <si>
    <t>群組3-5</t>
  </si>
  <si>
    <t>群組3-6</t>
  </si>
  <si>
    <t>群組4</t>
    <phoneticPr fontId="5" type="noConversion"/>
  </si>
  <si>
    <t>群組4-1</t>
    <phoneticPr fontId="5" type="noConversion"/>
  </si>
  <si>
    <t>群組4-2</t>
  </si>
  <si>
    <t>群組4-3</t>
  </si>
  <si>
    <t>群組4-4</t>
  </si>
  <si>
    <t>群組4-5</t>
  </si>
  <si>
    <t>群組4-6</t>
  </si>
  <si>
    <t>群組4-7</t>
  </si>
  <si>
    <t>群組4-8</t>
  </si>
  <si>
    <t>群組4-9</t>
  </si>
  <si>
    <t>群組4-10</t>
  </si>
  <si>
    <t>群組4-11</t>
  </si>
  <si>
    <t>群組4-12</t>
  </si>
  <si>
    <t>群組4-13</t>
  </si>
  <si>
    <t>群組4-14</t>
  </si>
  <si>
    <t>群組5</t>
    <phoneticPr fontId="5" type="noConversion"/>
  </si>
  <si>
    <t>群組5-1</t>
    <phoneticPr fontId="5" type="noConversion"/>
  </si>
  <si>
    <t>群組5-2</t>
  </si>
  <si>
    <t>群組5-3</t>
  </si>
  <si>
    <t>群組5-4</t>
  </si>
  <si>
    <t>群組5-5</t>
  </si>
  <si>
    <t>群組5-6</t>
  </si>
  <si>
    <t>群組5-7</t>
  </si>
  <si>
    <t>群組6</t>
    <phoneticPr fontId="5" type="noConversion"/>
  </si>
  <si>
    <t>群組6-1</t>
    <phoneticPr fontId="5" type="noConversion"/>
  </si>
  <si>
    <t>版次Version：</t>
    <phoneticPr fontId="5" type="noConversion"/>
  </si>
  <si>
    <t>發行日期Issued Date：</t>
    <phoneticPr fontId="5"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</si>
  <si>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5" type="noConversion"/>
  </si>
  <si>
    <t>Applicant (APPL.)/Sponsor</t>
    <phoneticPr fontId="5"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</si>
  <si>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5" type="noConversion"/>
  </si>
  <si>
    <r>
      <rPr>
        <b/>
        <sz val="11"/>
        <color rgb="FF000000"/>
        <rFont val="微軟正黑體"/>
        <family val="2"/>
        <charset val="136"/>
      </rPr>
      <t>發票廠商</t>
    </r>
    <phoneticPr fontId="5" type="noConversion"/>
  </si>
  <si>
    <t>Invoice</t>
    <phoneticPr fontId="5" type="noConversion"/>
  </si>
  <si>
    <r>
      <rPr>
        <b/>
        <sz val="11"/>
        <color rgb="FF000000"/>
        <rFont val="微軟正黑體"/>
        <family val="2"/>
        <charset val="136"/>
      </rPr>
      <t>報告需求</t>
    </r>
    <phoneticPr fontId="5" type="noConversion"/>
  </si>
  <si>
    <t>Report requriement</t>
    <phoneticPr fontId="5" type="noConversion"/>
  </si>
  <si>
    <r>
      <rPr>
        <sz val="9"/>
        <color rgb="FF000000"/>
        <rFont val="微軟正黑體"/>
        <family val="2"/>
        <charset val="136"/>
      </rPr>
      <t>自主管理</t>
    </r>
    <r>
      <rPr>
        <sz val="9"/>
        <color rgb="FF000000"/>
        <rFont val="Arial"/>
        <family val="2"/>
      </rPr>
      <t>For self-management</t>
    </r>
    <phoneticPr fontId="5" type="noConversion"/>
  </si>
  <si>
    <r>
      <rPr>
        <sz val="9"/>
        <color rgb="FF000000"/>
        <rFont val="微軟正黑體"/>
        <family val="2"/>
        <charset val="136"/>
      </rPr>
      <t>出口使用</t>
    </r>
    <r>
      <rPr>
        <sz val="9"/>
        <color rgb="FF000000"/>
        <rFont val="Arial"/>
        <family val="2"/>
      </rPr>
      <t>For export</t>
    </r>
    <phoneticPr fontId="5" type="noConversion"/>
  </si>
  <si>
    <r>
      <rPr>
        <sz val="9"/>
        <color rgb="FF000000"/>
        <rFont val="微軟正黑體"/>
        <family val="2"/>
        <charset val="136"/>
      </rPr>
      <t>政府法規要求</t>
    </r>
    <r>
      <rPr>
        <sz val="9"/>
        <color rgb="FF000000"/>
        <rFont val="Arial"/>
        <family val="2"/>
      </rPr>
      <t xml:space="preserve"> For regulations  </t>
    </r>
    <phoneticPr fontId="5" type="noConversion"/>
  </si>
  <si>
    <r>
      <rPr>
        <sz val="10"/>
        <color rgb="FF000000"/>
        <rFont val="微軟正黑體"/>
        <family val="2"/>
        <charset val="136"/>
      </rPr>
      <t>中文</t>
    </r>
    <r>
      <rPr>
        <sz val="10"/>
        <color rgb="FF000000"/>
        <rFont val="Arial"/>
        <family val="2"/>
      </rPr>
      <t xml:space="preserve"> Traditional Chinese   </t>
    </r>
    <phoneticPr fontId="5" type="noConversion"/>
  </si>
  <si>
    <r>
      <rPr>
        <sz val="10"/>
        <color rgb="FF000000"/>
        <rFont val="微軟正黑體"/>
        <family val="2"/>
        <charset val="136"/>
      </rPr>
      <t>英文</t>
    </r>
    <r>
      <rPr>
        <sz val="10"/>
        <color rgb="FF000000"/>
        <rFont val="Arial"/>
        <family val="2"/>
      </rPr>
      <t xml:space="preserve"> English </t>
    </r>
    <phoneticPr fontId="5" type="noConversion"/>
  </si>
  <si>
    <r>
      <rPr>
        <sz val="10"/>
        <color rgb="FF000000"/>
        <rFont val="微軟正黑體"/>
        <family val="2"/>
        <charset val="136"/>
      </rPr>
      <t>自取報告</t>
    </r>
    <r>
      <rPr>
        <sz val="10"/>
        <color rgb="FF000000"/>
        <rFont val="Arial"/>
        <family val="2"/>
      </rPr>
      <t xml:space="preserve"> Pick up by self  </t>
    </r>
    <phoneticPr fontId="5"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</si>
  <si>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5"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</si>
  <si>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5"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</si>
  <si>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5" type="noConversion"/>
  </si>
  <si>
    <r>
      <rPr>
        <sz val="9"/>
        <rFont val="微軟正黑體"/>
        <family val="2"/>
        <charset val="136"/>
      </rPr>
      <t>散裝</t>
    </r>
    <r>
      <rPr>
        <sz val="9"/>
        <rFont val="Arial"/>
        <family val="2"/>
      </rPr>
      <t xml:space="preserve"> </t>
    </r>
    <r>
      <rPr>
        <b/>
        <sz val="10"/>
        <rFont val="Arial"/>
        <family val="2"/>
      </rPr>
      <t xml:space="preserve">In Bulk  </t>
    </r>
    <phoneticPr fontId="5"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</si>
  <si>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5"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</si>
  <si>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5" type="noConversion"/>
  </si>
  <si>
    <r>
      <rPr>
        <sz val="9"/>
        <color rgb="FF000000"/>
        <rFont val="微軟正黑體"/>
        <family val="2"/>
        <charset val="136"/>
      </rPr>
      <t>數量</t>
    </r>
    <r>
      <rPr>
        <sz val="9"/>
        <color rgb="FF000000"/>
        <rFont val="Arial"/>
        <family val="2"/>
      </rPr>
      <t xml:space="preserve"> Quantity</t>
    </r>
    <phoneticPr fontId="5" type="noConversion"/>
  </si>
  <si>
    <r>
      <rPr>
        <sz val="9"/>
        <color rgb="FF000000"/>
        <rFont val="微軟正黑體"/>
        <family val="2"/>
        <charset val="136"/>
      </rPr>
      <t>單位</t>
    </r>
    <r>
      <rPr>
        <sz val="9"/>
        <color rgb="FF000000"/>
        <rFont val="Arial"/>
        <family val="2"/>
      </rPr>
      <t xml:space="preserve"> Unit</t>
    </r>
    <phoneticPr fontId="5" type="noConversion"/>
  </si>
  <si>
    <t>Unit</t>
    <phoneticPr fontId="5" type="noConversion"/>
  </si>
  <si>
    <r>
      <rPr>
        <b/>
        <sz val="11"/>
        <color rgb="FF000000"/>
        <rFont val="微軟正黑體"/>
        <family val="2"/>
        <charset val="136"/>
      </rPr>
      <t>委託測試項目</t>
    </r>
    <phoneticPr fontId="5"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</si>
  <si>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5" type="noConversion"/>
  </si>
  <si>
    <t>Signature</t>
    <phoneticPr fontId="5" type="noConversion"/>
  </si>
  <si>
    <t xml:space="preserve">Date in: </t>
    <phoneticPr fontId="5" type="noConversion"/>
  </si>
  <si>
    <t>Date out:</t>
    <phoneticPr fontId="5" type="noConversion"/>
  </si>
  <si>
    <t>AND(前端需求+前V)</t>
    <phoneticPr fontId="5" type="noConversion"/>
  </si>
  <si>
    <t>OR(自己V或同層完成需求)</t>
    <phoneticPr fontId="5" type="noConversion"/>
  </si>
  <si>
    <t>需求開啟</t>
    <phoneticPr fontId="5" type="noConversion"/>
  </si>
  <si>
    <t>"-"個數</t>
    <phoneticPr fontId="5" type="noConversion"/>
  </si>
  <si>
    <t>需求完成</t>
    <phoneticPr fontId="5" type="noConversion"/>
  </si>
  <si>
    <t>必填未填</t>
    <phoneticPr fontId="5" type="noConversion"/>
  </si>
  <si>
    <t>未填提醒</t>
    <phoneticPr fontId="5" type="noConversion"/>
  </si>
  <si>
    <t>套裝價B:西藥+壯陽藥定性分析 NT 22,400</t>
  </si>
  <si>
    <t>★◎砷(As)</t>
    <phoneticPr fontId="5" type="noConversion"/>
  </si>
  <si>
    <t>★◎鉛(Pb)</t>
    <phoneticPr fontId="5" type="noConversion"/>
  </si>
  <si>
    <t>★◎鎘(Cd)</t>
    <phoneticPr fontId="5" type="noConversion"/>
  </si>
  <si>
    <t>★◎汞(Hg)</t>
    <phoneticPr fontId="5" type="noConversion"/>
  </si>
  <si>
    <t>其他(未在列表內項目，請自行填寫):</t>
    <phoneticPr fontId="5" type="noConversion"/>
  </si>
  <si>
    <t>中草藥</t>
    <phoneticPr fontId="5" type="noConversion"/>
  </si>
  <si>
    <t>中草藥(ChineseHerb)：</t>
  </si>
  <si>
    <t>醫療器材委託實驗項目(MedicalDeviceTest(s)Required)：</t>
  </si>
  <si>
    <t>(1)異常物質</t>
  </si>
  <si>
    <t>(5)其他測項Othersitem(未在列表請自行填寫):</t>
  </si>
  <si>
    <t>★◎銅(Cu)</t>
  </si>
  <si>
    <t>(2)基本項目</t>
  </si>
  <si>
    <t>(3)微生物</t>
  </si>
  <si>
    <t>(4)常見測項</t>
  </si>
  <si>
    <t>(5)摻西藥方法檢測AdulteratedDrug:</t>
  </si>
  <si>
    <t>(6)其他測項Othersitem(未在列表請自行填寫):</t>
  </si>
  <si>
    <t>★◎重金屬以鉛計 NT 1,500</t>
  </si>
  <si>
    <t>★◎二氧化硫 NT 1,500</t>
  </si>
  <si>
    <t>★中草藥農藥殘留(有機氯11項) NT 5,000</t>
  </si>
  <si>
    <t>★◎黃麴毒素(Aflatoxin B1.B2.G1.G2分別定量) NT 3,500</t>
  </si>
  <si>
    <t>灰分 NT 1,800</t>
  </si>
  <si>
    <t>※項目前有標示Theitemisprecededbyamarked★符號表示為認證項目★symbolindicatingthatitisacertifiedproject.#表示為外部服務項目#standsforsubco NT ract.</t>
  </si>
  <si>
    <t>第一個金屬 NT 1,000，每多加一個金屬加 NT 250</t>
  </si>
  <si>
    <t>總黃麴毒素(總黃麴毒素,B1) NT 3,500</t>
  </si>
  <si>
    <t>水不溶物 NT 2,800</t>
  </si>
  <si>
    <t>醇抽提 NT 2,000</t>
  </si>
  <si>
    <t>乾燥減重 NT 1,800</t>
  </si>
  <si>
    <t>酸不溶性灰份 NT 2,000</t>
  </si>
  <si>
    <t>熾灼殘渣 NT 2,800</t>
  </si>
  <si>
    <t>好氧性微生物總數(TAMC) NT 3,000</t>
  </si>
  <si>
    <t>大腸桿菌 NT 4,800</t>
  </si>
  <si>
    <t>酵母菌與黴菌總數(TYMC) NT 3,200</t>
  </si>
  <si>
    <t>金黃色葡萄球菌 NT 4,800</t>
  </si>
  <si>
    <t>綠膿桿菌 NT 4,800</t>
  </si>
  <si>
    <t>沙門氏桿菌 NT 4,800</t>
  </si>
  <si>
    <t>薑黃素(Curcumin) NT 5,000</t>
  </si>
  <si>
    <t>紅麴有效成分(MonacolinK) NT 4100</t>
  </si>
  <si>
    <t>水溶性總多醣(Polysaccharides) NT 5,200</t>
  </si>
  <si>
    <t>腺核苷(Adenosine) NT 5,200</t>
  </si>
  <si>
    <t>人蔘皂苷Rb1(GinsenosideRb1) NT 5,200</t>
  </si>
  <si>
    <t>人蔘皂苷Rc(GinsenosideRc) NT 5,200</t>
  </si>
  <si>
    <t>蟲草素(Cordycepin) NT 5,200</t>
  </si>
  <si>
    <t>總三萜(TotalTriterpenoids) NT 6,200</t>
  </si>
  <si>
    <t>◎中草藥農藥殘留(有機氯25項) NT 5,000</t>
  </si>
  <si>
    <t>人蔘皂苷Rg1(GinsenosideRg1) NT 5,200</t>
  </si>
  <si>
    <t>人蔘皂苷Rb2(GinsenosideRb2) NT 5,200</t>
  </si>
  <si>
    <t>人蔘皂苷Rd(GinsenosideRd) NT 5,200</t>
  </si>
  <si>
    <t>壯陽藥55項定性分析 NT 18,300(分析儀器TLC+LC/MS/MS)</t>
  </si>
  <si>
    <t>壯陽藥類緣物18項定性分析 NT 8,200(分析儀器TLC+LC/MS/MS)</t>
  </si>
  <si>
    <t>套裝價A:西藥+減肥藥定性分析 NT 12,200</t>
  </si>
  <si>
    <t>中草藥農藥殘留(總BHC,總DDT,總PCNB) NT 5 ,000</t>
  </si>
  <si>
    <t>西藥365項定性分析 NT 7,500(分析儀器TLC+LC/MS/MS or GC/MS)</t>
    <phoneticPr fontId="5" type="noConversion"/>
  </si>
  <si>
    <t>★西藥232項定性分析認證方法 NT 25,000(分析儀器TLC+LC/MS/MS or GC/MS)</t>
    <phoneticPr fontId="5" type="noConversion"/>
  </si>
  <si>
    <r>
      <t>※ 項目前有標示</t>
    </r>
    <r>
      <rPr>
        <b/>
        <vertAlign val="superscript"/>
        <sz val="8"/>
        <color rgb="FFFF0000"/>
        <rFont val="微軟正黑體"/>
        <family val="2"/>
        <charset val="136"/>
      </rPr>
      <t>★</t>
    </r>
    <r>
      <rPr>
        <b/>
        <sz val="8"/>
        <color rgb="FFFF0000"/>
        <rFont val="微軟正黑體"/>
        <family val="2"/>
        <charset val="136"/>
      </rPr>
      <t>符號表示為TFDA認證項目，</t>
    </r>
    <r>
      <rPr>
        <b/>
        <vertAlign val="superscript"/>
        <sz val="8"/>
        <color rgb="FFFF0000"/>
        <rFont val="微軟正黑體"/>
        <family val="2"/>
        <charset val="136"/>
      </rPr>
      <t>◎</t>
    </r>
    <r>
      <rPr>
        <b/>
        <sz val="8"/>
        <color rgb="FFFF0000"/>
        <rFont val="微軟正黑體"/>
        <family val="2"/>
        <charset val="136"/>
      </rPr>
      <t>符號表示為TAF認證項目。</t>
    </r>
    <r>
      <rPr>
        <b/>
        <vertAlign val="superscript"/>
        <sz val="8"/>
        <color rgb="FFFF0000"/>
        <rFont val="微軟正黑體"/>
        <family val="2"/>
        <charset val="136"/>
      </rPr>
      <t>★</t>
    </r>
    <r>
      <rPr>
        <b/>
        <sz val="8"/>
        <color rgb="FFFF0000"/>
        <rFont val="微軟正黑體"/>
        <family val="2"/>
        <charset val="136"/>
      </rPr>
      <t xml:space="preserve"> Indicated as TFDA Accreditation Testing Field. </t>
    </r>
    <r>
      <rPr>
        <b/>
        <vertAlign val="superscript"/>
        <sz val="8"/>
        <color rgb="FFFF0000"/>
        <rFont val="微軟正黑體"/>
        <family val="2"/>
        <charset val="136"/>
      </rPr>
      <t>◎</t>
    </r>
    <r>
      <rPr>
        <b/>
        <sz val="8"/>
        <color rgb="FFFF0000"/>
        <rFont val="微軟正黑體"/>
        <family val="2"/>
        <charset val="136"/>
      </rPr>
      <t xml:space="preserve"> Indicated as TAF Accreditation Testing Field.</t>
    </r>
    <phoneticPr fontId="5" type="noConversion"/>
  </si>
  <si>
    <t>付款切結書</t>
  </si>
  <si>
    <t>※ 如第一頁申請廠商與發票廠商不同，再請填寫用印此付款切結書，</t>
  </si>
  <si>
    <t>本公司</t>
    <phoneticPr fontId="5" type="noConversion"/>
  </si>
  <si>
    <t>(申請廠商) 於民國     </t>
    <phoneticPr fontId="5" type="noConversion"/>
  </si>
  <si>
    <t>年</t>
    <phoneticPr fontId="5" type="noConversion"/>
  </si>
  <si>
    <t>月</t>
    <phoneticPr fontId="5" type="noConversion"/>
  </si>
  <si>
    <t>日，</t>
    <phoneticPr fontId="5" type="noConversion"/>
  </si>
  <si>
    <t xml:space="preserve">送驗      </t>
    <phoneticPr fontId="5" type="noConversion"/>
  </si>
  <si>
    <t>(樣品名稱)至台灣檢驗科技股份有限公司檢驗，</t>
    <phoneticPr fontId="5" type="noConversion"/>
  </si>
  <si>
    <t>因公司內部因素，發票&amp;付款由</t>
    <phoneticPr fontId="5" type="noConversion"/>
  </si>
  <si>
    <t>(發票廠商)支付。若日後因上列之</t>
    <phoneticPr fontId="5" type="noConversion"/>
  </si>
  <si>
    <t>名譽受損等問題，</t>
    <phoneticPr fontId="5" type="noConversion"/>
  </si>
  <si>
    <t>一律由本公司</t>
    <phoneticPr fontId="5" type="noConversion"/>
  </si>
  <si>
    <t>(申請廠商)負擔責任問題。</t>
    <phoneticPr fontId="5" type="noConversion"/>
  </si>
  <si>
    <t>申請廠商之公司大小章</t>
    <phoneticPr fontId="5" type="noConversion"/>
  </si>
  <si>
    <t>承辦人簽名：</t>
    <phoneticPr fontId="5" type="noConversion"/>
  </si>
  <si>
    <t xml:space="preserve"> 用印處：</t>
    <phoneticPr fontId="5" type="noConversion"/>
  </si>
  <si>
    <t>付款廠商之公司大小章</t>
    <phoneticPr fontId="5" type="noConversion"/>
  </si>
  <si>
    <t>用印處：</t>
    <phoneticPr fontId="5" type="noConversion"/>
  </si>
  <si>
    <t>民國</t>
    <phoneticPr fontId="5" type="noConversion"/>
  </si>
  <si>
    <t>日</t>
    <phoneticPr fontId="5" type="noConversion"/>
  </si>
  <si>
    <t>※文件用印簽名完畢可隨樣品與簽名申請書一併寄至各區服務據點，並署名*超微量工業安全實驗室 收</t>
    <phoneticPr fontId="5" type="noConversion"/>
  </si>
  <si>
    <t>委託檢測聲明書</t>
  </si>
  <si>
    <t>※ 如第一頁申請廠商非送測產品的生產製造或品牌所有者，需填寫與用印此聲明書，</t>
  </si>
  <si>
    <t>公司委託，送</t>
    <phoneticPr fontId="5" type="noConversion"/>
  </si>
  <si>
    <t>※報告廠商抬頭需填寫</t>
    <phoneticPr fontId="5" type="noConversion"/>
  </si>
  <si>
    <t>※生產或供應廠商需填寫</t>
    <phoneticPr fontId="5" type="noConversion"/>
  </si>
  <si>
    <t>※產品名稱需填寫</t>
    <phoneticPr fontId="5" type="noConversion"/>
  </si>
  <si>
    <t>以上所有資料均取得此公司同意，若日後因上列之原因，造成台灣檢驗科技股份有限公司</t>
    <phoneticPr fontId="5" type="noConversion"/>
  </si>
  <si>
    <t>出具之此份報告，有任何法律訴訟或名譽受損之疑，</t>
    <phoneticPr fontId="5" type="noConversion"/>
  </si>
  <si>
    <t xml:space="preserve">一律由本公司                                                     </t>
    <phoneticPr fontId="5" type="noConversion"/>
  </si>
  <si>
    <t>申請公司經辦人</t>
    <phoneticPr fontId="5" type="noConversion"/>
  </si>
  <si>
    <t xml:space="preserve">                          </t>
    <phoneticPr fontId="5" type="noConversion"/>
  </si>
  <si>
    <t xml:space="preserve">申請公司簽章(大小章) </t>
    <phoneticPr fontId="5" type="noConversion"/>
  </si>
  <si>
    <t>委託公司經辦人</t>
    <phoneticPr fontId="5" type="noConversion"/>
  </si>
  <si>
    <t>委託公司簽章(大小章)</t>
    <phoneticPr fontId="5"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</si>
  <si>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</si>
  <si>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</si>
  <si>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</si>
  <si>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</si>
  <si>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</si>
  <si>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</si>
  <si>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</si>
  <si>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</si>
  <si>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</si>
  <si>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</si>
  <si>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</si>
  <si>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</si>
  <si>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</si>
  <si>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t>廠商名稱：</t>
    <phoneticPr fontId="5" type="noConversion"/>
  </si>
  <si>
    <t>統一編號：</t>
    <phoneticPr fontId="5" type="noConversion"/>
  </si>
  <si>
    <t>聯絡電話： </t>
    <phoneticPr fontId="5" type="noConversion"/>
  </si>
  <si>
    <t>傳真：</t>
    <phoneticPr fontId="5" type="noConversion"/>
  </si>
  <si>
    <t>E-mail：</t>
    <phoneticPr fontId="5" type="noConversion"/>
  </si>
  <si>
    <t>                                                    </t>
    <phoneticPr fontId="5" type="noConversion"/>
  </si>
  <si>
    <t>提供服務據點如下：</t>
    <phoneticPr fontId="5"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</si>
  <si>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</si>
  <si>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</si>
  <si>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</si>
  <si>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</si>
  <si>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</si>
  <si>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</si>
  <si>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</si>
  <si>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</si>
  <si>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</si>
  <si>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</si>
  <si>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</si>
  <si>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</si>
  <si>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</si>
  <si>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</si>
  <si>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</si>
  <si>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</si>
  <si>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</si>
  <si>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</si>
  <si>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</si>
  <si>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</si>
  <si>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</si>
  <si>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</si>
  <si>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人蔘皂苷Re(GinsenosideRe) NT 5,200</t>
    <phoneticPr fontId="5" type="noConversion"/>
  </si>
  <si>
    <t>減肥藥15項定性分析 NT 7,200(分析儀器LC/MS/MS)</t>
    <phoneticPr fontId="5" type="noConversion"/>
  </si>
  <si>
    <t>回主頁 Back to Main Page</t>
    <phoneticPr fontId="5"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</si>
  <si>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5" type="noConversion"/>
  </si>
  <si>
    <t>受</t>
    <phoneticPr fontId="5" type="noConversion"/>
  </si>
  <si>
    <t>產品至</t>
    <phoneticPr fontId="5" type="noConversion"/>
  </si>
  <si>
    <t>台灣檢驗科技股份有限公司檢驗，因本公司與客戶協定關係，</t>
    <phoneticPr fontId="5" type="noConversion"/>
  </si>
  <si>
    <t>測試報告上資料需如下呈現：</t>
    <phoneticPr fontId="5"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</si>
  <si>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</si>
  <si>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</si>
  <si>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</si>
  <si>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</si>
  <si>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</si>
  <si>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</si>
  <si>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</si>
  <si>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</si>
  <si>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</si>
  <si>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</si>
  <si>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</si>
  <si>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</si>
  <si>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</si>
  <si>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</si>
  <si>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5"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</si>
  <si>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5"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</si>
  <si>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5"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</si>
  <si>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5" type="noConversion"/>
  </si>
  <si>
    <r>
      <t>用印日期</t>
    </r>
    <r>
      <rPr>
        <b/>
        <sz val="8"/>
        <color rgb="FFFF0000"/>
        <rFont val="Arial"/>
        <family val="2"/>
      </rPr>
      <t>(yyyy.mm.dd)</t>
    </r>
    <r>
      <rPr>
        <b/>
        <sz val="8"/>
        <color theme="1"/>
        <rFont val="Arial"/>
        <family val="2"/>
      </rPr>
      <t>:</t>
    </r>
    <phoneticPr fontId="5"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</si>
  <si>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5" type="noConversion"/>
  </si>
  <si>
    <t>Tel: 02-2299-3279 #7122~7124/7129/7131</t>
    <phoneticPr fontId="5" type="noConversion"/>
  </si>
  <si>
    <t>Tel : 04- 2359-1515  #1500~1502/1505</t>
    <phoneticPr fontId="5" type="noConversion"/>
  </si>
  <si>
    <t>Tel : 07-3012121#4804/4805/4809</t>
    <phoneticPr fontId="5" type="noConversion"/>
  </si>
  <si>
    <t>申請書中文名稱</t>
    <phoneticPr fontId="5" type="noConversion"/>
  </si>
  <si>
    <t>申請書英文名稱</t>
    <phoneticPr fontId="5" type="noConversion"/>
  </si>
  <si>
    <t>公司中文名稱</t>
    <phoneticPr fontId="5" type="noConversion"/>
  </si>
  <si>
    <t>台灣檢驗科技股份有限公司-健康產業服務</t>
    <phoneticPr fontId="5" type="noConversion"/>
  </si>
  <si>
    <t>公司英文名稱</t>
    <phoneticPr fontId="5" type="noConversion"/>
  </si>
  <si>
    <t>SGS Taiwan Ltd. - Health Industry Services</t>
    <phoneticPr fontId="5" type="noConversion"/>
  </si>
  <si>
    <t>超微量工業安全實驗室委託試驗申請書- 中草藥</t>
    <phoneticPr fontId="5" type="noConversion"/>
  </si>
  <si>
    <t>中草藥(ChineseHerb)：</t>
    <phoneticPr fontId="5" type="noConversion"/>
  </si>
  <si>
    <t>套裝價A:西藥365+減肥藥定性分析 NT 12,200</t>
    <phoneticPr fontId="5" type="noConversion"/>
  </si>
  <si>
    <t>套裝價B:西藥365+壯陽藥定性分析 NT 22,400</t>
    <phoneticPr fontId="5"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</si>
  <si>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5"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</si>
  <si>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5"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</si>
  <si>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5" type="noConversion"/>
  </si>
  <si>
    <t>連絡電話台北:02-22993279 #7122~7124/7129/7131 傳真02-22981338, 台中:04-23591515 #1500~1502/1505 傳真04-23592949, 高雄:07-3012121 #4804/4805/4809 傳真07-3010860</t>
  </si>
  <si>
    <t>  </t>
    <phoneticPr fontId="5"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</si>
  <si>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</si>
  <si>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5"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</si>
  <si>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</si>
  <si>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</si>
  <si>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</si>
  <si>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5"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</si>
  <si>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</si>
  <si>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5"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</si>
  <si>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5"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</si>
  <si>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</si>
  <si>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</si>
  <si>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5"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</si>
  <si>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</si>
  <si>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</si>
  <si>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5" type="noConversion"/>
  </si>
  <si>
    <r>
      <rPr>
        <sz val="10"/>
        <color theme="1"/>
        <rFont val="微軟正黑體"/>
        <family val="2"/>
        <charset val="136"/>
      </rPr>
      <t>同發票廠商</t>
    </r>
    <r>
      <rPr>
        <sz val="10"/>
        <color theme="1"/>
        <rFont val="Arial"/>
        <family val="2"/>
      </rPr>
      <t xml:space="preserve"> As Invoice company</t>
    </r>
    <phoneticPr fontId="5"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</si>
  <si>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</si>
  <si>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</si>
  <si>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5"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</si>
  <si>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</si>
  <si>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5"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</si>
  <si>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</si>
  <si>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5"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</si>
  <si>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</si>
  <si>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</si>
  <si>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</si>
  <si>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5"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</si>
  <si>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</si>
  <si>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</si>
  <si>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</si>
  <si>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5" type="noConversion"/>
  </si>
  <si>
    <r>
      <rPr>
        <b/>
        <sz val="10"/>
        <rFont val="微軟正黑體"/>
        <family val="2"/>
        <charset val="136"/>
      </rPr>
      <t>分機</t>
    </r>
    <r>
      <rPr>
        <b/>
        <sz val="10"/>
        <rFont val="Arial"/>
        <family val="2"/>
      </rPr>
      <t xml:space="preserve"> Ext :</t>
    </r>
    <phoneticPr fontId="5" type="noConversion"/>
  </si>
  <si>
    <r>
      <rPr>
        <b/>
        <sz val="10"/>
        <rFont val="微軟正黑體"/>
        <family val="2"/>
        <charset val="136"/>
      </rPr>
      <t>手機</t>
    </r>
    <r>
      <rPr>
        <b/>
        <sz val="10"/>
        <rFont val="Arial"/>
        <family val="2"/>
      </rPr>
      <t xml:space="preserve"> Mobile :</t>
    </r>
    <phoneticPr fontId="5" type="noConversion"/>
  </si>
  <si>
    <r>
      <rPr>
        <b/>
        <sz val="10"/>
        <rFont val="微軟正黑體"/>
        <family val="2"/>
        <charset val="136"/>
      </rPr>
      <t>傳真</t>
    </r>
    <r>
      <rPr>
        <b/>
        <sz val="10"/>
        <rFont val="Arial"/>
        <family val="2"/>
      </rPr>
      <t xml:space="preserve"> Fax :</t>
    </r>
    <phoneticPr fontId="5"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</si>
  <si>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5" type="noConversion"/>
  </si>
  <si>
    <r>
      <rPr>
        <b/>
        <sz val="10"/>
        <rFont val="微軟正黑體"/>
        <family val="2"/>
        <charset val="136"/>
      </rPr>
      <t>聯絡人</t>
    </r>
    <r>
      <rPr>
        <b/>
        <sz val="10"/>
        <rFont val="Arial"/>
        <family val="2"/>
      </rPr>
      <t>Contact Person :</t>
    </r>
    <phoneticPr fontId="5"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</si>
  <si>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</si>
  <si>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</si>
  <si>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5"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</si>
  <si>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</si>
  <si>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</si>
  <si>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</si>
  <si>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5"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</si>
  <si>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</si>
  <si>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5"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</si>
  <si>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</si>
  <si>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5"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</si>
  <si>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</si>
  <si>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5" type="noConversion"/>
  </si>
  <si>
    <r>
      <rPr>
        <b/>
        <sz val="10"/>
        <rFont val="Microsoft JhengHei"/>
        <family val="2"/>
      </rPr>
      <t>付款</t>
    </r>
    <r>
      <rPr>
        <b/>
        <sz val="10"/>
        <rFont val="微軟正黑體"/>
        <family val="2"/>
        <charset val="136"/>
      </rPr>
      <t>聯絡人</t>
    </r>
    <r>
      <rPr>
        <b/>
        <sz val="10"/>
        <rFont val="Arial"/>
        <family val="2"/>
      </rPr>
      <t>Contact Person :</t>
    </r>
    <phoneticPr fontId="5"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</si>
  <si>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</si>
  <si>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5" type="noConversion"/>
  </si>
  <si>
    <r>
      <rPr>
        <sz val="10"/>
        <color rgb="FF000000"/>
        <rFont val="微軟正黑體"/>
        <family val="2"/>
        <charset val="136"/>
      </rPr>
      <t>普通件</t>
    </r>
    <r>
      <rPr>
        <sz val="10"/>
        <color rgb="FF000000"/>
        <rFont val="Arial"/>
        <family val="2"/>
      </rPr>
      <t xml:space="preserve"> General</t>
    </r>
    <phoneticPr fontId="5"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</si>
  <si>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5"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</si>
  <si>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5" type="noConversion"/>
  </si>
  <si>
    <t>(若未勾選一律以普件處理Default for General)</t>
    <phoneticPr fontId="5"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</si>
  <si>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</si>
  <si>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</si>
  <si>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</si>
  <si>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</si>
  <si>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</si>
  <si>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</si>
  <si>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</si>
  <si>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5"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</si>
  <si>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</si>
  <si>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5"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</si>
  <si>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5"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</si>
  <si>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</si>
  <si>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</si>
  <si>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</si>
  <si>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</si>
  <si>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5"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</si>
  <si>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</si>
  <si>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</si>
  <si>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</si>
  <si>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</si>
  <si>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5"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</si>
  <si>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</si>
  <si>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5" type="noConversion"/>
  </si>
  <si>
    <r>
      <rPr>
        <sz val="10"/>
        <color rgb="FF000000"/>
        <rFont val="微軟正黑體"/>
        <family val="2"/>
        <charset val="136"/>
      </rPr>
      <t>加發紙本</t>
    </r>
    <r>
      <rPr>
        <sz val="10"/>
        <color rgb="FF000000"/>
        <rFont val="Arial"/>
        <family val="2"/>
      </rPr>
      <t xml:space="preserve"> Apply</t>
    </r>
    <phoneticPr fontId="5"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</si>
  <si>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</si>
  <si>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5"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</si>
  <si>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5"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</si>
  <si>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</si>
  <si>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</si>
  <si>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</si>
  <si>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5" type="noConversion"/>
  </si>
  <si>
    <r>
      <rPr>
        <sz val="10"/>
        <color rgb="FF000000"/>
        <rFont val="Microsoft JhengHei"/>
        <family val="2"/>
        <charset val="136"/>
      </rPr>
      <t>同發票廠商</t>
    </r>
    <r>
      <rPr>
        <sz val="10"/>
        <color rgb="FF000000"/>
        <rFont val="Arial"/>
        <family val="2"/>
      </rPr>
      <t>As Invoice company</t>
    </r>
    <phoneticPr fontId="5"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</si>
  <si>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</si>
  <si>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</si>
  <si>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5"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</si>
  <si>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</si>
  <si>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5" type="noConversion"/>
  </si>
  <si>
    <t>Sample Information</t>
    <phoneticPr fontId="5"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</si>
  <si>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5"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</si>
  <si>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</si>
  <si>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</si>
  <si>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</si>
  <si>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</si>
  <si>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</si>
  <si>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</si>
  <si>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5"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</si>
  <si>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5"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</si>
  <si>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</si>
  <si>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</si>
  <si>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</si>
  <si>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</si>
  <si>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</si>
  <si>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5"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</si>
  <si>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5"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</si>
  <si>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</si>
  <si>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</si>
  <si>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</si>
  <si>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5"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</si>
  <si>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</si>
  <si>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</si>
  <si>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</si>
  <si>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5"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</si>
  <si>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</si>
  <si>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</si>
  <si>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5"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</si>
  <si>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</si>
  <si>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5" type="noConversion"/>
  </si>
  <si>
    <r>
      <rPr>
        <b/>
        <sz val="9"/>
        <color rgb="FF000000"/>
        <rFont val="微軟正黑體"/>
        <family val="2"/>
        <charset val="136"/>
      </rPr>
      <t>管制藥品</t>
    </r>
    <r>
      <rPr>
        <b/>
        <sz val="9"/>
        <color rgb="FF000000"/>
        <rFont val="Arial"/>
        <family val="2"/>
      </rPr>
      <t xml:space="preserve"> Controlled Drug</t>
    </r>
    <phoneticPr fontId="5"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</si>
  <si>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5"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</si>
  <si>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</si>
  <si>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</si>
  <si>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</si>
  <si>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5"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</si>
  <si>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</si>
  <si>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5"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</si>
  <si>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</si>
  <si>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5"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</si>
  <si>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</si>
  <si>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5"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</si>
  <si>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</si>
  <si>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5"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</si>
  <si>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5" type="noConversion"/>
  </si>
  <si>
    <t>委託測試項目</t>
  </si>
  <si>
    <t>Test(s) Required</t>
  </si>
  <si>
    <t>請於附錄頁中勾選委託檢測項目，若附錄頁未呈現者，請直接填寫於下方。Please pick test item from attachment or fill it in directly below.</t>
  </si>
  <si>
    <t xml:space="preserve"> </t>
    <phoneticPr fontId="5" type="noConversion"/>
  </si>
  <si>
    <t/>
  </si>
  <si>
    <r>
      <rPr>
        <b/>
        <sz val="6"/>
        <color rgb="FF000000"/>
        <rFont val="微軟正黑體"/>
        <family val="2"/>
        <charset val="136"/>
      </rPr>
      <t>備註及聲明</t>
    </r>
    <r>
      <rPr>
        <b/>
        <sz val="6"/>
        <color rgb="FF000000"/>
        <rFont val="Arial"/>
        <family val="2"/>
      </rPr>
      <t>Note and Statement</t>
    </r>
    <phoneticPr fontId="5"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</si>
  <si>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</si>
  <si>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5"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</si>
  <si>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</si>
  <si>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5"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</si>
  <si>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</si>
  <si>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5"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</si>
  <si>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</si>
  <si>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5"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</si>
  <si>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</si>
  <si>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5"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</si>
  <si>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</si>
  <si>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5"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</si>
  <si>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</si>
  <si>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5"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</si>
  <si>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</si>
  <si>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5"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</si>
  <si>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</si>
  <si>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5"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</si>
  <si>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</si>
  <si>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5"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</si>
  <si>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</si>
  <si>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5"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</si>
  <si>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</si>
  <si>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5"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</si>
  <si>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</si>
  <si>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5"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</si>
  <si>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</si>
  <si>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</si>
  <si>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5"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</si>
  <si>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</si>
  <si>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5"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</si>
  <si>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</si>
  <si>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5"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</si>
  <si>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</si>
  <si>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5"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</si>
  <si>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</si>
  <si>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5"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</si>
  <si>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</si>
  <si>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</si>
  <si>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5"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</si>
  <si>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</si>
  <si>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</si>
  <si>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5"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</si>
  <si>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</si>
  <si>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5"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</si>
  <si>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</si>
  <si>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</si>
  <si>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</si>
  <si>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</si>
  <si>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5" type="noConversion"/>
  </si>
  <si>
    <t>By SGS</t>
    <phoneticPr fontId="5" type="noConversion"/>
  </si>
  <si>
    <r>
      <rPr>
        <sz val="8"/>
        <color theme="1"/>
        <rFont val="微軟正黑體"/>
        <family val="2"/>
        <charset val="136"/>
      </rPr>
      <t>樣品及檢測方法是否偏離</t>
    </r>
    <r>
      <rPr>
        <sz val="8"/>
        <color theme="1"/>
        <rFont val="Arial"/>
        <family val="2"/>
      </rPr>
      <t>if the sample or test method are deviated :</t>
    </r>
    <phoneticPr fontId="5"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</si>
  <si>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</si>
  <si>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</si>
  <si>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</si>
  <si>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5"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</si>
  <si>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5"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</si>
  <si>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</si>
  <si>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</si>
  <si>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5" type="noConversion"/>
  </si>
  <si>
    <r>
      <rPr>
        <sz val="8"/>
        <color rgb="FF000000"/>
        <rFont val="微軟正黑體"/>
        <family val="2"/>
        <charset val="136"/>
      </rPr>
      <t>樣品失溫</t>
    </r>
    <r>
      <rPr>
        <sz val="8"/>
        <color rgb="FF000000"/>
        <rFont val="Arial"/>
        <family val="2"/>
      </rPr>
      <t>Temperature loss</t>
    </r>
    <phoneticPr fontId="5"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</si>
  <si>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</si>
  <si>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</si>
  <si>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5" type="noConversion"/>
  </si>
  <si>
    <r>
      <rPr>
        <sz val="8"/>
        <color rgb="FF000000"/>
        <rFont val="微軟正黑體"/>
        <family val="2"/>
        <charset val="136"/>
      </rPr>
      <t>檢測方法非最新版本</t>
    </r>
    <r>
      <rPr>
        <sz val="8"/>
        <color rgb="FF000000"/>
        <rFont val="Arial"/>
        <family val="2"/>
      </rPr>
      <t>Test method is not a latest version.</t>
    </r>
    <phoneticPr fontId="5"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</si>
  <si>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</si>
  <si>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</si>
  <si>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5"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</si>
  <si>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</si>
  <si>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5" type="noConversion"/>
  </si>
  <si>
    <t>其他 Others</t>
  </si>
  <si>
    <t xml:space="preserve">報告號碼(Report No):                                         </t>
  </si>
  <si>
    <t xml:space="preserve">                                    </t>
  </si>
  <si>
    <t xml:space="preserve">Date in: </t>
  </si>
  <si>
    <t>Date out:</t>
  </si>
  <si>
    <t>Ultra Trace and Industrial Safety Hygiene Laboratory Application Form -ChineseHerb</t>
    <phoneticPr fontId="5" type="noConversion"/>
  </si>
  <si>
    <r>
      <rPr>
        <sz val="9"/>
        <rFont val="微軟正黑體"/>
        <family val="2"/>
        <charset val="136"/>
      </rPr>
      <t>室溫</t>
    </r>
    <r>
      <rPr>
        <b/>
        <sz val="10"/>
        <rFont val="Arial"/>
        <family val="2"/>
      </rPr>
      <t>Room Temperature</t>
    </r>
    <phoneticPr fontId="5"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</si>
  <si>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5"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</si>
  <si>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5" type="noConversion"/>
  </si>
  <si>
    <r>
      <t xml:space="preserve">Received amount:
</t>
    </r>
    <r>
      <rPr>
        <b/>
        <sz val="8"/>
        <color theme="1"/>
        <rFont val="Microsoft JhengHei"/>
        <family val="2"/>
        <charset val="136"/>
      </rPr>
      <t>(       同樣品量之單位)</t>
    </r>
    <phoneticPr fontId="5"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</si>
  <si>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5"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</si>
  <si>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5" type="noConversion"/>
  </si>
  <si>
    <t>★◎銅(Cu)</t>
    <phoneticPr fontId="5"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</si>
  <si>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5"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</si>
  <si>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5" type="noConversion"/>
  </si>
  <si>
    <t>2025.09.11</t>
    <phoneticPr fontId="5" type="noConversion"/>
  </si>
  <si>
    <t>★◎二氧化硫 NT 1,500</t>
    <phoneticPr fontId="5" type="noConversion"/>
  </si>
  <si>
    <t>★總重金屬以鉛計 NT 1,500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</si>
</sst>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8">
    <font>
      <sz val="11"/>
      <color theme="1"/>
      <name val="新細明體"/>
      <family val="2"/>
      <charset val="136"/>
      <scheme val="minor"/>
    </font>
    <font>
      <b/>
      <sz val="11"/>
      <color theme="1"/>
      <name val="新細明體"/>
      <family val="2"/>
      <charset val="136"/>
      <scheme val="minor"/>
    </font>
    <font>
      <sz val="8"/>
      <color rgb="FF000000"/>
      <name val="微軟正黑體"/>
      <family val="2"/>
      <charset val="136"/>
    </font>
    <font>
      <sz val="9"/>
      <color rgb="FF000000"/>
      <name val="微軟正黑體"/>
      <family val="2"/>
      <charset val="136"/>
    </font>
    <font>
      <b/>
      <sz val="12"/>
      <name val="微軟正黑體"/>
      <family val="2"/>
      <charset val="136"/>
    </font>
    <font>
      <sz val="9"/>
      <name val="新細明體"/>
      <family val="2"/>
      <charset val="136"/>
      <scheme val="minor"/>
    </font>
    <font>
      <b/>
      <sz val="8"/>
      <color rgb="FFFF0000"/>
      <name val="微軟正黑體"/>
      <family val="2"/>
      <charset val="136"/>
    </font>
    <font>
      <sz val="8"/>
      <color theme="1"/>
      <name val="新細明體"/>
      <family val="2"/>
      <charset val="136"/>
      <scheme val="minor"/>
    </font>
    <font>
      <b/>
      <sz val="10"/>
      <color theme="1"/>
      <name val="微軟正黑體"/>
      <family val="2"/>
      <charset val="136"/>
    </font>
    <font>
      <b/>
      <sz val="10"/>
      <color theme="5" tint="0.79998168889431442"/>
      <name val="微軟正黑體"/>
      <family val="2"/>
      <charset val="136"/>
    </font>
    <font>
      <b/>
      <sz val="8"/>
      <color theme="1"/>
      <name val="新細明體"/>
      <family val="2"/>
      <charset val="136"/>
      <scheme val="minor"/>
    </font>
    <font>
      <sz val="10"/>
      <color theme="1"/>
      <name val="微軟正黑體"/>
      <family val="2"/>
      <charset val="136"/>
    </font>
    <font>
      <b/>
      <sz val="9"/>
      <color theme="1"/>
      <name val="Arial"/>
      <family val="2"/>
    </font>
    <font>
      <sz val="10"/>
      <color rgb="FFFFFFFF"/>
      <name val="微軟正黑體"/>
      <family val="2"/>
      <charset val="136"/>
    </font>
    <font>
      <sz val="9"/>
      <color rgb="FF000000"/>
      <name val="Arial"/>
      <family val="2"/>
    </font>
    <font>
      <sz val="8"/>
      <color rgb="FF000000"/>
      <name val="Arial"/>
      <family val="2"/>
    </font>
    <font>
      <u/>
      <sz val="11"/>
      <color theme="10"/>
      <name val="新細明體"/>
      <family val="2"/>
      <charset val="136"/>
      <scheme val="minor"/>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微軟正黑體"/>
      <family val="2"/>
      <charset val="136"/>
    </font>
    <font>
      <sz val="10"/>
      <color rgb="FF000000"/>
      <name val="Arial"/>
      <family val="2"/>
      <charset val="136"/>
    </font>
    <font>
      <b/>
      <sz val="8"/>
      <color rgb="FFFF0000"/>
      <name val="Arial"/>
      <family val="2"/>
      <charset val="136"/>
    </font>
    <font>
      <b/>
      <sz val="8"/>
      <color rgb="FFFF0000"/>
      <name val="Arial"/>
      <family val="2"/>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微軟正黑體"/>
      <family val="2"/>
      <charset val="136"/>
    </font>
    <font>
      <sz val="9"/>
      <name val="Arial"/>
      <family val="2"/>
    </font>
    <font>
      <b/>
      <sz val="9"/>
      <color rgb="FF000000"/>
      <name val="Arial"/>
      <family val="2"/>
    </font>
    <font>
      <b/>
      <sz val="10"/>
      <name val="微軟正黑體"/>
      <family val="2"/>
      <charset val="136"/>
    </font>
    <font>
      <b/>
      <sz val="8"/>
      <color rgb="FF000000"/>
      <name val="微軟正黑體"/>
      <family val="2"/>
      <charset val="136"/>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9"/>
      <color rgb="FF000000"/>
      <name val="微軟正黑體"/>
      <family val="2"/>
      <charset val="136"/>
    </font>
    <font>
      <b/>
      <sz val="7"/>
      <color rgb="FFFF0000"/>
      <name val="Arial"/>
      <family val="2"/>
    </font>
    <font>
      <sz val="12"/>
      <color theme="1"/>
      <name val="新細明體"/>
      <family val="2"/>
      <charset val="136"/>
      <scheme val="minor"/>
    </font>
    <font>
      <b/>
      <sz val="10"/>
      <color theme="1"/>
      <name val="Arial"/>
      <family val="2"/>
    </font>
    <font>
      <b/>
      <sz val="7"/>
      <color theme="1"/>
      <name val="Arial"/>
      <family val="2"/>
    </font>
    <font>
      <b/>
      <sz val="11"/>
      <color theme="1"/>
      <name val="微軟正黑體"/>
      <family val="2"/>
      <charset val="136"/>
    </font>
    <font>
      <sz val="9"/>
      <color theme="1"/>
      <name val="微軟正黑體"/>
      <family val="2"/>
      <charset val="136"/>
    </font>
    <font>
      <sz val="7"/>
      <color theme="1"/>
      <name val="Arial"/>
      <family val="2"/>
    </font>
    <font>
      <sz val="8"/>
      <color theme="1"/>
      <name val="微軟正黑體"/>
      <family val="2"/>
      <charset val="136"/>
    </font>
    <font>
      <b/>
      <sz val="7"/>
      <color theme="1"/>
      <name val="微軟正黑體"/>
      <family val="2"/>
      <charset val="136"/>
    </font>
    <font>
      <sz val="12"/>
      <color theme="1"/>
      <name val="微軟正黑體"/>
      <family val="2"/>
      <charset val="136"/>
    </font>
    <font>
      <sz val="11"/>
      <color theme="1"/>
      <name val="微軟正黑體"/>
      <family val="2"/>
      <charset val="136"/>
    </font>
    <font>
      <sz val="9"/>
      <color theme="1"/>
      <name val="新細明體"/>
      <family val="2"/>
      <charset val="136"/>
      <scheme val="minor"/>
    </font>
    <font>
      <b/>
      <sz val="9"/>
      <color theme="1"/>
      <name val="微軟正黑體"/>
      <family val="2"/>
      <charset val="136"/>
    </font>
    <font>
      <b/>
      <sz val="9"/>
      <color rgb="FFFFFFFF"/>
      <name val="微軟正黑體"/>
      <family val="2"/>
      <charset val="136"/>
    </font>
    <font>
      <b/>
      <sz val="36"/>
      <color rgb="FF000000"/>
      <name val="微軟正黑體"/>
      <family val="2"/>
      <charset val="136"/>
    </font>
    <font>
      <b/>
      <sz val="14"/>
      <color rgb="FFFF0000"/>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sz val="12"/>
      <color theme="1"/>
      <name val="微軟正黑體"/>
      <family val="2"/>
      <charset val="136"/>
    </font>
    <font>
      <b/>
      <sz val="9"/>
      <color rgb="FFFF6600"/>
      <name val="微軟正黑體"/>
      <family val="2"/>
      <charset val="136"/>
    </font>
    <font>
      <b/>
      <u/>
      <sz val="9"/>
      <color rgb="FF000000"/>
      <name val="Arial"/>
      <family val="2"/>
    </font>
    <font>
      <b/>
      <u/>
      <sz val="9"/>
      <color theme="1"/>
      <name val="微軟正黑體"/>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b/>
      <u/>
      <sz val="14"/>
      <color theme="10"/>
      <name val="新細明體"/>
      <family val="1"/>
      <charset val="136"/>
      <scheme val="minor"/>
    </font>
    <font>
      <b/>
      <u/>
      <sz val="12"/>
      <color rgb="FF000000"/>
      <name val="微軟正黑體"/>
      <family val="2"/>
      <charset val="136"/>
    </font>
    <font>
      <b/>
      <sz val="8"/>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vertAlign val="superscript"/>
      <sz val="9"/>
      <color rgb="FFFF0000"/>
      <name val="微軟正黑體"/>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style="thin">
        <color indexed="64"/>
      </left>
      <right/>
      <top/>
      <bottom/>
      <diagonal/>
    </border>
    <border>
      <left/>
      <right style="thin">
        <color indexed="64"/>
      </right>
      <top style="double">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32">
    <xf numFmtId="0" fontId="0" fillId="0" borderId="0" xfId="0">
      <alignment vertical="center"/>
    </xf>
    <xf numFmtId="0" fontId="102" fillId="3" borderId="86" xfId="0" applyFont="1" applyFill="1" applyBorder="1" applyAlignment="1" applyProtection="1">
      <alignment horizontal="center" vertical="center" shrinkToFit="1"/>
      <protection locked="0"/>
    </xf>
    <xf numFmtId="0" fontId="5" fillId="0" borderId="0" xfId="0" applyFont="1">
      <alignment vertical="center"/>
    </xf>
    <xf numFmtId="0" fontId="6" fillId="0" borderId="0" xfId="0" applyFont="1" applyAlignment="1">
      <alignment horizontal="center" vertical="center" wrapText="1"/>
    </xf>
    <xf numFmtId="0" fontId="7" fillId="0" borderId="0" xfId="0" applyFont="1">
      <alignment vertical="center"/>
    </xf>
    <xf numFmtId="0" fontId="9" fillId="2" borderId="0" xfId="0" applyFont="1" applyFill="1">
      <alignment vertical="center"/>
    </xf>
    <xf numFmtId="0" fontId="1" fillId="0" borderId="0" xfId="1">
      <alignment vertical="center"/>
    </xf>
    <xf numFmtId="0" fontId="10" fillId="0" borderId="0" xfId="1" applyFont="1" applyAlignment="1">
      <alignment vertical="top"/>
    </xf>
    <xf numFmtId="0" fontId="11" fillId="0" borderId="0" xfId="0" applyFont="1">
      <alignment vertical="center"/>
    </xf>
    <xf numFmtId="0" fontId="9" fillId="2" borderId="0" xfId="0" applyFont="1" applyFill="1" applyProtection="1">
      <alignment vertical="center"/>
      <protection locked="0"/>
    </xf>
    <xf numFmtId="0" fontId="10" fillId="0" borderId="0" xfId="1" applyFont="1" applyAlignment="1">
      <alignment vertical="top" wrapText="1"/>
    </xf>
    <xf numFmtId="0" fontId="13" fillId="0" borderId="4" xfId="0" applyFont="1" applyBorder="1" applyProtection="1">
      <alignment vertical="center"/>
      <protection locked="0"/>
    </xf>
    <xf numFmtId="0" fontId="12" fillId="0" borderId="0" xfId="0" applyFont="1" applyAlignment="1" applyProtection="1">
      <alignment horizontal="center" vertical="center"/>
      <protection locked="0"/>
    </xf>
    <xf numFmtId="0" fontId="13" fillId="0" borderId="0" xfId="0" applyFont="1">
      <alignment vertical="center"/>
    </xf>
    <xf numFmtId="0" fontId="13" fillId="0" borderId="4" xfId="0" applyFont="1" applyBorder="1">
      <alignment vertical="center"/>
    </xf>
    <xf numFmtId="0" fontId="11" fillId="0" borderId="0" xfId="0" applyFont="1" applyAlignment="1">
      <alignment vertical="center" wrapText="1"/>
    </xf>
    <xf numFmtId="0" fontId="11" fillId="0" borderId="2" xfId="0" applyFont="1" applyBorder="1" applyAlignment="1">
      <alignment vertical="center" wrapText="1"/>
    </xf>
    <xf numFmtId="0" fontId="11" fillId="0" borderId="2"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19" fillId="0" borderId="0" xfId="0" applyFont="1" applyProtection="1">
      <alignment vertical="center"/>
      <protection locked="0"/>
    </xf>
    <xf numFmtId="0" fontId="28" fillId="0" borderId="0" xfId="0" applyFont="1">
      <alignment vertical="center"/>
    </xf>
    <xf numFmtId="0" fontId="30" fillId="3" borderId="26" xfId="0" applyFont="1" applyFill="1" applyBorder="1" applyAlignment="1">
      <alignment vertical="center" wrapText="1"/>
    </xf>
    <xf numFmtId="0" fontId="25" fillId="3" borderId="26" xfId="0" applyFont="1" applyFill="1" applyBorder="1" applyAlignment="1">
      <alignment vertical="center" wrapText="1"/>
    </xf>
    <xf numFmtId="0" fontId="43" fillId="3" borderId="26" xfId="0" applyFont="1" applyFill="1" applyBorder="1">
      <alignment vertical="center"/>
    </xf>
    <xf numFmtId="0" fontId="0" fillId="0" borderId="0" xfId="0" applyAlignment="1">
      <alignment horizontal="center" vertical="center"/>
    </xf>
    <xf numFmtId="0" fontId="40" fillId="3" borderId="26" xfId="0" applyFont="1" applyFill="1" applyBorder="1" applyAlignment="1">
      <alignment vertical="center" wrapText="1"/>
    </xf>
    <xf numFmtId="0" fontId="50" fillId="3" borderId="26" xfId="0" applyFont="1" applyFill="1" applyBorder="1">
      <alignment vertical="center"/>
    </xf>
    <xf numFmtId="0" fontId="19" fillId="0" borderId="0" xfId="0" applyFont="1" applyAlignment="1" applyProtection="1">
      <alignment vertical="center" wrapText="1"/>
      <protection locked="0"/>
    </xf>
    <xf numFmtId="0" fontId="53" fillId="0" borderId="0" xfId="0" applyFont="1" applyAlignment="1" applyProtection="1">
      <alignment vertical="center" wrapText="1"/>
      <protection locked="0"/>
    </xf>
    <xf numFmtId="0" fontId="0" fillId="3" borderId="0" xfId="0" applyFill="1">
      <alignment vertical="center"/>
    </xf>
    <xf numFmtId="0" fontId="10" fillId="0" borderId="0" xfId="0" applyFont="1" applyAlignment="1">
      <alignment vertical="top"/>
    </xf>
    <xf numFmtId="0" fontId="4" fillId="0" borderId="0" xfId="0" applyFont="1" applyAlignment="1">
      <alignment horizontal="center" vertical="center"/>
    </xf>
    <xf numFmtId="0" fontId="69"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3" fillId="0" borderId="79" xfId="0" applyFont="1" applyBorder="1">
      <alignment vertical="center"/>
    </xf>
    <xf numFmtId="0" fontId="71" fillId="0" borderId="79" xfId="0" applyFont="1" applyBorder="1" applyProtection="1">
      <alignment vertical="center"/>
      <protection locked="0"/>
    </xf>
    <xf numFmtId="0" fontId="70" fillId="3" borderId="79" xfId="0" applyFont="1" applyFill="1" applyBorder="1" applyProtection="1">
      <alignment vertical="center"/>
      <protection locked="0"/>
    </xf>
    <xf numFmtId="0" fontId="74" fillId="3" borderId="0" xfId="0" applyFont="1" applyFill="1">
      <alignment vertical="center"/>
    </xf>
    <xf numFmtId="0" fontId="75" fillId="0" borderId="0" xfId="0" applyFont="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77" fillId="0" borderId="0" xfId="0" applyFont="1">
      <alignment vertical="center"/>
    </xf>
    <xf numFmtId="0" fontId="3" fillId="0" borderId="0" xfId="0" applyFont="1">
      <alignment vertical="center"/>
    </xf>
    <xf numFmtId="0" fontId="14" fillId="0" borderId="0" xfId="0" applyFont="1">
      <alignment vertical="center"/>
    </xf>
    <xf numFmtId="0" fontId="57" fillId="0" borderId="0" xfId="0" applyFont="1">
      <alignment vertical="center"/>
    </xf>
    <xf numFmtId="0" fontId="63" fillId="0" borderId="0" xfId="0" applyFont="1">
      <alignment vertical="center"/>
    </xf>
    <xf numFmtId="0" fontId="78" fillId="0" borderId="0" xfId="0" applyFont="1">
      <alignment vertical="center"/>
    </xf>
    <xf numFmtId="0" fontId="12" fillId="0" borderId="0" xfId="0" applyFont="1">
      <alignment vertical="center"/>
    </xf>
    <xf numFmtId="0" fontId="79" fillId="0" borderId="0" xfId="0" applyFont="1" applyAlignment="1">
      <alignment vertical="center" wrapText="1"/>
    </xf>
    <xf numFmtId="0" fontId="80" fillId="0" borderId="0" xfId="0" applyFont="1">
      <alignment vertical="center"/>
    </xf>
    <xf numFmtId="0" fontId="70" fillId="0" borderId="0" xfId="0" applyFont="1">
      <alignment vertical="center"/>
    </xf>
    <xf numFmtId="0" fontId="81" fillId="3" borderId="0" xfId="0" applyFont="1" applyFill="1" applyAlignment="1">
      <alignment vertical="center" wrapText="1"/>
    </xf>
    <xf numFmtId="0" fontId="3" fillId="3" borderId="0" xfId="0" applyFont="1" applyFill="1" applyAlignment="1">
      <alignment vertical="center" wrapText="1"/>
    </xf>
    <xf numFmtId="0" fontId="3" fillId="3" borderId="5" xfId="0" applyFont="1" applyFill="1" applyBorder="1" applyAlignment="1">
      <alignment vertical="center" wrapText="1"/>
    </xf>
    <xf numFmtId="0" fontId="67" fillId="3" borderId="0" xfId="0" applyFont="1" applyFill="1">
      <alignment vertical="center"/>
    </xf>
    <xf numFmtId="0" fontId="89" fillId="3" borderId="0" xfId="0" applyFont="1" applyFill="1" applyProtection="1">
      <alignment vertical="center"/>
      <protection locked="0"/>
    </xf>
    <xf numFmtId="0" fontId="59" fillId="3" borderId="0" xfId="0" applyFont="1" applyFill="1">
      <alignment vertical="center"/>
    </xf>
    <xf numFmtId="0" fontId="91" fillId="3" borderId="85" xfId="0" applyFont="1" applyFill="1" applyBorder="1" applyAlignment="1" applyProtection="1">
      <alignment vertical="center" shrinkToFit="1"/>
      <protection locked="0"/>
    </xf>
    <xf numFmtId="0" fontId="68" fillId="0" borderId="0" xfId="0" applyFont="1">
      <alignment vertical="center"/>
    </xf>
    <xf numFmtId="0" fontId="0" fillId="0" borderId="0" xfId="0" applyAlignment="1">
      <alignment vertical="top" wrapText="1"/>
    </xf>
    <xf numFmtId="0" fontId="0" fillId="0" borderId="0" xfId="0" applyAlignment="1">
      <alignment vertical="center" wrapText="1"/>
    </xf>
    <xf numFmtId="14" fontId="68" fillId="0" borderId="0" xfId="0" applyNumberFormat="1" applyFont="1">
      <alignment vertical="center"/>
    </xf>
    <xf numFmtId="0" fontId="32" fillId="3" borderId="0" xfId="0" applyFont="1" applyFill="1">
      <alignment vertical="center"/>
    </xf>
    <xf numFmtId="0" fontId="94" fillId="3" borderId="79" xfId="0" applyFont="1" applyFill="1" applyBorder="1" applyProtection="1">
      <alignment vertical="center"/>
      <protection locked="0"/>
    </xf>
    <xf numFmtId="0" fontId="105" fillId="0" borderId="0" xfId="0" applyFont="1" applyAlignment="1">
      <alignment horizontal="center" vertical="center"/>
    </xf>
    <xf numFmtId="0" fontId="106" fillId="3" borderId="11" xfId="0" applyFont="1" applyFill="1" applyBorder="1" applyProtection="1">
      <alignment vertical="center"/>
      <protection locked="0"/>
    </xf>
    <xf numFmtId="0" fontId="33" fillId="3" borderId="9" xfId="0" applyFont="1" applyFill="1" applyBorder="1" applyProtection="1">
      <alignment vertical="center"/>
      <protection locked="0"/>
    </xf>
    <xf numFmtId="0" fontId="33" fillId="3" borderId="10" xfId="0" applyFont="1" applyFill="1" applyBorder="1" applyProtection="1">
      <alignment vertical="center"/>
      <protection locked="0"/>
    </xf>
    <xf numFmtId="0" fontId="106" fillId="3" borderId="17" xfId="0" applyFont="1" applyFill="1" applyBorder="1" applyAlignment="1">
      <alignment horizontal="center" vertical="center" shrinkToFit="1"/>
    </xf>
    <xf numFmtId="0" fontId="33" fillId="3" borderId="0" xfId="0" applyFont="1" applyFill="1" applyAlignment="1">
      <alignment horizontal="center" vertical="center" shrinkToFit="1"/>
    </xf>
    <xf numFmtId="0" fontId="18" fillId="3" borderId="17" xfId="0" applyFont="1" applyFill="1" applyBorder="1">
      <alignment vertical="center"/>
    </xf>
    <xf numFmtId="0" fontId="107" fillId="3" borderId="0" xfId="0" applyFont="1" applyFill="1" applyAlignment="1" applyProtection="1">
      <alignment vertical="center" shrinkToFit="1"/>
      <protection locked="0"/>
    </xf>
    <xf numFmtId="0" fontId="36" fillId="3" borderId="0" xfId="0" applyFont="1" applyFill="1">
      <alignment vertical="center"/>
    </xf>
    <xf numFmtId="0" fontId="107" fillId="3" borderId="33" xfId="0" applyFont="1" applyFill="1" applyBorder="1" applyAlignment="1" applyProtection="1">
      <alignment vertical="center" shrinkToFit="1"/>
      <protection locked="0"/>
    </xf>
    <xf numFmtId="0" fontId="101" fillId="0" borderId="0" xfId="0" applyFont="1">
      <alignment vertical="center"/>
    </xf>
    <xf numFmtId="0" fontId="27" fillId="4" borderId="17" xfId="0" applyFont="1" applyFill="1" applyBorder="1" applyAlignment="1" applyProtection="1">
      <alignment vertical="center" textRotation="255"/>
      <protection locked="0"/>
    </xf>
    <xf numFmtId="0" fontId="20" fillId="4" borderId="33" xfId="0" applyFont="1" applyFill="1" applyBorder="1" applyAlignment="1" applyProtection="1">
      <alignment vertical="center" textRotation="180"/>
      <protection locked="0"/>
    </xf>
    <xf numFmtId="0" fontId="32" fillId="3" borderId="36" xfId="0" applyFont="1" applyFill="1" applyBorder="1" applyProtection="1">
      <alignment vertical="center"/>
      <protection locked="0"/>
    </xf>
    <xf numFmtId="0" fontId="32" fillId="3" borderId="19" xfId="0" applyFont="1" applyFill="1" applyBorder="1" applyProtection="1">
      <alignment vertical="center"/>
      <protection locked="0"/>
    </xf>
    <xf numFmtId="0" fontId="32" fillId="3" borderId="20" xfId="0" applyFont="1" applyFill="1" applyBorder="1" applyProtection="1">
      <alignment vertical="center"/>
      <protection locked="0"/>
    </xf>
    <xf numFmtId="49" fontId="107" fillId="3" borderId="21" xfId="0" applyNumberFormat="1" applyFont="1" applyFill="1" applyBorder="1" applyProtection="1">
      <alignment vertical="center"/>
      <protection locked="0"/>
    </xf>
    <xf numFmtId="49" fontId="107" fillId="3" borderId="19" xfId="0" applyNumberFormat="1" applyFont="1" applyFill="1" applyBorder="1" applyProtection="1">
      <alignment vertical="center"/>
      <protection locked="0"/>
    </xf>
    <xf numFmtId="49" fontId="107" fillId="3" borderId="20" xfId="0" applyNumberFormat="1" applyFont="1" applyFill="1" applyBorder="1" applyProtection="1">
      <alignment vertical="center"/>
      <protection locked="0"/>
    </xf>
    <xf numFmtId="49" fontId="32" fillId="3" borderId="21" xfId="0" applyNumberFormat="1" applyFont="1" applyFill="1" applyBorder="1" applyProtection="1">
      <alignment vertical="center"/>
      <protection locked="0"/>
    </xf>
    <xf numFmtId="49" fontId="32" fillId="3" borderId="19" xfId="0" applyNumberFormat="1" applyFont="1" applyFill="1" applyBorder="1" applyProtection="1">
      <alignment vertical="center"/>
      <protection locked="0"/>
    </xf>
    <xf numFmtId="49" fontId="107" fillId="3" borderId="37" xfId="0" applyNumberFormat="1" applyFont="1" applyFill="1" applyBorder="1" applyProtection="1">
      <alignment vertical="center"/>
      <protection locked="0"/>
    </xf>
    <xf numFmtId="0" fontId="105" fillId="0" borderId="0" xfId="0" applyFont="1">
      <alignment vertical="center"/>
    </xf>
    <xf numFmtId="0" fontId="20" fillId="4" borderId="11" xfId="0" applyFont="1" applyFill="1" applyBorder="1" applyAlignment="1" applyProtection="1">
      <alignment vertical="center" textRotation="255"/>
      <protection locked="0"/>
    </xf>
    <xf numFmtId="0" fontId="20" fillId="4" borderId="9" xfId="0" applyFont="1" applyFill="1" applyBorder="1" applyAlignment="1" applyProtection="1">
      <alignment vertical="center" textRotation="180"/>
      <protection locked="0"/>
    </xf>
    <xf numFmtId="49" fontId="26" fillId="3" borderId="12" xfId="0" applyNumberFormat="1" applyFont="1" applyFill="1" applyBorder="1" applyProtection="1">
      <alignment vertical="center"/>
      <protection locked="0"/>
    </xf>
    <xf numFmtId="49" fontId="26" fillId="3" borderId="13" xfId="0" applyNumberFormat="1" applyFont="1" applyFill="1" applyBorder="1" applyProtection="1">
      <alignment vertical="center"/>
      <protection locked="0"/>
    </xf>
    <xf numFmtId="49" fontId="26" fillId="3" borderId="14" xfId="0" applyNumberFormat="1" applyFont="1" applyFill="1" applyBorder="1" applyProtection="1">
      <alignment vertical="center"/>
      <protection locked="0"/>
    </xf>
    <xf numFmtId="49" fontId="107" fillId="3" borderId="15" xfId="0" applyNumberFormat="1" applyFont="1" applyFill="1" applyBorder="1" applyProtection="1">
      <alignment vertical="center"/>
      <protection locked="0"/>
    </xf>
    <xf numFmtId="49" fontId="107" fillId="3" borderId="13" xfId="0" applyNumberFormat="1" applyFont="1" applyFill="1" applyBorder="1" applyProtection="1">
      <alignment vertical="center"/>
      <protection locked="0"/>
    </xf>
    <xf numFmtId="49" fontId="107" fillId="3" borderId="16" xfId="0" applyNumberFormat="1" applyFont="1" applyFill="1" applyBorder="1" applyProtection="1">
      <alignment vertical="center"/>
      <protection locked="0"/>
    </xf>
    <xf numFmtId="0" fontId="20" fillId="4" borderId="0" xfId="0" applyFont="1" applyFill="1" applyAlignment="1" applyProtection="1">
      <alignment vertical="center" textRotation="180"/>
      <protection locked="0"/>
    </xf>
    <xf numFmtId="49" fontId="26" fillId="3" borderId="18" xfId="0" applyNumberFormat="1" applyFont="1" applyFill="1" applyBorder="1" applyProtection="1">
      <alignment vertical="center"/>
      <protection locked="0"/>
    </xf>
    <xf numFmtId="49" fontId="26" fillId="3" borderId="19" xfId="0" applyNumberFormat="1" applyFont="1" applyFill="1" applyBorder="1" applyProtection="1">
      <alignment vertical="center"/>
      <protection locked="0"/>
    </xf>
    <xf numFmtId="49" fontId="26" fillId="3" borderId="20" xfId="0" applyNumberFormat="1" applyFont="1" applyFill="1" applyBorder="1" applyProtection="1">
      <alignment vertical="center"/>
      <protection locked="0"/>
    </xf>
    <xf numFmtId="49" fontId="107" fillId="3" borderId="22" xfId="0" applyNumberFormat="1" applyFont="1" applyFill="1" applyBorder="1" applyProtection="1">
      <alignment vertical="center"/>
      <protection locked="0"/>
    </xf>
    <xf numFmtId="0" fontId="29" fillId="3" borderId="19" xfId="0" applyFont="1" applyFill="1" applyBorder="1" applyAlignment="1">
      <alignment horizontal="left" vertical="center" shrinkToFit="1"/>
    </xf>
    <xf numFmtId="49" fontId="26" fillId="3" borderId="4" xfId="0" applyNumberFormat="1" applyFont="1" applyFill="1" applyBorder="1" applyProtection="1">
      <alignment vertical="center"/>
      <protection locked="0"/>
    </xf>
    <xf numFmtId="49" fontId="26" fillId="3" borderId="0" xfId="0" applyNumberFormat="1" applyFont="1" applyFill="1" applyProtection="1">
      <alignment vertical="center"/>
      <protection locked="0"/>
    </xf>
    <xf numFmtId="49" fontId="26" fillId="3" borderId="23" xfId="0" applyNumberFormat="1" applyFont="1" applyFill="1" applyBorder="1" applyProtection="1">
      <alignment vertical="center"/>
      <protection locked="0"/>
    </xf>
    <xf numFmtId="49" fontId="25" fillId="3" borderId="21" xfId="0" applyNumberFormat="1" applyFont="1" applyFill="1" applyBorder="1" applyProtection="1">
      <alignment vertical="center"/>
      <protection locked="0"/>
    </xf>
    <xf numFmtId="49" fontId="25" fillId="3" borderId="19" xfId="0" applyNumberFormat="1" applyFont="1" applyFill="1" applyBorder="1" applyProtection="1">
      <alignment vertical="center"/>
      <protection locked="0"/>
    </xf>
    <xf numFmtId="49" fontId="25" fillId="3" borderId="20" xfId="0" applyNumberFormat="1" applyFont="1" applyFill="1" applyBorder="1" applyProtection="1">
      <alignment vertical="center"/>
      <protection locked="0"/>
    </xf>
    <xf numFmtId="0" fontId="110" fillId="0" borderId="0" xfId="0" applyFont="1" applyAlignment="1" applyProtection="1">
      <alignment horizontal="right" vertical="center" wrapText="1"/>
      <protection locked="0"/>
    </xf>
    <xf numFmtId="0" fontId="111" fillId="0" borderId="0" xfId="0" applyFont="1" applyAlignment="1" applyProtection="1">
      <alignment vertical="center" wrapText="1"/>
      <protection locked="0"/>
    </xf>
    <xf numFmtId="0" fontId="112" fillId="0" borderId="0" xfId="0" applyFont="1" applyAlignment="1">
      <alignment vertical="center" wrapText="1"/>
    </xf>
    <xf numFmtId="49" fontId="22" fillId="3" borderId="24" xfId="0" applyNumberFormat="1" applyFont="1" applyFill="1" applyBorder="1" applyProtection="1">
      <alignment vertical="center"/>
      <protection locked="0"/>
    </xf>
    <xf numFmtId="49" fontId="26" fillId="3" borderId="25" xfId="0" applyNumberFormat="1" applyFont="1" applyFill="1" applyBorder="1" applyProtection="1">
      <alignment vertical="center"/>
      <protection locked="0"/>
    </xf>
    <xf numFmtId="49" fontId="26" fillId="3" borderId="29" xfId="0" applyNumberFormat="1" applyFont="1" applyFill="1" applyBorder="1" applyProtection="1">
      <alignment vertical="center"/>
      <protection locked="0"/>
    </xf>
    <xf numFmtId="0" fontId="30" fillId="3" borderId="89" xfId="0" applyFont="1" applyFill="1" applyBorder="1" applyAlignment="1">
      <alignment vertical="center" shrinkToFit="1"/>
    </xf>
    <xf numFmtId="0" fontId="30" fillId="3" borderId="26" xfId="0" applyFont="1" applyFill="1" applyBorder="1" applyAlignment="1">
      <alignment vertical="center" shrinkToFit="1"/>
    </xf>
    <xf numFmtId="0" fontId="30" fillId="3" borderId="89" xfId="0" applyFont="1" applyFill="1" applyBorder="1" applyProtection="1">
      <alignment vertical="center"/>
      <protection locked="0"/>
    </xf>
    <xf numFmtId="0" fontId="18" fillId="3" borderId="90" xfId="0" applyFont="1" applyFill="1" applyBorder="1" applyProtection="1">
      <alignment vertical="center"/>
      <protection locked="0"/>
    </xf>
    <xf numFmtId="0" fontId="32" fillId="3" borderId="27" xfId="0" applyFont="1" applyFill="1" applyBorder="1" applyProtection="1">
      <alignment vertical="center"/>
      <protection locked="0"/>
    </xf>
    <xf numFmtId="0" fontId="32" fillId="3" borderId="91" xfId="0" applyFont="1" applyFill="1" applyBorder="1" applyProtection="1">
      <alignment vertical="center"/>
      <protection locked="0"/>
    </xf>
    <xf numFmtId="0" fontId="30" fillId="3" borderId="26" xfId="0" applyFont="1" applyFill="1" applyBorder="1" applyProtection="1">
      <alignment vertical="center"/>
      <protection locked="0"/>
    </xf>
    <xf numFmtId="0" fontId="18" fillId="3" borderId="27" xfId="0" applyFont="1" applyFill="1" applyBorder="1" applyProtection="1">
      <alignment vertical="center"/>
      <protection locked="0"/>
    </xf>
    <xf numFmtId="0" fontId="18" fillId="3" borderId="28" xfId="0" applyFont="1" applyFill="1" applyBorder="1" applyProtection="1">
      <alignment vertical="center"/>
      <protection locked="0"/>
    </xf>
    <xf numFmtId="49" fontId="18" fillId="3" borderId="18" xfId="0" applyNumberFormat="1" applyFont="1" applyFill="1" applyBorder="1" applyProtection="1">
      <alignment vertical="center"/>
      <protection locked="0"/>
    </xf>
    <xf numFmtId="49" fontId="18" fillId="3" borderId="19" xfId="0" applyNumberFormat="1" applyFont="1" applyFill="1" applyBorder="1" applyProtection="1">
      <alignment vertical="center"/>
      <protection locked="0"/>
    </xf>
    <xf numFmtId="49" fontId="18" fillId="3" borderId="20" xfId="0" applyNumberFormat="1" applyFont="1" applyFill="1" applyBorder="1" applyProtection="1">
      <alignment vertical="center"/>
      <protection locked="0"/>
    </xf>
    <xf numFmtId="49" fontId="107" fillId="3" borderId="27" xfId="0" applyNumberFormat="1" applyFont="1" applyFill="1" applyBorder="1" applyProtection="1">
      <alignment vertical="center"/>
      <protection locked="0"/>
    </xf>
    <xf numFmtId="49" fontId="107" fillId="3" borderId="28" xfId="0" applyNumberFormat="1" applyFont="1" applyFill="1" applyBorder="1" applyProtection="1">
      <alignment vertical="center"/>
      <protection locked="0"/>
    </xf>
    <xf numFmtId="49" fontId="34" fillId="3" borderId="24" xfId="0" applyNumberFormat="1" applyFont="1" applyFill="1" applyBorder="1" applyProtection="1">
      <alignment vertical="center"/>
      <protection locked="0"/>
    </xf>
    <xf numFmtId="49" fontId="34" fillId="3" borderId="25" xfId="0" applyNumberFormat="1" applyFont="1" applyFill="1" applyBorder="1" applyProtection="1">
      <alignment vertical="center"/>
      <protection locked="0"/>
    </xf>
    <xf numFmtId="49" fontId="34" fillId="3" borderId="29" xfId="0" applyNumberFormat="1" applyFont="1" applyFill="1" applyBorder="1" applyProtection="1">
      <alignment vertical="center"/>
      <protection locked="0"/>
    </xf>
    <xf numFmtId="49" fontId="34" fillId="8" borderId="30" xfId="0" applyNumberFormat="1" applyFont="1" applyFill="1" applyBorder="1" applyProtection="1">
      <alignment vertical="center"/>
      <protection locked="0"/>
    </xf>
    <xf numFmtId="49" fontId="34" fillId="8" borderId="31" xfId="0" applyNumberFormat="1" applyFont="1" applyFill="1" applyBorder="1" applyProtection="1">
      <alignment vertical="center"/>
      <protection locked="0"/>
    </xf>
    <xf numFmtId="49" fontId="34" fillId="8" borderId="32" xfId="0" applyNumberFormat="1" applyFont="1" applyFill="1" applyBorder="1" applyProtection="1">
      <alignment vertical="center"/>
      <protection locked="0"/>
    </xf>
    <xf numFmtId="49" fontId="32" fillId="3" borderId="34" xfId="0" applyNumberFormat="1" applyFont="1" applyFill="1" applyBorder="1" applyProtection="1">
      <alignment vertical="center"/>
      <protection locked="0"/>
    </xf>
    <xf numFmtId="49" fontId="32" fillId="3" borderId="13" xfId="0" applyNumberFormat="1" applyFont="1" applyFill="1" applyBorder="1" applyProtection="1">
      <alignment vertical="center"/>
      <protection locked="0"/>
    </xf>
    <xf numFmtId="49" fontId="107" fillId="3" borderId="14" xfId="0" applyNumberFormat="1" applyFont="1" applyFill="1" applyBorder="1" applyProtection="1">
      <alignment vertical="center"/>
      <protection locked="0"/>
    </xf>
    <xf numFmtId="49" fontId="32" fillId="3" borderId="15" xfId="0" applyNumberFormat="1" applyFont="1" applyFill="1" applyBorder="1" applyProtection="1">
      <alignment vertical="center"/>
      <protection locked="0"/>
    </xf>
    <xf numFmtId="49" fontId="32" fillId="3" borderId="14" xfId="0" applyNumberFormat="1" applyFont="1" applyFill="1" applyBorder="1" applyProtection="1">
      <alignment vertical="center"/>
      <protection locked="0"/>
    </xf>
    <xf numFmtId="49" fontId="107" fillId="3" borderId="35" xfId="0" applyNumberFormat="1" applyFont="1" applyFill="1" applyBorder="1" applyProtection="1">
      <alignment vertical="center"/>
      <protection locked="0"/>
    </xf>
    <xf numFmtId="49" fontId="32" fillId="3" borderId="36" xfId="0" applyNumberFormat="1" applyFont="1" applyFill="1" applyBorder="1" applyProtection="1">
      <alignment vertical="center"/>
      <protection locked="0"/>
    </xf>
    <xf numFmtId="49" fontId="32" fillId="3" borderId="20" xfId="0" applyNumberFormat="1" applyFont="1" applyFill="1" applyBorder="1" applyProtection="1">
      <alignment vertical="center"/>
      <protection locked="0"/>
    </xf>
    <xf numFmtId="0" fontId="115" fillId="0" borderId="0" xfId="2" applyFont="1" applyAlignment="1" applyProtection="1">
      <alignment horizontal="right" vertical="center"/>
      <protection locked="0"/>
    </xf>
    <xf numFmtId="0" fontId="117" fillId="0" borderId="0" xfId="0" applyFont="1" applyProtection="1">
      <alignment vertical="center"/>
      <protection locked="0"/>
    </xf>
    <xf numFmtId="0" fontId="27" fillId="4" borderId="38" xfId="0" applyFont="1" applyFill="1" applyBorder="1" applyAlignment="1" applyProtection="1">
      <alignment vertical="center" textRotation="255"/>
      <protection locked="0"/>
    </xf>
    <xf numFmtId="0" fontId="20" fillId="4" borderId="39" xfId="0" applyFont="1" applyFill="1" applyBorder="1" applyAlignment="1" applyProtection="1">
      <alignment vertical="center" textRotation="180"/>
      <protection locked="0"/>
    </xf>
    <xf numFmtId="49" fontId="32" fillId="3" borderId="17" xfId="0" applyNumberFormat="1" applyFont="1" applyFill="1" applyBorder="1" applyProtection="1">
      <alignment vertical="center"/>
      <protection locked="0"/>
    </xf>
    <xf numFmtId="49" fontId="32" fillId="3" borderId="0" xfId="0" applyNumberFormat="1" applyFont="1" applyFill="1" applyProtection="1">
      <alignment vertical="center"/>
      <protection locked="0"/>
    </xf>
    <xf numFmtId="49" fontId="107" fillId="3" borderId="40" xfId="0" applyNumberFormat="1" applyFont="1" applyFill="1" applyBorder="1" applyProtection="1">
      <alignment vertical="center"/>
      <protection locked="0"/>
    </xf>
    <xf numFmtId="49" fontId="107" fillId="3" borderId="41" xfId="0" applyNumberFormat="1" applyFont="1" applyFill="1" applyBorder="1" applyProtection="1">
      <alignment vertical="center"/>
      <protection locked="0"/>
    </xf>
    <xf numFmtId="49" fontId="107" fillId="3" borderId="42" xfId="0" applyNumberFormat="1" applyFont="1" applyFill="1" applyBorder="1" applyProtection="1">
      <alignment vertical="center"/>
      <protection locked="0"/>
    </xf>
    <xf numFmtId="49" fontId="32" fillId="3" borderId="40" xfId="0" applyNumberFormat="1" applyFont="1" applyFill="1" applyBorder="1" applyProtection="1">
      <alignment vertical="center"/>
      <protection locked="0"/>
    </xf>
    <xf numFmtId="49" fontId="32" fillId="3" borderId="41" xfId="0" applyNumberFormat="1" applyFont="1" applyFill="1" applyBorder="1" applyProtection="1">
      <alignment vertical="center"/>
      <protection locked="0"/>
    </xf>
    <xf numFmtId="49" fontId="107" fillId="3" borderId="43" xfId="0" applyNumberFormat="1" applyFont="1" applyFill="1" applyBorder="1" applyProtection="1">
      <alignment vertical="center"/>
      <protection locked="0"/>
    </xf>
    <xf numFmtId="0" fontId="118" fillId="0" borderId="0" xfId="2" applyFont="1" applyAlignment="1" applyProtection="1">
      <alignment horizontal="right" vertical="center"/>
      <protection locked="0"/>
    </xf>
    <xf numFmtId="0" fontId="30" fillId="3" borderId="78" xfId="0" applyFont="1" applyFill="1" applyBorder="1">
      <alignment vertical="center"/>
    </xf>
    <xf numFmtId="0" fontId="119" fillId="0" borderId="0" xfId="2" applyFont="1" applyProtection="1">
      <alignment vertical="center"/>
    </xf>
    <xf numFmtId="0" fontId="20" fillId="4" borderId="10" xfId="0" applyFont="1" applyFill="1" applyBorder="1" applyAlignment="1" applyProtection="1">
      <alignment vertical="center" textRotation="180"/>
      <protection locked="0"/>
    </xf>
    <xf numFmtId="0" fontId="30" fillId="3" borderId="11" xfId="0" applyFont="1" applyFill="1" applyBorder="1" applyProtection="1">
      <alignment vertical="center"/>
      <protection locked="0"/>
    </xf>
    <xf numFmtId="0" fontId="31" fillId="3" borderId="44" xfId="0" applyFont="1" applyFill="1" applyBorder="1" applyProtection="1">
      <alignment vertical="center"/>
      <protection locked="0"/>
    </xf>
    <xf numFmtId="0" fontId="32" fillId="3" borderId="45" xfId="0" applyFont="1" applyFill="1" applyBorder="1" applyProtection="1">
      <alignment vertical="center"/>
      <protection locked="0"/>
    </xf>
    <xf numFmtId="0" fontId="32" fillId="3" borderId="46" xfId="0" applyFont="1" applyFill="1" applyBorder="1" applyProtection="1">
      <alignment vertical="center"/>
      <protection locked="0"/>
    </xf>
    <xf numFmtId="0" fontId="37" fillId="3" borderId="44" xfId="0" applyFont="1" applyFill="1" applyBorder="1" applyProtection="1">
      <alignment vertical="center"/>
      <protection locked="0"/>
    </xf>
    <xf numFmtId="0" fontId="38" fillId="3" borderId="45" xfId="0" applyFont="1" applyFill="1" applyBorder="1" applyProtection="1">
      <alignment vertical="center"/>
      <protection locked="0"/>
    </xf>
    <xf numFmtId="0" fontId="38" fillId="3" borderId="9" xfId="0" applyFont="1" applyFill="1" applyBorder="1" applyProtection="1">
      <alignment vertical="center"/>
      <protection locked="0"/>
    </xf>
    <xf numFmtId="0" fontId="38" fillId="3" borderId="10" xfId="0" applyFont="1" applyFill="1" applyBorder="1" applyProtection="1">
      <alignment vertical="center"/>
      <protection locked="0"/>
    </xf>
    <xf numFmtId="0" fontId="20" fillId="4" borderId="17" xfId="0" applyFont="1" applyFill="1" applyBorder="1" applyAlignment="1" applyProtection="1">
      <alignment vertical="center" textRotation="255"/>
      <protection locked="0"/>
    </xf>
    <xf numFmtId="0" fontId="32" fillId="3" borderId="100" xfId="0" applyFont="1" applyFill="1" applyBorder="1" applyProtection="1">
      <alignment vertical="center"/>
      <protection locked="0"/>
    </xf>
    <xf numFmtId="49" fontId="107" fillId="3" borderId="101" xfId="0" applyNumberFormat="1" applyFont="1" applyFill="1" applyBorder="1" applyProtection="1">
      <alignment vertical="center"/>
      <protection locked="0"/>
    </xf>
    <xf numFmtId="49" fontId="32" fillId="3" borderId="25" xfId="0" applyNumberFormat="1" applyFont="1" applyFill="1" applyBorder="1" applyProtection="1">
      <alignment vertical="center"/>
      <protection locked="0"/>
    </xf>
    <xf numFmtId="0" fontId="32" fillId="3" borderId="17" xfId="0" applyFont="1" applyFill="1" applyBorder="1" applyProtection="1">
      <alignment vertical="center"/>
      <protection locked="0"/>
    </xf>
    <xf numFmtId="0" fontId="32" fillId="3" borderId="0" xfId="0" applyFont="1" applyFill="1" applyProtection="1">
      <alignment vertical="center"/>
      <protection locked="0"/>
    </xf>
    <xf numFmtId="0" fontId="32" fillId="3" borderId="23" xfId="0" applyFont="1" applyFill="1" applyBorder="1" applyProtection="1">
      <alignment vertical="center"/>
      <protection locked="0"/>
    </xf>
    <xf numFmtId="49" fontId="32" fillId="3" borderId="42" xfId="0" applyNumberFormat="1" applyFont="1" applyFill="1" applyBorder="1" applyProtection="1">
      <alignment vertical="center"/>
      <protection locked="0"/>
    </xf>
    <xf numFmtId="0" fontId="40" fillId="3" borderId="53" xfId="0" applyFont="1" applyFill="1" applyBorder="1">
      <alignment vertical="center"/>
    </xf>
    <xf numFmtId="0" fontId="25" fillId="3" borderId="48" xfId="0" applyFont="1" applyFill="1" applyBorder="1" applyProtection="1">
      <alignment vertical="center"/>
      <protection locked="0"/>
    </xf>
    <xf numFmtId="0" fontId="25" fillId="3" borderId="49" xfId="0" applyFont="1" applyFill="1" applyBorder="1" applyProtection="1">
      <alignment vertical="center"/>
      <protection locked="0"/>
    </xf>
    <xf numFmtId="0" fontId="40" fillId="3" borderId="4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45" xfId="0" applyFont="1" applyFill="1" applyBorder="1" applyProtection="1">
      <alignment vertical="center"/>
      <protection locked="0"/>
    </xf>
    <xf numFmtId="0" fontId="25" fillId="3" borderId="46" xfId="0" applyFont="1" applyFill="1" applyBorder="1" applyProtection="1">
      <alignment vertical="center"/>
      <protection locked="0"/>
    </xf>
    <xf numFmtId="0" fontId="3" fillId="3" borderId="45" xfId="0" applyFont="1" applyFill="1" applyBorder="1" applyProtection="1">
      <alignment vertical="center"/>
      <protection locked="0"/>
    </xf>
    <xf numFmtId="0" fontId="3" fillId="3" borderId="47" xfId="0" applyFont="1" applyFill="1" applyBorder="1" applyProtection="1">
      <alignment vertical="center"/>
      <protection locked="0"/>
    </xf>
    <xf numFmtId="0" fontId="126" fillId="3" borderId="50" xfId="0" applyFont="1" applyFill="1" applyBorder="1" applyProtection="1">
      <alignment vertical="center"/>
      <protection locked="0"/>
    </xf>
    <xf numFmtId="0" fontId="34" fillId="3" borderId="26" xfId="0" applyFont="1" applyFill="1" applyBorder="1" applyProtection="1">
      <alignment vertical="center"/>
      <protection locked="0"/>
    </xf>
    <xf numFmtId="0" fontId="34" fillId="3" borderId="51" xfId="0" applyFont="1" applyFill="1" applyBorder="1" applyProtection="1">
      <alignment vertical="center"/>
      <protection locked="0"/>
    </xf>
    <xf numFmtId="0" fontId="118" fillId="0" borderId="0" xfId="2" applyFont="1" applyAlignment="1" applyProtection="1">
      <alignment vertical="center" wrapText="1"/>
    </xf>
    <xf numFmtId="0" fontId="32" fillId="3" borderId="50" xfId="0" applyFont="1" applyFill="1" applyBorder="1" applyProtection="1">
      <alignment vertical="center"/>
      <protection locked="0"/>
    </xf>
    <xf numFmtId="0" fontId="32" fillId="3" borderId="26" xfId="0" applyFont="1" applyFill="1" applyBorder="1" applyProtection="1">
      <alignment vertical="center"/>
      <protection locked="0"/>
    </xf>
    <xf numFmtId="0" fontId="14" fillId="3" borderId="26" xfId="0" applyFont="1" applyFill="1" applyBorder="1" applyProtection="1">
      <alignment vertical="center"/>
      <protection locked="0"/>
    </xf>
    <xf numFmtId="0" fontId="14" fillId="3" borderId="51" xfId="0" applyFont="1" applyFill="1" applyBorder="1" applyProtection="1">
      <alignment vertical="center"/>
      <protection locked="0"/>
    </xf>
    <xf numFmtId="0" fontId="130" fillId="0" borderId="0" xfId="2" applyFont="1" applyAlignment="1" applyProtection="1">
      <alignment vertical="center" wrapText="1"/>
    </xf>
    <xf numFmtId="0" fontId="36" fillId="3" borderId="50" xfId="0" applyFont="1" applyFill="1" applyBorder="1" applyProtection="1">
      <alignment vertical="center"/>
      <protection locked="0"/>
    </xf>
    <xf numFmtId="0" fontId="32" fillId="3" borderId="21" xfId="0" applyFont="1" applyFill="1" applyBorder="1" applyProtection="1">
      <alignment vertical="center"/>
      <protection locked="0"/>
    </xf>
    <xf numFmtId="0" fontId="129" fillId="3" borderId="21" xfId="0" applyFont="1" applyFill="1" applyBorder="1" applyProtection="1">
      <alignment vertical="center"/>
      <protection locked="0"/>
    </xf>
    <xf numFmtId="0" fontId="34" fillId="3" borderId="19" xfId="0" applyFont="1" applyFill="1" applyBorder="1" applyProtection="1">
      <alignment vertical="center"/>
      <protection locked="0"/>
    </xf>
    <xf numFmtId="0" fontId="34" fillId="3" borderId="37" xfId="0" applyFont="1" applyFill="1" applyBorder="1" applyProtection="1">
      <alignment vertical="center"/>
      <protection locked="0"/>
    </xf>
    <xf numFmtId="0" fontId="35" fillId="3" borderId="36" xfId="0" applyFont="1" applyFill="1" applyBorder="1" applyProtection="1">
      <alignment vertical="center"/>
      <protection locked="0"/>
    </xf>
    <xf numFmtId="0" fontId="35" fillId="3" borderId="19" xfId="0" applyFont="1" applyFill="1" applyBorder="1" applyProtection="1">
      <alignment vertical="center"/>
      <protection locked="0"/>
    </xf>
    <xf numFmtId="0" fontId="35" fillId="3" borderId="37" xfId="0" applyFont="1" applyFill="1" applyBorder="1" applyProtection="1">
      <alignment vertical="center"/>
      <protection locked="0"/>
    </xf>
    <xf numFmtId="0" fontId="32" fillId="3" borderId="51" xfId="0" applyFont="1" applyFill="1" applyBorder="1" applyProtection="1">
      <alignment vertical="center"/>
      <protection locked="0"/>
    </xf>
    <xf numFmtId="0" fontId="18" fillId="3" borderId="26" xfId="0" applyFont="1" applyFill="1" applyBorder="1" applyProtection="1">
      <alignment vertical="center"/>
      <protection locked="0"/>
    </xf>
    <xf numFmtId="49" fontId="107" fillId="3" borderId="26" xfId="0" applyNumberFormat="1" applyFont="1" applyFill="1" applyBorder="1" applyProtection="1">
      <alignment vertical="center"/>
      <protection locked="0"/>
    </xf>
    <xf numFmtId="49" fontId="32" fillId="3" borderId="26" xfId="0" applyNumberFormat="1" applyFont="1" applyFill="1" applyBorder="1" applyProtection="1">
      <alignment vertical="center"/>
      <protection locked="0"/>
    </xf>
    <xf numFmtId="49" fontId="107" fillId="3" borderId="51" xfId="0" applyNumberFormat="1" applyFont="1" applyFill="1" applyBorder="1" applyProtection="1">
      <alignment vertical="center"/>
      <protection locked="0"/>
    </xf>
    <xf numFmtId="0" fontId="20" fillId="4" borderId="38" xfId="0" applyFont="1" applyFill="1" applyBorder="1" applyAlignment="1" applyProtection="1">
      <alignment vertical="center" textRotation="255"/>
      <protection locked="0"/>
    </xf>
    <xf numFmtId="0" fontId="20" fillId="4" borderId="52" xfId="0" applyFont="1" applyFill="1" applyBorder="1" applyAlignment="1" applyProtection="1">
      <alignment vertical="center" textRotation="180"/>
      <protection locked="0"/>
    </xf>
    <xf numFmtId="0" fontId="37" fillId="3" borderId="105" xfId="0" applyFont="1" applyFill="1" applyBorder="1" applyProtection="1">
      <alignment vertical="center"/>
      <protection locked="0"/>
    </xf>
    <xf numFmtId="0" fontId="38" fillId="3" borderId="103" xfId="0" applyFont="1" applyFill="1" applyBorder="1" applyProtection="1">
      <alignment vertical="center"/>
      <protection locked="0"/>
    </xf>
    <xf numFmtId="0" fontId="38" fillId="3" borderId="106" xfId="0" applyFont="1" applyFill="1" applyBorder="1" applyProtection="1">
      <alignment vertical="center"/>
      <protection locked="0"/>
    </xf>
    <xf numFmtId="0" fontId="135" fillId="0" borderId="0" xfId="2" applyFont="1" applyAlignment="1" applyProtection="1">
      <alignment horizontal="right" vertical="center"/>
      <protection locked="0"/>
    </xf>
    <xf numFmtId="0" fontId="25" fillId="3" borderId="108" xfId="0" applyFont="1" applyFill="1" applyBorder="1" applyAlignment="1">
      <alignment vertical="center" wrapText="1"/>
    </xf>
    <xf numFmtId="0" fontId="43" fillId="3" borderId="108" xfId="0" applyFont="1" applyFill="1" applyBorder="1">
      <alignment vertical="center"/>
    </xf>
    <xf numFmtId="0" fontId="105" fillId="0" borderId="4" xfId="0" applyFont="1" applyBorder="1">
      <alignment vertical="center"/>
    </xf>
    <xf numFmtId="0" fontId="136" fillId="4" borderId="17" xfId="0" applyFont="1" applyFill="1" applyBorder="1" applyAlignment="1" applyProtection="1">
      <alignment vertical="center" textRotation="255"/>
      <protection locked="0"/>
    </xf>
    <xf numFmtId="0" fontId="25" fillId="3" borderId="107" xfId="0" applyFont="1" applyFill="1" applyBorder="1" applyProtection="1">
      <alignment vertical="center"/>
      <protection locked="0"/>
    </xf>
    <xf numFmtId="0" fontId="49" fillId="3" borderId="108" xfId="0" applyFont="1" applyFill="1" applyBorder="1" applyProtection="1">
      <alignment vertical="center"/>
      <protection locked="0"/>
    </xf>
    <xf numFmtId="0" fontId="25" fillId="3" borderId="108" xfId="0" applyFont="1" applyFill="1" applyBorder="1" applyProtection="1">
      <alignment vertical="center"/>
      <protection locked="0"/>
    </xf>
    <xf numFmtId="49" fontId="107" fillId="3" borderId="108" xfId="0" applyNumberFormat="1" applyFont="1" applyFill="1" applyBorder="1" applyProtection="1">
      <alignment vertical="center"/>
      <protection locked="0"/>
    </xf>
    <xf numFmtId="0" fontId="25" fillId="3" borderId="109" xfId="0" applyFont="1" applyFill="1" applyBorder="1" applyProtection="1">
      <alignment vertical="center"/>
      <protection locked="0"/>
    </xf>
    <xf numFmtId="0" fontId="43" fillId="3" borderId="108" xfId="0" applyFont="1" applyFill="1" applyBorder="1" applyProtection="1">
      <alignment vertical="center"/>
      <protection locked="0"/>
    </xf>
    <xf numFmtId="0" fontId="32" fillId="3" borderId="15" xfId="0" applyFont="1" applyFill="1" applyBorder="1" applyProtection="1">
      <alignment vertical="center"/>
      <protection locked="0"/>
    </xf>
    <xf numFmtId="0" fontId="32" fillId="3" borderId="13" xfId="0" applyFont="1" applyFill="1" applyBorder="1" applyProtection="1">
      <alignment vertical="center"/>
      <protection locked="0"/>
    </xf>
    <xf numFmtId="0" fontId="32" fillId="3" borderId="16" xfId="0" applyFont="1" applyFill="1" applyBorder="1" applyProtection="1">
      <alignment vertical="center"/>
      <protection locked="0"/>
    </xf>
    <xf numFmtId="0" fontId="25" fillId="3" borderId="89" xfId="0" applyFont="1" applyFill="1" applyBorder="1" applyProtection="1">
      <alignment vertical="center"/>
      <protection locked="0"/>
    </xf>
    <xf numFmtId="0" fontId="25" fillId="3" borderId="26" xfId="0" applyFont="1" applyFill="1" applyBorder="1" applyProtection="1">
      <alignment vertical="center"/>
      <protection locked="0"/>
    </xf>
    <xf numFmtId="0" fontId="25" fillId="3" borderId="57" xfId="0" applyFont="1" applyFill="1" applyBorder="1" applyProtection="1">
      <alignment vertical="center"/>
      <protection locked="0"/>
    </xf>
    <xf numFmtId="0" fontId="43" fillId="3" borderId="26" xfId="0" applyFont="1" applyFill="1" applyBorder="1" applyProtection="1">
      <alignment vertical="center"/>
      <protection locked="0"/>
    </xf>
    <xf numFmtId="0" fontId="32" fillId="3" borderId="110" xfId="0" applyFont="1" applyFill="1" applyBorder="1" applyProtection="1">
      <alignment vertical="center"/>
      <protection locked="0"/>
    </xf>
    <xf numFmtId="0" fontId="49" fillId="3" borderId="26" xfId="0" applyFont="1" applyFill="1" applyBorder="1" applyProtection="1">
      <alignment vertical="center"/>
      <protection locked="0"/>
    </xf>
    <xf numFmtId="0" fontId="25" fillId="3" borderId="89" xfId="0" applyFont="1" applyFill="1" applyBorder="1" applyAlignment="1" applyProtection="1">
      <alignment horizontal="left" vertical="center"/>
      <protection locked="0"/>
    </xf>
    <xf numFmtId="0" fontId="14" fillId="3" borderId="110" xfId="0" applyFont="1" applyFill="1" applyBorder="1" applyProtection="1">
      <alignment vertical="center"/>
      <protection locked="0"/>
    </xf>
    <xf numFmtId="0" fontId="41" fillId="3" borderId="26" xfId="0" applyFont="1" applyFill="1" applyBorder="1" applyProtection="1">
      <alignment vertical="center"/>
      <protection locked="0"/>
    </xf>
    <xf numFmtId="0" fontId="41" fillId="3" borderId="110" xfId="0" applyFont="1" applyFill="1" applyBorder="1" applyProtection="1">
      <alignment vertical="center"/>
      <protection locked="0"/>
    </xf>
    <xf numFmtId="0" fontId="25" fillId="3" borderId="112" xfId="0" applyFont="1" applyFill="1" applyBorder="1" applyAlignment="1">
      <alignment vertical="center" wrapText="1"/>
    </xf>
    <xf numFmtId="0" fontId="25" fillId="3" borderId="59" xfId="0" applyFont="1" applyFill="1" applyBorder="1" applyProtection="1">
      <alignment vertical="center"/>
      <protection locked="0"/>
    </xf>
    <xf numFmtId="0" fontId="25" fillId="3" borderId="60" xfId="0" applyFont="1" applyFill="1" applyBorder="1" applyProtection="1">
      <alignment vertical="center"/>
      <protection locked="0"/>
    </xf>
    <xf numFmtId="0" fontId="41" fillId="3" borderId="60" xfId="0" applyFont="1" applyFill="1" applyBorder="1" applyProtection="1">
      <alignment vertical="center"/>
      <protection locked="0"/>
    </xf>
    <xf numFmtId="0" fontId="41" fillId="3" borderId="114" xfId="0" applyFont="1" applyFill="1" applyBorder="1" applyProtection="1">
      <alignment vertical="center"/>
      <protection locked="0"/>
    </xf>
    <xf numFmtId="0" fontId="40" fillId="3" borderId="26" xfId="0" applyFont="1" applyFill="1" applyBorder="1" applyProtection="1">
      <alignment vertical="center"/>
      <protection locked="0"/>
    </xf>
    <xf numFmtId="0" fontId="41" fillId="3" borderId="61" xfId="0" applyFont="1" applyFill="1" applyBorder="1" applyProtection="1">
      <alignment vertical="center"/>
      <protection locked="0"/>
    </xf>
    <xf numFmtId="0" fontId="25" fillId="3" borderId="61" xfId="0" applyFont="1" applyFill="1" applyBorder="1" applyProtection="1">
      <alignment vertical="center"/>
      <protection locked="0"/>
    </xf>
    <xf numFmtId="0" fontId="25" fillId="3" borderId="116" xfId="0" applyFont="1" applyFill="1" applyBorder="1" applyProtection="1">
      <alignment vertical="center"/>
      <protection locked="0"/>
    </xf>
    <xf numFmtId="0" fontId="50" fillId="3" borderId="26" xfId="0" applyFont="1" applyFill="1" applyBorder="1" applyProtection="1">
      <alignment vertical="center"/>
      <protection locked="0"/>
    </xf>
    <xf numFmtId="0" fontId="25" fillId="3" borderId="110" xfId="0" applyFont="1" applyFill="1" applyBorder="1" applyProtection="1">
      <alignment vertical="center"/>
      <protection locked="0"/>
    </xf>
    <xf numFmtId="49" fontId="107" fillId="3" borderId="110" xfId="0" applyNumberFormat="1" applyFont="1" applyFill="1" applyBorder="1" applyProtection="1">
      <alignment vertical="center"/>
      <protection locked="0"/>
    </xf>
    <xf numFmtId="0" fontId="139" fillId="3" borderId="24" xfId="0" applyFont="1" applyFill="1" applyBorder="1" applyProtection="1">
      <alignment vertical="center"/>
      <protection locked="0"/>
    </xf>
    <xf numFmtId="0" fontId="139" fillId="3" borderId="25" xfId="0" applyFont="1" applyFill="1" applyBorder="1" applyProtection="1">
      <alignment vertical="center"/>
      <protection locked="0"/>
    </xf>
    <xf numFmtId="0" fontId="143" fillId="3" borderId="25" xfId="0" applyFont="1" applyFill="1" applyBorder="1" applyAlignment="1" applyProtection="1">
      <alignment vertical="top"/>
      <protection locked="0"/>
    </xf>
    <xf numFmtId="0" fontId="143" fillId="3" borderId="29" xfId="0" applyFont="1" applyFill="1" applyBorder="1" applyAlignment="1" applyProtection="1">
      <alignment vertical="top"/>
      <protection locked="0"/>
    </xf>
    <xf numFmtId="0" fontId="139" fillId="8" borderId="6" xfId="0" applyFont="1" applyFill="1" applyBorder="1" applyProtection="1">
      <alignment vertical="center"/>
      <protection locked="0"/>
    </xf>
    <xf numFmtId="0" fontId="139" fillId="8" borderId="7" xfId="0" applyFont="1" applyFill="1" applyBorder="1" applyProtection="1">
      <alignment vertical="center"/>
      <protection locked="0"/>
    </xf>
    <xf numFmtId="0" fontId="139" fillId="8" borderId="8" xfId="0" applyFont="1" applyFill="1" applyBorder="1" applyProtection="1">
      <alignment vertical="center"/>
      <protection locked="0"/>
    </xf>
    <xf numFmtId="0" fontId="8" fillId="0" borderId="0" xfId="0" applyFont="1" applyAlignment="1" applyProtection="1">
      <alignment vertical="center" wrapText="1" shrinkToFit="1"/>
      <protection locked="0"/>
    </xf>
    <xf numFmtId="0" fontId="20" fillId="4" borderId="4" xfId="0" applyFont="1" applyFill="1" applyBorder="1" applyAlignment="1" applyProtection="1">
      <alignment vertical="center" textRotation="255"/>
      <protection locked="0"/>
    </xf>
    <xf numFmtId="0" fontId="62" fillId="0" borderId="0" xfId="0" applyFont="1" applyProtection="1">
      <alignment vertical="center"/>
      <protection locked="0"/>
    </xf>
    <xf numFmtId="49" fontId="68" fillId="0" borderId="0" xfId="0" quotePrefix="1" applyNumberFormat="1" applyFont="1">
      <alignment vertical="center"/>
    </xf>
    <xf numFmtId="176" fontId="39" fillId="0" borderId="17" xfId="0" applyNumberFormat="1" applyFont="1" applyBorder="1" applyAlignment="1" applyProtection="1">
      <alignment vertical="top"/>
      <protection locked="0"/>
    </xf>
    <xf numFmtId="176" fontId="39" fillId="0" borderId="0" xfId="0" applyNumberFormat="1" applyFont="1" applyAlignment="1" applyProtection="1">
      <alignment vertical="top"/>
      <protection locked="0"/>
    </xf>
    <xf numFmtId="176" fontId="39" fillId="0" borderId="5" xfId="0" applyNumberFormat="1" applyFont="1" applyBorder="1" applyAlignment="1" applyProtection="1">
      <alignment vertical="top"/>
      <protection locked="0"/>
    </xf>
    <xf numFmtId="49" fontId="107" fillId="0" borderId="17" xfId="0" applyNumberFormat="1" applyFont="1" applyBorder="1" applyAlignment="1" applyProtection="1">
      <alignment vertical="top"/>
      <protection locked="0"/>
    </xf>
    <xf numFmtId="49" fontId="107" fillId="0" borderId="0" xfId="0" applyNumberFormat="1" applyFont="1" applyAlignment="1" applyProtection="1">
      <alignment vertical="top"/>
      <protection locked="0"/>
    </xf>
    <xf numFmtId="49" fontId="107" fillId="0" borderId="5" xfId="0" applyNumberFormat="1" applyFont="1" applyBorder="1" applyAlignment="1" applyProtection="1">
      <alignment vertical="top"/>
      <protection locked="0"/>
    </xf>
    <xf numFmtId="0" fontId="20" fillId="4" borderId="6" xfId="0" applyFont="1" applyFill="1" applyBorder="1" applyAlignment="1" applyProtection="1">
      <alignment vertical="center" textRotation="255"/>
      <protection locked="0"/>
    </xf>
    <xf numFmtId="0" fontId="20" fillId="4" borderId="63" xfId="0" applyFont="1" applyFill="1" applyBorder="1" applyAlignment="1" applyProtection="1">
      <alignment vertical="center" textRotation="180"/>
      <protection locked="0"/>
    </xf>
    <xf numFmtId="49" fontId="107" fillId="0" borderId="64" xfId="0" applyNumberFormat="1" applyFont="1" applyBorder="1" applyAlignment="1" applyProtection="1">
      <alignment vertical="top"/>
      <protection locked="0"/>
    </xf>
    <xf numFmtId="49" fontId="107" fillId="0" borderId="7" xfId="0" applyNumberFormat="1" applyFont="1" applyBorder="1" applyAlignment="1" applyProtection="1">
      <alignment vertical="top"/>
      <protection locked="0"/>
    </xf>
    <xf numFmtId="49" fontId="107" fillId="0" borderId="8" xfId="0" applyNumberFormat="1" applyFont="1" applyBorder="1" applyAlignment="1" applyProtection="1">
      <alignment vertical="top"/>
      <protection locked="0"/>
    </xf>
    <xf numFmtId="0" fontId="20" fillId="3" borderId="2" xfId="0" applyFont="1" applyFill="1" applyBorder="1" applyProtection="1">
      <alignment vertical="center"/>
      <protection locked="0"/>
    </xf>
    <xf numFmtId="0" fontId="94" fillId="3" borderId="68" xfId="0" applyFont="1" applyFill="1" applyBorder="1" applyAlignment="1">
      <alignment horizontal="right" vertical="top" wrapText="1"/>
    </xf>
    <xf numFmtId="0" fontId="148" fillId="0" borderId="0" xfId="0" applyFont="1" applyAlignment="1" applyProtection="1">
      <alignment vertical="center" wrapText="1"/>
      <protection locked="0"/>
    </xf>
    <xf numFmtId="0" fontId="17" fillId="3" borderId="0" xfId="0" applyFont="1" applyFill="1" applyAlignment="1" applyProtection="1">
      <alignment horizontal="right" vertical="top"/>
      <protection locked="0"/>
    </xf>
    <xf numFmtId="0" fontId="54" fillId="3" borderId="0" xfId="0" applyFont="1" applyFill="1" applyAlignment="1" applyProtection="1">
      <alignment vertical="top"/>
      <protection locked="0"/>
    </xf>
    <xf numFmtId="0" fontId="55" fillId="3" borderId="0" xfId="2" applyFont="1" applyFill="1" applyAlignment="1" applyProtection="1">
      <alignment vertical="top"/>
      <protection locked="0"/>
    </xf>
    <xf numFmtId="0" fontId="17" fillId="3" borderId="71" xfId="0" applyFont="1" applyFill="1" applyBorder="1" applyAlignment="1">
      <alignment vertical="center" wrapText="1"/>
    </xf>
    <xf numFmtId="0" fontId="17" fillId="3" borderId="75" xfId="0" applyFont="1" applyFill="1" applyBorder="1" applyAlignment="1">
      <alignment vertical="center" wrapText="1"/>
    </xf>
    <xf numFmtId="0" fontId="17" fillId="3" borderId="77" xfId="0" applyFont="1" applyFill="1" applyBorder="1" applyAlignment="1">
      <alignment vertical="center" wrapText="1"/>
    </xf>
    <xf numFmtId="0" fontId="17" fillId="3" borderId="0" xfId="0" applyFont="1" applyFill="1" applyProtection="1">
      <alignment vertical="center"/>
      <protection locked="0"/>
    </xf>
    <xf numFmtId="0" fontId="20" fillId="4" borderId="1" xfId="0" applyFont="1" applyFill="1" applyBorder="1" applyAlignment="1" applyProtection="1">
      <alignment vertical="center" textRotation="255"/>
      <protection locked="0"/>
    </xf>
    <xf numFmtId="0" fontId="20" fillId="4" borderId="65" xfId="0" applyFont="1" applyFill="1" applyBorder="1" applyAlignment="1" applyProtection="1">
      <alignment vertical="center" textRotation="180"/>
      <protection locked="0"/>
    </xf>
    <xf numFmtId="0" fontId="41" fillId="3" borderId="66" xfId="0" applyFont="1" applyFill="1" applyBorder="1" applyProtection="1">
      <alignment vertical="center"/>
      <protection locked="0"/>
    </xf>
    <xf numFmtId="0" fontId="41" fillId="3" borderId="2" xfId="0" applyFont="1" applyFill="1" applyBorder="1" applyProtection="1">
      <alignment vertical="center"/>
      <protection locked="0"/>
    </xf>
    <xf numFmtId="0" fontId="41" fillId="3" borderId="120" xfId="0" applyFont="1" applyFill="1" applyBorder="1" applyProtection="1">
      <alignment vertical="center"/>
      <protection locked="0"/>
    </xf>
    <xf numFmtId="0" fontId="46" fillId="3" borderId="121" xfId="0" applyFont="1" applyFill="1" applyBorder="1" applyProtection="1">
      <alignment vertical="center"/>
      <protection locked="0"/>
    </xf>
    <xf numFmtId="0" fontId="46" fillId="3" borderId="2" xfId="0" applyFont="1" applyFill="1" applyBorder="1" applyProtection="1">
      <alignment vertical="center"/>
      <protection locked="0"/>
    </xf>
    <xf numFmtId="0" fontId="41" fillId="3" borderId="100" xfId="0" applyFont="1" applyFill="1" applyBorder="1" applyProtection="1">
      <alignment vertical="center"/>
      <protection locked="0"/>
    </xf>
    <xf numFmtId="0" fontId="41" fillId="3" borderId="27" xfId="0" applyFont="1" applyFill="1" applyBorder="1" applyProtection="1">
      <alignment vertical="center"/>
      <protection locked="0"/>
    </xf>
    <xf numFmtId="0" fontId="41" fillId="3" borderId="91" xfId="0" applyFont="1" applyFill="1" applyBorder="1" applyProtection="1">
      <alignment vertical="center"/>
      <protection locked="0"/>
    </xf>
    <xf numFmtId="0" fontId="46" fillId="3" borderId="90" xfId="0" applyFont="1" applyFill="1" applyBorder="1" applyProtection="1">
      <alignment vertical="center"/>
      <protection locked="0"/>
    </xf>
    <xf numFmtId="0" fontId="46" fillId="3" borderId="27" xfId="0" applyFont="1" applyFill="1" applyBorder="1" applyProtection="1">
      <alignment vertical="center"/>
      <protection locked="0"/>
    </xf>
    <xf numFmtId="0" fontId="20" fillId="4" borderId="67" xfId="0" applyFont="1" applyFill="1" applyBorder="1" applyAlignment="1" applyProtection="1">
      <alignment vertical="center" textRotation="255"/>
      <protection locked="0"/>
    </xf>
    <xf numFmtId="0" fontId="113" fillId="3" borderId="122" xfId="0" applyFont="1" applyFill="1" applyBorder="1" applyProtection="1">
      <alignment vertical="center"/>
      <protection locked="0"/>
    </xf>
    <xf numFmtId="0" fontId="113" fillId="3" borderId="41" xfId="0" applyFont="1" applyFill="1" applyBorder="1" applyProtection="1">
      <alignment vertical="center"/>
      <protection locked="0"/>
    </xf>
    <xf numFmtId="0" fontId="113" fillId="3" borderId="42" xfId="0" applyFont="1" applyFill="1" applyBorder="1" applyProtection="1">
      <alignment vertical="center"/>
      <protection locked="0"/>
    </xf>
    <xf numFmtId="0" fontId="150" fillId="3" borderId="40" xfId="0" applyFont="1" applyFill="1" applyBorder="1" applyProtection="1">
      <alignment vertical="center"/>
      <protection locked="0"/>
    </xf>
    <xf numFmtId="0" fontId="150" fillId="3" borderId="41" xfId="0" applyFont="1" applyFill="1" applyBorder="1" applyProtection="1">
      <alignment vertical="center"/>
      <protection locked="0"/>
    </xf>
    <xf numFmtId="0" fontId="27" fillId="3" borderId="68" xfId="0" applyFont="1" applyFill="1" applyBorder="1" applyAlignment="1" applyProtection="1">
      <alignment vertical="center" textRotation="255"/>
      <protection locked="0"/>
    </xf>
    <xf numFmtId="0" fontId="27" fillId="3" borderId="33" xfId="0" applyFont="1" applyFill="1" applyBorder="1" applyAlignment="1" applyProtection="1">
      <alignment vertical="center" textRotation="180"/>
      <protection locked="0"/>
    </xf>
    <xf numFmtId="0" fontId="33" fillId="3" borderId="62" xfId="0" applyFont="1" applyFill="1" applyBorder="1" applyProtection="1">
      <alignment vertical="center"/>
      <protection locked="0"/>
    </xf>
    <xf numFmtId="0" fontId="33" fillId="3" borderId="45" xfId="0" applyFont="1" applyFill="1" applyBorder="1" applyProtection="1">
      <alignment vertical="center"/>
      <protection locked="0"/>
    </xf>
    <xf numFmtId="0" fontId="33" fillId="3" borderId="69" xfId="0" applyFont="1" applyFill="1" applyBorder="1" applyProtection="1">
      <alignment vertical="center"/>
      <protection locked="0"/>
    </xf>
    <xf numFmtId="0" fontId="152" fillId="3" borderId="19" xfId="0" applyFont="1" applyFill="1" applyBorder="1" applyAlignment="1">
      <alignment vertical="center" shrinkToFit="1"/>
    </xf>
    <xf numFmtId="0" fontId="30" fillId="3" borderId="19" xfId="0" applyFont="1" applyFill="1" applyBorder="1" applyProtection="1">
      <alignment vertical="center"/>
      <protection locked="0"/>
    </xf>
    <xf numFmtId="0" fontId="154" fillId="3" borderId="19" xfId="0" applyFont="1" applyFill="1" applyBorder="1" applyProtection="1">
      <alignment vertical="center"/>
      <protection locked="0"/>
    </xf>
    <xf numFmtId="0" fontId="17" fillId="3" borderId="21" xfId="0" applyFont="1" applyFill="1" applyBorder="1" applyProtection="1">
      <alignment vertical="center"/>
      <protection locked="0"/>
    </xf>
    <xf numFmtId="0" fontId="17" fillId="3" borderId="19" xfId="0" applyFont="1" applyFill="1" applyBorder="1" applyProtection="1">
      <alignment vertical="center"/>
      <protection locked="0"/>
    </xf>
    <xf numFmtId="0" fontId="17" fillId="3" borderId="92" xfId="0" applyFont="1" applyFill="1" applyBorder="1" applyProtection="1">
      <alignment vertical="center"/>
      <protection locked="0"/>
    </xf>
    <xf numFmtId="0" fontId="152" fillId="3" borderId="27" xfId="0" applyFont="1" applyFill="1" applyBorder="1" applyAlignment="1">
      <alignment vertical="center" shrinkToFit="1"/>
    </xf>
    <xf numFmtId="0" fontId="152" fillId="3" borderId="61" xfId="0" applyFont="1" applyFill="1" applyBorder="1" applyAlignment="1">
      <alignment vertical="center" shrinkToFit="1"/>
    </xf>
    <xf numFmtId="0" fontId="94" fillId="3" borderId="27" xfId="0" applyFont="1" applyFill="1" applyBorder="1" applyAlignment="1">
      <alignment vertical="center" shrinkToFit="1"/>
    </xf>
    <xf numFmtId="0" fontId="94" fillId="3" borderId="93" xfId="0" applyFont="1" applyFill="1" applyBorder="1" applyAlignment="1">
      <alignment vertical="center" shrinkToFit="1"/>
    </xf>
    <xf numFmtId="0" fontId="30" fillId="3" borderId="27" xfId="0" applyFont="1" applyFill="1" applyBorder="1" applyProtection="1">
      <alignment vertical="center"/>
      <protection locked="0"/>
    </xf>
    <xf numFmtId="0" fontId="32" fillId="3" borderId="90" xfId="0" applyFont="1" applyFill="1" applyBorder="1" applyProtection="1">
      <alignment vertical="center"/>
      <protection locked="0"/>
    </xf>
    <xf numFmtId="0" fontId="30" fillId="3" borderId="61" xfId="0" applyFont="1" applyFill="1" applyBorder="1" applyProtection="1">
      <alignment vertical="center"/>
      <protection locked="0"/>
    </xf>
    <xf numFmtId="0" fontId="17" fillId="3" borderId="27" xfId="0" applyFont="1" applyFill="1" applyBorder="1" applyProtection="1">
      <alignment vertical="center"/>
      <protection locked="0"/>
    </xf>
    <xf numFmtId="0" fontId="17" fillId="3" borderId="93" xfId="0" applyFont="1" applyFill="1" applyBorder="1" applyProtection="1">
      <alignment vertical="center"/>
      <protection locked="0"/>
    </xf>
    <xf numFmtId="0" fontId="152" fillId="3" borderId="91" xfId="0" applyFont="1" applyFill="1" applyBorder="1" applyAlignment="1">
      <alignment vertical="center" shrinkToFit="1"/>
    </xf>
    <xf numFmtId="0" fontId="15" fillId="3" borderId="20" xfId="0" applyFont="1" applyFill="1" applyBorder="1" applyAlignment="1">
      <alignment vertical="center" shrinkToFit="1"/>
    </xf>
    <xf numFmtId="0" fontId="30" fillId="3" borderId="91" xfId="0" applyFont="1" applyFill="1" applyBorder="1" applyProtection="1">
      <alignment vertical="center"/>
      <protection locked="0"/>
    </xf>
    <xf numFmtId="0" fontId="50" fillId="3" borderId="91" xfId="0" applyFont="1" applyFill="1" applyBorder="1" applyProtection="1">
      <alignment vertical="center"/>
      <protection locked="0"/>
    </xf>
    <xf numFmtId="0" fontId="14" fillId="3" borderId="90" xfId="0" applyFont="1" applyFill="1" applyBorder="1" applyProtection="1">
      <alignment vertical="center"/>
      <protection locked="0"/>
    </xf>
    <xf numFmtId="0" fontId="14" fillId="3" borderId="27" xfId="0" applyFont="1" applyFill="1" applyBorder="1" applyProtection="1">
      <alignment vertical="center"/>
      <protection locked="0"/>
    </xf>
    <xf numFmtId="0" fontId="14" fillId="3" borderId="91" xfId="0" applyFont="1" applyFill="1" applyBorder="1" applyProtection="1">
      <alignment vertical="center"/>
      <protection locked="0"/>
    </xf>
    <xf numFmtId="0" fontId="152" fillId="3" borderId="75" xfId="0" applyFont="1" applyFill="1" applyBorder="1" applyAlignment="1">
      <alignment vertical="center" shrinkToFit="1"/>
    </xf>
    <xf numFmtId="0" fontId="27" fillId="3" borderId="71" xfId="0" applyFont="1" applyFill="1" applyBorder="1" applyAlignment="1" applyProtection="1">
      <alignment vertical="center" textRotation="255"/>
      <protection locked="0"/>
    </xf>
    <xf numFmtId="0" fontId="27" fillId="3" borderId="72" xfId="0" applyFont="1" applyFill="1" applyBorder="1" applyAlignment="1" applyProtection="1">
      <alignment vertical="center" textRotation="180"/>
      <protection locked="0"/>
    </xf>
    <xf numFmtId="0" fontId="30" fillId="3" borderId="73" xfId="0" applyFont="1" applyFill="1" applyBorder="1" applyProtection="1">
      <alignment vertical="center"/>
      <protection locked="0"/>
    </xf>
    <xf numFmtId="0" fontId="32" fillId="3" borderId="74" xfId="0" applyFont="1" applyFill="1" applyBorder="1" applyProtection="1">
      <alignment vertical="center"/>
      <protection locked="0"/>
    </xf>
    <xf numFmtId="0" fontId="32" fillId="3" borderId="75" xfId="0" applyFont="1" applyFill="1" applyBorder="1" applyProtection="1">
      <alignment vertical="center"/>
      <protection locked="0"/>
    </xf>
    <xf numFmtId="0" fontId="32" fillId="3" borderId="76" xfId="0" applyFont="1" applyFill="1" applyBorder="1" applyProtection="1">
      <alignment vertical="center"/>
      <protection locked="0"/>
    </xf>
    <xf numFmtId="49" fontId="18" fillId="3" borderId="75" xfId="0" applyNumberFormat="1" applyFont="1" applyFill="1" applyBorder="1" applyProtection="1">
      <alignment vertical="center"/>
      <protection locked="0"/>
    </xf>
    <xf numFmtId="49" fontId="18" fillId="3" borderId="77" xfId="0" applyNumberFormat="1" applyFont="1" applyFill="1" applyBorder="1" applyProtection="1">
      <alignment vertical="center"/>
      <protection locked="0"/>
    </xf>
    <xf numFmtId="0" fontId="17" fillId="3" borderId="0" xfId="0" applyFont="1" applyFill="1" applyAlignment="1" applyProtection="1">
      <alignment vertical="top" shrinkToFit="1"/>
      <protection locked="0"/>
    </xf>
    <xf numFmtId="0" fontId="12" fillId="3" borderId="78" xfId="0" applyFont="1" applyFill="1" applyBorder="1" applyProtection="1">
      <alignment vertical="center"/>
      <protection locked="0"/>
    </xf>
    <xf numFmtId="0" fontId="17" fillId="3" borderId="119" xfId="0" applyFont="1" applyFill="1" applyBorder="1" applyProtection="1">
      <alignment vertical="center"/>
      <protection locked="0"/>
    </xf>
    <xf numFmtId="0" fontId="17" fillId="3" borderId="78" xfId="0" applyFont="1" applyFill="1" applyBorder="1" applyProtection="1">
      <alignment vertical="center"/>
      <protection locked="0"/>
    </xf>
    <xf numFmtId="0" fontId="17" fillId="3" borderId="118" xfId="0" applyFont="1" applyFill="1" applyBorder="1" applyProtection="1">
      <alignment vertical="center"/>
      <protection locked="0"/>
    </xf>
    <xf numFmtId="0" fontId="17" fillId="3" borderId="0" xfId="0" applyFont="1" applyFill="1">
      <alignment vertical="center"/>
    </xf>
    <xf numFmtId="0" fontId="71" fillId="0" borderId="0" xfId="0" applyFont="1" applyBorder="1" applyProtection="1">
      <alignment vertical="center"/>
      <protection locked="0"/>
    </xf>
    <xf numFmtId="0" fontId="70" fillId="3" borderId="0" xfId="0" applyFont="1" applyFill="1" applyBorder="1" applyProtection="1">
      <alignment vertical="center"/>
      <protection locked="0"/>
    </xf>
    <xf numFmtId="0" fontId="70" fillId="3" borderId="131" xfId="0" applyFont="1" applyFill="1" applyBorder="1" applyProtection="1">
      <alignment vertical="center"/>
      <protection locked="0"/>
    </xf>
    <xf numFmtId="0" fontId="25" fillId="7" borderId="20" xfId="0" applyFont="1" applyFill="1" applyBorder="1" applyAlignment="1">
      <alignment horizontal="right" vertical="center"/>
    </xf>
    <xf numFmtId="0" fontId="32" fillId="3" borderId="26" xfId="0" applyFont="1" applyFill="1" applyBorder="1" applyAlignment="1">
      <alignment vertical="center" shrinkToFit="1"/>
    </xf>
    <xf numFmtId="0" fontId="12" fillId="0" borderId="0" xfId="0" applyFont="1" applyAlignment="1" applyProtection="1">
      <alignment horizontal="center" vertical="center"/>
      <protection locked="0"/>
    </xf>
    <xf numFmtId="0" fontId="9" fillId="2" borderId="131" xfId="0" applyFont="1" applyFill="1" applyBorder="1" applyProtection="1">
      <alignment vertical="center"/>
      <protection locked="0"/>
    </xf>
    <xf numFmtId="0" fontId="13" fillId="0" borderId="125" xfId="0" applyFont="1" applyBorder="1" applyProtection="1">
      <alignment vertical="center"/>
      <protection locked="0"/>
    </xf>
    <xf numFmtId="0" fontId="11" fillId="0" borderId="128" xfId="0" applyFont="1" applyBorder="1" applyAlignment="1" applyProtection="1">
      <alignment vertical="center" wrapText="1"/>
      <protection locked="0"/>
    </xf>
    <xf numFmtId="0" fontId="11" fillId="0" borderId="129" xfId="0" applyFont="1" applyBorder="1" applyAlignment="1" applyProtection="1">
      <alignment vertical="center" wrapText="1"/>
      <protection locked="0"/>
    </xf>
    <xf numFmtId="0" fontId="11" fillId="0" borderId="132" xfId="0" applyFont="1" applyBorder="1" applyAlignment="1" applyProtection="1">
      <alignment vertical="center" wrapText="1"/>
      <protection locked="0"/>
    </xf>
    <xf numFmtId="0" fontId="74" fillId="3" borderId="0" xfId="0" applyFont="1" applyFill="1" applyAlignment="1">
      <alignment horizontal="left" vertical="center"/>
    </xf>
    <xf numFmtId="0" fontId="72" fillId="3" borderId="0" xfId="0" applyFont="1" applyFill="1" applyAlignment="1">
      <alignment horizontal="center" vertical="center"/>
    </xf>
    <xf numFmtId="0" fontId="67" fillId="3" borderId="0" xfId="0" applyFont="1" applyFill="1" applyAlignment="1">
      <alignment horizontal="left" vertical="center"/>
    </xf>
    <xf numFmtId="0" fontId="73" fillId="3" borderId="0" xfId="0" applyFont="1" applyFill="1" applyAlignment="1">
      <alignment horizontal="left" vertical="center"/>
    </xf>
    <xf numFmtId="0" fontId="72" fillId="3" borderId="0" xfId="0" applyFont="1" applyFill="1" applyAlignment="1">
      <alignment horizontal="center" vertical="center"/>
    </xf>
    <xf numFmtId="0" fontId="67" fillId="3" borderId="0" xfId="0" applyFont="1" applyFill="1" applyAlignment="1">
      <alignment horizontal="left" vertical="center"/>
    </xf>
    <xf numFmtId="0" fontId="74" fillId="3" borderId="0" xfId="0" applyFont="1" applyFill="1" applyAlignment="1">
      <alignment horizontal="left" vertical="center"/>
    </xf>
    <xf numFmtId="0" fontId="85" fillId="3" borderId="0" xfId="0" applyFont="1" applyFill="1">
      <alignment vertical="center"/>
    </xf>
    <xf numFmtId="0" fontId="102" fillId="3" borderId="79" xfId="0" applyFont="1" applyFill="1" applyBorder="1" applyAlignment="1" applyProtection="1">
      <alignment horizontal="center" vertical="center" shrinkToFit="1"/>
      <protection locked="0"/>
    </xf>
    <xf numFmtId="0" fontId="102" fillId="3" borderId="87" xfId="0" applyFont="1" applyFill="1" applyBorder="1" applyAlignment="1" applyProtection="1">
      <alignment horizontal="center" vertical="center" shrinkToFit="1"/>
      <protection locked="0"/>
    </xf>
    <xf numFmtId="0" fontId="20" fillId="5" borderId="88" xfId="0" applyFont="1" applyFill="1" applyBorder="1" applyAlignment="1">
      <alignment horizontal="left" vertical="center" textRotation="255" shrinkToFit="1"/>
    </xf>
    <xf numFmtId="0" fontId="27" fillId="5" borderId="68" xfId="0" applyFont="1" applyFill="1" applyBorder="1" applyAlignment="1">
      <alignment horizontal="left" vertical="center" textRotation="255" shrinkToFit="1"/>
    </xf>
    <xf numFmtId="0" fontId="27" fillId="5" borderId="71" xfId="0" applyFont="1" applyFill="1" applyBorder="1" applyAlignment="1">
      <alignment horizontal="left" vertical="center" textRotation="255" shrinkToFit="1"/>
    </xf>
    <xf numFmtId="0" fontId="20" fillId="5" borderId="78" xfId="0" applyFont="1" applyFill="1" applyBorder="1" applyAlignment="1">
      <alignment horizontal="center" vertical="center" textRotation="180" shrinkToFit="1"/>
    </xf>
    <xf numFmtId="0" fontId="20" fillId="5" borderId="0" xfId="0" applyFont="1" applyFill="1" applyAlignment="1">
      <alignment horizontal="center" vertical="center" textRotation="180" shrinkToFit="1"/>
    </xf>
    <xf numFmtId="0" fontId="20" fillId="5" borderId="70" xfId="0" applyFont="1" applyFill="1" applyBorder="1" applyAlignment="1">
      <alignment horizontal="center" vertical="center" textRotation="180" shrinkToFit="1"/>
    </xf>
    <xf numFmtId="0" fontId="20" fillId="5" borderId="77" xfId="0" applyFont="1" applyFill="1" applyBorder="1" applyAlignment="1">
      <alignment horizontal="center" vertical="center" textRotation="180" shrinkToFit="1"/>
    </xf>
    <xf numFmtId="0" fontId="22" fillId="6" borderId="12" xfId="0" applyFont="1" applyFill="1" applyBorder="1" applyAlignment="1">
      <alignment vertical="center" shrinkToFit="1"/>
    </xf>
    <xf numFmtId="0" fontId="26" fillId="6" borderId="13" xfId="0" applyFont="1" applyFill="1" applyBorder="1" applyAlignment="1">
      <alignment vertical="center" shrinkToFit="1"/>
    </xf>
    <xf numFmtId="0" fontId="26" fillId="6" borderId="14" xfId="0" applyFont="1" applyFill="1" applyBorder="1" applyAlignment="1">
      <alignment vertical="center" shrinkToFit="1"/>
    </xf>
    <xf numFmtId="49" fontId="108" fillId="3" borderId="13" xfId="0" applyNumberFormat="1" applyFont="1" applyFill="1" applyBorder="1" applyAlignment="1" applyProtection="1">
      <alignment horizontal="left" vertical="center" shrinkToFit="1"/>
      <protection locked="0"/>
    </xf>
    <xf numFmtId="49" fontId="108" fillId="3" borderId="16" xfId="0" applyNumberFormat="1" applyFont="1" applyFill="1" applyBorder="1" applyAlignment="1" applyProtection="1">
      <alignment horizontal="left" vertical="center" shrinkToFit="1"/>
      <protection locked="0"/>
    </xf>
    <xf numFmtId="0" fontId="22" fillId="7" borderId="18" xfId="0" applyFont="1" applyFill="1" applyBorder="1" applyAlignment="1">
      <alignment vertical="center" shrinkToFit="1"/>
    </xf>
    <xf numFmtId="0" fontId="26" fillId="7" borderId="19" xfId="0" applyFont="1" applyFill="1" applyBorder="1" applyAlignment="1">
      <alignment vertical="center" shrinkToFit="1"/>
    </xf>
    <xf numFmtId="0" fontId="26" fillId="7" borderId="20" xfId="0" applyFont="1" applyFill="1" applyBorder="1" applyAlignment="1">
      <alignment vertical="center" shrinkToFit="1"/>
    </xf>
    <xf numFmtId="49" fontId="108" fillId="3" borderId="19" xfId="0" applyNumberFormat="1" applyFont="1" applyFill="1" applyBorder="1" applyAlignment="1" applyProtection="1">
      <alignment horizontal="left" vertical="center" shrinkToFit="1"/>
      <protection locked="0"/>
    </xf>
    <xf numFmtId="49" fontId="108" fillId="3" borderId="22" xfId="0" applyNumberFormat="1" applyFont="1" applyFill="1" applyBorder="1" applyAlignment="1" applyProtection="1">
      <alignment horizontal="left" vertical="center" shrinkToFit="1"/>
      <protection locked="0"/>
    </xf>
    <xf numFmtId="0" fontId="18" fillId="3" borderId="90" xfId="0" applyFont="1" applyFill="1" applyBorder="1" applyAlignment="1">
      <alignment vertical="center" shrinkToFit="1"/>
    </xf>
    <xf numFmtId="0" fontId="32" fillId="3" borderId="27" xfId="0" applyFont="1" applyFill="1" applyBorder="1" applyAlignment="1">
      <alignment vertical="center" shrinkToFit="1"/>
    </xf>
    <xf numFmtId="0" fontId="32" fillId="3" borderId="91" xfId="0" applyFont="1" applyFill="1" applyBorder="1" applyAlignment="1">
      <alignment vertical="center" shrinkToFit="1"/>
    </xf>
    <xf numFmtId="0" fontId="31" fillId="3" borderId="90" xfId="0" applyFont="1" applyFill="1" applyBorder="1" applyAlignment="1">
      <alignment vertical="center" shrinkToFit="1"/>
    </xf>
    <xf numFmtId="0" fontId="18" fillId="3" borderId="27" xfId="0" applyFont="1" applyFill="1" applyBorder="1" applyAlignment="1">
      <alignment vertical="center" shrinkToFit="1"/>
    </xf>
    <xf numFmtId="0" fontId="18" fillId="3" borderId="28" xfId="0" applyFont="1" applyFill="1" applyBorder="1" applyAlignment="1">
      <alignment vertical="center" shrinkToFit="1"/>
    </xf>
    <xf numFmtId="0" fontId="113" fillId="7" borderId="18" xfId="0" applyFont="1" applyFill="1" applyBorder="1" applyAlignment="1">
      <alignment vertical="center" shrinkToFit="1"/>
    </xf>
    <xf numFmtId="0" fontId="60" fillId="7" borderId="19" xfId="0" applyFont="1" applyFill="1" applyBorder="1" applyAlignment="1">
      <alignment vertical="center" shrinkToFit="1"/>
    </xf>
    <xf numFmtId="0" fontId="60" fillId="7" borderId="20" xfId="0" applyFont="1" applyFill="1" applyBorder="1" applyAlignment="1">
      <alignment vertical="center" shrinkToFit="1"/>
    </xf>
    <xf numFmtId="49" fontId="108" fillId="3" borderId="27" xfId="0" applyNumberFormat="1" applyFont="1" applyFill="1" applyBorder="1" applyAlignment="1" applyProtection="1">
      <alignment horizontal="left" vertical="center" shrinkToFit="1"/>
      <protection locked="0"/>
    </xf>
    <xf numFmtId="49" fontId="108" fillId="3" borderId="28" xfId="0" applyNumberFormat="1" applyFont="1" applyFill="1" applyBorder="1" applyAlignment="1" applyProtection="1">
      <alignment horizontal="left" vertical="center" shrinkToFit="1"/>
      <protection locked="0"/>
    </xf>
    <xf numFmtId="49" fontId="108" fillId="3" borderId="21" xfId="0" applyNumberFormat="1" applyFont="1" applyFill="1" applyBorder="1" applyAlignment="1" applyProtection="1">
      <alignment horizontal="left" vertical="center" shrinkToFit="1"/>
      <protection locked="0"/>
    </xf>
    <xf numFmtId="49" fontId="108" fillId="3" borderId="20" xfId="0" applyNumberFormat="1" applyFont="1" applyFill="1" applyBorder="1" applyAlignment="1" applyProtection="1">
      <alignment horizontal="left" vertical="center" shrinkToFit="1"/>
      <protection locked="0"/>
    </xf>
    <xf numFmtId="0" fontId="109" fillId="7" borderId="21" xfId="0" applyFont="1" applyFill="1" applyBorder="1" applyAlignment="1">
      <alignment horizontal="left" vertical="center" shrinkToFit="1"/>
    </xf>
    <xf numFmtId="0" fontId="29" fillId="7" borderId="19" xfId="0" applyFont="1" applyFill="1" applyBorder="1" applyAlignment="1">
      <alignment horizontal="left" vertical="center" shrinkToFit="1"/>
    </xf>
    <xf numFmtId="0" fontId="29" fillId="7" borderId="20" xfId="0" applyFont="1" applyFill="1" applyBorder="1" applyAlignment="1">
      <alignment horizontal="left" vertical="center" shrinkToFit="1"/>
    </xf>
    <xf numFmtId="0" fontId="22" fillId="7" borderId="24" xfId="0" applyFont="1" applyFill="1" applyBorder="1" applyAlignment="1">
      <alignment horizontal="left" vertical="center" shrinkToFit="1"/>
    </xf>
    <xf numFmtId="0" fontId="26" fillId="7" borderId="25" xfId="0" applyFont="1" applyFill="1" applyBorder="1" applyAlignment="1">
      <alignment horizontal="left" vertical="center" shrinkToFit="1"/>
    </xf>
    <xf numFmtId="0" fontId="26" fillId="7" borderId="29" xfId="0" applyFont="1" applyFill="1" applyBorder="1" applyAlignment="1">
      <alignment horizontal="left" vertical="center" shrinkToFit="1"/>
    </xf>
    <xf numFmtId="0" fontId="29" fillId="7" borderId="27" xfId="0" applyFont="1" applyFill="1" applyBorder="1" applyAlignment="1">
      <alignment horizontal="left" vertical="center" shrinkToFit="1"/>
    </xf>
    <xf numFmtId="49" fontId="108" fillId="3" borderId="90" xfId="0" applyNumberFormat="1" applyFont="1" applyFill="1" applyBorder="1" applyAlignment="1" applyProtection="1">
      <alignment horizontal="left" vertical="center" shrinkToFit="1"/>
      <protection locked="0"/>
    </xf>
    <xf numFmtId="49" fontId="108" fillId="3" borderId="93" xfId="0" applyNumberFormat="1" applyFont="1" applyFill="1" applyBorder="1" applyAlignment="1" applyProtection="1">
      <alignment horizontal="left" vertical="center" shrinkToFit="1"/>
      <protection locked="0"/>
    </xf>
    <xf numFmtId="0" fontId="49" fillId="7" borderId="75" xfId="0" applyFont="1" applyFill="1" applyBorder="1" applyAlignment="1">
      <alignment vertical="center" shrinkToFit="1"/>
    </xf>
    <xf numFmtId="0" fontId="25" fillId="7" borderId="75" xfId="0" applyFont="1" applyFill="1" applyBorder="1" applyAlignment="1">
      <alignment vertical="center" shrinkToFit="1"/>
    </xf>
    <xf numFmtId="49" fontId="116" fillId="3" borderId="94" xfId="2" applyNumberFormat="1" applyFont="1" applyFill="1" applyBorder="1" applyAlignment="1" applyProtection="1">
      <alignment horizontal="left" vertical="center" shrinkToFit="1"/>
      <protection locked="0"/>
    </xf>
    <xf numFmtId="49" fontId="116" fillId="3" borderId="95" xfId="2" applyNumberFormat="1" applyFont="1" applyFill="1" applyBorder="1" applyAlignment="1" applyProtection="1">
      <alignment horizontal="left" vertical="center" shrinkToFit="1"/>
      <protection locked="0"/>
    </xf>
    <xf numFmtId="49" fontId="116" fillId="3" borderId="96" xfId="2" applyNumberFormat="1" applyFont="1" applyFill="1" applyBorder="1" applyAlignment="1" applyProtection="1">
      <alignment horizontal="left" vertical="center" shrinkToFit="1"/>
      <protection locked="0"/>
    </xf>
    <xf numFmtId="0" fontId="109" fillId="7" borderId="94" xfId="0" applyFont="1" applyFill="1" applyBorder="1" applyAlignment="1">
      <alignment horizontal="left" vertical="center" shrinkToFit="1"/>
    </xf>
    <xf numFmtId="0" fontId="29" fillId="7" borderId="95" xfId="0" applyFont="1" applyFill="1" applyBorder="1" applyAlignment="1">
      <alignment horizontal="left" vertical="center" shrinkToFit="1"/>
    </xf>
    <xf numFmtId="49" fontId="108" fillId="3" borderId="94" xfId="0" applyNumberFormat="1" applyFont="1" applyFill="1" applyBorder="1" applyAlignment="1" applyProtection="1">
      <alignment horizontal="left" vertical="center" shrinkToFit="1"/>
      <protection locked="0"/>
    </xf>
    <xf numFmtId="49" fontId="108" fillId="3" borderId="95" xfId="0" applyNumberFormat="1" applyFont="1" applyFill="1" applyBorder="1" applyAlignment="1" applyProtection="1">
      <alignment horizontal="left" vertical="center" shrinkToFit="1"/>
      <protection locked="0"/>
    </xf>
    <xf numFmtId="49" fontId="108" fillId="3" borderId="97" xfId="0" applyNumberFormat="1" applyFont="1" applyFill="1" applyBorder="1" applyAlignment="1" applyProtection="1">
      <alignment horizontal="left" vertical="center" shrinkToFit="1"/>
      <protection locked="0"/>
    </xf>
    <xf numFmtId="0" fontId="38" fillId="3" borderId="24" xfId="0" applyFont="1" applyFill="1" applyBorder="1">
      <alignment vertical="center"/>
    </xf>
    <xf numFmtId="0" fontId="38" fillId="3" borderId="25" xfId="0" applyFont="1" applyFill="1" applyBorder="1">
      <alignment vertical="center"/>
    </xf>
    <xf numFmtId="0" fontId="38" fillId="3" borderId="29" xfId="0" applyFont="1" applyFill="1" applyBorder="1">
      <alignment vertical="center"/>
    </xf>
    <xf numFmtId="0" fontId="38" fillId="8" borderId="30" xfId="0" applyFont="1" applyFill="1" applyBorder="1" applyAlignment="1">
      <alignment horizontal="left" vertical="center"/>
    </xf>
    <xf numFmtId="0" fontId="38" fillId="8" borderId="31" xfId="0" applyFont="1" applyFill="1" applyBorder="1" applyAlignment="1">
      <alignment horizontal="left" vertical="center"/>
    </xf>
    <xf numFmtId="0" fontId="38" fillId="8" borderId="32" xfId="0" applyFont="1" applyFill="1" applyBorder="1" applyAlignment="1">
      <alignment horizontal="left" vertical="center"/>
    </xf>
    <xf numFmtId="0" fontId="49" fillId="7" borderId="19" xfId="0" applyFont="1" applyFill="1" applyBorder="1" applyAlignment="1">
      <alignment vertical="center" shrinkToFit="1"/>
    </xf>
    <xf numFmtId="0" fontId="25" fillId="7" borderId="19" xfId="0" applyFont="1" applyFill="1" applyBorder="1" applyAlignment="1">
      <alignment vertical="center" shrinkToFit="1"/>
    </xf>
    <xf numFmtId="49" fontId="35" fillId="3" borderId="21" xfId="0" applyNumberFormat="1" applyFont="1" applyFill="1" applyBorder="1" applyAlignment="1" applyProtection="1">
      <alignment horizontal="left" vertical="center" shrinkToFit="1"/>
      <protection locked="0"/>
    </xf>
    <xf numFmtId="49" fontId="35" fillId="3" borderId="19" xfId="0" applyNumberFormat="1" applyFont="1" applyFill="1" applyBorder="1" applyAlignment="1" applyProtection="1">
      <alignment horizontal="left" vertical="center" shrinkToFit="1"/>
      <protection locked="0"/>
    </xf>
    <xf numFmtId="49" fontId="35" fillId="3" borderId="92" xfId="0" applyNumberFormat="1" applyFont="1" applyFill="1" applyBorder="1" applyAlignment="1" applyProtection="1">
      <alignment horizontal="left" vertical="center" shrinkToFit="1"/>
      <protection locked="0"/>
    </xf>
    <xf numFmtId="0" fontId="49" fillId="7" borderId="27" xfId="0" applyFont="1" applyFill="1" applyBorder="1" applyAlignment="1">
      <alignment vertical="center" shrinkToFit="1"/>
    </xf>
    <xf numFmtId="0" fontId="25" fillId="7" borderId="27" xfId="0" applyFont="1" applyFill="1" applyBorder="1" applyAlignment="1">
      <alignment vertical="center" shrinkToFit="1"/>
    </xf>
    <xf numFmtId="0" fontId="109" fillId="7" borderId="90" xfId="0" applyFont="1" applyFill="1" applyBorder="1" applyAlignment="1">
      <alignment horizontal="left" vertical="center" shrinkToFit="1"/>
    </xf>
    <xf numFmtId="0" fontId="29" fillId="7" borderId="91" xfId="0" applyFont="1" applyFill="1" applyBorder="1" applyAlignment="1">
      <alignment horizontal="left" vertical="center" shrinkToFit="1"/>
    </xf>
    <xf numFmtId="49" fontId="108" fillId="3" borderId="91" xfId="0" applyNumberFormat="1" applyFont="1" applyFill="1" applyBorder="1" applyAlignment="1" applyProtection="1">
      <alignment horizontal="left" vertical="center" shrinkToFit="1"/>
      <protection locked="0"/>
    </xf>
    <xf numFmtId="0" fontId="29" fillId="7" borderId="90" xfId="0" applyFont="1" applyFill="1" applyBorder="1" applyAlignment="1">
      <alignment horizontal="left" vertical="center" shrinkToFit="1"/>
    </xf>
    <xf numFmtId="0" fontId="20" fillId="5" borderId="88" xfId="0" applyFont="1" applyFill="1" applyBorder="1" applyAlignment="1">
      <alignment horizontal="center" vertical="center" textRotation="255" shrinkToFit="1"/>
    </xf>
    <xf numFmtId="0" fontId="20" fillId="5" borderId="68" xfId="0" applyFont="1" applyFill="1" applyBorder="1" applyAlignment="1">
      <alignment horizontal="center" vertical="center" textRotation="255" shrinkToFit="1"/>
    </xf>
    <xf numFmtId="0" fontId="27" fillId="5" borderId="68" xfId="0" applyFont="1" applyFill="1" applyBorder="1" applyAlignment="1">
      <alignment horizontal="center" vertical="center" textRotation="255" shrinkToFit="1"/>
    </xf>
    <xf numFmtId="0" fontId="27" fillId="5" borderId="71" xfId="0" applyFont="1" applyFill="1" applyBorder="1" applyAlignment="1">
      <alignment horizontal="center" vertical="center" textRotation="255" shrinkToFit="1"/>
    </xf>
    <xf numFmtId="0" fontId="20" fillId="5" borderId="98" xfId="0" applyFont="1" applyFill="1" applyBorder="1" applyAlignment="1">
      <alignment horizontal="center" vertical="center" textRotation="180" shrinkToFit="1"/>
    </xf>
    <xf numFmtId="0" fontId="31" fillId="3" borderId="54" xfId="0" applyFont="1" applyFill="1" applyBorder="1" applyAlignment="1">
      <alignment vertical="center" shrinkToFit="1"/>
    </xf>
    <xf numFmtId="0" fontId="32" fillId="3" borderId="55" xfId="0" applyFont="1" applyFill="1" applyBorder="1" applyAlignment="1">
      <alignment vertical="center" shrinkToFit="1"/>
    </xf>
    <xf numFmtId="0" fontId="32" fillId="3" borderId="99" xfId="0" applyFont="1" applyFill="1" applyBorder="1" applyAlignment="1">
      <alignment vertical="center" shrinkToFit="1"/>
    </xf>
    <xf numFmtId="0" fontId="37" fillId="3" borderId="54" xfId="0" applyFont="1" applyFill="1" applyBorder="1" applyAlignment="1">
      <alignment horizontal="left" vertical="center" shrinkToFit="1"/>
    </xf>
    <xf numFmtId="0" fontId="37" fillId="3" borderId="55" xfId="0" applyFont="1" applyFill="1" applyBorder="1" applyAlignment="1">
      <alignment horizontal="left" vertical="center" shrinkToFit="1"/>
    </xf>
    <xf numFmtId="0" fontId="37" fillId="3" borderId="56" xfId="0" applyFont="1" applyFill="1" applyBorder="1" applyAlignment="1">
      <alignment horizontal="left" vertical="center" shrinkToFit="1"/>
    </xf>
    <xf numFmtId="0" fontId="29" fillId="7" borderId="94" xfId="0" applyFont="1" applyFill="1" applyBorder="1" applyAlignment="1">
      <alignment horizontal="left" vertical="center" shrinkToFit="1"/>
    </xf>
    <xf numFmtId="0" fontId="127" fillId="0" borderId="0" xfId="2" applyFont="1" applyAlignment="1" applyProtection="1">
      <alignment horizontal="right" vertical="center" wrapText="1"/>
      <protection locked="0"/>
    </xf>
    <xf numFmtId="0" fontId="49" fillId="7" borderId="20" xfId="0" applyFont="1" applyFill="1" applyBorder="1" applyAlignment="1">
      <alignment vertical="center" shrinkToFit="1"/>
    </xf>
    <xf numFmtId="0" fontId="25" fillId="7" borderId="26" xfId="0" applyFont="1" applyFill="1" applyBorder="1" applyAlignment="1">
      <alignment vertical="center" shrinkToFit="1"/>
    </xf>
    <xf numFmtId="0" fontId="14" fillId="3" borderId="26" xfId="0" applyFont="1" applyFill="1" applyBorder="1" applyAlignment="1">
      <alignment vertical="center" shrinkToFit="1"/>
    </xf>
    <xf numFmtId="0" fontId="14" fillId="3" borderId="58" xfId="0" applyFont="1" applyFill="1" applyBorder="1" applyAlignment="1">
      <alignment vertical="center" shrinkToFit="1"/>
    </xf>
    <xf numFmtId="0" fontId="32" fillId="3" borderId="26" xfId="0" applyFont="1" applyFill="1" applyBorder="1" applyAlignment="1">
      <alignment vertical="center" shrinkToFit="1"/>
    </xf>
    <xf numFmtId="0" fontId="32" fillId="3" borderId="21" xfId="0" applyFont="1" applyFill="1" applyBorder="1" applyAlignment="1">
      <alignment horizontal="left" vertical="center" shrinkToFit="1"/>
    </xf>
    <xf numFmtId="0" fontId="32" fillId="3" borderId="19" xfId="0" applyFont="1" applyFill="1" applyBorder="1" applyAlignment="1">
      <alignment horizontal="left" vertical="center" shrinkToFit="1"/>
    </xf>
    <xf numFmtId="0" fontId="32" fillId="3" borderId="20" xfId="0" applyFont="1" applyFill="1" applyBorder="1" applyAlignment="1">
      <alignment horizontal="left" vertical="center" shrinkToFit="1"/>
    </xf>
    <xf numFmtId="0" fontId="20" fillId="5" borderId="71" xfId="0" applyFont="1" applyFill="1" applyBorder="1" applyAlignment="1">
      <alignment horizontal="center" vertical="center" textRotation="255" shrinkToFit="1"/>
    </xf>
    <xf numFmtId="0" fontId="49" fillId="7" borderId="99" xfId="0" applyFont="1" applyFill="1" applyBorder="1" applyAlignment="1">
      <alignment horizontal="left" vertical="center" shrinkToFit="1"/>
    </xf>
    <xf numFmtId="0" fontId="25" fillId="7" borderId="53" xfId="0" applyFont="1" applyFill="1" applyBorder="1" applyAlignment="1">
      <alignment horizontal="left" vertical="center" shrinkToFit="1"/>
    </xf>
    <xf numFmtId="0" fontId="32" fillId="3" borderId="53" xfId="0" applyFont="1" applyFill="1" applyBorder="1" applyAlignment="1">
      <alignment horizontal="left" vertical="center" wrapText="1"/>
    </xf>
    <xf numFmtId="0" fontId="32" fillId="3" borderId="53" xfId="0" applyFont="1" applyFill="1" applyBorder="1" applyAlignment="1">
      <alignment vertical="center" wrapText="1"/>
    </xf>
    <xf numFmtId="0" fontId="32" fillId="3" borderId="54" xfId="0" applyFont="1" applyFill="1" applyBorder="1" applyAlignment="1">
      <alignment horizontal="left" vertical="center" wrapText="1"/>
    </xf>
    <xf numFmtId="0" fontId="32" fillId="3" borderId="55" xfId="0" applyFont="1" applyFill="1" applyBorder="1" applyAlignment="1">
      <alignment horizontal="left" vertical="center" wrapText="1"/>
    </xf>
    <xf numFmtId="0" fontId="32" fillId="3" borderId="99" xfId="0" applyFont="1" applyFill="1" applyBorder="1" applyAlignment="1">
      <alignment horizontal="left" vertical="center" wrapText="1"/>
    </xf>
    <xf numFmtId="0" fontId="129" fillId="3" borderId="21" xfId="0" applyFont="1" applyFill="1" applyBorder="1" applyAlignment="1">
      <alignment horizontal="left" vertical="center" shrinkToFit="1"/>
    </xf>
    <xf numFmtId="0" fontId="34" fillId="3" borderId="19" xfId="0" applyFont="1" applyFill="1" applyBorder="1" applyAlignment="1">
      <alignment horizontal="left" vertical="center" shrinkToFit="1"/>
    </xf>
    <xf numFmtId="0" fontId="34" fillId="3" borderId="92" xfId="0" applyFont="1" applyFill="1" applyBorder="1" applyAlignment="1">
      <alignment horizontal="left" vertical="center" shrinkToFit="1"/>
    </xf>
    <xf numFmtId="0" fontId="35" fillId="3" borderId="19" xfId="0" applyFont="1" applyFill="1" applyBorder="1" applyAlignment="1">
      <alignment horizontal="left" vertical="center" shrinkToFit="1"/>
    </xf>
    <xf numFmtId="0" fontId="35" fillId="3" borderId="92" xfId="0" applyFont="1" applyFill="1" applyBorder="1" applyAlignment="1">
      <alignment horizontal="left" vertical="center" shrinkToFit="1"/>
    </xf>
    <xf numFmtId="0" fontId="36" fillId="3" borderId="26" xfId="0" applyFont="1" applyFill="1" applyBorder="1" applyAlignment="1">
      <alignment vertical="center" shrinkToFit="1"/>
    </xf>
    <xf numFmtId="0" fontId="108" fillId="0" borderId="21" xfId="0" applyFont="1" applyBorder="1" applyAlignment="1">
      <alignment horizontal="center" vertical="center" shrinkToFit="1"/>
    </xf>
    <xf numFmtId="0" fontId="108" fillId="0" borderId="19" xfId="0" applyFont="1" applyBorder="1" applyAlignment="1">
      <alignment horizontal="center" vertical="center" shrinkToFit="1"/>
    </xf>
    <xf numFmtId="0" fontId="108" fillId="0" borderId="92" xfId="0" applyFont="1" applyBorder="1" applyAlignment="1">
      <alignment horizontal="center" vertical="center" shrinkToFit="1"/>
    </xf>
    <xf numFmtId="0" fontId="36" fillId="3" borderId="21" xfId="0" applyFont="1" applyFill="1" applyBorder="1" applyAlignment="1">
      <alignment horizontal="left" vertical="center" shrinkToFit="1"/>
    </xf>
    <xf numFmtId="0" fontId="32" fillId="3" borderId="92" xfId="0" applyFont="1" applyFill="1" applyBorder="1" applyAlignment="1">
      <alignment horizontal="left" vertical="center" shrinkToFit="1"/>
    </xf>
    <xf numFmtId="0" fontId="25" fillId="7" borderId="25" xfId="0" applyFont="1" applyFill="1" applyBorder="1" applyAlignment="1">
      <alignment horizontal="left" vertical="center" shrinkToFit="1"/>
    </xf>
    <xf numFmtId="0" fontId="25" fillId="7" borderId="102" xfId="0" applyFont="1" applyFill="1" applyBorder="1" applyAlignment="1">
      <alignment horizontal="left" vertical="center" shrinkToFit="1"/>
    </xf>
    <xf numFmtId="0" fontId="25" fillId="7" borderId="27" xfId="0" applyFont="1" applyFill="1" applyBorder="1" applyAlignment="1">
      <alignment horizontal="left" vertical="center" shrinkToFit="1"/>
    </xf>
    <xf numFmtId="0" fontId="25" fillId="7" borderId="91" xfId="0" applyFont="1" applyFill="1" applyBorder="1" applyAlignment="1">
      <alignment horizontal="left" vertical="center" shrinkToFit="1"/>
    </xf>
    <xf numFmtId="0" fontId="18" fillId="3" borderId="21" xfId="0" applyFont="1" applyFill="1" applyBorder="1" applyAlignment="1">
      <alignment horizontal="left" vertical="center" shrinkToFit="1"/>
    </xf>
    <xf numFmtId="0" fontId="18" fillId="3" borderId="19" xfId="0" applyFont="1" applyFill="1" applyBorder="1" applyAlignment="1">
      <alignment horizontal="left" vertical="center" shrinkToFit="1"/>
    </xf>
    <xf numFmtId="0" fontId="18" fillId="3" borderId="20" xfId="0" applyFont="1" applyFill="1" applyBorder="1" applyAlignment="1">
      <alignment horizontal="left" vertical="center" shrinkToFit="1"/>
    </xf>
    <xf numFmtId="0" fontId="36" fillId="3" borderId="19" xfId="0" applyFont="1" applyFill="1" applyBorder="1" applyAlignment="1">
      <alignment horizontal="left" vertical="center" shrinkToFit="1"/>
    </xf>
    <xf numFmtId="0" fontId="36" fillId="3" borderId="92" xfId="0" applyFont="1" applyFill="1" applyBorder="1" applyAlignment="1">
      <alignment horizontal="left" vertical="center" shrinkToFit="1"/>
    </xf>
    <xf numFmtId="49" fontId="108" fillId="3" borderId="92" xfId="0" applyNumberFormat="1" applyFont="1" applyFill="1" applyBorder="1" applyAlignment="1" applyProtection="1">
      <alignment horizontal="left" vertical="center" shrinkToFit="1"/>
      <protection locked="0"/>
    </xf>
    <xf numFmtId="0" fontId="3" fillId="3" borderId="55"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122" fillId="3" borderId="20" xfId="0" applyFont="1" applyFill="1" applyBorder="1" applyAlignment="1">
      <alignment horizontal="left" vertical="center" shrinkToFit="1"/>
    </xf>
    <xf numFmtId="0" fontId="58" fillId="3" borderId="26" xfId="0" applyFont="1" applyFill="1" applyBorder="1" applyAlignment="1">
      <alignment horizontal="left" vertical="center" shrinkToFit="1"/>
    </xf>
    <xf numFmtId="0" fontId="58" fillId="3" borderId="58" xfId="0" applyFont="1" applyFill="1" applyBorder="1" applyAlignment="1">
      <alignment horizontal="left" vertical="center" shrinkToFit="1"/>
    </xf>
    <xf numFmtId="0" fontId="49" fillId="7" borderId="26" xfId="0" applyFont="1" applyFill="1" applyBorder="1" applyAlignment="1">
      <alignment horizontal="left" vertical="center" wrapText="1"/>
    </xf>
    <xf numFmtId="0" fontId="25" fillId="7" borderId="26" xfId="0" applyFont="1" applyFill="1" applyBorder="1" applyAlignment="1">
      <alignment horizontal="left" vertical="center" wrapText="1"/>
    </xf>
    <xf numFmtId="49" fontId="108" fillId="3" borderId="26" xfId="0" applyNumberFormat="1" applyFont="1" applyFill="1" applyBorder="1" applyAlignment="1" applyProtection="1">
      <alignment horizontal="left" vertical="center" wrapText="1"/>
      <protection locked="0"/>
    </xf>
    <xf numFmtId="49" fontId="108" fillId="3" borderId="21" xfId="0" applyNumberFormat="1" applyFont="1" applyFill="1" applyBorder="1" applyAlignment="1" applyProtection="1">
      <alignment horizontal="left" vertical="center" wrapText="1"/>
      <protection locked="0"/>
    </xf>
    <xf numFmtId="0" fontId="49" fillId="7" borderId="89" xfId="0" applyFont="1" applyFill="1" applyBorder="1" applyAlignment="1">
      <alignment horizontal="left" vertical="center" wrapText="1"/>
    </xf>
    <xf numFmtId="0" fontId="25" fillId="7" borderId="89" xfId="0" applyFont="1" applyFill="1" applyBorder="1" applyAlignment="1">
      <alignment horizontal="left" vertical="center" wrapText="1"/>
    </xf>
    <xf numFmtId="0" fontId="162" fillId="3" borderId="26" xfId="0" applyFont="1" applyFill="1" applyBorder="1" applyAlignment="1">
      <alignment vertical="center" wrapText="1"/>
    </xf>
    <xf numFmtId="0" fontId="32" fillId="3" borderId="26" xfId="0" applyFont="1" applyFill="1" applyBorder="1" applyAlignment="1">
      <alignment vertical="center" wrapText="1"/>
    </xf>
    <xf numFmtId="0" fontId="32" fillId="3" borderId="110" xfId="0" applyFont="1" applyFill="1" applyBorder="1" applyAlignment="1">
      <alignment vertical="center" wrapText="1"/>
    </xf>
    <xf numFmtId="0" fontId="122" fillId="3" borderId="96" xfId="0" applyFont="1" applyFill="1" applyBorder="1" applyAlignment="1">
      <alignment horizontal="left" vertical="center" wrapText="1"/>
    </xf>
    <xf numFmtId="0" fontId="58" fillId="3" borderId="60" xfId="0" applyFont="1" applyFill="1" applyBorder="1" applyAlignment="1">
      <alignment horizontal="left" vertical="center" wrapText="1"/>
    </xf>
    <xf numFmtId="0" fontId="58" fillId="3" borderId="103" xfId="0" applyFont="1" applyFill="1" applyBorder="1" applyAlignment="1">
      <alignment horizontal="left" vertical="center" wrapText="1"/>
    </xf>
    <xf numFmtId="0" fontId="58" fillId="3" borderId="104" xfId="0" applyFont="1" applyFill="1" applyBorder="1" applyAlignment="1">
      <alignment horizontal="left" vertical="center" wrapText="1"/>
    </xf>
    <xf numFmtId="0" fontId="136" fillId="5" borderId="88" xfId="0" applyFont="1" applyFill="1" applyBorder="1" applyAlignment="1">
      <alignment horizontal="center" vertical="center" textRotation="255" shrinkToFit="1"/>
    </xf>
    <xf numFmtId="0" fontId="25" fillId="7" borderId="99" xfId="0" applyFont="1" applyFill="1" applyBorder="1" applyAlignment="1">
      <alignment horizontal="right" vertical="center"/>
    </xf>
    <xf numFmtId="0" fontId="25" fillId="7" borderId="20" xfId="0" applyFont="1" applyFill="1" applyBorder="1" applyAlignment="1">
      <alignment horizontal="right" vertical="center"/>
    </xf>
    <xf numFmtId="0" fontId="49" fillId="7" borderId="53" xfId="0" applyFont="1" applyFill="1" applyBorder="1" applyAlignment="1">
      <alignment horizontal="left" vertical="center" wrapText="1"/>
    </xf>
    <xf numFmtId="0" fontId="25" fillId="7" borderId="53" xfId="0" applyFont="1" applyFill="1" applyBorder="1" applyAlignment="1">
      <alignment horizontal="left" vertical="center" wrapText="1"/>
    </xf>
    <xf numFmtId="49" fontId="108" fillId="3" borderId="53" xfId="0" applyNumberFormat="1" applyFont="1" applyFill="1" applyBorder="1" applyAlignment="1" applyProtection="1">
      <alignment horizontal="left" vertical="center" wrapText="1"/>
      <protection locked="0"/>
    </xf>
    <xf numFmtId="49" fontId="108" fillId="3" borderId="54" xfId="0" applyNumberFormat="1" applyFont="1" applyFill="1" applyBorder="1" applyAlignment="1" applyProtection="1">
      <alignment horizontal="left" vertical="center" wrapText="1"/>
      <protection locked="0"/>
    </xf>
    <xf numFmtId="0" fontId="49" fillId="7" borderId="107" xfId="0" applyFont="1" applyFill="1" applyBorder="1" applyAlignment="1">
      <alignment horizontal="left" vertical="center" wrapText="1"/>
    </xf>
    <xf numFmtId="0" fontId="25" fillId="7" borderId="108"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49" fillId="7" borderId="26" xfId="0" applyFont="1" applyFill="1" applyBorder="1" applyAlignment="1">
      <alignment horizontal="left" vertical="center"/>
    </xf>
    <xf numFmtId="0" fontId="25" fillId="7" borderId="26" xfId="0" applyFont="1" applyFill="1" applyBorder="1" applyAlignment="1">
      <alignment horizontal="left" vertical="center"/>
    </xf>
    <xf numFmtId="49" fontId="108" fillId="3" borderId="26" xfId="0" applyNumberFormat="1" applyFont="1" applyFill="1" applyBorder="1" applyAlignment="1" applyProtection="1">
      <alignment horizontal="left" vertical="center" shrinkToFit="1"/>
      <protection locked="0"/>
    </xf>
    <xf numFmtId="0" fontId="25" fillId="7" borderId="111" xfId="0" applyFont="1" applyFill="1" applyBorder="1" applyAlignment="1">
      <alignment horizontal="left" vertical="center" wrapText="1"/>
    </xf>
    <xf numFmtId="0" fontId="25" fillId="7" borderId="112" xfId="0" applyFont="1" applyFill="1" applyBorder="1" applyAlignment="1">
      <alignment horizontal="left" vertical="center" wrapText="1"/>
    </xf>
    <xf numFmtId="0" fontId="14" fillId="3" borderId="26" xfId="0" applyFont="1" applyFill="1" applyBorder="1">
      <alignment vertical="center"/>
    </xf>
    <xf numFmtId="0" fontId="14" fillId="3" borderId="110" xfId="0" applyFont="1" applyFill="1" applyBorder="1">
      <alignment vertical="center"/>
    </xf>
    <xf numFmtId="49" fontId="108" fillId="3" borderId="58" xfId="0" applyNumberFormat="1" applyFont="1" applyFill="1" applyBorder="1" applyAlignment="1" applyProtection="1">
      <alignment horizontal="left" vertical="center" shrinkToFit="1"/>
      <protection locked="0"/>
    </xf>
    <xf numFmtId="0" fontId="142" fillId="3" borderId="25" xfId="0" applyFont="1" applyFill="1" applyBorder="1" applyAlignment="1">
      <alignment horizontal="left" vertical="center" wrapText="1"/>
    </xf>
    <xf numFmtId="0" fontId="139" fillId="3" borderId="25" xfId="0" applyFont="1" applyFill="1" applyBorder="1" applyAlignment="1">
      <alignment horizontal="left" vertical="center" wrapText="1"/>
    </xf>
    <xf numFmtId="0" fontId="139" fillId="3" borderId="117" xfId="0" applyFont="1" applyFill="1" applyBorder="1" applyAlignment="1">
      <alignment horizontal="left" vertical="center" wrapText="1"/>
    </xf>
    <xf numFmtId="0" fontId="142" fillId="8" borderId="75" xfId="0" applyFont="1" applyFill="1" applyBorder="1" applyAlignment="1">
      <alignment vertical="center" wrapText="1"/>
    </xf>
    <xf numFmtId="0" fontId="139" fillId="8" borderId="75" xfId="0" applyFont="1" applyFill="1" applyBorder="1" applyAlignment="1">
      <alignment vertical="center" wrapText="1"/>
    </xf>
    <xf numFmtId="0" fontId="139" fillId="8" borderId="77" xfId="0" applyFont="1" applyFill="1" applyBorder="1" applyAlignment="1">
      <alignment vertical="center" wrapText="1"/>
    </xf>
    <xf numFmtId="0" fontId="166" fillId="3" borderId="26" xfId="0" applyFont="1" applyFill="1" applyBorder="1" applyAlignment="1">
      <alignment horizontal="left" vertical="center" wrapText="1"/>
    </xf>
    <xf numFmtId="0" fontId="166" fillId="3" borderId="110" xfId="0" applyFont="1" applyFill="1" applyBorder="1" applyAlignment="1">
      <alignment horizontal="left" vertical="center" wrapText="1"/>
    </xf>
    <xf numFmtId="0" fontId="166" fillId="3" borderId="112" xfId="0" applyFont="1" applyFill="1" applyBorder="1" applyAlignment="1">
      <alignment horizontal="left" vertical="center" wrapText="1"/>
    </xf>
    <xf numFmtId="0" fontId="166" fillId="3" borderId="113" xfId="0" applyFont="1" applyFill="1" applyBorder="1" applyAlignment="1">
      <alignment horizontal="left" vertical="center" wrapText="1"/>
    </xf>
    <xf numFmtId="0" fontId="46" fillId="3" borderId="26" xfId="0" applyFont="1" applyFill="1" applyBorder="1" applyAlignment="1">
      <alignment vertical="center" wrapText="1"/>
    </xf>
    <xf numFmtId="0" fontId="14" fillId="3" borderId="26" xfId="0" applyFont="1" applyFill="1" applyBorder="1" applyAlignment="1">
      <alignment vertical="center" wrapText="1"/>
    </xf>
    <xf numFmtId="0" fontId="41" fillId="3" borderId="61" xfId="0" applyFont="1" applyFill="1" applyBorder="1" applyAlignment="1">
      <alignment horizontal="left" vertical="center" wrapText="1"/>
    </xf>
    <xf numFmtId="0" fontId="25" fillId="3" borderId="61" xfId="0" applyFont="1" applyFill="1" applyBorder="1" applyAlignment="1">
      <alignment horizontal="left" vertical="center" wrapText="1"/>
    </xf>
    <xf numFmtId="0" fontId="25" fillId="3" borderId="115" xfId="0" applyFont="1" applyFill="1" applyBorder="1" applyAlignment="1">
      <alignment horizontal="left" vertical="center" wrapText="1"/>
    </xf>
    <xf numFmtId="0" fontId="25" fillId="3" borderId="2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141" fillId="3" borderId="26" xfId="0" applyFont="1" applyFill="1" applyBorder="1" applyAlignment="1">
      <alignment vertical="center" wrapText="1"/>
    </xf>
    <xf numFmtId="0" fontId="54" fillId="3" borderId="0" xfId="0" applyFont="1" applyFill="1" applyAlignment="1">
      <alignment horizontal="left" vertical="top" wrapText="1"/>
    </xf>
    <xf numFmtId="0" fontId="54" fillId="3" borderId="70" xfId="0" applyFont="1" applyFill="1" applyBorder="1" applyAlignment="1">
      <alignment horizontal="left" vertical="top" wrapText="1"/>
    </xf>
    <xf numFmtId="0" fontId="52" fillId="3" borderId="0" xfId="0" applyFont="1" applyFill="1" applyAlignment="1">
      <alignment horizontal="left" vertical="top" wrapText="1"/>
    </xf>
    <xf numFmtId="0" fontId="62" fillId="0" borderId="0" xfId="0" applyFont="1" applyAlignment="1">
      <alignment horizontal="left" vertical="center" wrapText="1" shrinkToFit="1"/>
    </xf>
    <xf numFmtId="0" fontId="91" fillId="0" borderId="0" xfId="0" applyFont="1" applyAlignment="1" applyProtection="1">
      <alignment horizontal="left" vertical="center" wrapText="1" shrinkToFit="1"/>
      <protection locked="0"/>
    </xf>
    <xf numFmtId="49" fontId="108" fillId="0" borderId="0" xfId="0" applyNumberFormat="1" applyFont="1" applyAlignment="1" applyProtection="1">
      <alignment horizontal="left" vertical="top" wrapText="1"/>
      <protection locked="0"/>
    </xf>
    <xf numFmtId="49" fontId="108" fillId="0" borderId="70" xfId="0" applyNumberFormat="1" applyFont="1" applyBorder="1" applyAlignment="1" applyProtection="1">
      <alignment horizontal="left" vertical="top" wrapText="1"/>
      <protection locked="0"/>
    </xf>
    <xf numFmtId="0" fontId="108" fillId="0" borderId="0" xfId="0" applyFont="1" applyAlignment="1">
      <alignment horizontal="left" vertical="top" wrapText="1"/>
    </xf>
    <xf numFmtId="0" fontId="108" fillId="0" borderId="70" xfId="0" applyFont="1" applyBorder="1" applyAlignment="1">
      <alignment horizontal="left" vertical="top" wrapText="1"/>
    </xf>
    <xf numFmtId="0" fontId="108" fillId="0" borderId="75" xfId="0" applyFont="1" applyBorder="1" applyAlignment="1">
      <alignment horizontal="left" vertical="top" wrapText="1"/>
    </xf>
    <xf numFmtId="0" fontId="108" fillId="0" borderId="77" xfId="0" applyFont="1" applyBorder="1" applyAlignment="1">
      <alignment horizontal="left" vertical="top" wrapText="1"/>
    </xf>
    <xf numFmtId="0" fontId="137" fillId="3" borderId="88" xfId="0" applyFont="1" applyFill="1" applyBorder="1" applyAlignment="1">
      <alignment horizontal="left" vertical="center"/>
    </xf>
    <xf numFmtId="0" fontId="137" fillId="3" borderId="78" xfId="0" applyFont="1" applyFill="1" applyBorder="1" applyAlignment="1">
      <alignment horizontal="left" vertical="center"/>
    </xf>
    <xf numFmtId="0" fontId="137" fillId="3" borderId="98" xfId="0" applyFont="1" applyFill="1" applyBorder="1" applyAlignment="1">
      <alignment horizontal="left" vertical="center"/>
    </xf>
    <xf numFmtId="0" fontId="91" fillId="0" borderId="78" xfId="0" applyFont="1" applyBorder="1" applyAlignment="1">
      <alignment vertical="center" shrinkToFit="1"/>
    </xf>
    <xf numFmtId="0" fontId="91" fillId="0" borderId="98" xfId="0" applyFont="1" applyBorder="1" applyAlignment="1">
      <alignment vertical="center" shrinkToFit="1"/>
    </xf>
    <xf numFmtId="0" fontId="55" fillId="3" borderId="0" xfId="2" applyFont="1" applyFill="1" applyBorder="1" applyAlignment="1" applyProtection="1">
      <alignment horizontal="left" vertical="top" wrapText="1"/>
    </xf>
    <xf numFmtId="0" fontId="54" fillId="3" borderId="0" xfId="0" applyFont="1" applyFill="1" applyAlignment="1">
      <alignment horizontal="center" vertical="top" wrapText="1"/>
    </xf>
    <xf numFmtId="0" fontId="54" fillId="3" borderId="70" xfId="0" applyFont="1" applyFill="1" applyBorder="1" applyAlignment="1">
      <alignment horizontal="center" vertical="top" wrapText="1"/>
    </xf>
    <xf numFmtId="0" fontId="149" fillId="5" borderId="88" xfId="0" applyFont="1" applyFill="1" applyBorder="1" applyAlignment="1">
      <alignment horizontal="center" vertical="center" textRotation="255" shrinkToFit="1"/>
    </xf>
    <xf numFmtId="0" fontId="163" fillId="3" borderId="88" xfId="0" applyFont="1" applyFill="1" applyBorder="1" applyAlignment="1">
      <alignment horizontal="left" vertical="center" wrapText="1"/>
    </xf>
    <xf numFmtId="0" fontId="41" fillId="3" borderId="78" xfId="0" applyFont="1" applyFill="1" applyBorder="1" applyAlignment="1">
      <alignment horizontal="left" vertical="center" wrapText="1"/>
    </xf>
    <xf numFmtId="0" fontId="41" fillId="3" borderId="118" xfId="0" applyFont="1" applyFill="1" applyBorder="1" applyAlignment="1">
      <alignment horizontal="left" vertical="center" wrapText="1"/>
    </xf>
    <xf numFmtId="0" fontId="41" fillId="3" borderId="123" xfId="0" applyFont="1" applyFill="1" applyBorder="1" applyAlignment="1">
      <alignment horizontal="left" vertical="center" wrapText="1"/>
    </xf>
    <xf numFmtId="0" fontId="41" fillId="3" borderId="27" xfId="0" applyFont="1" applyFill="1" applyBorder="1" applyAlignment="1">
      <alignment horizontal="left" vertical="center" wrapText="1"/>
    </xf>
    <xf numFmtId="0" fontId="41" fillId="3" borderId="91" xfId="0" applyFont="1" applyFill="1" applyBorder="1" applyAlignment="1">
      <alignment horizontal="left" vertical="center" wrapText="1"/>
    </xf>
    <xf numFmtId="0" fontId="46" fillId="3" borderId="119" xfId="0" applyFont="1" applyFill="1" applyBorder="1" applyAlignment="1" applyProtection="1">
      <alignment horizontal="left" vertical="center" shrinkToFit="1"/>
      <protection locked="0"/>
    </xf>
    <xf numFmtId="0" fontId="46" fillId="3" borderId="78" xfId="0" applyFont="1" applyFill="1" applyBorder="1" applyAlignment="1" applyProtection="1">
      <alignment horizontal="left" vertical="center" shrinkToFit="1"/>
      <protection locked="0"/>
    </xf>
    <xf numFmtId="0" fontId="46" fillId="3" borderId="98" xfId="0" applyFont="1" applyFill="1" applyBorder="1" applyAlignment="1" applyProtection="1">
      <alignment horizontal="left" vertical="center" shrinkToFit="1"/>
      <protection locked="0"/>
    </xf>
    <xf numFmtId="0" fontId="46" fillId="3" borderId="90" xfId="0" applyFont="1" applyFill="1" applyBorder="1" applyAlignment="1" applyProtection="1">
      <alignment horizontal="left" vertical="center" shrinkToFit="1"/>
      <protection locked="0"/>
    </xf>
    <xf numFmtId="0" fontId="46" fillId="3" borderId="27" xfId="0" applyFont="1" applyFill="1" applyBorder="1" applyAlignment="1" applyProtection="1">
      <alignment horizontal="left" vertical="center" shrinkToFit="1"/>
      <protection locked="0"/>
    </xf>
    <xf numFmtId="0" fontId="46" fillId="3" borderId="93" xfId="0" applyFont="1" applyFill="1" applyBorder="1" applyAlignment="1" applyProtection="1">
      <alignment horizontal="left" vertical="center" shrinkToFit="1"/>
      <protection locked="0"/>
    </xf>
    <xf numFmtId="0" fontId="113" fillId="3" borderId="124" xfId="0" applyFont="1" applyFill="1" applyBorder="1" applyAlignment="1">
      <alignment horizontal="left" vertical="center"/>
    </xf>
    <xf numFmtId="0" fontId="113" fillId="3" borderId="95" xfId="0" applyFont="1" applyFill="1" applyBorder="1" applyAlignment="1">
      <alignment horizontal="left" vertical="center"/>
    </xf>
    <xf numFmtId="0" fontId="113" fillId="3" borderId="96" xfId="0" applyFont="1" applyFill="1" applyBorder="1" applyAlignment="1">
      <alignment horizontal="left" vertical="center"/>
    </xf>
    <xf numFmtId="0" fontId="150" fillId="3" borderId="94" xfId="0" applyFont="1" applyFill="1" applyBorder="1" applyAlignment="1" applyProtection="1">
      <alignment horizontal="left" vertical="center" shrinkToFit="1"/>
      <protection locked="0"/>
    </xf>
    <xf numFmtId="0" fontId="150" fillId="3" borderId="95" xfId="0" applyFont="1" applyFill="1" applyBorder="1" applyAlignment="1" applyProtection="1">
      <alignment horizontal="left" vertical="center" shrinkToFit="1"/>
      <protection locked="0"/>
    </xf>
    <xf numFmtId="0" fontId="150" fillId="3" borderId="97" xfId="0" applyFont="1" applyFill="1" applyBorder="1" applyAlignment="1" applyProtection="1">
      <alignment horizontal="left" vertical="center" shrinkToFit="1"/>
      <protection locked="0"/>
    </xf>
    <xf numFmtId="0" fontId="164" fillId="3" borderId="78" xfId="0" applyFont="1" applyFill="1" applyBorder="1" applyAlignment="1">
      <alignment horizontal="left" vertical="top" wrapText="1" shrinkToFit="1"/>
    </xf>
    <xf numFmtId="0" fontId="17" fillId="3" borderId="0" xfId="0" applyFont="1" applyFill="1" applyAlignment="1" applyProtection="1">
      <alignment horizontal="left" vertical="top" shrinkToFit="1"/>
      <protection locked="0"/>
    </xf>
    <xf numFmtId="0" fontId="17" fillId="3" borderId="0" xfId="0" applyFont="1" applyFill="1" applyAlignment="1">
      <alignment horizontal="left" vertical="top" shrinkToFit="1"/>
    </xf>
    <xf numFmtId="0" fontId="17" fillId="3" borderId="78" xfId="0" applyFont="1" applyFill="1" applyBorder="1" applyAlignment="1" applyProtection="1">
      <alignment horizontal="left" vertical="top" shrinkToFit="1"/>
      <protection locked="0"/>
    </xf>
    <xf numFmtId="0" fontId="17" fillId="3" borderId="78" xfId="0" applyFont="1" applyFill="1" applyBorder="1" applyAlignment="1">
      <alignment horizontal="left" vertical="top" shrinkToFit="1"/>
    </xf>
    <xf numFmtId="0" fontId="60" fillId="3" borderId="88" xfId="0" applyFont="1" applyFill="1" applyBorder="1" applyAlignment="1">
      <alignment horizontal="center" vertical="center" textRotation="255" shrinkToFit="1"/>
    </xf>
    <xf numFmtId="0" fontId="60" fillId="3" borderId="68" xfId="0" applyFont="1" applyFill="1" applyBorder="1" applyAlignment="1">
      <alignment horizontal="center" vertical="center" textRotation="255" shrinkToFit="1"/>
    </xf>
    <xf numFmtId="0" fontId="60" fillId="3" borderId="71" xfId="0" applyFont="1" applyFill="1" applyBorder="1" applyAlignment="1">
      <alignment horizontal="center" vertical="center" textRotation="255" shrinkToFit="1"/>
    </xf>
    <xf numFmtId="0" fontId="60" fillId="3" borderId="98" xfId="0" applyFont="1" applyFill="1" applyBorder="1" applyAlignment="1">
      <alignment horizontal="center" vertical="center" textRotation="180" shrinkToFit="1"/>
    </xf>
    <xf numFmtId="0" fontId="60" fillId="3" borderId="70" xfId="0" applyFont="1" applyFill="1" applyBorder="1" applyAlignment="1">
      <alignment horizontal="center" vertical="center" textRotation="180" shrinkToFit="1"/>
    </xf>
    <xf numFmtId="0" fontId="60" fillId="3" borderId="77" xfId="0" applyFont="1" applyFill="1" applyBorder="1" applyAlignment="1">
      <alignment horizontal="center" vertical="center" textRotation="180" shrinkToFit="1"/>
    </xf>
    <xf numFmtId="0" fontId="151" fillId="3" borderId="55" xfId="0" applyFont="1" applyFill="1" applyBorder="1" applyAlignment="1">
      <alignment horizontal="left" vertical="center" shrinkToFit="1"/>
    </xf>
    <xf numFmtId="0" fontId="94" fillId="3" borderId="55" xfId="0" applyFont="1" applyFill="1" applyBorder="1" applyAlignment="1">
      <alignment horizontal="left" vertical="center" shrinkToFit="1"/>
    </xf>
    <xf numFmtId="0" fontId="94" fillId="3" borderId="56" xfId="0" applyFont="1" applyFill="1" applyBorder="1" applyAlignment="1">
      <alignment horizontal="left" vertical="center" shrinkToFit="1"/>
    </xf>
    <xf numFmtId="0" fontId="15" fillId="3" borderId="21" xfId="0" applyFont="1" applyFill="1" applyBorder="1" applyAlignment="1">
      <alignment horizontal="left" vertical="center" shrinkToFit="1"/>
    </xf>
    <xf numFmtId="0" fontId="15" fillId="3" borderId="20" xfId="0" applyFont="1" applyFill="1" applyBorder="1" applyAlignment="1">
      <alignment horizontal="left" vertical="center" shrinkToFit="1"/>
    </xf>
    <xf numFmtId="0" fontId="153" fillId="3" borderId="21" xfId="0" applyFont="1" applyFill="1" applyBorder="1" applyAlignment="1">
      <alignment horizontal="left" vertical="center" shrinkToFit="1"/>
    </xf>
    <xf numFmtId="0" fontId="15" fillId="3" borderId="19" xfId="0" applyFont="1" applyFill="1" applyBorder="1" applyAlignment="1">
      <alignment horizontal="left" vertical="center" shrinkToFit="1"/>
    </xf>
    <xf numFmtId="0" fontId="94" fillId="3" borderId="21" xfId="0" applyFont="1" applyFill="1" applyBorder="1" applyAlignment="1" applyProtection="1">
      <alignment horizontal="left" vertical="center" shrinkToFit="1"/>
      <protection locked="0"/>
    </xf>
    <xf numFmtId="0" fontId="94" fillId="3" borderId="19" xfId="0" applyFont="1" applyFill="1" applyBorder="1" applyAlignment="1" applyProtection="1">
      <alignment horizontal="left" vertical="center" shrinkToFit="1"/>
      <protection locked="0"/>
    </xf>
    <xf numFmtId="0" fontId="94" fillId="3" borderId="92" xfId="0" applyFont="1" applyFill="1" applyBorder="1" applyAlignment="1" applyProtection="1">
      <alignment horizontal="left" vertical="center" shrinkToFit="1"/>
      <protection locked="0"/>
    </xf>
    <xf numFmtId="0" fontId="153" fillId="3" borderId="90" xfId="0" applyFont="1" applyFill="1" applyBorder="1" applyAlignment="1">
      <alignment horizontal="left" vertical="center" shrinkToFit="1"/>
    </xf>
    <xf numFmtId="0" fontId="15" fillId="3" borderId="27" xfId="0" applyFont="1" applyFill="1" applyBorder="1" applyAlignment="1">
      <alignment horizontal="left" vertical="center" shrinkToFit="1"/>
    </xf>
    <xf numFmtId="0" fontId="15" fillId="3" borderId="91" xfId="0" applyFont="1" applyFill="1" applyBorder="1" applyAlignment="1">
      <alignment horizontal="left" vertical="center" shrinkToFit="1"/>
    </xf>
    <xf numFmtId="0" fontId="15" fillId="3" borderId="93" xfId="0" applyFont="1" applyFill="1" applyBorder="1" applyAlignment="1">
      <alignment horizontal="left" vertical="center" shrinkToFit="1"/>
    </xf>
    <xf numFmtId="0" fontId="153" fillId="3" borderId="74" xfId="0" applyFont="1" applyFill="1" applyBorder="1" applyAlignment="1">
      <alignment horizontal="left" vertical="center" shrinkToFit="1"/>
    </xf>
    <xf numFmtId="0" fontId="15" fillId="3" borderId="75" xfId="0" applyFont="1" applyFill="1" applyBorder="1" applyAlignment="1">
      <alignment horizontal="left" vertical="center" shrinkToFit="1"/>
    </xf>
    <xf numFmtId="0" fontId="15" fillId="3" borderId="76" xfId="0" applyFont="1" applyFill="1" applyBorder="1" applyAlignment="1">
      <alignment horizontal="left" vertical="center" shrinkToFit="1"/>
    </xf>
    <xf numFmtId="0" fontId="94" fillId="3" borderId="74" xfId="0" applyFont="1" applyFill="1" applyBorder="1" applyAlignment="1" applyProtection="1">
      <alignment horizontal="left" vertical="center" shrinkToFit="1"/>
      <protection locked="0"/>
    </xf>
    <xf numFmtId="0" fontId="94" fillId="3" borderId="75" xfId="0" applyFont="1" applyFill="1" applyBorder="1" applyAlignment="1" applyProtection="1">
      <alignment horizontal="left" vertical="center" shrinkToFit="1"/>
      <protection locked="0"/>
    </xf>
    <xf numFmtId="0" fontId="94" fillId="3" borderId="77" xfId="0" applyFont="1" applyFill="1" applyBorder="1" applyAlignment="1" applyProtection="1">
      <alignment horizontal="left" vertical="center" shrinkToFit="1"/>
      <protection locked="0"/>
    </xf>
    <xf numFmtId="0" fontId="70" fillId="3" borderId="0"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31"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4" fillId="0" borderId="126" xfId="0" applyFont="1" applyBorder="1" applyAlignment="1" applyProtection="1">
      <alignment horizontal="center" vertical="center" wrapText="1"/>
      <protection locked="0"/>
    </xf>
    <xf numFmtId="0" fontId="4" fillId="0" borderId="127" xfId="0" applyFont="1" applyBorder="1" applyAlignment="1" applyProtection="1">
      <alignment horizontal="center" vertical="center" wrapText="1"/>
      <protection locked="0"/>
    </xf>
    <xf numFmtId="0" fontId="4" fillId="0" borderId="1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12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2" borderId="12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70" fillId="0" borderId="0" xfId="0" applyFont="1" applyBorder="1" applyAlignment="1" applyProtection="1">
      <alignment horizontal="left" vertical="center"/>
      <protection locked="0"/>
    </xf>
    <xf numFmtId="0" fontId="70" fillId="0" borderId="131" xfId="0" applyFont="1" applyBorder="1" applyAlignment="1" applyProtection="1">
      <alignment horizontal="left" vertical="center"/>
      <protection locked="0"/>
    </xf>
    <xf numFmtId="0" fontId="88" fillId="0" borderId="0" xfId="2"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8" fillId="2" borderId="0" xfId="0" applyFont="1" applyFill="1" applyAlignment="1">
      <alignment horizontal="left" vertical="center"/>
    </xf>
    <xf numFmtId="0" fontId="70" fillId="0" borderId="79" xfId="0" applyFont="1" applyBorder="1" applyAlignment="1" applyProtection="1">
      <alignment horizontal="left" vertical="center"/>
      <protection locked="0"/>
    </xf>
    <xf numFmtId="0" fontId="63" fillId="0" borderId="0" xfId="0" applyFont="1" applyAlignment="1">
      <alignment horizontal="left" vertical="center"/>
    </xf>
    <xf numFmtId="0" fontId="11" fillId="0" borderId="0" xfId="0" applyFont="1" applyAlignment="1" applyProtection="1">
      <alignment horizontal="left" vertical="center"/>
      <protection hidden="1"/>
    </xf>
    <xf numFmtId="0" fontId="63" fillId="0" borderId="79" xfId="0" applyFont="1" applyBorder="1" applyAlignment="1">
      <alignment horizontal="left" vertical="center"/>
    </xf>
    <xf numFmtId="0" fontId="70" fillId="3" borderId="79" xfId="0" applyFont="1" applyFill="1" applyBorder="1" applyAlignment="1" applyProtection="1">
      <alignment horizontal="left" vertical="center"/>
      <protection locked="0"/>
    </xf>
    <xf numFmtId="0" fontId="11" fillId="3" borderId="0" xfId="0" applyFont="1" applyFill="1" applyAlignment="1">
      <alignment horizontal="right" vertical="center" wrapText="1"/>
    </xf>
    <xf numFmtId="0" fontId="74" fillId="3" borderId="7" xfId="0" applyFont="1" applyFill="1" applyBorder="1" applyAlignment="1" applyProtection="1">
      <alignment horizontal="center" vertical="center"/>
      <protection locked="0"/>
    </xf>
    <xf numFmtId="0" fontId="74" fillId="3" borderId="0" xfId="0" applyFont="1" applyFill="1" applyAlignment="1">
      <alignment horizontal="left" vertical="center"/>
    </xf>
    <xf numFmtId="0" fontId="74" fillId="3" borderId="0" xfId="0" applyFont="1" applyFill="1" applyAlignment="1" applyProtection="1">
      <alignment horizontal="left" vertical="center"/>
      <protection locked="0"/>
    </xf>
    <xf numFmtId="0" fontId="74" fillId="3" borderId="7" xfId="0" applyFont="1" applyFill="1" applyBorder="1" applyAlignment="1" applyProtection="1">
      <alignment horizontal="left" vertical="center"/>
      <protection locked="0"/>
    </xf>
    <xf numFmtId="0" fontId="11" fillId="3" borderId="7" xfId="0" applyFont="1" applyFill="1" applyBorder="1" applyAlignment="1" applyProtection="1">
      <alignment horizontal="center" vertical="center" wrapText="1"/>
      <protection locked="0"/>
    </xf>
    <xf numFmtId="0" fontId="67" fillId="3" borderId="0" xfId="0" applyFont="1" applyFill="1" applyAlignment="1">
      <alignment horizontal="left" vertical="center" shrinkToFit="1"/>
    </xf>
    <xf numFmtId="0" fontId="67" fillId="3" borderId="0" xfId="0" applyFont="1" applyFill="1" applyAlignment="1">
      <alignment horizontal="center" vertical="center"/>
    </xf>
    <xf numFmtId="0" fontId="67" fillId="3" borderId="7" xfId="0" applyFont="1" applyFill="1" applyBorder="1" applyAlignment="1" applyProtection="1">
      <alignment horizontal="center" vertical="center"/>
      <protection locked="0"/>
    </xf>
    <xf numFmtId="0" fontId="67" fillId="3" borderId="0" xfId="0" applyFont="1" applyFill="1" applyAlignment="1">
      <alignment horizontal="center" vertical="center" shrinkToFit="1"/>
    </xf>
    <xf numFmtId="0" fontId="67" fillId="3" borderId="7" xfId="0" applyFont="1" applyFill="1" applyBorder="1" applyAlignment="1" applyProtection="1">
      <alignment horizontal="center" vertical="center" wrapText="1" shrinkToFit="1"/>
      <protection locked="0"/>
    </xf>
    <xf numFmtId="0" fontId="72" fillId="3" borderId="0" xfId="0" applyFont="1" applyFill="1" applyAlignment="1">
      <alignment horizontal="center" vertical="center"/>
    </xf>
    <xf numFmtId="0" fontId="67" fillId="3" borderId="0" xfId="0" applyFont="1" applyFill="1" applyAlignment="1">
      <alignment horizontal="left" vertical="center"/>
    </xf>
    <xf numFmtId="0" fontId="11" fillId="3" borderId="7"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protection locked="0"/>
    </xf>
    <xf numFmtId="0" fontId="76" fillId="3" borderId="0" xfId="0" applyFont="1" applyFill="1" applyAlignment="1">
      <alignment horizontal="center" vertical="center"/>
    </xf>
    <xf numFmtId="0" fontId="73" fillId="3" borderId="0" xfId="0" applyFont="1" applyFill="1" applyAlignment="1">
      <alignment horizontal="left" vertical="center"/>
    </xf>
    <xf numFmtId="0" fontId="67" fillId="3" borderId="7" xfId="0" applyFont="1" applyFill="1" applyBorder="1" applyAlignment="1" applyProtection="1">
      <alignment horizontal="left" vertical="center" wrapText="1"/>
      <protection locked="0"/>
    </xf>
    <xf numFmtId="0" fontId="74" fillId="3" borderId="2" xfId="0" applyFont="1" applyFill="1" applyBorder="1" applyAlignment="1">
      <alignment horizontal="left" vertical="center"/>
    </xf>
    <xf numFmtId="0" fontId="100" fillId="3" borderId="0" xfId="0" applyFont="1" applyFill="1" applyAlignment="1">
      <alignment vertical="center" shrinkToFit="1"/>
    </xf>
    <xf numFmtId="0" fontId="93" fillId="3" borderId="0" xfId="0" applyFont="1" applyFill="1" applyAlignment="1">
      <alignment vertical="center" shrinkToFit="1"/>
    </xf>
    <xf numFmtId="0" fontId="96" fillId="3" borderId="1" xfId="0" applyFont="1" applyFill="1" applyBorder="1" applyAlignment="1" applyProtection="1">
      <alignment horizontal="center" vertical="center" shrinkToFit="1"/>
      <protection locked="0"/>
    </xf>
    <xf numFmtId="0" fontId="96" fillId="3" borderId="2" xfId="0" applyFont="1" applyFill="1" applyBorder="1" applyAlignment="1" applyProtection="1">
      <alignment horizontal="center" vertical="center" shrinkToFit="1"/>
      <protection locked="0"/>
    </xf>
    <xf numFmtId="0" fontId="96" fillId="3" borderId="2" xfId="0" applyFont="1" applyFill="1" applyBorder="1" applyAlignment="1">
      <alignment horizontal="left" vertical="center" shrinkToFit="1"/>
    </xf>
    <xf numFmtId="0" fontId="96" fillId="3" borderId="3" xfId="0" applyFont="1" applyFill="1" applyBorder="1" applyAlignment="1">
      <alignment horizontal="left" vertical="center" shrinkToFit="1"/>
    </xf>
    <xf numFmtId="0" fontId="98" fillId="3" borderId="4" xfId="0" applyFont="1" applyFill="1" applyBorder="1" applyAlignment="1">
      <alignment horizontal="left" vertical="center" shrinkToFit="1"/>
    </xf>
    <xf numFmtId="0" fontId="98" fillId="3" borderId="0" xfId="0" applyFont="1" applyFill="1" applyAlignment="1">
      <alignment horizontal="left" vertical="center" shrinkToFit="1"/>
    </xf>
    <xf numFmtId="0" fontId="98" fillId="3" borderId="5" xfId="0" applyFont="1" applyFill="1" applyBorder="1" applyAlignment="1">
      <alignment horizontal="left" vertical="center" shrinkToFit="1"/>
    </xf>
    <xf numFmtId="0" fontId="99" fillId="3" borderId="4" xfId="0" applyFont="1" applyFill="1" applyBorder="1" applyAlignment="1">
      <alignment horizontal="left" vertical="center" shrinkToFit="1"/>
    </xf>
    <xf numFmtId="0" fontId="99" fillId="3" borderId="0" xfId="0" applyFont="1" applyFill="1" applyAlignment="1">
      <alignment horizontal="left" vertical="center" shrinkToFit="1"/>
    </xf>
    <xf numFmtId="0" fontId="99" fillId="3" borderId="0" xfId="0" applyFont="1" applyFill="1" applyAlignment="1" applyProtection="1">
      <alignment horizontal="left" vertical="center" shrinkToFit="1"/>
      <protection locked="0"/>
    </xf>
    <xf numFmtId="0" fontId="99" fillId="3" borderId="5" xfId="0" applyFont="1" applyFill="1" applyBorder="1" applyAlignment="1" applyProtection="1">
      <alignment horizontal="left" vertical="center" shrinkToFit="1"/>
      <protection locked="0"/>
    </xf>
    <xf numFmtId="0" fontId="91" fillId="3" borderId="6" xfId="0" applyFont="1" applyFill="1" applyBorder="1" applyAlignment="1">
      <alignment horizontal="center" vertical="center" shrinkToFit="1"/>
    </xf>
    <xf numFmtId="0" fontId="91" fillId="3" borderId="7" xfId="0" applyFont="1" applyFill="1" applyBorder="1" applyAlignment="1">
      <alignment horizontal="center" vertical="center" shrinkToFit="1"/>
    </xf>
    <xf numFmtId="0" fontId="91" fillId="3" borderId="83" xfId="0" applyFont="1" applyFill="1" applyBorder="1" applyAlignment="1" applyProtection="1">
      <alignment horizontal="left" vertical="center" shrinkToFit="1"/>
      <protection locked="0"/>
    </xf>
    <xf numFmtId="0" fontId="91" fillId="3" borderId="31" xfId="0" applyFont="1" applyFill="1" applyBorder="1" applyAlignment="1" applyProtection="1">
      <alignment horizontal="left" vertical="center" shrinkToFit="1"/>
      <protection locked="0"/>
    </xf>
    <xf numFmtId="0" fontId="91" fillId="3" borderId="84" xfId="0" applyFont="1" applyFill="1" applyBorder="1" applyAlignment="1">
      <alignment horizontal="right" vertical="center" shrinkToFit="1"/>
    </xf>
    <xf numFmtId="0" fontId="91" fillId="3" borderId="7" xfId="0" applyFont="1" applyFill="1" applyBorder="1" applyAlignment="1">
      <alignment horizontal="right" vertical="center" shrinkToFit="1"/>
    </xf>
    <xf numFmtId="0" fontId="65" fillId="3" borderId="7" xfId="0" applyFont="1" applyFill="1" applyBorder="1" applyAlignment="1" applyProtection="1">
      <alignment horizontal="left" vertical="center" shrinkToFit="1"/>
      <protection locked="0"/>
    </xf>
    <xf numFmtId="0" fontId="65" fillId="3" borderId="8" xfId="0" applyFont="1" applyFill="1" applyBorder="1" applyAlignment="1" applyProtection="1">
      <alignment horizontal="left" vertical="center" shrinkToFit="1"/>
      <protection locked="0"/>
    </xf>
    <xf numFmtId="0" fontId="15" fillId="3" borderId="4" xfId="0" applyFont="1" applyFill="1" applyBorder="1" applyAlignment="1">
      <alignment vertical="center" shrinkToFit="1"/>
    </xf>
    <xf numFmtId="0" fontId="15" fillId="3" borderId="0" xfId="0" applyFont="1" applyFill="1" applyAlignment="1">
      <alignment vertical="center" shrinkToFit="1"/>
    </xf>
    <xf numFmtId="0" fontId="15" fillId="3" borderId="5" xfId="0" applyFont="1" applyFill="1" applyBorder="1" applyAlignment="1">
      <alignment vertical="center" shrinkToFit="1"/>
    </xf>
    <xf numFmtId="0" fontId="15" fillId="3" borderId="6" xfId="0" applyFont="1" applyFill="1" applyBorder="1" applyAlignment="1">
      <alignment vertical="center" shrinkToFit="1"/>
    </xf>
    <xf numFmtId="0" fontId="15" fillId="3" borderId="7" xfId="0" applyFont="1" applyFill="1" applyBorder="1" applyAlignment="1">
      <alignment vertical="center" shrinkToFit="1"/>
    </xf>
    <xf numFmtId="0" fontId="15" fillId="3" borderId="8" xfId="0" applyFont="1" applyFill="1" applyBorder="1" applyAlignment="1">
      <alignment vertical="center" shrinkToFit="1"/>
    </xf>
    <xf numFmtId="0" fontId="93" fillId="3" borderId="1" xfId="0" applyFont="1" applyFill="1" applyBorder="1" applyAlignment="1">
      <alignment vertical="center" shrinkToFit="1"/>
    </xf>
    <xf numFmtId="0" fontId="93" fillId="3" borderId="2" xfId="0" applyFont="1" applyFill="1" applyBorder="1" applyAlignment="1">
      <alignment vertical="center" shrinkToFit="1"/>
    </xf>
    <xf numFmtId="0" fontId="93" fillId="3" borderId="3" xfId="0" applyFont="1" applyFill="1" applyBorder="1" applyAlignment="1">
      <alignment vertical="center" shrinkToFit="1"/>
    </xf>
    <xf numFmtId="0" fontId="65" fillId="3" borderId="4" xfId="0" applyFont="1" applyFill="1" applyBorder="1" applyAlignment="1">
      <alignment horizontal="left" vertical="center" shrinkToFit="1"/>
    </xf>
    <xf numFmtId="0" fontId="65" fillId="3" borderId="0" xfId="0" applyFont="1" applyFill="1" applyAlignment="1">
      <alignment horizontal="left" vertical="center" shrinkToFit="1"/>
    </xf>
    <xf numFmtId="0" fontId="65" fillId="3" borderId="0" xfId="0" applyFont="1" applyFill="1" applyAlignment="1" applyProtection="1">
      <alignment horizontal="left" vertical="center" shrinkToFit="1"/>
      <protection locked="0"/>
    </xf>
    <xf numFmtId="0" fontId="65" fillId="3" borderId="5" xfId="0" applyFont="1" applyFill="1" applyBorder="1" applyAlignment="1" applyProtection="1">
      <alignment horizontal="left" vertical="center" shrinkToFit="1"/>
      <protection locked="0"/>
    </xf>
    <xf numFmtId="0" fontId="65" fillId="3" borderId="6" xfId="0" applyFont="1" applyFill="1" applyBorder="1" applyAlignment="1">
      <alignment horizontal="left" vertical="center" shrinkToFit="1"/>
    </xf>
    <xf numFmtId="0" fontId="65" fillId="3" borderId="7" xfId="0" applyFont="1" applyFill="1" applyBorder="1" applyAlignment="1">
      <alignment horizontal="left" vertical="center" shrinkToFit="1"/>
    </xf>
    <xf numFmtId="0" fontId="48" fillId="3" borderId="1" xfId="0" applyFont="1" applyFill="1" applyBorder="1" applyAlignment="1">
      <alignment vertical="center" shrinkToFit="1"/>
    </xf>
    <xf numFmtId="0" fontId="48" fillId="3" borderId="2" xfId="0" applyFont="1" applyFill="1" applyBorder="1" applyAlignment="1">
      <alignment vertical="center" shrinkToFit="1"/>
    </xf>
    <xf numFmtId="0" fontId="48"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0" xfId="0" applyFont="1" applyFill="1" applyAlignment="1">
      <alignment vertical="center" shrinkToFit="1"/>
    </xf>
    <xf numFmtId="0" fontId="2" fillId="3" borderId="5" xfId="0" applyFont="1" applyFill="1" applyBorder="1" applyAlignment="1">
      <alignment vertical="center" shrinkToFit="1"/>
    </xf>
    <xf numFmtId="0" fontId="90" fillId="3" borderId="4" xfId="0" applyFont="1" applyFill="1" applyBorder="1" applyAlignment="1">
      <alignment vertical="center" shrinkToFit="1"/>
    </xf>
    <xf numFmtId="0" fontId="90" fillId="3" borderId="0" xfId="0" applyFont="1" applyFill="1" applyAlignment="1">
      <alignment vertical="center" shrinkToFit="1"/>
    </xf>
    <xf numFmtId="0" fontId="90" fillId="3" borderId="5" xfId="0" applyFont="1" applyFill="1" applyBorder="1" applyAlignment="1">
      <alignment vertical="center" shrinkToFit="1"/>
    </xf>
    <xf numFmtId="0" fontId="2" fillId="3" borderId="6" xfId="0" applyFont="1" applyFill="1" applyBorder="1" applyAlignment="1">
      <alignment vertical="center" shrinkToFit="1"/>
    </xf>
    <xf numFmtId="0" fontId="2" fillId="3" borderId="7" xfId="0" applyFont="1" applyFill="1" applyBorder="1" applyAlignment="1">
      <alignment vertical="center" shrinkToFit="1"/>
    </xf>
    <xf numFmtId="0" fontId="2" fillId="3" borderId="8" xfId="0" applyFont="1" applyFill="1" applyBorder="1" applyAlignment="1">
      <alignment vertical="center" shrinkToFit="1"/>
    </xf>
    <xf numFmtId="0" fontId="15" fillId="3" borderId="1" xfId="0" applyFont="1" applyFill="1" applyBorder="1" applyAlignment="1">
      <alignment vertical="center" shrinkToFit="1"/>
    </xf>
    <xf numFmtId="0" fontId="15" fillId="3" borderId="2" xfId="0" applyFont="1" applyFill="1" applyBorder="1" applyAlignment="1">
      <alignment vertical="center" shrinkToFit="1"/>
    </xf>
    <xf numFmtId="0" fontId="15" fillId="3" borderId="3" xfId="0" applyFont="1" applyFill="1" applyBorder="1" applyAlignment="1">
      <alignment vertical="center" shrinkToFit="1"/>
    </xf>
    <xf numFmtId="0" fontId="77" fillId="3" borderId="81" xfId="0" applyFont="1" applyFill="1" applyBorder="1" applyAlignment="1">
      <alignment horizontal="center" vertical="center" shrinkToFit="1"/>
    </xf>
    <xf numFmtId="0" fontId="77" fillId="3" borderId="80" xfId="0" applyFont="1" applyFill="1" applyBorder="1" applyAlignment="1">
      <alignment horizontal="center" vertical="center" shrinkToFit="1"/>
    </xf>
    <xf numFmtId="0" fontId="77" fillId="3" borderId="82" xfId="0" applyFont="1" applyFill="1" applyBorder="1" applyAlignment="1">
      <alignment horizontal="center" vertical="center" shrinkToFit="1"/>
    </xf>
    <xf numFmtId="0" fontId="2" fillId="3" borderId="1" xfId="0" applyFont="1" applyFill="1" applyBorder="1" applyAlignment="1">
      <alignment vertical="center" shrinkToFit="1"/>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65" fillId="3" borderId="4" xfId="0" applyFont="1" applyFill="1" applyBorder="1" applyAlignment="1">
      <alignment vertical="center" shrinkToFit="1"/>
    </xf>
    <xf numFmtId="0" fontId="65" fillId="3" borderId="0" xfId="0" applyFont="1" applyFill="1" applyAlignment="1">
      <alignment vertical="center" shrinkToFit="1"/>
    </xf>
    <xf numFmtId="0" fontId="65" fillId="3" borderId="5" xfId="0" applyFont="1" applyFill="1" applyBorder="1" applyAlignment="1">
      <alignment vertical="center" shrinkToFit="1"/>
    </xf>
    <xf numFmtId="0" fontId="82" fillId="3" borderId="6"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81" fillId="3" borderId="7" xfId="0" applyFont="1" applyFill="1" applyBorder="1" applyAlignment="1">
      <alignment horizontal="left" vertical="center"/>
    </xf>
    <xf numFmtId="0" fontId="82" fillId="3" borderId="1" xfId="0" applyFont="1" applyFill="1" applyBorder="1" applyAlignment="1">
      <alignment horizontal="center" vertical="center"/>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3" fillId="3" borderId="4" xfId="0" applyFont="1" applyFill="1" applyBorder="1" applyAlignment="1">
      <alignment horizontal="center" vertical="center"/>
    </xf>
    <xf numFmtId="0" fontId="83" fillId="3" borderId="0" xfId="0" applyFont="1" applyFill="1" applyAlignment="1">
      <alignment horizontal="center" vertical="center"/>
    </xf>
    <xf numFmtId="0" fontId="83" fillId="3" borderId="5" xfId="0" applyFont="1" applyFill="1" applyBorder="1" applyAlignment="1">
      <alignment horizontal="center" vertical="center"/>
    </xf>
    <xf numFmtId="0" fontId="82" fillId="3" borderId="4" xfId="0" applyFont="1" applyFill="1" applyBorder="1" applyAlignment="1">
      <alignment horizontal="center" vertical="center"/>
    </xf>
    <xf numFmtId="0" fontId="82" fillId="3" borderId="0" xfId="0" applyFont="1" applyFill="1" applyAlignment="1">
      <alignment horizontal="center" vertical="center"/>
    </xf>
    <xf numFmtId="0" fontId="82" fillId="3" borderId="5" xfId="0" applyFont="1" applyFill="1" applyBorder="1" applyAlignment="1">
      <alignment horizontal="center" vertical="center"/>
    </xf>
    <xf numFmtId="0" fontId="11" fillId="3" borderId="0" xfId="0" applyFont="1" applyFill="1">
      <alignment vertical="center"/>
    </xf>
    <xf numFmtId="0" fontId="85" fillId="3" borderId="0" xfId="0" applyFont="1" applyFill="1">
      <alignment vertical="center"/>
    </xf>
    <xf numFmtId="0" fontId="86" fillId="3" borderId="0" xfId="0" applyFont="1" applyFill="1">
      <alignment vertical="center"/>
    </xf>
  </cellXfs>
  <cellStyles count="3">
    <cellStyle name="Hyperlink" xfId="2" builtinId="8"/>
    <cellStyle name="Normal" xfId="0" builtinId="0"/>
    <cellStyle name="RowLevel_1" xfId="1" builtinId="1" iLevel="0"/>
  </cellStyles>
  <dxfs count="179">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FFF00"/>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FFF00"/>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D$8" lockText="1" noThreeD="1"/>
</file>

<file path=xl/ctrlProps/ctrlProp9.xml><?xml version="1.0" encoding="utf-8"?>
<formControlPr xmlns="http://schemas.microsoft.com/office/spreadsheetml/2009/9/main" objectType="CheckBox" fmlaLink="$BN$25" lockText="1" noThreeD="1"/>
</file>

<file path=xl/ctrlProps/ctrlProp10.xml><?xml version="1.0" encoding="utf-8"?>
<formControlPr xmlns="http://schemas.microsoft.com/office/spreadsheetml/2009/9/main" objectType="CheckBox" fmlaLink="$BN$27" lockText="1" noThreeD="1"/>
</file>

<file path=xl/ctrlProps/ctrlProp11.xml><?xml version="1.0" encoding="utf-8"?>
<formControlPr xmlns="http://schemas.microsoft.com/office/spreadsheetml/2009/9/main" objectType="CheckBox" fmlaLink="$BN$28" lockText="1" noThreeD="1"/>
</file>

<file path=xl/ctrlProps/ctrlProp12.xml><?xml version="1.0" encoding="utf-8"?>
<formControlPr xmlns="http://schemas.microsoft.com/office/spreadsheetml/2009/9/main" objectType="CheckBox" fmlaLink="$BN$29" lockText="1" noThreeD="1"/>
</file>

<file path=xl/ctrlProps/ctrlProp13.xml><?xml version="1.0" encoding="utf-8"?>
<formControlPr xmlns="http://schemas.microsoft.com/office/spreadsheetml/2009/9/main" objectType="CheckBox" fmlaLink="$BU$28" lockText="1" noThreeD="1"/>
</file>

<file path=xl/ctrlProps/ctrlProp14.xml><?xml version="1.0" encoding="utf-8"?>
<formControlPr xmlns="http://schemas.microsoft.com/office/spreadsheetml/2009/9/main" objectType="CheckBox" fmlaLink="$BU$25" lockText="1" noThreeD="1"/>
</file>

<file path=xl/ctrlProps/ctrlProp15.xml><?xml version="1.0" encoding="utf-8"?>
<formControlPr xmlns="http://schemas.microsoft.com/office/spreadsheetml/2009/9/main" objectType="CheckBox" fmlaLink="$BU$24" lockText="1" noThreeD="1"/>
</file>

<file path=xl/ctrlProps/ctrlProp16.xml><?xml version="1.0" encoding="utf-8"?>
<formControlPr xmlns="http://schemas.microsoft.com/office/spreadsheetml/2009/9/main" objectType="CheckBox" fmlaLink="$CA$29" lockText="1" noThreeD="1"/>
</file>

<file path=xl/ctrlProps/ctrlProp17.xml><?xml version="1.0" encoding="utf-8"?>
<formControlPr xmlns="http://schemas.microsoft.com/office/spreadsheetml/2009/9/main" objectType="CheckBox" fmlaLink="$CC$24" lockText="1" noThreeD="1"/>
</file>

<file path=xl/ctrlProps/ctrlProp18.xml><?xml version="1.0" encoding="utf-8"?>
<formControlPr xmlns="http://schemas.microsoft.com/office/spreadsheetml/2009/9/main" objectType="CheckBox" fmlaLink="$CC$32" lockText="1" noThreeD="1"/>
</file>

<file path=xl/ctrlProps/ctrlProp19.xml><?xml version="1.0" encoding="utf-8"?>
<formControlPr xmlns="http://schemas.microsoft.com/office/spreadsheetml/2009/9/main" objectType="CheckBox" fmlaLink="$CC$33" lockText="1" noThreeD="1"/>
</file>

<file path=xl/ctrlProps/ctrlProp20.xml><?xml version="1.0" encoding="utf-8"?>
<formControlPr xmlns="http://schemas.microsoft.com/office/spreadsheetml/2009/9/main" objectType="CheckBox" fmlaLink="$CC$34" lockText="1" noThreeD="1"/>
</file>

<file path=xl/ctrlProps/ctrlProp21.xml><?xml version="1.0" encoding="utf-8"?>
<formControlPr xmlns="http://schemas.microsoft.com/office/spreadsheetml/2009/9/main" objectType="CheckBox" fmlaLink="$CC$35" lockText="1" noThreeD="1"/>
</file>

<file path=xl/ctrlProps/ctrlProp22.xml><?xml version="1.0" encoding="utf-8"?>
<formControlPr xmlns="http://schemas.microsoft.com/office/spreadsheetml/2009/9/main" objectType="CheckBox" fmlaLink="$CC$36" lockText="1" noThreeD="1"/>
</file>

<file path=xl/ctrlProps/ctrlProp23.xml><?xml version="1.0" encoding="utf-8"?>
<formControlPr xmlns="http://schemas.microsoft.com/office/spreadsheetml/2009/9/main" objectType="CheckBox" fmlaLink="$BJ$41" lockText="1" noThreeD="1"/>
</file>

<file path=xl/ctrlProps/ctrlProp24.xml><?xml version="1.0" encoding="utf-8"?>
<formControlPr xmlns="http://schemas.microsoft.com/office/spreadsheetml/2009/9/main" objectType="CheckBox" fmlaLink="$BJ$42" lockText="1" noThreeD="1"/>
</file>

<file path=xl/ctrlProps/ctrlProp25.xml><?xml version="1.0" encoding="utf-8"?>
<formControlPr xmlns="http://schemas.microsoft.com/office/spreadsheetml/2009/9/main" objectType="CheckBox" fmlaLink="$BI$22" lockText="1" noThreeD="1"/>
</file>

<file path=xl/ctrlProps/ctrlProp26.xml><?xml version="1.0" encoding="utf-8"?>
<formControlPr xmlns="http://schemas.microsoft.com/office/spreadsheetml/2009/9/main" objectType="CheckBox" fmlaLink="$BN$22" lockText="1" noThreeD="1"/>
</file>

<file path=xl/ctrlProps/ctrlProp27.xml><?xml version="1.0" encoding="utf-8"?>
<formControlPr xmlns="http://schemas.microsoft.com/office/spreadsheetml/2009/9/main" objectType="CheckBox" fmlaLink="$BU$22" lockText="1" noThreeD="1"/>
</file>

<file path=xl/ctrlProps/ctrlProp28.xml><?xml version="1.0" encoding="utf-8"?>
<formControlPr xmlns="http://schemas.microsoft.com/office/spreadsheetml/2009/9/main" objectType="CheckBox" fmlaLink="$BN$24" lockText="1" noThreeD="1"/>
</file>

<file path=xl/ctrlProps/ctrlProp29.xml><?xml version="1.0" encoding="utf-8"?>
<formControlPr xmlns="http://schemas.microsoft.com/office/spreadsheetml/2009/9/main" objectType="CheckBox" fmlaLink="$BD$82" lockText="1" noThreeD="1"/>
</file>

<file path=xl/ctrlProps/ctrlProp30.xml><?xml version="1.0" encoding="utf-8"?>
<formControlPr xmlns="http://schemas.microsoft.com/office/spreadsheetml/2009/9/main" objectType="CheckBox" fmlaLink="$BD$83" lockText="1" noThreeD="1"/>
</file>

<file path=xl/ctrlProps/ctrlProp31.xml><?xml version="1.0" encoding="utf-8"?>
<formControlPr xmlns="http://schemas.microsoft.com/office/spreadsheetml/2009/9/main" objectType="CheckBox" fmlaLink="$BD$84" lockText="1" noThreeD="1"/>
</file>

<file path=xl/ctrlProps/ctrlProp32.xml><?xml version="1.0" encoding="utf-8"?>
<formControlPr xmlns="http://schemas.microsoft.com/office/spreadsheetml/2009/9/main" objectType="CheckBox" fmlaLink="$BD$85" lockText="1" noThreeD="1"/>
</file>

<file path=xl/ctrlProps/ctrlProp33.xml><?xml version="1.0" encoding="utf-8"?>
<formControlPr xmlns="http://schemas.microsoft.com/office/spreadsheetml/2009/9/main" objectType="CheckBox" fmlaLink="$BD$86" lockText="1" noThreeD="1"/>
</file>

<file path=xl/ctrlProps/ctrlProp34.xml><?xml version="1.0" encoding="utf-8"?>
<formControlPr xmlns="http://schemas.microsoft.com/office/spreadsheetml/2009/9/main" objectType="CheckBox" fmlaLink="$BG$82" lockText="1" noThreeD="1"/>
</file>

<file path=xl/ctrlProps/ctrlProp35.xml><?xml version="1.0" encoding="utf-8"?>
<formControlPr xmlns="http://schemas.microsoft.com/office/spreadsheetml/2009/9/main" objectType="CheckBox" fmlaLink="$BN$83" lockText="1" noThreeD="1"/>
</file>

<file path=xl/ctrlProps/ctrlProp36.xml><?xml version="1.0" encoding="utf-8"?>
<formControlPr xmlns="http://schemas.microsoft.com/office/spreadsheetml/2009/9/main" objectType="CheckBox" fmlaLink="$BU$84" lockText="1" noThreeD="1"/>
</file>

<file path=xl/ctrlProps/ctrlProp37.xml><?xml version="1.0" encoding="utf-8"?>
<formControlPr xmlns="http://schemas.microsoft.com/office/spreadsheetml/2009/9/main" objectType="CheckBox" fmlaLink="$BD$16" lockText="1" noThreeD="1"/>
</file>

<file path=xl/ctrlProps/ctrlProp38.xml><?xml version="1.0" encoding="utf-8"?>
<formControlPr xmlns="http://schemas.microsoft.com/office/spreadsheetml/2009/9/main" objectType="CheckBox" fmlaLink="$BN$8"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BB$5" lockText="1" noThreeD="1"/>
</file>

<file path=xl/ctrlProps/ctrlProp41.xml><?xml version="1.0" encoding="utf-8"?>
<formControlPr xmlns="http://schemas.microsoft.com/office/spreadsheetml/2009/9/main" objectType="CheckBox" fmlaLink="$BB$6" lockText="1" noThreeD="1"/>
</file>

<file path=xl/ctrlProps/ctrlProp42.xml><?xml version="1.0" encoding="utf-8"?>
<formControlPr xmlns="http://schemas.microsoft.com/office/spreadsheetml/2009/9/main" objectType="CheckBox" fmlaLink="$BB$7" lockText="1" noThreeD="1"/>
</file>

<file path=xl/ctrlProps/ctrlProp43.xml><?xml version="1.0" encoding="utf-8"?>
<formControlPr xmlns="http://schemas.microsoft.com/office/spreadsheetml/2009/9/main" objectType="CheckBox" fmlaLink="$BB$8" lockText="1" noThreeD="1"/>
</file>

<file path=xl/ctrlProps/ctrlProp44.xml><?xml version="1.0" encoding="utf-8"?>
<formControlPr xmlns="http://schemas.microsoft.com/office/spreadsheetml/2009/9/main" objectType="CheckBox" fmlaLink="$BB$9" lockText="1" noThreeD="1"/>
</file>

<file path=xl/ctrlProps/ctrlProp45.xml><?xml version="1.0" encoding="utf-8"?>
<formControlPr xmlns="http://schemas.microsoft.com/office/spreadsheetml/2009/9/main" objectType="CheckBox" fmlaLink="$BB$10" lockText="1" noThreeD="1"/>
</file>

<file path=xl/ctrlProps/ctrlProp46.xml><?xml version="1.0" encoding="utf-8"?>
<formControlPr xmlns="http://schemas.microsoft.com/office/spreadsheetml/2009/9/main" objectType="CheckBox" fmlaLink="$BB$12" lockText="1" noThreeD="1"/>
</file>

<file path=xl/ctrlProps/ctrlProp47.xml><?xml version="1.0" encoding="utf-8"?>
<formControlPr xmlns="http://schemas.microsoft.com/office/spreadsheetml/2009/9/main" objectType="CheckBox" fmlaLink="$BB$13" lockText="1" noThreeD="1"/>
</file>

<file path=xl/ctrlProps/ctrlProp48.xml><?xml version="1.0" encoding="utf-8"?>
<formControlPr xmlns="http://schemas.microsoft.com/office/spreadsheetml/2009/9/main" objectType="CheckBox" fmlaLink="$BB$14" lockText="1" noThreeD="1"/>
</file>

<file path=xl/ctrlProps/ctrlProp49.xml><?xml version="1.0" encoding="utf-8"?>
<formControlPr xmlns="http://schemas.microsoft.com/office/spreadsheetml/2009/9/main" objectType="CheckBox" fmlaLink="$BB$15" lockText="1" noThreeD="1"/>
</file>

<file path=xl/ctrlProps/ctrlProp50.xml><?xml version="1.0" encoding="utf-8"?>
<formControlPr xmlns="http://schemas.microsoft.com/office/spreadsheetml/2009/9/main" objectType="CheckBox" fmlaLink="$BB$16" lockText="1" noThreeD="1"/>
</file>

<file path=xl/ctrlProps/ctrlProp51.xml><?xml version="1.0" encoding="utf-8"?>
<formControlPr xmlns="http://schemas.microsoft.com/office/spreadsheetml/2009/9/main" objectType="CheckBox" fmlaLink="$BB$17" lockText="1" noThreeD="1"/>
</file>

<file path=xl/ctrlProps/ctrlProp52.xml><?xml version="1.0" encoding="utf-8"?>
<formControlPr xmlns="http://schemas.microsoft.com/office/spreadsheetml/2009/9/main" objectType="CheckBox" fmlaLink="$BB$19" lockText="1" noThreeD="1"/>
</file>

<file path=xl/ctrlProps/ctrlProp53.xml><?xml version="1.0" encoding="utf-8"?>
<formControlPr xmlns="http://schemas.microsoft.com/office/spreadsheetml/2009/9/main" objectType="CheckBox" fmlaLink="$BB$20" lockText="1" noThreeD="1"/>
</file>

<file path=xl/ctrlProps/ctrlProp54.xml><?xml version="1.0" encoding="utf-8"?>
<formControlPr xmlns="http://schemas.microsoft.com/office/spreadsheetml/2009/9/main" objectType="CheckBox" fmlaLink="$BB$21" lockText="1" noThreeD="1"/>
</file>

<file path=xl/ctrlProps/ctrlProp55.xml><?xml version="1.0" encoding="utf-8"?>
<formControlPr xmlns="http://schemas.microsoft.com/office/spreadsheetml/2009/9/main" objectType="CheckBox" fmlaLink="$BB$22" lockText="1" noThreeD="1"/>
</file>

<file path=xl/ctrlProps/ctrlProp56.xml><?xml version="1.0" encoding="utf-8"?>
<formControlPr xmlns="http://schemas.microsoft.com/office/spreadsheetml/2009/9/main" objectType="CheckBox" fmlaLink="$BB$23" lockText="1" noThreeD="1"/>
</file>

<file path=xl/ctrlProps/ctrlProp57.xml><?xml version="1.0" encoding="utf-8"?>
<formControlPr xmlns="http://schemas.microsoft.com/office/spreadsheetml/2009/9/main" objectType="CheckBox" fmlaLink="$BB$24" lockText="1" noThreeD="1"/>
</file>

<file path=xl/ctrlProps/ctrlProp58.xml><?xml version="1.0" encoding="utf-8"?>
<formControlPr xmlns="http://schemas.microsoft.com/office/spreadsheetml/2009/9/main" objectType="CheckBox" fmlaLink="$BB$26" lockText="1" noThreeD="1"/>
</file>

<file path=xl/ctrlProps/ctrlProp59.xml><?xml version="1.0" encoding="utf-8"?>
<formControlPr xmlns="http://schemas.microsoft.com/office/spreadsheetml/2009/9/main" objectType="CheckBox" fmlaLink="$BB$27" lockText="1" noThreeD="1"/>
</file>

<file path=xl/ctrlProps/ctrlProp60.xml><?xml version="1.0" encoding="utf-8"?>
<formControlPr xmlns="http://schemas.microsoft.com/office/spreadsheetml/2009/9/main" objectType="CheckBox" fmlaLink="$BB$28" lockText="1" noThreeD="1"/>
</file>

<file path=xl/ctrlProps/ctrlProp61.xml><?xml version="1.0" encoding="utf-8"?>
<formControlPr xmlns="http://schemas.microsoft.com/office/spreadsheetml/2009/9/main" objectType="CheckBox" fmlaLink="$BB$29" lockText="1" noThreeD="1"/>
</file>

<file path=xl/ctrlProps/ctrlProp62.xml><?xml version="1.0" encoding="utf-8"?>
<formControlPr xmlns="http://schemas.microsoft.com/office/spreadsheetml/2009/9/main" objectType="CheckBox" fmlaLink="$BB$30" lockText="1" noThreeD="1"/>
</file>

<file path=xl/ctrlProps/ctrlProp63.xml><?xml version="1.0" encoding="utf-8"?>
<formControlPr xmlns="http://schemas.microsoft.com/office/spreadsheetml/2009/9/main" objectType="CheckBox" fmlaLink="$BB$31" lockText="1" noThreeD="1"/>
</file>

<file path=xl/ctrlProps/ctrlProp64.xml><?xml version="1.0" encoding="utf-8"?>
<formControlPr xmlns="http://schemas.microsoft.com/office/spreadsheetml/2009/9/main" objectType="CheckBox" fmlaLink="$BB$32" lockText="1" noThreeD="1"/>
</file>

<file path=xl/ctrlProps/ctrlProp65.xml><?xml version="1.0" encoding="utf-8"?>
<formControlPr xmlns="http://schemas.microsoft.com/office/spreadsheetml/2009/9/main" objectType="CheckBox" fmlaLink="$BB$33" lockText="1" noThreeD="1"/>
</file>

<file path=xl/ctrlProps/ctrlProp66.xml><?xml version="1.0" encoding="utf-8"?>
<formControlPr xmlns="http://schemas.microsoft.com/office/spreadsheetml/2009/9/main" objectType="CheckBox" fmlaLink="$BB$34" lockText="1" noThreeD="1"/>
</file>

<file path=xl/ctrlProps/ctrlProp67.xml><?xml version="1.0" encoding="utf-8"?>
<formControlPr xmlns="http://schemas.microsoft.com/office/spreadsheetml/2009/9/main" objectType="CheckBox" fmlaLink="$BB$35" lockText="1" noThreeD="1"/>
</file>

<file path=xl/ctrlProps/ctrlProp68.xml><?xml version="1.0" encoding="utf-8"?>
<formControlPr xmlns="http://schemas.microsoft.com/office/spreadsheetml/2009/9/main" objectType="CheckBox" fmlaLink="$BB$36" lockText="1" noThreeD="1"/>
</file>

<file path=xl/ctrlProps/ctrlProp69.xml><?xml version="1.0" encoding="utf-8"?>
<formControlPr xmlns="http://schemas.microsoft.com/office/spreadsheetml/2009/9/main" objectType="CheckBox" fmlaLink="$BB$37" lockText="1" noThreeD="1"/>
</file>

<file path=xl/ctrlProps/ctrlProp70.xml><?xml version="1.0" encoding="utf-8"?>
<formControlPr xmlns="http://schemas.microsoft.com/office/spreadsheetml/2009/9/main" objectType="CheckBox" fmlaLink="$BB$38" lockText="1" noThreeD="1"/>
</file>

<file path=xl/ctrlProps/ctrlProp71.xml><?xml version="1.0" encoding="utf-8"?>
<formControlPr xmlns="http://schemas.microsoft.com/office/spreadsheetml/2009/9/main" objectType="CheckBox" fmlaLink="$BB$41" lockText="1" noThreeD="1"/>
</file>

<file path=xl/ctrlProps/ctrlProp72.xml><?xml version="1.0" encoding="utf-8"?>
<formControlPr xmlns="http://schemas.microsoft.com/office/spreadsheetml/2009/9/main" objectType="CheckBox" fmlaLink="$BB$42" lockText="1" noThreeD="1"/>
</file>

<file path=xl/ctrlProps/ctrlProp73.xml><?xml version="1.0" encoding="utf-8"?>
<formControlPr xmlns="http://schemas.microsoft.com/office/spreadsheetml/2009/9/main" objectType="CheckBox" fmlaLink="$BB$43" lockText="1" noThreeD="1"/>
</file>

<file path=xl/ctrlProps/ctrlProp74.xml><?xml version="1.0" encoding="utf-8"?>
<formControlPr xmlns="http://schemas.microsoft.com/office/spreadsheetml/2009/9/main" objectType="CheckBox" fmlaLink="$BB$44" lockText="1" noThreeD="1"/>
</file>

<file path=xl/ctrlProps/ctrlProp75.xml><?xml version="1.0" encoding="utf-8"?>
<formControlPr xmlns="http://schemas.microsoft.com/office/spreadsheetml/2009/9/main" objectType="CheckBox" fmlaLink="$BB$45" lockText="1" noThreeD="1"/>
</file>

<file path=xl/ctrlProps/ctrlProp76.xml><?xml version="1.0" encoding="utf-8"?>
<formControlPr xmlns="http://schemas.microsoft.com/office/spreadsheetml/2009/9/main" objectType="CheckBox" fmlaLink="$BB$46" lockText="1" noThreeD="1"/>
</file>

<file path=xl/ctrlProps/ctrlProp77.xml><?xml version="1.0" encoding="utf-8"?>
<formControlPr xmlns="http://schemas.microsoft.com/office/spreadsheetml/2009/9/main" objectType="CheckBox" fmlaLink="$BB$47" lockText="1" noThreeD="1"/>
</file>

<file path=xl/ctrlProps/ctrlProp78.xml><?xml version="1.0" encoding="utf-8"?>
<formControlPr xmlns="http://schemas.microsoft.com/office/spreadsheetml/2009/9/main" objectType="CheckBox" fmlaLink="$BB$49" lockText="1" noThreeD="1"/>
</file>

<file path=xl/ctrlProps/ctrlProp79.xml><?xml version="1.0" encoding="utf-8"?>
<formControlPr xmlns="http://schemas.microsoft.com/office/spreadsheetml/2009/9/main" objectType="CheckBox" fmlaLink="$BB$4" lockText="1" noThreeD="1"/>
</file>

<file path=xl/ctrlProps/ctrlProp80.xml><?xml version="1.0" encoding="utf-8"?>
<formControlPr xmlns="http://schemas.microsoft.com/office/spreadsheetml/2009/9/main" objectType="CheckBox" fmlaLink="$BF$4" lockText="1" noThreeD="1"/>
</file>

<file path=xl/ctrlProps/ctrlProp81.xml><?xml version="1.0" encoding="utf-8"?>
<formControlPr xmlns="http://schemas.microsoft.com/office/spreadsheetml/2009/9/main" objectType="CheckBox" fmlaLink="$BJ$4" lockText="1" noThreeD="1"/>
</file>

<file path=xl/ctrlProps/ctrlProp82.xml><?xml version="1.0" encoding="utf-8"?>
<formControlPr xmlns="http://schemas.microsoft.com/office/spreadsheetml/2009/9/main" objectType="CheckBox" fmlaLink="$BN$4" lockText="1" noThreeD="1"/>
</file>

<file path=xl/ctrlProps/ctrlProp83.xml><?xml version="1.0" encoding="utf-8"?>
<formControlPr xmlns="http://schemas.microsoft.com/office/spreadsheetml/2009/9/main" objectType="CheckBox" fmlaLink="$BR$4" lockText="1" noThreeD="1"/>
</file>

<file path=xl/ctrlProps/ctrlProp84.xml><?xml version="1.0" encoding="utf-8"?>
<formControlPr xmlns="http://schemas.microsoft.com/office/spreadsheetml/2009/9/main" objectType="CheckBox" fmlaLink="$BB$5" lockText="1" noThreeD="1"/>
</file>

<file path=xl/ctrlProps/ctrlProp85.xml><?xml version="1.0" encoding="utf-8"?>
<formControlPr xmlns="http://schemas.microsoft.com/office/spreadsheetml/2009/9/main" objectType="CheckBox" fmlaLink="$BB$6" lockText="1" noThreeD="1"/>
</file>

<file path=xl/ctrlProps/ctrlProp86.xml><?xml version="1.0" encoding="utf-8"?>
<formControlPr xmlns="http://schemas.microsoft.com/office/spreadsheetml/2009/9/main" objectType="CheckBox" fmlaLink="$BB$7" lockText="1" noThreeD="1"/>
</file>

<file path=xl/ctrlProps/ctrlProp87.xml><?xml version="1.0" encoding="utf-8"?>
<formControlPr xmlns="http://schemas.microsoft.com/office/spreadsheetml/2009/9/main" objectType="CheckBox" fmlaLink="$BB$8" lockText="1" noThreeD="1"/>
</file>

<file path=xl/ctrlProps/ctrlProp88.xml><?xml version="1.0" encoding="utf-8"?>
<formControlPr xmlns="http://schemas.microsoft.com/office/spreadsheetml/2009/9/main" objectType="CheckBox" fmlaLink="$BB$9" lockText="1" noThreeD="1"/>
</file>

<file path=xl/ctrlProps/ctrlProp89.xml><?xml version="1.0" encoding="utf-8"?>
<formControlPr xmlns="http://schemas.microsoft.com/office/spreadsheetml/2009/9/main" objectType="CheckBox" fmlaLink="$BB$10" lockText="1" noThreeD="1"/>
</file>

<file path=xl/ctrlProps/ctrlProp90.xml><?xml version="1.0" encoding="utf-8"?>
<formControlPr xmlns="http://schemas.microsoft.com/office/spreadsheetml/2009/9/main" objectType="CheckBox" fmlaLink="$BB$12" lockText="1" noThreeD="1"/>
</file>

<file path=xl/ctrlProps/ctrlProp91.xml><?xml version="1.0" encoding="utf-8"?>
<formControlPr xmlns="http://schemas.microsoft.com/office/spreadsheetml/2009/9/main" objectType="CheckBox" fmlaLink="$BB$13" lockText="1" noThreeD="1"/>
</file>

<file path=xl/ctrlProps/ctrlProp92.xml><?xml version="1.0" encoding="utf-8"?>
<formControlPr xmlns="http://schemas.microsoft.com/office/spreadsheetml/2009/9/main" objectType="CheckBox" fmlaLink="$BB$14" lockText="1" noThreeD="1"/>
</file>

<file path=xl/ctrlProps/ctrlProp93.xml><?xml version="1.0" encoding="utf-8"?>
<formControlPr xmlns="http://schemas.microsoft.com/office/spreadsheetml/2009/9/main" objectType="CheckBox" fmlaLink="$BB$15" lockText="1" noThreeD="1"/>
</file>

<file path=xl/ctrlProps/ctrlProp94.xml><?xml version="1.0" encoding="utf-8"?>
<formControlPr xmlns="http://schemas.microsoft.com/office/spreadsheetml/2009/9/main" objectType="CheckBox" fmlaLink="$BB$16" lockText="1" noThreeD="1"/>
</file>

<file path=xl/ctrlProps/ctrlProp95.xml><?xml version="1.0" encoding="utf-8"?>
<formControlPr xmlns="http://schemas.microsoft.com/office/spreadsheetml/2009/9/main" objectType="CheckBox" fmlaLink="$BB$17" lockText="1" noThreeD="1"/>
</file>

<file path=xl/ctrlProps/ctrlProp96.xml><?xml version="1.0" encoding="utf-8"?>
<formControlPr xmlns="http://schemas.microsoft.com/office/spreadsheetml/2009/9/main" objectType="CheckBox" fmlaLink="$BB$19" lockText="1" noThreeD="1"/>
</file>

<file path=xl/ctrlProps/ctrlProp97.xml><?xml version="1.0" encoding="utf-8"?>
<formControlPr xmlns="http://schemas.microsoft.com/office/spreadsheetml/2009/9/main" objectType="CheckBox" fmlaLink="$BB$20" lockText="1" noThreeD="1"/>
</file>

<file path=xl/ctrlProps/ctrlProp98.xml><?xml version="1.0" encoding="utf-8"?>
<formControlPr xmlns="http://schemas.microsoft.com/office/spreadsheetml/2009/9/main" objectType="CheckBox" fmlaLink="$BB$21" lockText="1" noThreeD="1"/>
</file>

<file path=xl/ctrlProps/ctrlProp99.xml><?xml version="1.0" encoding="utf-8"?>
<formControlPr xmlns="http://schemas.microsoft.com/office/spreadsheetml/2009/9/main" objectType="CheckBox" fmlaLink="$BB$22" lockText="1" noThreeD="1"/>
</file>

<file path=xl/ctrlProps/ctrlProp100.xml><?xml version="1.0" encoding="utf-8"?>
<formControlPr xmlns="http://schemas.microsoft.com/office/spreadsheetml/2009/9/main" objectType="CheckBox" fmlaLink="$BB$23" lockText="1" noThreeD="1"/>
</file>

<file path=xl/ctrlProps/ctrlProp101.xml><?xml version="1.0" encoding="utf-8"?>
<formControlPr xmlns="http://schemas.microsoft.com/office/spreadsheetml/2009/9/main" objectType="CheckBox" fmlaLink="$BB$24" lockText="1" noThreeD="1"/>
</file>

<file path=xl/ctrlProps/ctrlProp102.xml><?xml version="1.0" encoding="utf-8"?>
<formControlPr xmlns="http://schemas.microsoft.com/office/spreadsheetml/2009/9/main" objectType="CheckBox" fmlaLink="$BB$26" lockText="1" noThreeD="1"/>
</file>

<file path=xl/ctrlProps/ctrlProp103.xml><?xml version="1.0" encoding="utf-8"?>
<formControlPr xmlns="http://schemas.microsoft.com/office/spreadsheetml/2009/9/main" objectType="CheckBox" fmlaLink="$BB$27" lockText="1" noThreeD="1"/>
</file>

<file path=xl/ctrlProps/ctrlProp104.xml><?xml version="1.0" encoding="utf-8"?>
<formControlPr xmlns="http://schemas.microsoft.com/office/spreadsheetml/2009/9/main" objectType="CheckBox" fmlaLink="$BB$28" lockText="1" noThreeD="1"/>
</file>

<file path=xl/ctrlProps/ctrlProp105.xml><?xml version="1.0" encoding="utf-8"?>
<formControlPr xmlns="http://schemas.microsoft.com/office/spreadsheetml/2009/9/main" objectType="CheckBox" fmlaLink="$BB$29" lockText="1" noThreeD="1"/>
</file>

<file path=xl/ctrlProps/ctrlProp106.xml><?xml version="1.0" encoding="utf-8"?>
<formControlPr xmlns="http://schemas.microsoft.com/office/spreadsheetml/2009/9/main" objectType="CheckBox" fmlaLink="$BB$30" lockText="1" noThreeD="1"/>
</file>

<file path=xl/ctrlProps/ctrlProp107.xml><?xml version="1.0" encoding="utf-8"?>
<formControlPr xmlns="http://schemas.microsoft.com/office/spreadsheetml/2009/9/main" objectType="CheckBox" fmlaLink="$BB$31" lockText="1" noThreeD="1"/>
</file>

<file path=xl/ctrlProps/ctrlProp108.xml><?xml version="1.0" encoding="utf-8"?>
<formControlPr xmlns="http://schemas.microsoft.com/office/spreadsheetml/2009/9/main" objectType="CheckBox" fmlaLink="$BB$32" lockText="1" noThreeD="1"/>
</file>

<file path=xl/ctrlProps/ctrlProp109.xml><?xml version="1.0" encoding="utf-8"?>
<formControlPr xmlns="http://schemas.microsoft.com/office/spreadsheetml/2009/9/main" objectType="CheckBox" fmlaLink="$BB$33" lockText="1" noThreeD="1"/>
</file>

<file path=xl/ctrlProps/ctrlProp110.xml><?xml version="1.0" encoding="utf-8"?>
<formControlPr xmlns="http://schemas.microsoft.com/office/spreadsheetml/2009/9/main" objectType="CheckBox" fmlaLink="$BB$34" lockText="1" noThreeD="1"/>
</file>

<file path=xl/ctrlProps/ctrlProp111.xml><?xml version="1.0" encoding="utf-8"?>
<formControlPr xmlns="http://schemas.microsoft.com/office/spreadsheetml/2009/9/main" objectType="CheckBox" fmlaLink="$BB$35" lockText="1" noThreeD="1"/>
</file>

<file path=xl/ctrlProps/ctrlProp112.xml><?xml version="1.0" encoding="utf-8"?>
<formControlPr xmlns="http://schemas.microsoft.com/office/spreadsheetml/2009/9/main" objectType="CheckBox" fmlaLink="$BB$36" lockText="1" noThreeD="1"/>
</file>

<file path=xl/ctrlProps/ctrlProp113.xml><?xml version="1.0" encoding="utf-8"?>
<formControlPr xmlns="http://schemas.microsoft.com/office/spreadsheetml/2009/9/main" objectType="CheckBox" fmlaLink="$BB$37" lockText="1" noThreeD="1"/>
</file>

<file path=xl/ctrlProps/ctrlProp114.xml><?xml version="1.0" encoding="utf-8"?>
<formControlPr xmlns="http://schemas.microsoft.com/office/spreadsheetml/2009/9/main" objectType="CheckBox" fmlaLink="$BB$38" lockText="1" noThreeD="1"/>
</file>

<file path=xl/ctrlProps/ctrlProp115.xml><?xml version="1.0" encoding="utf-8"?>
<formControlPr xmlns="http://schemas.microsoft.com/office/spreadsheetml/2009/9/main" objectType="CheckBox" fmlaLink="$BB$39" lockText="1" noThreeD="1"/>
</file>

<file path=xl/ctrlProps/ctrlProp116.xml><?xml version="1.0" encoding="utf-8"?>
<formControlPr xmlns="http://schemas.microsoft.com/office/spreadsheetml/2009/9/main" objectType="CheckBox" fmlaLink="$BB$41" lockText="1" noThreeD="1"/>
</file>

<file path=xl/ctrlProps/ctrlProp117.xml><?xml version="1.0" encoding="utf-8"?>
<formControlPr xmlns="http://schemas.microsoft.com/office/spreadsheetml/2009/9/main" objectType="CheckBox" fmlaLink="$BB$42" lockText="1" noThreeD="1"/>
</file>

<file path=xl/ctrlProps/ctrlProp118.xml><?xml version="1.0" encoding="utf-8"?>
<formControlPr xmlns="http://schemas.microsoft.com/office/spreadsheetml/2009/9/main" objectType="CheckBox" fmlaLink="$BB$43" lockText="1" noThreeD="1"/>
</file>

<file path=xl/ctrlProps/ctrlProp119.xml><?xml version="1.0" encoding="utf-8"?>
<formControlPr xmlns="http://schemas.microsoft.com/office/spreadsheetml/2009/9/main" objectType="CheckBox" fmlaLink="$BB$44" lockText="1" noThreeD="1"/>
</file>

<file path=xl/ctrlProps/ctrlProp120.xml><?xml version="1.0" encoding="utf-8"?>
<formControlPr xmlns="http://schemas.microsoft.com/office/spreadsheetml/2009/9/main" objectType="CheckBox" fmlaLink="$BB$45" lockText="1" noThreeD="1"/>
</file>

<file path=xl/ctrlProps/ctrlProp121.xml><?xml version="1.0" encoding="utf-8"?>
<formControlPr xmlns="http://schemas.microsoft.com/office/spreadsheetml/2009/9/main" objectType="CheckBox" fmlaLink="$BB$46" lockText="1" noThreeD="1"/>
</file>

<file path=xl/ctrlProps/ctrlProp122.xml><?xml version="1.0" encoding="utf-8"?>
<formControlPr xmlns="http://schemas.microsoft.com/office/spreadsheetml/2009/9/main" objectType="CheckBox" fmlaLink="$BB$47" lockText="1" noThreeD="1"/>
</file>

<file path=xl/ctrlProps/ctrlProp123.xml><?xml version="1.0" encoding="utf-8"?>
<formControlPr xmlns="http://schemas.microsoft.com/office/spreadsheetml/2009/9/main" objectType="CheckBox" fmlaLink="$BB$49" lockText="1" noThreeD="1"/>
</file>

<file path=xl/ctrlProps/ctrlProp124.xml><?xml version="1.0" encoding="utf-8"?>
<formControlPr xmlns="http://schemas.microsoft.com/office/spreadsheetml/2009/9/main" objectType="CheckBox" fmlaLink="$BB$4" lockText="1" noThreeD="1"/>
</file>

<file path=xl/ctrlProps/ctrlProp125.xml><?xml version="1.0" encoding="utf-8"?>
<formControlPr xmlns="http://schemas.microsoft.com/office/spreadsheetml/2009/9/main" objectType="CheckBox" fmlaLink="$BF$4" lockText="1" noThreeD="1"/>
</file>

<file path=xl/ctrlProps/ctrlProp126.xml><?xml version="1.0" encoding="utf-8"?>
<formControlPr xmlns="http://schemas.microsoft.com/office/spreadsheetml/2009/9/main" objectType="CheckBox" fmlaLink="$BJ$4" lockText="1" noThreeD="1"/>
</file>

<file path=xl/ctrlProps/ctrlProp127.xml><?xml version="1.0" encoding="utf-8"?>
<formControlPr xmlns="http://schemas.microsoft.com/office/spreadsheetml/2009/9/main" objectType="CheckBox" fmlaLink="$BN$4" lockText="1" noThreeD="1"/>
</file>

<file path=xl/ctrlProps/ctrlProp128.xml><?xml version="1.0" encoding="utf-8"?>
<formControlPr xmlns="http://schemas.microsoft.com/office/spreadsheetml/2009/9/main" objectType="CheckBox" fmlaLink="$BR$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16389716-C670-49CF-9D2D-1EA7CA1C2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41986" name="Button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41987" name="Button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41988" name="Button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41989" name="Button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41990" name="Button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100-00001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100-000016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100-000017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100-000018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100-000019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100-00001A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100-00001B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100-00001C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100-00001D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100-00001E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100-00001F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100-000020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100-00002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100-00002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100-000023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100-000024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100-000025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1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4</xdr:row>
          <xdr:rowOff>209550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57150</xdr:colOff>
          <xdr:row>9</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57150</xdr:colOff>
          <xdr:row>10</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57150</xdr:colOff>
          <xdr:row>13</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39</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57150</xdr:colOff>
          <xdr:row>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57150</xdr:colOff>
          <xdr:row>4</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57150</xdr:colOff>
          <xdr:row>4</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18</xdr:col>
          <xdr:colOff>57150</xdr:colOff>
          <xdr:row>4</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5</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57150</xdr:colOff>
          <xdr:row>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57150</xdr:colOff>
          <xdr:row>10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57150</xdr:colOff>
          <xdr:row>13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57150</xdr:colOff>
          <xdr:row>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57150</xdr:colOff>
          <xdr:row>4</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57150</xdr:colOff>
          <xdr:row>4</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18</xdr:col>
          <xdr:colOff>57150</xdr:colOff>
          <xdr:row>4</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AD832AD6-917D-4D90-A1C4-DE624E4373C1}"/>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042D45AA-C805-4DD4-A218-CF1576316903}"/>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51139E5F-57CD-4926-BC94-CB8F1AC510D3}"/>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DF08F218-644E-40B7-80D9-12F0AA5887C1}"/>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8A177EF5-EB47-44A7-92BC-F8F7D2D26759}"/>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49221289-37DA-4685-8CF7-B4811AD7229A}"/>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msn.sgs.com/?c=H12A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msn.sgs.com/?c=H12A0" TargetMode="External"/><Relationship Id="rId6" Type="http://schemas.openxmlformats.org/officeDocument/2006/relationships/vmlDrawing" Target="../drawings/vmlDrawing3.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omments" Target="../comments1.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4" Type="http://schemas.openxmlformats.org/officeDocument/2006/relationships/vmlDrawing" Target="../drawings/vmlDrawing5.v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3" Type="http://schemas.openxmlformats.org/officeDocument/2006/relationships/vmlDrawing" Target="../drawings/vmlDrawing6.v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 Type="http://schemas.openxmlformats.org/officeDocument/2006/relationships/drawing" Target="../drawings/drawing4.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41"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4" Type="http://schemas.openxmlformats.org/officeDocument/2006/relationships/vmlDrawing" Target="../drawings/vmlDrawing7.v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4496-0B2B-42D5-9962-A039009EE06D}">
  <sheetPr codeName="Sheet10"/>
  <dimension ref="B1:F6"/>
  <sheetViews>
    <sheetView workbookViewId="0">
      <selection activeCell="F4" sqref="F4"/>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61" t="s">
        <v>250</v>
      </c>
      <c r="F1" s="61" t="s">
        <v>256</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92</v>
      </c>
      <c r="D2" s="63" t="str">
        <f>IF('中草藥 測試項目'!AY3="","",'中草藥 測試項目'!AY3)</f>
        <v/>
      </c>
      <c r="E2" s="61" t="s">
        <v>251</v>
      </c>
      <c r="F2" s="61" t="s">
        <v>484</v>
      </c>
    </row>
    <row r="3" spans="2:6">
      <c r="B3" s="62"/>
      <c r="E3" s="61" t="s">
        <v>50</v>
      </c>
      <c r="F3" s="61">
        <v>4.4000000000000004</v>
      </c>
    </row>
    <row r="4" spans="2:6">
      <c r="B4" s="62"/>
      <c r="E4" s="61" t="s">
        <v>51</v>
      </c>
      <c r="F4" s="64" t="s">
        <v>494</v>
      </c>
    </row>
    <row r="5" spans="2:6">
      <c r="D5" s="63"/>
      <c r="E5" s="61" t="s">
        <v>252</v>
      </c>
      <c r="F5" s="61" t="s">
        <v>253</v>
      </c>
    </row>
    <row r="6" spans="2:6">
      <c r="E6" s="61" t="s">
        <v>254</v>
      </c>
      <c r="F6" s="61" t="s">
        <v>255</v>
      </c>
    </row>
  </sheetData>
  <sheetProtection algorithmName="SHA-512" hashValue="LIKrcUdKcqunuUuMrWyjP3hTl0JiLHSQKSrf2Mtd1L31BU45VkrQOJzR6qDjwdxcCQIFH3vFqSVfTf1TF/bG7w==" saltValue="ZK611B+RcbjmBvp9yYWxXA==" spinCount="100000" sheet="1" scenarios="1" formatCells="0" formatRows="0"/>
  <phoneticPr fontId="5"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8B85-5C73-489B-9F0F-B229D70110E5}">
  <sheetPr codeName="Sheet14"/>
  <dimension ref="A1:CJ87"/>
  <sheetViews>
    <sheetView view="pageBreakPreview" topLeftCell="A5" zoomScale="130" zoomScaleNormal="100" zoomScaleSheetLayoutView="130" workbookViewId="0">
      <selection activeCell="E5" sqref="E5:N5"/>
    </sheetView>
  </sheetViews>
  <sheetFormatPr defaultRowHeight="15.75"/>
  <cols>
    <col min="1" max="1" width="23.42578125" style="19" customWidth="1"/>
    <col min="2" max="3" width="3.7109375" style="339" customWidth="1"/>
    <col min="4" max="4" width="2.7109375" style="339" customWidth="1"/>
    <col min="5" max="8" width="4.28515625" style="339" customWidth="1"/>
    <col min="9" max="9" width="2.7109375" style="339" customWidth="1"/>
    <col min="10" max="13" width="4.28515625" style="339" customWidth="1"/>
    <col min="14" max="14" width="2.7109375" style="339" customWidth="1"/>
    <col min="15" max="20" width="4.28515625" style="339" customWidth="1"/>
    <col min="21" max="21" width="2.7109375" style="339" customWidth="1"/>
    <col min="22" max="23" width="4.28515625" style="339" customWidth="1"/>
    <col min="24" max="25" width="4.28515625" style="339" hidden="1" customWidth="1"/>
    <col min="26" max="27" width="4.28515625" style="339" customWidth="1"/>
    <col min="28" max="28" width="4.28515625" style="339" hidden="1" customWidth="1"/>
    <col min="29" max="29" width="2.7109375" style="339" customWidth="1"/>
    <col min="30" max="34" width="4.28515625" style="339" customWidth="1"/>
    <col min="35" max="35" width="4.28515625" style="339" hidden="1" customWidth="1"/>
    <col min="36" max="36" width="1.42578125" style="339" customWidth="1"/>
    <col min="37" max="37" width="12" style="61" customWidth="1"/>
    <col min="38" max="38" width="15.7109375" hidden="1" customWidth="1"/>
    <col min="39" max="39" width="10.85546875" hidden="1" customWidth="1"/>
    <col min="40" max="41" width="9.140625" hidden="1" customWidth="1"/>
    <col min="42" max="42" width="9.140625" style="19" hidden="1" customWidth="1"/>
    <col min="43" max="43" width="10.85546875" style="20" hidden="1" customWidth="1"/>
    <col min="44" max="44" width="99.28515625" style="19" hidden="1" customWidth="1"/>
    <col min="45" max="45" width="9.42578125" customWidth="1"/>
    <col min="54" max="55" width="3.7109375" style="279" hidden="1" customWidth="1"/>
    <col min="56" max="56" width="2.7109375" style="279" hidden="1" customWidth="1"/>
    <col min="57" max="60" width="4.28515625" style="279" hidden="1" customWidth="1"/>
    <col min="61" max="61" width="2.7109375" style="279" hidden="1" customWidth="1"/>
    <col min="62" max="65" width="4.28515625" style="279" hidden="1" customWidth="1"/>
    <col min="66" max="66" width="2.7109375" style="279" hidden="1" customWidth="1"/>
    <col min="67" max="72" width="4.28515625" style="279" hidden="1" customWidth="1"/>
    <col min="73" max="73" width="2.7109375" style="279" hidden="1" customWidth="1"/>
    <col min="74" max="80" width="4.28515625" style="279" hidden="1" customWidth="1"/>
    <col min="81" max="81" width="2.7109375" style="279" hidden="1" customWidth="1"/>
    <col min="82" max="88" width="4.28515625" style="279" hidden="1" customWidth="1"/>
  </cols>
  <sheetData>
    <row r="1" spans="1:88" ht="15.95" customHeight="1" thickTop="1" thickBot="1">
      <c r="B1" s="1" t="s">
        <v>260</v>
      </c>
      <c r="C1" s="359"/>
      <c r="D1" s="359"/>
      <c r="E1" s="359"/>
      <c r="F1" s="359"/>
      <c r="G1" s="359"/>
      <c r="H1" s="359"/>
      <c r="I1" s="359"/>
      <c r="J1" s="359"/>
      <c r="K1" s="359"/>
      <c r="L1" s="359"/>
      <c r="M1" s="359" t="s">
        <v>261</v>
      </c>
      <c r="N1" s="359"/>
      <c r="O1" s="359"/>
      <c r="P1" s="359"/>
      <c r="Q1" s="359"/>
      <c r="R1" s="359"/>
      <c r="S1" s="359"/>
      <c r="T1" s="359"/>
      <c r="U1" s="359"/>
      <c r="V1" s="359"/>
      <c r="W1" s="359"/>
      <c r="X1" s="66"/>
      <c r="Y1" s="66"/>
      <c r="Z1" s="359" t="s">
        <v>262</v>
      </c>
      <c r="AA1" s="359"/>
      <c r="AB1" s="359"/>
      <c r="AC1" s="359"/>
      <c r="AD1" s="359"/>
      <c r="AE1" s="359"/>
      <c r="AF1" s="359"/>
      <c r="AG1" s="359"/>
      <c r="AH1" s="359"/>
      <c r="AI1" s="359"/>
      <c r="AJ1" s="360"/>
      <c r="AL1" s="67"/>
      <c r="BB1" s="68" t="s">
        <v>263</v>
      </c>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70"/>
    </row>
    <row r="2" spans="1:88" ht="18" hidden="1" customHeight="1" thickTop="1" thickBot="1">
      <c r="B2" s="71"/>
      <c r="C2" s="72"/>
      <c r="D2" s="73" t="s">
        <v>264</v>
      </c>
      <c r="E2" s="65"/>
      <c r="F2" s="65"/>
      <c r="G2" s="65"/>
      <c r="H2" s="65"/>
      <c r="I2" s="74"/>
      <c r="J2" s="74"/>
      <c r="K2" s="74"/>
      <c r="L2" s="74"/>
      <c r="M2" s="74"/>
      <c r="N2" s="74"/>
      <c r="O2" s="74"/>
      <c r="P2" s="74"/>
      <c r="Q2" s="74"/>
      <c r="R2" s="74"/>
      <c r="S2" s="74"/>
      <c r="T2" s="74"/>
      <c r="U2" s="75"/>
      <c r="V2" s="65"/>
      <c r="W2" s="65"/>
      <c r="X2" s="65"/>
      <c r="Y2" s="65"/>
      <c r="Z2" s="65"/>
      <c r="AA2" s="74"/>
      <c r="AB2" s="74"/>
      <c r="AC2" s="74"/>
      <c r="AD2" s="74"/>
      <c r="AE2" s="74"/>
      <c r="AF2" s="74"/>
      <c r="AG2" s="74"/>
      <c r="AH2" s="74"/>
      <c r="AI2" s="74"/>
      <c r="AJ2" s="76"/>
      <c r="AL2" s="77"/>
      <c r="AN2" s="21"/>
      <c r="AO2" s="21"/>
      <c r="BB2" s="78"/>
      <c r="BC2" s="79"/>
      <c r="BD2" s="80" t="s">
        <v>265</v>
      </c>
      <c r="BE2" s="81"/>
      <c r="BF2" s="81"/>
      <c r="BG2" s="81"/>
      <c r="BH2" s="81"/>
      <c r="BI2" s="81"/>
      <c r="BJ2" s="81"/>
      <c r="BK2" s="81"/>
      <c r="BL2" s="82"/>
      <c r="BM2" s="83"/>
      <c r="BN2" s="84"/>
      <c r="BO2" s="84"/>
      <c r="BP2" s="84"/>
      <c r="BQ2" s="84"/>
      <c r="BR2" s="84"/>
      <c r="BS2" s="84"/>
      <c r="BT2" s="85"/>
      <c r="BU2" s="86"/>
      <c r="BV2" s="87"/>
      <c r="BW2" s="87"/>
      <c r="BX2" s="87"/>
      <c r="BY2" s="87"/>
      <c r="BZ2" s="87"/>
      <c r="CA2" s="83"/>
      <c r="CB2" s="84"/>
      <c r="CC2" s="84"/>
      <c r="CD2" s="84"/>
      <c r="CE2" s="84"/>
      <c r="CF2" s="84"/>
      <c r="CG2" s="84"/>
      <c r="CH2" s="84"/>
      <c r="CI2" s="84"/>
      <c r="CJ2" s="88"/>
    </row>
    <row r="3" spans="1:88" ht="20.100000000000001" customHeight="1" thickTop="1">
      <c r="B3" s="361" t="s">
        <v>52</v>
      </c>
      <c r="C3" s="364" t="s">
        <v>53</v>
      </c>
      <c r="D3" s="368" t="s">
        <v>266</v>
      </c>
      <c r="E3" s="369"/>
      <c r="F3" s="369"/>
      <c r="G3" s="369"/>
      <c r="H3" s="369"/>
      <c r="I3" s="369"/>
      <c r="J3" s="369"/>
      <c r="K3" s="370"/>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2"/>
      <c r="AK3" s="89" t="str" cm="1">
        <f t="array" aca="1" ref="AK3" ca="1">IF($BU$25,IF(SUMPRODUCT(LEN(L3)-LEN(SUBSTITUTE(LOWER(L3), MID("abcdefghijklmnopqrstuvwxyz", ROW(INDIRECT("1:26")), 1), ""))) &lt;= 2, "←請填寫英文Please fill in English.",""),"")</f>
        <v/>
      </c>
      <c r="AL3" s="89"/>
      <c r="AO3" t="str">
        <f>彙整資料!B2</f>
        <v/>
      </c>
      <c r="BB3" s="90" t="s">
        <v>267</v>
      </c>
      <c r="BC3" s="91" t="s">
        <v>268</v>
      </c>
      <c r="BD3" s="92" t="s">
        <v>269</v>
      </c>
      <c r="BE3" s="93"/>
      <c r="BF3" s="93"/>
      <c r="BG3" s="93"/>
      <c r="BH3" s="93"/>
      <c r="BI3" s="93"/>
      <c r="BJ3" s="93"/>
      <c r="BK3" s="93"/>
      <c r="BL3" s="94"/>
      <c r="BM3" s="95"/>
      <c r="BN3" s="96"/>
      <c r="BO3" s="96"/>
      <c r="BP3" s="96"/>
      <c r="BQ3" s="96"/>
      <c r="BR3" s="96"/>
      <c r="BS3" s="96"/>
      <c r="BT3" s="96"/>
      <c r="BU3" s="96"/>
      <c r="BV3" s="96"/>
      <c r="BW3" s="96"/>
      <c r="BX3" s="96"/>
      <c r="BY3" s="96"/>
      <c r="BZ3" s="96"/>
      <c r="CA3" s="96"/>
      <c r="CB3" s="96"/>
      <c r="CC3" s="96"/>
      <c r="CD3" s="96"/>
      <c r="CE3" s="96"/>
      <c r="CF3" s="96"/>
      <c r="CG3" s="96"/>
      <c r="CH3" s="96"/>
      <c r="CI3" s="96"/>
      <c r="CJ3" s="97"/>
    </row>
    <row r="4" spans="1:88" ht="20.100000000000001" customHeight="1">
      <c r="B4" s="362"/>
      <c r="C4" s="365"/>
      <c r="D4" s="373" t="s">
        <v>270</v>
      </c>
      <c r="E4" s="374"/>
      <c r="F4" s="374"/>
      <c r="G4" s="374"/>
      <c r="H4" s="374"/>
      <c r="I4" s="374"/>
      <c r="J4" s="374"/>
      <c r="K4" s="375"/>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7"/>
      <c r="AK4" s="89" t="str" cm="1">
        <f t="array" aca="1" ref="AK4" ca="1">IF($BU$25,IF(SUMPRODUCT(LEN(L4)-LEN(SUBSTITUTE(LOWER(L4), MID("abcdefghijklmnopqrstuvwxyz", ROW(INDIRECT("1:26")), 1), ""))) &lt;= 2, "←請填寫英文Please fill in English.",""),"")</f>
        <v/>
      </c>
      <c r="AL4" s="89"/>
      <c r="BB4" s="78"/>
      <c r="BC4" s="98"/>
      <c r="BD4" s="99" t="s">
        <v>271</v>
      </c>
      <c r="BE4" s="100"/>
      <c r="BF4" s="100"/>
      <c r="BG4" s="100"/>
      <c r="BH4" s="100"/>
      <c r="BI4" s="100"/>
      <c r="BJ4" s="100"/>
      <c r="BK4" s="100"/>
      <c r="BL4" s="101"/>
      <c r="BM4" s="83"/>
      <c r="BN4" s="84"/>
      <c r="BO4" s="84"/>
      <c r="BP4" s="84"/>
      <c r="BQ4" s="84"/>
      <c r="BR4" s="84"/>
      <c r="BS4" s="84"/>
      <c r="BT4" s="84"/>
      <c r="BU4" s="84"/>
      <c r="BV4" s="84"/>
      <c r="BW4" s="84"/>
      <c r="BX4" s="84"/>
      <c r="BY4" s="84"/>
      <c r="BZ4" s="84"/>
      <c r="CA4" s="84"/>
      <c r="CB4" s="84"/>
      <c r="CC4" s="84"/>
      <c r="CD4" s="84"/>
      <c r="CE4" s="84"/>
      <c r="CF4" s="84"/>
      <c r="CG4" s="84"/>
      <c r="CH4" s="84"/>
      <c r="CI4" s="84"/>
      <c r="CJ4" s="102"/>
    </row>
    <row r="5" spans="1:88" ht="20.100000000000001" customHeight="1">
      <c r="B5" s="362"/>
      <c r="C5" s="365"/>
      <c r="D5" s="373" t="s">
        <v>272</v>
      </c>
      <c r="E5" s="374"/>
      <c r="F5" s="374"/>
      <c r="G5" s="374"/>
      <c r="H5" s="374"/>
      <c r="I5" s="374"/>
      <c r="J5" s="374"/>
      <c r="K5" s="375"/>
      <c r="L5" s="376"/>
      <c r="M5" s="376"/>
      <c r="N5" s="376"/>
      <c r="O5" s="376"/>
      <c r="P5" s="376"/>
      <c r="Q5" s="376"/>
      <c r="R5" s="376"/>
      <c r="S5" s="376"/>
      <c r="T5" s="390"/>
      <c r="U5" s="391" t="s">
        <v>273</v>
      </c>
      <c r="V5" s="392"/>
      <c r="W5" s="393"/>
      <c r="X5" s="103"/>
      <c r="Y5" s="103"/>
      <c r="Z5" s="376"/>
      <c r="AA5" s="376"/>
      <c r="AB5" s="376"/>
      <c r="AC5" s="376"/>
      <c r="AD5" s="376"/>
      <c r="AE5" s="376"/>
      <c r="AF5" s="376"/>
      <c r="AG5" s="376"/>
      <c r="AH5" s="376"/>
      <c r="AI5" s="376"/>
      <c r="AJ5" s="377"/>
      <c r="AK5" s="89"/>
      <c r="AL5" s="89"/>
      <c r="BB5" s="78"/>
      <c r="BC5" s="98"/>
      <c r="BD5" s="104" t="s">
        <v>274</v>
      </c>
      <c r="BE5" s="105"/>
      <c r="BF5" s="105"/>
      <c r="BG5" s="105"/>
      <c r="BH5" s="105"/>
      <c r="BI5" s="105"/>
      <c r="BJ5" s="105"/>
      <c r="BK5" s="105"/>
      <c r="BL5" s="106"/>
      <c r="BM5" s="83"/>
      <c r="BN5" s="84"/>
      <c r="BO5" s="84"/>
      <c r="BP5" s="84"/>
      <c r="BQ5" s="84"/>
      <c r="BR5" s="84"/>
      <c r="BS5" s="84"/>
      <c r="BT5" s="85"/>
      <c r="BU5" s="107" t="s">
        <v>275</v>
      </c>
      <c r="BV5" s="108"/>
      <c r="BW5" s="109"/>
      <c r="BX5" s="108"/>
      <c r="BY5" s="108"/>
      <c r="BZ5" s="84"/>
      <c r="CA5" s="84"/>
      <c r="CB5" s="84"/>
      <c r="CC5" s="84"/>
      <c r="CD5" s="84"/>
      <c r="CE5" s="84"/>
      <c r="CF5" s="84"/>
      <c r="CG5" s="84"/>
      <c r="CH5" s="84"/>
      <c r="CI5" s="84"/>
      <c r="CJ5" s="102"/>
    </row>
    <row r="6" spans="1:88" ht="20.100000000000001" customHeight="1">
      <c r="A6" s="110"/>
      <c r="B6" s="362"/>
      <c r="C6" s="365"/>
      <c r="D6" s="373" t="s">
        <v>276</v>
      </c>
      <c r="E6" s="374"/>
      <c r="F6" s="374"/>
      <c r="G6" s="374"/>
      <c r="H6" s="374"/>
      <c r="I6" s="374"/>
      <c r="J6" s="374"/>
      <c r="K6" s="374"/>
      <c r="L6" s="389"/>
      <c r="M6" s="376"/>
      <c r="N6" s="376"/>
      <c r="O6" s="376"/>
      <c r="P6" s="376"/>
      <c r="Q6" s="376"/>
      <c r="R6" s="376"/>
      <c r="S6" s="376"/>
      <c r="T6" s="376"/>
      <c r="U6" s="376"/>
      <c r="V6" s="376"/>
      <c r="W6" s="376"/>
      <c r="X6" s="376"/>
      <c r="Y6" s="376"/>
      <c r="Z6" s="376"/>
      <c r="AA6" s="376"/>
      <c r="AB6" s="376"/>
      <c r="AC6" s="376"/>
      <c r="AD6" s="376"/>
      <c r="AE6" s="376"/>
      <c r="AF6" s="376"/>
      <c r="AG6" s="376"/>
      <c r="AH6" s="376"/>
      <c r="AI6" s="376"/>
      <c r="AJ6" s="377"/>
      <c r="AK6" s="89" t="str" cm="1">
        <f t="array" aca="1" ref="AK6" ca="1">IF($BU$25,IF(SUMPRODUCT(LEN(L6)-LEN(SUBSTITUTE(LOWER(L6), MID("abcdefghijklmnopqrstuvwxyz", ROW(INDIRECT("1:26")), 1), ""))) &lt;= 2, "←請填寫英文Please fill in English.",""),"")</f>
        <v/>
      </c>
      <c r="AL6" s="89"/>
      <c r="BB6" s="78"/>
      <c r="BC6" s="98"/>
      <c r="BD6" s="99" t="s">
        <v>277</v>
      </c>
      <c r="BE6" s="100"/>
      <c r="BF6" s="100"/>
      <c r="BG6" s="100"/>
      <c r="BH6" s="100"/>
      <c r="BI6" s="100"/>
      <c r="BJ6" s="100"/>
      <c r="BK6" s="100"/>
      <c r="BL6" s="101"/>
      <c r="BM6" s="83"/>
      <c r="BN6" s="84"/>
      <c r="BO6" s="84"/>
      <c r="BP6" s="84"/>
      <c r="BQ6" s="84"/>
      <c r="BR6" s="84"/>
      <c r="BS6" s="84"/>
      <c r="BT6" s="84"/>
      <c r="BU6" s="84"/>
      <c r="BV6" s="84"/>
      <c r="BW6" s="84"/>
      <c r="BX6" s="84"/>
      <c r="BY6" s="84"/>
      <c r="BZ6" s="84"/>
      <c r="CA6" s="84"/>
      <c r="CB6" s="84"/>
      <c r="CC6" s="84"/>
      <c r="CD6" s="84"/>
      <c r="CE6" s="84"/>
      <c r="CF6" s="84"/>
      <c r="CG6" s="84"/>
      <c r="CH6" s="84"/>
      <c r="CI6" s="84"/>
      <c r="CJ6" s="102"/>
    </row>
    <row r="7" spans="1:88" ht="16.5" customHeight="1">
      <c r="A7" s="111"/>
      <c r="B7" s="362"/>
      <c r="C7" s="365"/>
      <c r="D7" s="394" t="s">
        <v>54</v>
      </c>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c r="AK7" s="89"/>
      <c r="AL7" s="112"/>
      <c r="BB7" s="78"/>
      <c r="BC7" s="98"/>
      <c r="BD7" s="113" t="s">
        <v>278</v>
      </c>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5"/>
    </row>
    <row r="8" spans="1:88" ht="16.5" customHeight="1">
      <c r="B8" s="362"/>
      <c r="C8" s="365"/>
      <c r="D8" s="116"/>
      <c r="E8" s="378" t="s">
        <v>279</v>
      </c>
      <c r="F8" s="379"/>
      <c r="G8" s="379"/>
      <c r="H8" s="379"/>
      <c r="I8" s="379"/>
      <c r="J8" s="379"/>
      <c r="K8" s="379"/>
      <c r="L8" s="379"/>
      <c r="M8" s="380"/>
      <c r="N8" s="117"/>
      <c r="O8" s="381" t="s">
        <v>280</v>
      </c>
      <c r="P8" s="382"/>
      <c r="Q8" s="382"/>
      <c r="R8" s="382"/>
      <c r="S8" s="382"/>
      <c r="T8" s="382"/>
      <c r="U8" s="382"/>
      <c r="V8" s="382"/>
      <c r="W8" s="382"/>
      <c r="X8" s="382"/>
      <c r="Y8" s="382"/>
      <c r="Z8" s="382"/>
      <c r="AA8" s="382"/>
      <c r="AB8" s="382"/>
      <c r="AC8" s="382"/>
      <c r="AD8" s="382"/>
      <c r="AE8" s="382"/>
      <c r="AF8" s="382"/>
      <c r="AG8" s="382"/>
      <c r="AH8" s="382"/>
      <c r="AI8" s="382"/>
      <c r="AJ8" s="383"/>
      <c r="AK8" s="89"/>
      <c r="AL8" s="89"/>
      <c r="BB8" s="78"/>
      <c r="BC8" s="98"/>
      <c r="BD8" s="118" t="b">
        <v>0</v>
      </c>
      <c r="BE8" s="119" t="s">
        <v>281</v>
      </c>
      <c r="BF8" s="120"/>
      <c r="BG8" s="120"/>
      <c r="BH8" s="120"/>
      <c r="BI8" s="120"/>
      <c r="BJ8" s="120"/>
      <c r="BK8" s="120"/>
      <c r="BL8" s="120"/>
      <c r="BM8" s="121"/>
      <c r="BN8" s="122" t="b">
        <v>0</v>
      </c>
      <c r="BO8" s="119" t="s">
        <v>282</v>
      </c>
      <c r="BP8" s="123"/>
      <c r="BQ8" s="123"/>
      <c r="BR8" s="123"/>
      <c r="BS8" s="123"/>
      <c r="BT8" s="123"/>
      <c r="BU8" s="123"/>
      <c r="BV8" s="123"/>
      <c r="BW8" s="123"/>
      <c r="BX8" s="123"/>
      <c r="BY8" s="123"/>
      <c r="BZ8" s="123"/>
      <c r="CA8" s="123"/>
      <c r="CB8" s="123"/>
      <c r="CC8" s="123"/>
      <c r="CD8" s="123"/>
      <c r="CE8" s="123"/>
      <c r="CF8" s="123"/>
      <c r="CG8" s="123"/>
      <c r="CH8" s="123"/>
      <c r="CI8" s="123"/>
      <c r="CJ8" s="124"/>
    </row>
    <row r="9" spans="1:88" ht="20.100000000000001" customHeight="1">
      <c r="B9" s="362"/>
      <c r="C9" s="365"/>
      <c r="D9" s="384" t="s">
        <v>283</v>
      </c>
      <c r="E9" s="385"/>
      <c r="F9" s="385"/>
      <c r="G9" s="385"/>
      <c r="H9" s="385"/>
      <c r="I9" s="385"/>
      <c r="J9" s="385"/>
      <c r="K9" s="386"/>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8"/>
      <c r="AK9" s="89" t="str" cm="1">
        <f t="array" aca="1" ref="AK9" ca="1">IF(AND($BU$25,OR($BD$8,$BN$8)&lt;&gt;TRUE),IF(SUMPRODUCT(LEN(L9)-LEN(SUBSTITUTE(LOWER(L9), MID("abcdefghijklmnopqrstuvwxyz", ROW(INDIRECT("1:26")), 1), ""))) &lt;= 2, "←請填寫英文Please fill in English.",""),"")</f>
        <v/>
      </c>
      <c r="AL9" s="89"/>
      <c r="BB9" s="78"/>
      <c r="BC9" s="98"/>
      <c r="BD9" s="125" t="s">
        <v>284</v>
      </c>
      <c r="BE9" s="126"/>
      <c r="BF9" s="126"/>
      <c r="BG9" s="126"/>
      <c r="BH9" s="126"/>
      <c r="BI9" s="126"/>
      <c r="BJ9" s="126"/>
      <c r="BK9" s="127"/>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9"/>
    </row>
    <row r="10" spans="1:88" ht="20.100000000000001" customHeight="1">
      <c r="B10" s="362"/>
      <c r="C10" s="365"/>
      <c r="D10" s="384" t="s">
        <v>285</v>
      </c>
      <c r="E10" s="385"/>
      <c r="F10" s="385"/>
      <c r="G10" s="385"/>
      <c r="H10" s="385"/>
      <c r="I10" s="385"/>
      <c r="J10" s="385"/>
      <c r="K10" s="386"/>
      <c r="L10" s="389"/>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7"/>
      <c r="AK10" s="89" t="str" cm="1">
        <f t="array" aca="1" ref="AK10" ca="1">IF(AND($BU$25,OR($BD$8,$BN$8)&lt;&gt;TRUE),IF(SUMPRODUCT(LEN(L10)-LEN(SUBSTITUTE(LOWER(L10), MID("abcdefghijklmnopqrstuvwxyz", ROW(INDIRECT("1:26")), 1), ""))) &lt;= 2, "←請填寫英文Please fill in English.",""),"")</f>
        <v/>
      </c>
      <c r="AL10" s="89"/>
      <c r="BB10" s="78"/>
      <c r="BC10" s="98"/>
      <c r="BD10" s="125" t="s">
        <v>286</v>
      </c>
      <c r="BE10" s="126"/>
      <c r="BF10" s="126"/>
      <c r="BG10" s="126"/>
      <c r="BH10" s="126"/>
      <c r="BI10" s="126"/>
      <c r="BJ10" s="126"/>
      <c r="BK10" s="127"/>
      <c r="BL10" s="83"/>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102"/>
    </row>
    <row r="11" spans="1:88" ht="12" customHeight="1">
      <c r="B11" s="362"/>
      <c r="C11" s="365"/>
      <c r="D11" s="410" t="s">
        <v>287</v>
      </c>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2"/>
      <c r="BB11" s="78"/>
      <c r="BC11" s="98"/>
      <c r="BD11" s="130" t="s">
        <v>288</v>
      </c>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2"/>
    </row>
    <row r="12" spans="1:88" ht="12" customHeight="1" thickBot="1">
      <c r="B12" s="362"/>
      <c r="C12" s="365"/>
      <c r="D12" s="413" t="s">
        <v>289</v>
      </c>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5"/>
      <c r="BB12" s="78"/>
      <c r="BC12" s="98"/>
      <c r="BD12" s="133" t="s">
        <v>290</v>
      </c>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5"/>
    </row>
    <row r="13" spans="1:88" ht="20.100000000000001" customHeight="1">
      <c r="B13" s="362"/>
      <c r="C13" s="366"/>
      <c r="D13" s="416" t="s">
        <v>291</v>
      </c>
      <c r="E13" s="417"/>
      <c r="F13" s="417"/>
      <c r="G13" s="417"/>
      <c r="H13" s="417"/>
      <c r="I13" s="417"/>
      <c r="J13" s="417"/>
      <c r="K13" s="417"/>
      <c r="L13" s="418"/>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20"/>
      <c r="BB13" s="78"/>
      <c r="BC13" s="79"/>
      <c r="BD13" s="136" t="s">
        <v>292</v>
      </c>
      <c r="BE13" s="137"/>
      <c r="BF13" s="137"/>
      <c r="BG13" s="137"/>
      <c r="BH13" s="137"/>
      <c r="BI13" s="95"/>
      <c r="BJ13" s="96"/>
      <c r="BK13" s="96"/>
      <c r="BL13" s="96"/>
      <c r="BM13" s="96"/>
      <c r="BN13" s="96"/>
      <c r="BO13" s="96" t="s">
        <v>275</v>
      </c>
      <c r="BP13" s="96"/>
      <c r="BQ13" s="96"/>
      <c r="BR13" s="96"/>
      <c r="BS13" s="96" t="s">
        <v>293</v>
      </c>
      <c r="BT13" s="138"/>
      <c r="BU13" s="139"/>
      <c r="BV13" s="137"/>
      <c r="BW13" s="140"/>
      <c r="BX13" s="137"/>
      <c r="BY13" s="137"/>
      <c r="BZ13" s="96"/>
      <c r="CA13" s="96"/>
      <c r="CB13" s="96"/>
      <c r="CC13" s="96"/>
      <c r="CD13" s="96" t="s">
        <v>294</v>
      </c>
      <c r="CE13" s="96"/>
      <c r="CF13" s="96"/>
      <c r="CG13" s="96"/>
      <c r="CH13" s="96"/>
      <c r="CI13" s="96"/>
      <c r="CJ13" s="141"/>
    </row>
    <row r="14" spans="1:88" ht="20.100000000000001" customHeight="1">
      <c r="B14" s="362"/>
      <c r="C14" s="366"/>
      <c r="D14" s="421" t="s">
        <v>295</v>
      </c>
      <c r="E14" s="422"/>
      <c r="F14" s="422"/>
      <c r="G14" s="422"/>
      <c r="H14" s="422"/>
      <c r="I14" s="398"/>
      <c r="J14" s="387"/>
      <c r="K14" s="387"/>
      <c r="L14" s="387"/>
      <c r="M14" s="387"/>
      <c r="N14" s="387"/>
      <c r="O14" s="423" t="s">
        <v>296</v>
      </c>
      <c r="P14" s="424"/>
      <c r="Q14" s="398"/>
      <c r="R14" s="425"/>
      <c r="S14" s="426" t="s">
        <v>297</v>
      </c>
      <c r="T14" s="397"/>
      <c r="U14" s="424"/>
      <c r="V14" s="398"/>
      <c r="W14" s="387"/>
      <c r="X14" s="387"/>
      <c r="Y14" s="387"/>
      <c r="Z14" s="387"/>
      <c r="AA14" s="387"/>
      <c r="AB14" s="387"/>
      <c r="AC14" s="425"/>
      <c r="AD14" s="397" t="s">
        <v>298</v>
      </c>
      <c r="AE14" s="397"/>
      <c r="AF14" s="398"/>
      <c r="AG14" s="387"/>
      <c r="AH14" s="387"/>
      <c r="AI14" s="387"/>
      <c r="AJ14" s="399"/>
      <c r="BB14" s="78"/>
      <c r="BC14" s="79"/>
      <c r="BD14" s="142" t="s">
        <v>265</v>
      </c>
      <c r="BE14" s="87"/>
      <c r="BF14" s="87"/>
      <c r="BG14" s="87"/>
      <c r="BH14" s="87"/>
      <c r="BI14" s="83"/>
      <c r="BJ14" s="84"/>
      <c r="BK14" s="84"/>
      <c r="BL14" s="84"/>
      <c r="BM14" s="84"/>
      <c r="BN14" s="84"/>
      <c r="BO14" s="84"/>
      <c r="BP14" s="84"/>
      <c r="BQ14" s="84"/>
      <c r="BR14" s="84"/>
      <c r="BS14" s="84"/>
      <c r="BT14" s="85"/>
      <c r="BU14" s="86"/>
      <c r="BV14" s="87"/>
      <c r="BW14" s="87"/>
      <c r="BX14" s="87"/>
      <c r="BY14" s="87"/>
      <c r="BZ14" s="143"/>
      <c r="CA14" s="84"/>
      <c r="CB14" s="84"/>
      <c r="CC14" s="84"/>
      <c r="CD14" s="84"/>
      <c r="CE14" s="84"/>
      <c r="CF14" s="84"/>
      <c r="CG14" s="84"/>
      <c r="CH14" s="84"/>
      <c r="CI14" s="84"/>
      <c r="CJ14" s="88"/>
    </row>
    <row r="15" spans="1:88" ht="20.100000000000001" customHeight="1" thickBot="1">
      <c r="A15" s="144" t="str">
        <f>IF(AND(BD16&lt;&gt;TRUE,L17&lt;&gt;L3),"Payment Statement","")</f>
        <v/>
      </c>
      <c r="B15" s="363"/>
      <c r="C15" s="367"/>
      <c r="D15" s="400" t="s">
        <v>299</v>
      </c>
      <c r="E15" s="401"/>
      <c r="F15" s="401"/>
      <c r="G15" s="401"/>
      <c r="H15" s="401"/>
      <c r="I15" s="402"/>
      <c r="J15" s="403"/>
      <c r="K15" s="403"/>
      <c r="L15" s="403"/>
      <c r="M15" s="403"/>
      <c r="N15" s="403"/>
      <c r="O15" s="403"/>
      <c r="P15" s="403"/>
      <c r="Q15" s="403"/>
      <c r="R15" s="404"/>
      <c r="S15" s="405" t="s">
        <v>300</v>
      </c>
      <c r="T15" s="406"/>
      <c r="U15" s="406"/>
      <c r="V15" s="406"/>
      <c r="W15" s="406"/>
      <c r="X15" s="406"/>
      <c r="Y15" s="406"/>
      <c r="Z15" s="406"/>
      <c r="AA15" s="407"/>
      <c r="AB15" s="408"/>
      <c r="AC15" s="408"/>
      <c r="AD15" s="408"/>
      <c r="AE15" s="408"/>
      <c r="AF15" s="408"/>
      <c r="AG15" s="408"/>
      <c r="AH15" s="408"/>
      <c r="AI15" s="408"/>
      <c r="AJ15" s="409"/>
      <c r="AM15" s="21"/>
      <c r="AP15" s="145"/>
      <c r="BB15" s="146"/>
      <c r="BC15" s="147"/>
      <c r="BD15" s="148" t="s">
        <v>301</v>
      </c>
      <c r="BE15" s="149"/>
      <c r="BF15" s="149"/>
      <c r="BG15" s="149"/>
      <c r="BH15" s="149"/>
      <c r="BI15" s="150"/>
      <c r="BJ15" s="151"/>
      <c r="BK15" s="151"/>
      <c r="BL15" s="151"/>
      <c r="BM15" s="151"/>
      <c r="BN15" s="151"/>
      <c r="BO15" s="151"/>
      <c r="BP15" s="151"/>
      <c r="BQ15" s="151"/>
      <c r="BR15" s="151"/>
      <c r="BS15" s="151" t="s">
        <v>302</v>
      </c>
      <c r="BT15" s="152"/>
      <c r="BU15" s="153"/>
      <c r="BV15" s="154"/>
      <c r="BW15" s="154"/>
      <c r="BX15" s="154"/>
      <c r="BY15" s="154"/>
      <c r="BZ15" s="154"/>
      <c r="CA15" s="154"/>
      <c r="CB15" s="154"/>
      <c r="CC15" s="154"/>
      <c r="CD15" s="154"/>
      <c r="CE15" s="150"/>
      <c r="CF15" s="151"/>
      <c r="CG15" s="151"/>
      <c r="CH15" s="151"/>
      <c r="CI15" s="151"/>
      <c r="CJ15" s="155"/>
    </row>
    <row r="16" spans="1:88" ht="16.5" customHeight="1" thickTop="1">
      <c r="A16" s="156" t="str">
        <f>IF(AND(BD16&lt;&gt;TRUE,L17&lt;&gt;L3),"付款切結書連結","")</f>
        <v/>
      </c>
      <c r="B16" s="427" t="s">
        <v>55</v>
      </c>
      <c r="C16" s="431" t="s">
        <v>56</v>
      </c>
      <c r="D16" s="157" t="b">
        <f>$BD$16</f>
        <v>0</v>
      </c>
      <c r="E16" s="432" t="s">
        <v>279</v>
      </c>
      <c r="F16" s="433"/>
      <c r="G16" s="433"/>
      <c r="H16" s="433"/>
      <c r="I16" s="433"/>
      <c r="J16" s="433"/>
      <c r="K16" s="433"/>
      <c r="L16" s="433"/>
      <c r="M16" s="434"/>
      <c r="N16" s="435" t="s">
        <v>303</v>
      </c>
      <c r="O16" s="436"/>
      <c r="P16" s="436"/>
      <c r="Q16" s="436"/>
      <c r="R16" s="436"/>
      <c r="S16" s="436"/>
      <c r="T16" s="436"/>
      <c r="U16" s="436"/>
      <c r="V16" s="436"/>
      <c r="W16" s="436"/>
      <c r="X16" s="436"/>
      <c r="Y16" s="436"/>
      <c r="Z16" s="436"/>
      <c r="AA16" s="436"/>
      <c r="AB16" s="436"/>
      <c r="AC16" s="436"/>
      <c r="AD16" s="436"/>
      <c r="AE16" s="436"/>
      <c r="AF16" s="436"/>
      <c r="AG16" s="436"/>
      <c r="AH16" s="436"/>
      <c r="AI16" s="436"/>
      <c r="AJ16" s="437"/>
      <c r="AL16" s="158"/>
      <c r="BB16" s="90" t="s">
        <v>304</v>
      </c>
      <c r="BC16" s="159" t="s">
        <v>305</v>
      </c>
      <c r="BD16" s="160" t="b">
        <v>0</v>
      </c>
      <c r="BE16" s="161" t="s">
        <v>281</v>
      </c>
      <c r="BF16" s="162"/>
      <c r="BG16" s="162"/>
      <c r="BH16" s="162"/>
      <c r="BI16" s="162"/>
      <c r="BJ16" s="162"/>
      <c r="BK16" s="162"/>
      <c r="BL16" s="162"/>
      <c r="BM16" s="163"/>
      <c r="BN16" s="164" t="s">
        <v>306</v>
      </c>
      <c r="BO16" s="165"/>
      <c r="BP16" s="165"/>
      <c r="BQ16" s="165"/>
      <c r="BR16" s="165"/>
      <c r="BS16" s="165"/>
      <c r="BT16" s="165"/>
      <c r="BU16" s="165"/>
      <c r="BV16" s="165"/>
      <c r="BW16" s="165"/>
      <c r="BX16" s="165"/>
      <c r="BY16" s="165"/>
      <c r="BZ16" s="165"/>
      <c r="CA16" s="165"/>
      <c r="CB16" s="165"/>
      <c r="CC16" s="165"/>
      <c r="CD16" s="165"/>
      <c r="CE16" s="165"/>
      <c r="CF16" s="165"/>
      <c r="CG16" s="165"/>
      <c r="CH16" s="165"/>
      <c r="CI16" s="166"/>
      <c r="CJ16" s="167"/>
    </row>
    <row r="17" spans="1:88" ht="20.100000000000001" customHeight="1">
      <c r="B17" s="428"/>
      <c r="C17" s="366"/>
      <c r="D17" s="416" t="s">
        <v>307</v>
      </c>
      <c r="E17" s="417"/>
      <c r="F17" s="417"/>
      <c r="G17" s="417"/>
      <c r="H17" s="417"/>
      <c r="I17" s="417"/>
      <c r="J17" s="417"/>
      <c r="K17" s="417"/>
      <c r="L17" s="418"/>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c r="AK17" s="89" t="str" cm="1">
        <f t="array" aca="1" ref="AK17" ca="1">IF(AND($BU$25,$BN$8),IF(SUMPRODUCT(LEN(L17)-LEN(SUBSTITUTE(LOWER(L17), MID("abcdefghijklmnopqrstuvwxyz", ROW(INDIRECT("1:26")), 1), ""))) &lt;= 2, "←請填寫英文Please fill in English.",""),"")</f>
        <v/>
      </c>
      <c r="BB17" s="168"/>
      <c r="BC17" s="79"/>
      <c r="BD17" s="80" t="s">
        <v>308</v>
      </c>
      <c r="BE17" s="81"/>
      <c r="BF17" s="81"/>
      <c r="BG17" s="81"/>
      <c r="BH17" s="81"/>
      <c r="BI17" s="81"/>
      <c r="BJ17" s="81"/>
      <c r="BK17" s="81"/>
      <c r="BL17" s="82"/>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8"/>
    </row>
    <row r="18" spans="1:88" ht="20.100000000000001" customHeight="1">
      <c r="B18" s="428"/>
      <c r="C18" s="366"/>
      <c r="D18" s="416" t="s">
        <v>309</v>
      </c>
      <c r="E18" s="417"/>
      <c r="F18" s="417"/>
      <c r="G18" s="417"/>
      <c r="H18" s="417"/>
      <c r="I18" s="417"/>
      <c r="J18" s="417"/>
      <c r="K18" s="417"/>
      <c r="L18" s="418"/>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20"/>
      <c r="AL18" s="21"/>
      <c r="AO18" s="21"/>
      <c r="BB18" s="168"/>
      <c r="BC18" s="79"/>
      <c r="BD18" s="169" t="s">
        <v>310</v>
      </c>
      <c r="BE18" s="120"/>
      <c r="BF18" s="120"/>
      <c r="BG18" s="120"/>
      <c r="BH18" s="120"/>
      <c r="BI18" s="120"/>
      <c r="BJ18" s="120"/>
      <c r="BK18" s="120"/>
      <c r="BL18" s="121"/>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70"/>
    </row>
    <row r="19" spans="1:88" ht="20.100000000000001" customHeight="1">
      <c r="B19" s="429"/>
      <c r="C19" s="366"/>
      <c r="D19" s="416" t="s">
        <v>311</v>
      </c>
      <c r="E19" s="417"/>
      <c r="F19" s="417"/>
      <c r="G19" s="417"/>
      <c r="H19" s="417"/>
      <c r="I19" s="417"/>
      <c r="J19" s="417"/>
      <c r="K19" s="417"/>
      <c r="L19" s="418"/>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20"/>
      <c r="AK19" s="89" t="str" cm="1">
        <f t="array" aca="1" ref="AK19" ca="1">IF(AND($BU$25,$BN$8),IF(SUMPRODUCT(LEN(L19)-LEN(SUBSTITUTE(LOWER(L19), MID("abcdefghijklmnopqrstuvwxyz", ROW(INDIRECT("1:26")), 1), ""))) &lt;= 2, "←請填寫英文Please fill in English.",""),"")</f>
        <v/>
      </c>
      <c r="AL19" s="21"/>
      <c r="BB19" s="78"/>
      <c r="BC19" s="79"/>
      <c r="BD19" s="80" t="s">
        <v>312</v>
      </c>
      <c r="BE19" s="81"/>
      <c r="BF19" s="81"/>
      <c r="BG19" s="81"/>
      <c r="BH19" s="81"/>
      <c r="BI19" s="81"/>
      <c r="BJ19" s="81"/>
      <c r="BK19" s="81"/>
      <c r="BL19" s="82"/>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8"/>
    </row>
    <row r="20" spans="1:88" ht="20.100000000000001" customHeight="1">
      <c r="B20" s="429"/>
      <c r="C20" s="366"/>
      <c r="D20" s="421" t="s">
        <v>313</v>
      </c>
      <c r="E20" s="422"/>
      <c r="F20" s="422"/>
      <c r="G20" s="422"/>
      <c r="H20" s="422"/>
      <c r="I20" s="398"/>
      <c r="J20" s="387"/>
      <c r="K20" s="387"/>
      <c r="L20" s="387"/>
      <c r="M20" s="387"/>
      <c r="N20" s="387"/>
      <c r="O20" s="423" t="s">
        <v>296</v>
      </c>
      <c r="P20" s="424"/>
      <c r="Q20" s="398"/>
      <c r="R20" s="425"/>
      <c r="S20" s="426" t="s">
        <v>297</v>
      </c>
      <c r="T20" s="397"/>
      <c r="U20" s="424"/>
      <c r="V20" s="398"/>
      <c r="W20" s="387"/>
      <c r="X20" s="387"/>
      <c r="Y20" s="387"/>
      <c r="Z20" s="387"/>
      <c r="AA20" s="387"/>
      <c r="AB20" s="387"/>
      <c r="AC20" s="425"/>
      <c r="AD20" s="397" t="s">
        <v>298</v>
      </c>
      <c r="AE20" s="397"/>
      <c r="AF20" s="398"/>
      <c r="AG20" s="387"/>
      <c r="AH20" s="387"/>
      <c r="AI20" s="387"/>
      <c r="AJ20" s="399"/>
      <c r="AN20" s="21"/>
      <c r="AO20" s="21"/>
      <c r="BB20" s="78"/>
      <c r="BC20" s="79"/>
      <c r="BD20" s="80" t="s">
        <v>292</v>
      </c>
      <c r="BE20" s="81"/>
      <c r="BF20" s="81"/>
      <c r="BG20" s="81"/>
      <c r="BH20" s="81"/>
      <c r="BI20" s="81"/>
      <c r="BJ20" s="81"/>
      <c r="BK20" s="81"/>
      <c r="BL20" s="81"/>
      <c r="BM20" s="83"/>
      <c r="BN20" s="84"/>
      <c r="BO20" s="84" t="s">
        <v>275</v>
      </c>
      <c r="BP20" s="84"/>
      <c r="BQ20" s="84"/>
      <c r="BR20" s="84"/>
      <c r="BS20" s="84" t="s">
        <v>293</v>
      </c>
      <c r="BT20" s="84"/>
      <c r="BU20" s="86"/>
      <c r="BV20" s="87"/>
      <c r="BW20" s="143"/>
      <c r="BX20" s="171"/>
      <c r="BY20" s="171"/>
      <c r="BZ20" s="84"/>
      <c r="CA20" s="84"/>
      <c r="CB20" s="84"/>
      <c r="CC20" s="84"/>
      <c r="CD20" s="84" t="s">
        <v>294</v>
      </c>
      <c r="CE20" s="84"/>
      <c r="CF20" s="84"/>
      <c r="CG20" s="84"/>
      <c r="CH20" s="84"/>
      <c r="CI20" s="84"/>
      <c r="CJ20" s="88"/>
    </row>
    <row r="21" spans="1:88" ht="20.100000000000001" customHeight="1" thickBot="1">
      <c r="B21" s="430"/>
      <c r="C21" s="367"/>
      <c r="D21" s="400" t="s">
        <v>299</v>
      </c>
      <c r="E21" s="401"/>
      <c r="F21" s="401"/>
      <c r="G21" s="401"/>
      <c r="H21" s="401"/>
      <c r="I21" s="402"/>
      <c r="J21" s="403"/>
      <c r="K21" s="403"/>
      <c r="L21" s="403"/>
      <c r="M21" s="403"/>
      <c r="N21" s="403"/>
      <c r="O21" s="403"/>
      <c r="P21" s="403"/>
      <c r="Q21" s="403"/>
      <c r="R21" s="404"/>
      <c r="S21" s="438" t="s">
        <v>314</v>
      </c>
      <c r="T21" s="406"/>
      <c r="U21" s="406"/>
      <c r="V21" s="406"/>
      <c r="W21" s="406"/>
      <c r="X21" s="406"/>
      <c r="Y21" s="406"/>
      <c r="Z21" s="406"/>
      <c r="AA21" s="407"/>
      <c r="AB21" s="408"/>
      <c r="AC21" s="408"/>
      <c r="AD21" s="408"/>
      <c r="AE21" s="408"/>
      <c r="AF21" s="408"/>
      <c r="AG21" s="408"/>
      <c r="AH21" s="408"/>
      <c r="AI21" s="408"/>
      <c r="AJ21" s="409"/>
      <c r="BB21" s="78"/>
      <c r="BC21" s="79"/>
      <c r="BD21" s="172" t="s">
        <v>301</v>
      </c>
      <c r="BE21" s="173"/>
      <c r="BF21" s="173"/>
      <c r="BG21" s="173"/>
      <c r="BH21" s="173"/>
      <c r="BI21" s="173"/>
      <c r="BJ21" s="173"/>
      <c r="BK21" s="173"/>
      <c r="BL21" s="174"/>
      <c r="BM21" s="150"/>
      <c r="BN21" s="151"/>
      <c r="BO21" s="151"/>
      <c r="BP21" s="151"/>
      <c r="BQ21" s="151"/>
      <c r="BR21" s="151"/>
      <c r="BS21" s="151" t="s">
        <v>315</v>
      </c>
      <c r="BT21" s="152"/>
      <c r="BU21" s="153"/>
      <c r="BV21" s="154"/>
      <c r="BW21" s="154"/>
      <c r="BX21" s="154"/>
      <c r="BY21" s="154"/>
      <c r="BZ21" s="154"/>
      <c r="CA21" s="154"/>
      <c r="CB21" s="154"/>
      <c r="CC21" s="154"/>
      <c r="CD21" s="175"/>
      <c r="CE21" s="151"/>
      <c r="CF21" s="151"/>
      <c r="CG21" s="151"/>
      <c r="CH21" s="151"/>
      <c r="CI21" s="151"/>
      <c r="CJ21" s="155"/>
    </row>
    <row r="22" spans="1:88" ht="29.1" customHeight="1" thickTop="1">
      <c r="B22" s="427" t="s">
        <v>57</v>
      </c>
      <c r="C22" s="431" t="s">
        <v>58</v>
      </c>
      <c r="D22" s="449" t="s">
        <v>316</v>
      </c>
      <c r="E22" s="450"/>
      <c r="F22" s="450"/>
      <c r="G22" s="450"/>
      <c r="H22" s="450"/>
      <c r="I22" s="176"/>
      <c r="J22" s="451" t="s">
        <v>317</v>
      </c>
      <c r="K22" s="451"/>
      <c r="L22" s="451"/>
      <c r="M22" s="451"/>
      <c r="N22" s="176"/>
      <c r="O22" s="452" t="s">
        <v>318</v>
      </c>
      <c r="P22" s="452"/>
      <c r="Q22" s="452"/>
      <c r="R22" s="452"/>
      <c r="S22" s="452"/>
      <c r="T22" s="452"/>
      <c r="U22" s="176"/>
      <c r="V22" s="453" t="s">
        <v>319</v>
      </c>
      <c r="W22" s="454"/>
      <c r="X22" s="454"/>
      <c r="Y22" s="454"/>
      <c r="Z22" s="454"/>
      <c r="AA22" s="454"/>
      <c r="AB22" s="454"/>
      <c r="AC22" s="455"/>
      <c r="AD22" s="477" t="s">
        <v>320</v>
      </c>
      <c r="AE22" s="477"/>
      <c r="AF22" s="477"/>
      <c r="AG22" s="477"/>
      <c r="AH22" s="477"/>
      <c r="AI22" s="477"/>
      <c r="AJ22" s="478"/>
      <c r="BB22" s="90" t="s">
        <v>321</v>
      </c>
      <c r="BC22" s="91" t="s">
        <v>322</v>
      </c>
      <c r="BD22" s="177" t="s">
        <v>323</v>
      </c>
      <c r="BE22" s="178"/>
      <c r="BF22" s="178"/>
      <c r="BG22" s="178"/>
      <c r="BH22" s="178"/>
      <c r="BI22" s="179" t="b">
        <v>0</v>
      </c>
      <c r="BJ22" s="178" t="s">
        <v>324</v>
      </c>
      <c r="BK22" s="178"/>
      <c r="BL22" s="178"/>
      <c r="BM22" s="178"/>
      <c r="BN22" s="179" t="b">
        <v>0</v>
      </c>
      <c r="BO22" s="178" t="s">
        <v>325</v>
      </c>
      <c r="BP22" s="178"/>
      <c r="BQ22" s="178"/>
      <c r="BR22" s="178"/>
      <c r="BS22" s="178"/>
      <c r="BT22" s="178"/>
      <c r="BU22" s="179" t="b">
        <v>0</v>
      </c>
      <c r="BV22" s="180" t="s">
        <v>326</v>
      </c>
      <c r="BW22" s="181"/>
      <c r="BX22" s="181"/>
      <c r="BY22" s="181"/>
      <c r="BZ22" s="181"/>
      <c r="CA22" s="181"/>
      <c r="CB22" s="181"/>
      <c r="CC22" s="182"/>
      <c r="CD22" s="183" t="s">
        <v>327</v>
      </c>
      <c r="CE22" s="183"/>
      <c r="CF22" s="183"/>
      <c r="CG22" s="183"/>
      <c r="CH22" s="183"/>
      <c r="CI22" s="183"/>
      <c r="CJ22" s="184"/>
    </row>
    <row r="23" spans="1:88" ht="10.5" customHeight="1">
      <c r="B23" s="428"/>
      <c r="C23" s="366"/>
      <c r="D23" s="479" t="s">
        <v>328</v>
      </c>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1"/>
      <c r="BB23" s="168"/>
      <c r="BC23" s="98"/>
      <c r="BD23" s="185" t="s">
        <v>329</v>
      </c>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7"/>
    </row>
    <row r="24" spans="1:88" ht="17.100000000000001" customHeight="1">
      <c r="A24" s="439" t="s">
        <v>330</v>
      </c>
      <c r="B24" s="428"/>
      <c r="C24" s="366"/>
      <c r="D24" s="440" t="s">
        <v>331</v>
      </c>
      <c r="E24" s="441"/>
      <c r="F24" s="441"/>
      <c r="G24" s="441"/>
      <c r="H24" s="441"/>
      <c r="I24" s="441"/>
      <c r="J24" s="441"/>
      <c r="K24" s="441"/>
      <c r="L24" s="441"/>
      <c r="M24" s="441"/>
      <c r="N24" s="117"/>
      <c r="O24" s="442" t="s">
        <v>59</v>
      </c>
      <c r="P24" s="442"/>
      <c r="Q24" s="442"/>
      <c r="R24" s="442"/>
      <c r="S24" s="442"/>
      <c r="T24" s="442"/>
      <c r="U24" s="117"/>
      <c r="V24" s="442" t="s">
        <v>60</v>
      </c>
      <c r="W24" s="442"/>
      <c r="X24" s="442"/>
      <c r="Y24" s="442"/>
      <c r="Z24" s="442"/>
      <c r="AA24" s="442"/>
      <c r="AB24" s="344"/>
      <c r="AC24" s="117"/>
      <c r="AD24" s="442" t="s">
        <v>61</v>
      </c>
      <c r="AE24" s="442"/>
      <c r="AF24" s="442"/>
      <c r="AG24" s="442"/>
      <c r="AH24" s="442"/>
      <c r="AI24" s="442"/>
      <c r="AJ24" s="443"/>
      <c r="AL24" s="188"/>
      <c r="BB24" s="168"/>
      <c r="BC24" s="98"/>
      <c r="BD24" s="189" t="s">
        <v>332</v>
      </c>
      <c r="BE24" s="190"/>
      <c r="BF24" s="190"/>
      <c r="BG24" s="190"/>
      <c r="BH24" s="190"/>
      <c r="BI24" s="190"/>
      <c r="BJ24" s="190"/>
      <c r="BK24" s="190"/>
      <c r="BL24" s="190"/>
      <c r="BM24" s="190"/>
      <c r="BN24" s="122" t="b">
        <v>0</v>
      </c>
      <c r="BO24" s="191" t="s">
        <v>333</v>
      </c>
      <c r="BP24" s="191"/>
      <c r="BQ24" s="191"/>
      <c r="BR24" s="191"/>
      <c r="BS24" s="191"/>
      <c r="BT24" s="191"/>
      <c r="BU24" s="122" t="b">
        <v>0</v>
      </c>
      <c r="BV24" s="191" t="s">
        <v>334</v>
      </c>
      <c r="BW24" s="191"/>
      <c r="BX24" s="191"/>
      <c r="BY24" s="191"/>
      <c r="BZ24" s="191"/>
      <c r="CA24" s="191"/>
      <c r="CB24" s="190"/>
      <c r="CC24" s="122" t="b">
        <v>0</v>
      </c>
      <c r="CD24" s="191" t="s">
        <v>335</v>
      </c>
      <c r="CE24" s="191"/>
      <c r="CF24" s="191"/>
      <c r="CG24" s="191"/>
      <c r="CH24" s="191"/>
      <c r="CI24" s="191"/>
      <c r="CJ24" s="192"/>
    </row>
    <row r="25" spans="1:88" ht="17.100000000000001" customHeight="1">
      <c r="A25" s="439"/>
      <c r="B25" s="428"/>
      <c r="C25" s="366"/>
      <c r="D25" s="440" t="s">
        <v>492</v>
      </c>
      <c r="E25" s="441"/>
      <c r="F25" s="441"/>
      <c r="G25" s="441"/>
      <c r="H25" s="441"/>
      <c r="I25" s="441"/>
      <c r="J25" s="441"/>
      <c r="K25" s="441"/>
      <c r="L25" s="441"/>
      <c r="M25" s="441"/>
      <c r="N25" s="117"/>
      <c r="O25" s="444" t="s">
        <v>62</v>
      </c>
      <c r="P25" s="444"/>
      <c r="Q25" s="444"/>
      <c r="R25" s="444"/>
      <c r="S25" s="444"/>
      <c r="T25" s="444"/>
      <c r="U25" s="117"/>
      <c r="V25" s="445" t="s">
        <v>63</v>
      </c>
      <c r="W25" s="446"/>
      <c r="X25" s="446"/>
      <c r="Y25" s="446"/>
      <c r="Z25" s="447"/>
      <c r="AA25" s="456" t="s">
        <v>336</v>
      </c>
      <c r="AB25" s="457"/>
      <c r="AC25" s="457"/>
      <c r="AD25" s="457"/>
      <c r="AE25" s="457"/>
      <c r="AF25" s="457"/>
      <c r="AG25" s="457"/>
      <c r="AH25" s="457"/>
      <c r="AI25" s="457"/>
      <c r="AJ25" s="458"/>
      <c r="AK25" s="89" t="str">
        <f ca="1">IF(OR(COUNTIF(AK3:AK24,"*English*")&gt;0,COUNTIF(AK28:AK42,"*English*")&gt;0),"申請資訊請填寫英文","")</f>
        <v/>
      </c>
      <c r="AL25" s="193"/>
      <c r="BB25" s="168"/>
      <c r="BC25" s="98"/>
      <c r="BD25" s="194" t="s">
        <v>337</v>
      </c>
      <c r="BE25" s="190"/>
      <c r="BF25" s="190"/>
      <c r="BG25" s="190"/>
      <c r="BH25" s="190"/>
      <c r="BI25" s="190"/>
      <c r="BJ25" s="190"/>
      <c r="BK25" s="190"/>
      <c r="BL25" s="190"/>
      <c r="BM25" s="190"/>
      <c r="BN25" s="122" t="b">
        <v>0</v>
      </c>
      <c r="BO25" s="190" t="s">
        <v>338</v>
      </c>
      <c r="BP25" s="190"/>
      <c r="BQ25" s="190"/>
      <c r="BR25" s="190"/>
      <c r="BS25" s="190"/>
      <c r="BT25" s="190"/>
      <c r="BU25" s="122" t="b">
        <v>0</v>
      </c>
      <c r="BV25" s="195" t="s">
        <v>339</v>
      </c>
      <c r="BW25" s="81"/>
      <c r="BX25" s="81"/>
      <c r="BY25" s="81"/>
      <c r="BZ25" s="82"/>
      <c r="CA25" s="196" t="s">
        <v>340</v>
      </c>
      <c r="CB25" s="197"/>
      <c r="CC25" s="197"/>
      <c r="CD25" s="197"/>
      <c r="CE25" s="197"/>
      <c r="CF25" s="197"/>
      <c r="CG25" s="197"/>
      <c r="CH25" s="197"/>
      <c r="CI25" s="197"/>
      <c r="CJ25" s="198"/>
    </row>
    <row r="26" spans="1:88" hidden="1">
      <c r="B26" s="428"/>
      <c r="C26" s="366"/>
      <c r="D26" s="459" t="s">
        <v>341</v>
      </c>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60"/>
      <c r="BB26" s="168"/>
      <c r="BC26" s="98"/>
      <c r="BD26" s="199" t="s">
        <v>342</v>
      </c>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1"/>
    </row>
    <row r="27" spans="1:88" ht="17.100000000000001" customHeight="1">
      <c r="B27" s="428"/>
      <c r="C27" s="366"/>
      <c r="D27" s="440" t="s">
        <v>343</v>
      </c>
      <c r="E27" s="441"/>
      <c r="F27" s="441"/>
      <c r="G27" s="441"/>
      <c r="H27" s="441"/>
      <c r="I27" s="441"/>
      <c r="J27" s="441"/>
      <c r="K27" s="441"/>
      <c r="L27" s="441"/>
      <c r="M27" s="441"/>
      <c r="N27" s="117"/>
      <c r="O27" s="461" t="s">
        <v>344</v>
      </c>
      <c r="P27" s="444"/>
      <c r="Q27" s="444"/>
      <c r="R27" s="444"/>
      <c r="S27" s="444"/>
      <c r="T27" s="444"/>
      <c r="U27" s="462" t="str">
        <f>IF(OR(AND(BU25,BN25),BN27),"需額外加收取費用 It will be charged.","")</f>
        <v/>
      </c>
      <c r="V27" s="463"/>
      <c r="W27" s="463"/>
      <c r="X27" s="463"/>
      <c r="Y27" s="463"/>
      <c r="Z27" s="463"/>
      <c r="AA27" s="463"/>
      <c r="AB27" s="463"/>
      <c r="AC27" s="463"/>
      <c r="AD27" s="463"/>
      <c r="AE27" s="463"/>
      <c r="AF27" s="463"/>
      <c r="AG27" s="463"/>
      <c r="AH27" s="463"/>
      <c r="AI27" s="463"/>
      <c r="AJ27" s="464"/>
      <c r="AK27" s="89" t="str">
        <f ca="1">IF(OR(COUNTIF(AK3:AK24,"*English*")&gt;0,COUNTIF(AK28:AK42,"*English*")&gt;0),"Please fill in the information in English.","")</f>
        <v/>
      </c>
      <c r="BB27" s="168"/>
      <c r="BC27" s="98"/>
      <c r="BD27" s="194" t="s">
        <v>345</v>
      </c>
      <c r="BE27" s="190"/>
      <c r="BF27" s="190"/>
      <c r="BG27" s="190"/>
      <c r="BH27" s="190"/>
      <c r="BI27" s="190"/>
      <c r="BJ27" s="190"/>
      <c r="BK27" s="190"/>
      <c r="BL27" s="190"/>
      <c r="BM27" s="190"/>
      <c r="BN27" s="122" t="b">
        <v>0</v>
      </c>
      <c r="BO27" s="190" t="s">
        <v>338</v>
      </c>
      <c r="BP27" s="190"/>
      <c r="BQ27" s="190"/>
      <c r="BR27" s="190"/>
      <c r="BS27" s="190"/>
      <c r="BT27" s="190"/>
      <c r="BU27" s="122"/>
      <c r="BV27" s="195"/>
      <c r="BW27" s="81"/>
      <c r="BX27" s="81"/>
      <c r="BY27" s="81"/>
      <c r="BZ27" s="82"/>
      <c r="CA27" s="196"/>
      <c r="CB27" s="197"/>
      <c r="CC27" s="197"/>
      <c r="CD27" s="197"/>
      <c r="CE27" s="197"/>
      <c r="CF27" s="197"/>
      <c r="CG27" s="197"/>
      <c r="CH27" s="197"/>
      <c r="CI27" s="197"/>
      <c r="CJ27" s="198"/>
    </row>
    <row r="28" spans="1:88" ht="17.100000000000001" customHeight="1">
      <c r="B28" s="428"/>
      <c r="C28" s="366"/>
      <c r="D28" s="440" t="s">
        <v>346</v>
      </c>
      <c r="E28" s="441"/>
      <c r="F28" s="441"/>
      <c r="G28" s="441"/>
      <c r="H28" s="441"/>
      <c r="I28" s="441"/>
      <c r="J28" s="441"/>
      <c r="K28" s="441"/>
      <c r="L28" s="441"/>
      <c r="M28" s="441"/>
      <c r="N28" s="117"/>
      <c r="O28" s="445" t="s">
        <v>64</v>
      </c>
      <c r="P28" s="446"/>
      <c r="Q28" s="446"/>
      <c r="R28" s="446"/>
      <c r="S28" s="446"/>
      <c r="T28" s="447"/>
      <c r="U28" s="117"/>
      <c r="V28" s="465" t="s">
        <v>347</v>
      </c>
      <c r="W28" s="446"/>
      <c r="X28" s="446"/>
      <c r="Y28" s="446"/>
      <c r="Z28" s="446"/>
      <c r="AA28" s="446"/>
      <c r="AB28" s="446"/>
      <c r="AC28" s="446"/>
      <c r="AD28" s="446"/>
      <c r="AE28" s="446"/>
      <c r="AF28" s="446"/>
      <c r="AG28" s="446"/>
      <c r="AH28" s="446"/>
      <c r="AI28" s="446"/>
      <c r="AJ28" s="466"/>
      <c r="BB28" s="168"/>
      <c r="BC28" s="98"/>
      <c r="BD28" s="189" t="s">
        <v>348</v>
      </c>
      <c r="BE28" s="190"/>
      <c r="BF28" s="190"/>
      <c r="BG28" s="190"/>
      <c r="BH28" s="190"/>
      <c r="BI28" s="190"/>
      <c r="BJ28" s="190"/>
      <c r="BK28" s="190"/>
      <c r="BL28" s="190"/>
      <c r="BM28" s="190"/>
      <c r="BN28" s="122" t="b">
        <v>0</v>
      </c>
      <c r="BO28" s="190" t="s">
        <v>349</v>
      </c>
      <c r="BP28" s="190"/>
      <c r="BQ28" s="190"/>
      <c r="BR28" s="190"/>
      <c r="BS28" s="190"/>
      <c r="BT28" s="190"/>
      <c r="BU28" s="190" t="b">
        <v>0</v>
      </c>
      <c r="BV28" s="190" t="s">
        <v>350</v>
      </c>
      <c r="BW28" s="190"/>
      <c r="BX28" s="190"/>
      <c r="BY28" s="190"/>
      <c r="BZ28" s="190"/>
      <c r="CA28" s="190"/>
      <c r="CB28" s="190"/>
      <c r="CC28" s="190"/>
      <c r="CD28" s="190"/>
      <c r="CE28" s="190"/>
      <c r="CF28" s="190"/>
      <c r="CG28" s="190"/>
      <c r="CH28" s="190"/>
      <c r="CI28" s="190"/>
      <c r="CJ28" s="202"/>
    </row>
    <row r="29" spans="1:88" ht="17.100000000000001" customHeight="1">
      <c r="B29" s="428"/>
      <c r="C29" s="366"/>
      <c r="D29" s="467" t="s">
        <v>351</v>
      </c>
      <c r="E29" s="467"/>
      <c r="F29" s="467"/>
      <c r="G29" s="467"/>
      <c r="H29" s="467"/>
      <c r="I29" s="467"/>
      <c r="J29" s="467"/>
      <c r="K29" s="467"/>
      <c r="L29" s="467"/>
      <c r="M29" s="468"/>
      <c r="N29" s="22"/>
      <c r="O29" s="471" t="s">
        <v>65</v>
      </c>
      <c r="P29" s="472"/>
      <c r="Q29" s="472"/>
      <c r="R29" s="472"/>
      <c r="S29" s="472"/>
      <c r="T29" s="472"/>
      <c r="U29" s="472"/>
      <c r="V29" s="472"/>
      <c r="W29" s="472"/>
      <c r="X29" s="472"/>
      <c r="Y29" s="472"/>
      <c r="Z29" s="473"/>
      <c r="AA29" s="117"/>
      <c r="AB29" s="344"/>
      <c r="AC29" s="465" t="s">
        <v>352</v>
      </c>
      <c r="AD29" s="474"/>
      <c r="AE29" s="474"/>
      <c r="AF29" s="474"/>
      <c r="AG29" s="474"/>
      <c r="AH29" s="474"/>
      <c r="AI29" s="474"/>
      <c r="AJ29" s="475"/>
      <c r="BB29" s="168"/>
      <c r="BC29" s="98"/>
      <c r="BD29" s="189" t="s">
        <v>353</v>
      </c>
      <c r="BE29" s="190"/>
      <c r="BF29" s="190"/>
      <c r="BG29" s="190"/>
      <c r="BH29" s="190"/>
      <c r="BI29" s="190"/>
      <c r="BJ29" s="190"/>
      <c r="BK29" s="190"/>
      <c r="BL29" s="190"/>
      <c r="BM29" s="190"/>
      <c r="BN29" s="122" t="b">
        <v>0</v>
      </c>
      <c r="BO29" s="203" t="s">
        <v>354</v>
      </c>
      <c r="BP29" s="203"/>
      <c r="BQ29" s="203"/>
      <c r="BR29" s="203"/>
      <c r="BS29" s="203"/>
      <c r="BT29" s="203"/>
      <c r="BU29" s="203"/>
      <c r="BV29" s="203"/>
      <c r="BW29" s="203"/>
      <c r="BX29" s="203"/>
      <c r="BY29" s="203"/>
      <c r="BZ29" s="122" t="b">
        <v>0</v>
      </c>
      <c r="CA29" s="190" t="b">
        <v>0</v>
      </c>
      <c r="CB29" s="190"/>
      <c r="CC29" s="190"/>
      <c r="CD29" s="190"/>
      <c r="CE29" s="190"/>
      <c r="CF29" s="190"/>
      <c r="CG29" s="190"/>
      <c r="CH29" s="190"/>
      <c r="CI29" s="190"/>
      <c r="CJ29" s="202"/>
    </row>
    <row r="30" spans="1:88" ht="17.100000000000001" customHeight="1">
      <c r="B30" s="428"/>
      <c r="C30" s="366"/>
      <c r="D30" s="469"/>
      <c r="E30" s="469"/>
      <c r="F30" s="469"/>
      <c r="G30" s="469"/>
      <c r="H30" s="469"/>
      <c r="I30" s="469"/>
      <c r="J30" s="469"/>
      <c r="K30" s="469"/>
      <c r="L30" s="469"/>
      <c r="M30" s="470"/>
      <c r="N30" s="389"/>
      <c r="O30" s="376"/>
      <c r="P30" s="376"/>
      <c r="Q30" s="376"/>
      <c r="R30" s="376"/>
      <c r="S30" s="376"/>
      <c r="T30" s="376"/>
      <c r="U30" s="376"/>
      <c r="V30" s="376"/>
      <c r="W30" s="376"/>
      <c r="X30" s="376"/>
      <c r="Y30" s="376"/>
      <c r="Z30" s="376"/>
      <c r="AA30" s="376"/>
      <c r="AB30" s="376"/>
      <c r="AC30" s="376"/>
      <c r="AD30" s="376"/>
      <c r="AE30" s="376"/>
      <c r="AF30" s="376"/>
      <c r="AG30" s="376"/>
      <c r="AH30" s="376"/>
      <c r="AI30" s="376"/>
      <c r="AJ30" s="476"/>
      <c r="BB30" s="168"/>
      <c r="BC30" s="98"/>
      <c r="BD30" s="189"/>
      <c r="BE30" s="190"/>
      <c r="BF30" s="190"/>
      <c r="BG30" s="204"/>
      <c r="BH30" s="204"/>
      <c r="BI30" s="205"/>
      <c r="BJ30" s="205"/>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6"/>
    </row>
    <row r="31" spans="1:88" ht="37.5" customHeight="1" thickBot="1">
      <c r="B31" s="448"/>
      <c r="C31" s="367"/>
      <c r="D31" s="491" t="s">
        <v>355</v>
      </c>
      <c r="E31" s="492"/>
      <c r="F31" s="492"/>
      <c r="G31" s="492"/>
      <c r="H31" s="492"/>
      <c r="I31" s="492"/>
      <c r="J31" s="492"/>
      <c r="K31" s="492"/>
      <c r="L31" s="492"/>
      <c r="M31" s="492"/>
      <c r="N31" s="492"/>
      <c r="O31" s="492"/>
      <c r="P31" s="492"/>
      <c r="Q31" s="492"/>
      <c r="R31" s="492"/>
      <c r="S31" s="492"/>
      <c r="T31" s="492"/>
      <c r="U31" s="493"/>
      <c r="V31" s="493"/>
      <c r="W31" s="493"/>
      <c r="X31" s="493"/>
      <c r="Y31" s="493"/>
      <c r="Z31" s="493"/>
      <c r="AA31" s="493"/>
      <c r="AB31" s="493"/>
      <c r="AC31" s="493"/>
      <c r="AD31" s="493"/>
      <c r="AE31" s="493"/>
      <c r="AF31" s="493"/>
      <c r="AG31" s="493"/>
      <c r="AH31" s="493"/>
      <c r="AI31" s="493"/>
      <c r="AJ31" s="494"/>
      <c r="BB31" s="207"/>
      <c r="BC31" s="208"/>
      <c r="BD31" s="209" t="s">
        <v>356</v>
      </c>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1"/>
    </row>
    <row r="32" spans="1:88" ht="15.75" customHeight="1" thickTop="1">
      <c r="A32" s="212"/>
      <c r="B32" s="495" t="s">
        <v>357</v>
      </c>
      <c r="C32" s="431" t="s">
        <v>358</v>
      </c>
      <c r="D32" s="496">
        <v>1</v>
      </c>
      <c r="E32" s="498" t="s">
        <v>66</v>
      </c>
      <c r="F32" s="499"/>
      <c r="G32" s="499"/>
      <c r="H32" s="499"/>
      <c r="I32" s="499"/>
      <c r="J32" s="500"/>
      <c r="K32" s="500"/>
      <c r="L32" s="500"/>
      <c r="M32" s="500"/>
      <c r="N32" s="500"/>
      <c r="O32" s="500"/>
      <c r="P32" s="500"/>
      <c r="Q32" s="500"/>
      <c r="R32" s="500"/>
      <c r="S32" s="500"/>
      <c r="T32" s="501"/>
      <c r="U32" s="502" t="s">
        <v>359</v>
      </c>
      <c r="V32" s="503"/>
      <c r="W32" s="503"/>
      <c r="X32" s="503"/>
      <c r="Y32" s="503"/>
      <c r="Z32" s="503"/>
      <c r="AA32" s="503"/>
      <c r="AB32" s="213"/>
      <c r="AC32" s="214"/>
      <c r="AD32" s="504" t="s">
        <v>67</v>
      </c>
      <c r="AE32" s="505"/>
      <c r="AF32" s="505"/>
      <c r="AG32" s="505"/>
      <c r="AH32" s="505"/>
      <c r="AI32" s="505"/>
      <c r="AJ32" s="506"/>
      <c r="AK32" s="215" t="str" cm="1">
        <f t="array" aca="1" ref="AK32" ca="1">IF($BU$25,IF(SUMPRODUCT(LEN(J32)-LEN(SUBSTITUTE(LOWER(J32), MID("abcdefghijklmnopqrstuvwxyz", ROW(INDIRECT("1:26")), 1), ""))) &lt;= 2, "←產品名稱填寫英文", ""),"")</f>
        <v/>
      </c>
      <c r="BB32" s="216" t="s">
        <v>360</v>
      </c>
      <c r="BC32" s="98" t="s">
        <v>361</v>
      </c>
      <c r="BD32" s="217">
        <v>1</v>
      </c>
      <c r="BE32" s="218" t="s">
        <v>362</v>
      </c>
      <c r="BF32" s="219"/>
      <c r="BG32" s="219"/>
      <c r="BH32" s="219"/>
      <c r="BI32" s="219"/>
      <c r="BJ32" s="220"/>
      <c r="BK32" s="220"/>
      <c r="BL32" s="220"/>
      <c r="BM32" s="220"/>
      <c r="BN32" s="220"/>
      <c r="BO32" s="220"/>
      <c r="BP32" s="220"/>
      <c r="BQ32" s="220"/>
      <c r="BR32" s="220"/>
      <c r="BS32" s="220"/>
      <c r="BT32" s="95"/>
      <c r="BU32" s="221" t="s">
        <v>363</v>
      </c>
      <c r="BV32" s="219"/>
      <c r="BW32" s="219"/>
      <c r="BX32" s="219"/>
      <c r="BY32" s="219"/>
      <c r="BZ32" s="219"/>
      <c r="CA32" s="219"/>
      <c r="CB32" s="219"/>
      <c r="CC32" s="222" t="b">
        <v>0</v>
      </c>
      <c r="CD32" s="223" t="s">
        <v>364</v>
      </c>
      <c r="CE32" s="224"/>
      <c r="CF32" s="224"/>
      <c r="CG32" s="224"/>
      <c r="CH32" s="224"/>
      <c r="CI32" s="224"/>
      <c r="CJ32" s="225"/>
    </row>
    <row r="33" spans="1:88" ht="15.75" customHeight="1">
      <c r="A33" s="156"/>
      <c r="B33" s="428"/>
      <c r="C33" s="366"/>
      <c r="D33" s="497"/>
      <c r="E33" s="483"/>
      <c r="F33" s="483"/>
      <c r="G33" s="483"/>
      <c r="H33" s="483"/>
      <c r="I33" s="483"/>
      <c r="J33" s="484"/>
      <c r="K33" s="484"/>
      <c r="L33" s="484"/>
      <c r="M33" s="484"/>
      <c r="N33" s="484"/>
      <c r="O33" s="484"/>
      <c r="P33" s="484"/>
      <c r="Q33" s="484"/>
      <c r="R33" s="484"/>
      <c r="S33" s="484"/>
      <c r="T33" s="485"/>
      <c r="U33" s="487"/>
      <c r="V33" s="483"/>
      <c r="W33" s="483"/>
      <c r="X33" s="483"/>
      <c r="Y33" s="483"/>
      <c r="Z33" s="483"/>
      <c r="AA33" s="483"/>
      <c r="AB33" s="23"/>
      <c r="AC33" s="24"/>
      <c r="AD33" s="489" t="s">
        <v>68</v>
      </c>
      <c r="AE33" s="489"/>
      <c r="AF33" s="489"/>
      <c r="AG33" s="489"/>
      <c r="AH33" s="489"/>
      <c r="AI33" s="489"/>
      <c r="AJ33" s="490"/>
      <c r="AK33" s="215" t="str" cm="1">
        <f t="array" aca="1" ref="AK33" ca="1">IF($BU$25,IF(SUMPRODUCT(LEN(J32)-LEN(SUBSTITUTE(LOWER(J32), MID("abcdefghijklmnopqrstuvwxyz", ROW(INDIRECT("1:26")), 1), ""))) &lt;= 2, "← Name should be filled in English.", ""),"")</f>
        <v/>
      </c>
      <c r="BB33" s="168"/>
      <c r="BC33" s="98"/>
      <c r="BD33" s="226"/>
      <c r="BE33" s="227"/>
      <c r="BF33" s="227"/>
      <c r="BG33" s="227"/>
      <c r="BH33" s="227"/>
      <c r="BI33" s="227"/>
      <c r="BJ33" s="204"/>
      <c r="BK33" s="204"/>
      <c r="BL33" s="204"/>
      <c r="BM33" s="204"/>
      <c r="BN33" s="204"/>
      <c r="BO33" s="204"/>
      <c r="BP33" s="204"/>
      <c r="BQ33" s="204"/>
      <c r="BR33" s="204"/>
      <c r="BS33" s="204"/>
      <c r="BT33" s="83"/>
      <c r="BU33" s="228"/>
      <c r="BV33" s="227"/>
      <c r="BW33" s="227"/>
      <c r="BX33" s="227"/>
      <c r="BY33" s="227"/>
      <c r="BZ33" s="227"/>
      <c r="CA33" s="227"/>
      <c r="CB33" s="227"/>
      <c r="CC33" s="229" t="b">
        <v>0</v>
      </c>
      <c r="CD33" s="190" t="s">
        <v>365</v>
      </c>
      <c r="CE33" s="190"/>
      <c r="CF33" s="190"/>
      <c r="CG33" s="190"/>
      <c r="CH33" s="190"/>
      <c r="CI33" s="190"/>
      <c r="CJ33" s="230"/>
    </row>
    <row r="34" spans="1:88" ht="15.75" customHeight="1">
      <c r="A34" s="212" t="str">
        <f>IF(J34&lt;&gt;L3,"Statemen of Authorization","")</f>
        <v/>
      </c>
      <c r="B34" s="428"/>
      <c r="C34" s="366"/>
      <c r="D34" s="497">
        <v>2</v>
      </c>
      <c r="E34" s="482" t="s">
        <v>366</v>
      </c>
      <c r="F34" s="483"/>
      <c r="G34" s="483"/>
      <c r="H34" s="483"/>
      <c r="I34" s="483"/>
      <c r="J34" s="484"/>
      <c r="K34" s="484"/>
      <c r="L34" s="484"/>
      <c r="M34" s="484"/>
      <c r="N34" s="484"/>
      <c r="O34" s="484"/>
      <c r="P34" s="484"/>
      <c r="Q34" s="484"/>
      <c r="R34" s="484"/>
      <c r="S34" s="484"/>
      <c r="T34" s="485"/>
      <c r="U34" s="486" t="s">
        <v>367</v>
      </c>
      <c r="V34" s="483"/>
      <c r="W34" s="483"/>
      <c r="X34" s="483"/>
      <c r="Y34" s="483"/>
      <c r="Z34" s="483"/>
      <c r="AA34" s="483"/>
      <c r="AB34" s="23"/>
      <c r="AC34" s="24"/>
      <c r="AD34" s="488" t="s">
        <v>485</v>
      </c>
      <c r="AE34" s="489"/>
      <c r="AF34" s="489"/>
      <c r="AG34" s="489"/>
      <c r="AH34" s="489"/>
      <c r="AI34" s="489"/>
      <c r="AJ34" s="490"/>
      <c r="AK34" s="89" t="str" cm="1">
        <f t="array" aca="1" ref="AK34" ca="1">IF($BU$25,IF(SUMPRODUCT(LEN(J34)-LEN(SUBSTITUTE(LOWER(J34), MID("abcdefghijklmnopqrstuvwxyz", ROW(INDIRECT("1:26")), 1), ""))) &lt;= 2, "←廠商資訊填寫英文 ", ""),"")</f>
        <v/>
      </c>
      <c r="BB34" s="168"/>
      <c r="BC34" s="98"/>
      <c r="BD34" s="226">
        <v>2</v>
      </c>
      <c r="BE34" s="231" t="s">
        <v>368</v>
      </c>
      <c r="BF34" s="227"/>
      <c r="BG34" s="227"/>
      <c r="BH34" s="227"/>
      <c r="BI34" s="227"/>
      <c r="BJ34" s="204"/>
      <c r="BK34" s="204"/>
      <c r="BL34" s="204"/>
      <c r="BM34" s="204"/>
      <c r="BN34" s="204"/>
      <c r="BO34" s="204"/>
      <c r="BP34" s="204"/>
      <c r="BQ34" s="204"/>
      <c r="BR34" s="204"/>
      <c r="BS34" s="204"/>
      <c r="BT34" s="83"/>
      <c r="BU34" s="228" t="s">
        <v>369</v>
      </c>
      <c r="BV34" s="227"/>
      <c r="BW34" s="227"/>
      <c r="BX34" s="227"/>
      <c r="BY34" s="227"/>
      <c r="BZ34" s="227"/>
      <c r="CA34" s="227"/>
      <c r="CB34" s="227"/>
      <c r="CC34" s="229" t="b">
        <v>0</v>
      </c>
      <c r="CD34" s="190" t="s">
        <v>370</v>
      </c>
      <c r="CE34" s="190"/>
      <c r="CF34" s="190"/>
      <c r="CG34" s="190"/>
      <c r="CH34" s="190"/>
      <c r="CI34" s="190"/>
      <c r="CJ34" s="230"/>
    </row>
    <row r="35" spans="1:88" ht="15.75" customHeight="1">
      <c r="A35" s="156" t="str">
        <f>IF(J34&lt;&gt;L3,"委託檢測聲明書連結","")</f>
        <v/>
      </c>
      <c r="B35" s="428"/>
      <c r="C35" s="366"/>
      <c r="D35" s="497"/>
      <c r="E35" s="483"/>
      <c r="F35" s="483"/>
      <c r="G35" s="483"/>
      <c r="H35" s="483"/>
      <c r="I35" s="483"/>
      <c r="J35" s="484"/>
      <c r="K35" s="484"/>
      <c r="L35" s="484"/>
      <c r="M35" s="484"/>
      <c r="N35" s="484"/>
      <c r="O35" s="484"/>
      <c r="P35" s="484"/>
      <c r="Q35" s="484"/>
      <c r="R35" s="484"/>
      <c r="S35" s="484"/>
      <c r="T35" s="485"/>
      <c r="U35" s="487"/>
      <c r="V35" s="483"/>
      <c r="W35" s="483"/>
      <c r="X35" s="483"/>
      <c r="Y35" s="483"/>
      <c r="Z35" s="483"/>
      <c r="AA35" s="483"/>
      <c r="AB35" s="23"/>
      <c r="AC35" s="24"/>
      <c r="AD35" s="489" t="s">
        <v>69</v>
      </c>
      <c r="AE35" s="489"/>
      <c r="AF35" s="489"/>
      <c r="AG35" s="489"/>
      <c r="AH35" s="489"/>
      <c r="AI35" s="489"/>
      <c r="AJ35" s="490"/>
      <c r="AK35" s="89" t="str" cm="1">
        <f t="array" aca="1" ref="AK35" ca="1">IF($BU$25,IF(SUMPRODUCT(LEN(J34)-LEN(SUBSTITUTE(LOWER(J34), MID("abcdefghijklmnopqrstuvwxyz", ROW(INDIRECT("1:26")), 1), ""))) &lt;= 2, "←Supplier/Manufacturer should be filled in English.", ""),"")</f>
        <v/>
      </c>
      <c r="BB35" s="168"/>
      <c r="BC35" s="98"/>
      <c r="BD35" s="226"/>
      <c r="BE35" s="227"/>
      <c r="BF35" s="227"/>
      <c r="BG35" s="227"/>
      <c r="BH35" s="227"/>
      <c r="BI35" s="227"/>
      <c r="BJ35" s="204"/>
      <c r="BK35" s="204"/>
      <c r="BL35" s="204"/>
      <c r="BM35" s="204"/>
      <c r="BN35" s="204"/>
      <c r="BO35" s="204"/>
      <c r="BP35" s="204"/>
      <c r="BQ35" s="204"/>
      <c r="BR35" s="204"/>
      <c r="BS35" s="204"/>
      <c r="BT35" s="83"/>
      <c r="BU35" s="228"/>
      <c r="BV35" s="227"/>
      <c r="BW35" s="227"/>
      <c r="BX35" s="227"/>
      <c r="BY35" s="227"/>
      <c r="BZ35" s="227"/>
      <c r="CA35" s="227"/>
      <c r="CB35" s="227"/>
      <c r="CC35" s="229" t="b">
        <v>0</v>
      </c>
      <c r="CD35" s="190" t="s">
        <v>371</v>
      </c>
      <c r="CE35" s="190"/>
      <c r="CF35" s="190"/>
      <c r="CG35" s="190"/>
      <c r="CH35" s="190"/>
      <c r="CI35" s="190"/>
      <c r="CJ35" s="230"/>
    </row>
    <row r="36" spans="1:88" ht="15.75" customHeight="1">
      <c r="B36" s="428"/>
      <c r="C36" s="366"/>
      <c r="D36" s="497"/>
      <c r="E36" s="483"/>
      <c r="F36" s="483"/>
      <c r="G36" s="483"/>
      <c r="H36" s="483"/>
      <c r="I36" s="483"/>
      <c r="J36" s="484"/>
      <c r="K36" s="484"/>
      <c r="L36" s="484"/>
      <c r="M36" s="484"/>
      <c r="N36" s="484"/>
      <c r="O36" s="484"/>
      <c r="P36" s="484"/>
      <c r="Q36" s="484"/>
      <c r="R36" s="484"/>
      <c r="S36" s="484"/>
      <c r="T36" s="485"/>
      <c r="U36" s="487"/>
      <c r="V36" s="483"/>
      <c r="W36" s="483"/>
      <c r="X36" s="483"/>
      <c r="Y36" s="483"/>
      <c r="Z36" s="483"/>
      <c r="AA36" s="483"/>
      <c r="AB36" s="23"/>
      <c r="AC36" s="24"/>
      <c r="AD36" s="489" t="s">
        <v>70</v>
      </c>
      <c r="AE36" s="489"/>
      <c r="AF36" s="489"/>
      <c r="AG36" s="489"/>
      <c r="AH36" s="489"/>
      <c r="AI36" s="489"/>
      <c r="AJ36" s="490"/>
      <c r="BB36" s="168"/>
      <c r="BC36" s="98"/>
      <c r="BD36" s="226"/>
      <c r="BE36" s="227"/>
      <c r="BF36" s="227"/>
      <c r="BG36" s="227"/>
      <c r="BH36" s="227"/>
      <c r="BI36" s="227"/>
      <c r="BJ36" s="204"/>
      <c r="BK36" s="204"/>
      <c r="BL36" s="204"/>
      <c r="BM36" s="204"/>
      <c r="BN36" s="204"/>
      <c r="BO36" s="204"/>
      <c r="BP36" s="204"/>
      <c r="BQ36" s="204"/>
      <c r="BR36" s="204"/>
      <c r="BS36" s="204"/>
      <c r="BT36" s="83"/>
      <c r="BU36" s="228"/>
      <c r="BV36" s="227"/>
      <c r="BW36" s="227"/>
      <c r="BX36" s="227"/>
      <c r="BY36" s="227"/>
      <c r="BZ36" s="227"/>
      <c r="CA36" s="227"/>
      <c r="CB36" s="227"/>
      <c r="CC36" s="229" t="b">
        <v>0</v>
      </c>
      <c r="CD36" s="190" t="s">
        <v>372</v>
      </c>
      <c r="CE36" s="190"/>
      <c r="CF36" s="190"/>
      <c r="CG36" s="190"/>
      <c r="CH36" s="190"/>
      <c r="CI36" s="190"/>
      <c r="CJ36" s="230"/>
    </row>
    <row r="37" spans="1:88" ht="15.75" customHeight="1">
      <c r="B37" s="428"/>
      <c r="C37" s="366"/>
      <c r="D37" s="343">
        <v>3</v>
      </c>
      <c r="E37" s="507" t="s">
        <v>373</v>
      </c>
      <c r="F37" s="508"/>
      <c r="G37" s="508"/>
      <c r="H37" s="508"/>
      <c r="I37" s="508"/>
      <c r="J37" s="509"/>
      <c r="K37" s="509"/>
      <c r="L37" s="509"/>
      <c r="M37" s="509"/>
      <c r="N37" s="509"/>
      <c r="O37" s="509"/>
      <c r="P37" s="509"/>
      <c r="Q37" s="509"/>
      <c r="R37" s="509"/>
      <c r="S37" s="509"/>
      <c r="T37" s="389"/>
      <c r="U37" s="486" t="s">
        <v>374</v>
      </c>
      <c r="V37" s="483"/>
      <c r="W37" s="483"/>
      <c r="X37" s="483"/>
      <c r="Y37" s="483"/>
      <c r="Z37" s="483"/>
      <c r="AA37" s="483"/>
      <c r="AB37" s="23"/>
      <c r="AC37" s="509"/>
      <c r="AD37" s="509"/>
      <c r="AE37" s="512" t="s">
        <v>71</v>
      </c>
      <c r="AF37" s="512"/>
      <c r="AG37" s="512"/>
      <c r="AH37" s="512"/>
      <c r="AI37" s="512"/>
      <c r="AJ37" s="513"/>
      <c r="AM37" s="25"/>
      <c r="BB37" s="168"/>
      <c r="BC37" s="98"/>
      <c r="BD37" s="232">
        <v>3</v>
      </c>
      <c r="BE37" s="227" t="s">
        <v>375</v>
      </c>
      <c r="BF37" s="227"/>
      <c r="BG37" s="227"/>
      <c r="BH37" s="227"/>
      <c r="BI37" s="227"/>
      <c r="BJ37" s="204"/>
      <c r="BK37" s="204"/>
      <c r="BL37" s="204"/>
      <c r="BM37" s="204"/>
      <c r="BN37" s="204"/>
      <c r="BO37" s="204"/>
      <c r="BP37" s="204"/>
      <c r="BQ37" s="204"/>
      <c r="BR37" s="204"/>
      <c r="BS37" s="204"/>
      <c r="BT37" s="83"/>
      <c r="BU37" s="228" t="s">
        <v>376</v>
      </c>
      <c r="BV37" s="227"/>
      <c r="BW37" s="227"/>
      <c r="BX37" s="227"/>
      <c r="BY37" s="227"/>
      <c r="BZ37" s="227"/>
      <c r="CA37" s="227"/>
      <c r="CB37" s="227"/>
      <c r="CC37" s="204"/>
      <c r="CD37" s="204"/>
      <c r="CE37" s="191" t="s">
        <v>377</v>
      </c>
      <c r="CF37" s="191"/>
      <c r="CG37" s="191"/>
      <c r="CH37" s="191"/>
      <c r="CI37" s="191"/>
      <c r="CJ37" s="233"/>
    </row>
    <row r="38" spans="1:88" ht="15.75" customHeight="1">
      <c r="B38" s="428"/>
      <c r="C38" s="366"/>
      <c r="D38" s="343">
        <v>4</v>
      </c>
      <c r="E38" s="507" t="s">
        <v>378</v>
      </c>
      <c r="F38" s="508"/>
      <c r="G38" s="508"/>
      <c r="H38" s="508"/>
      <c r="I38" s="508"/>
      <c r="J38" s="509"/>
      <c r="K38" s="509"/>
      <c r="L38" s="509"/>
      <c r="M38" s="509"/>
      <c r="N38" s="509"/>
      <c r="O38" s="509"/>
      <c r="P38" s="509"/>
      <c r="Q38" s="509"/>
      <c r="R38" s="509"/>
      <c r="S38" s="509"/>
      <c r="T38" s="389"/>
      <c r="U38" s="487"/>
      <c r="V38" s="483"/>
      <c r="W38" s="483"/>
      <c r="X38" s="483"/>
      <c r="Y38" s="483"/>
      <c r="Z38" s="483"/>
      <c r="AA38" s="483"/>
      <c r="AB38" s="23"/>
      <c r="AC38" s="509"/>
      <c r="AD38" s="509"/>
      <c r="AE38" s="512" t="s">
        <v>72</v>
      </c>
      <c r="AF38" s="512" t="s">
        <v>73</v>
      </c>
      <c r="AG38" s="512"/>
      <c r="AH38" s="512"/>
      <c r="AI38" s="512"/>
      <c r="AJ38" s="513"/>
      <c r="BB38" s="168"/>
      <c r="BC38" s="98"/>
      <c r="BD38" s="232">
        <v>4</v>
      </c>
      <c r="BE38" s="227" t="s">
        <v>379</v>
      </c>
      <c r="BF38" s="227"/>
      <c r="BG38" s="227"/>
      <c r="BH38" s="227"/>
      <c r="BI38" s="227"/>
      <c r="BJ38" s="204"/>
      <c r="BK38" s="204"/>
      <c r="BL38" s="204"/>
      <c r="BM38" s="204"/>
      <c r="BN38" s="204"/>
      <c r="BO38" s="204"/>
      <c r="BP38" s="204"/>
      <c r="BQ38" s="204"/>
      <c r="BR38" s="204"/>
      <c r="BS38" s="204"/>
      <c r="BT38" s="83"/>
      <c r="BU38" s="228"/>
      <c r="BV38" s="227"/>
      <c r="BW38" s="227"/>
      <c r="BX38" s="227"/>
      <c r="BY38" s="227"/>
      <c r="BZ38" s="227"/>
      <c r="CA38" s="227"/>
      <c r="CB38" s="227"/>
      <c r="CC38" s="204"/>
      <c r="CD38" s="204"/>
      <c r="CE38" s="191" t="s">
        <v>380</v>
      </c>
      <c r="CF38" s="191" t="s">
        <v>381</v>
      </c>
      <c r="CG38" s="191"/>
      <c r="CH38" s="191"/>
      <c r="CI38" s="191"/>
      <c r="CJ38" s="233"/>
    </row>
    <row r="39" spans="1:88" ht="15.75" customHeight="1">
      <c r="B39" s="428"/>
      <c r="C39" s="366"/>
      <c r="D39" s="343">
        <v>5</v>
      </c>
      <c r="E39" s="507" t="s">
        <v>382</v>
      </c>
      <c r="F39" s="508"/>
      <c r="G39" s="508"/>
      <c r="H39" s="508"/>
      <c r="I39" s="508"/>
      <c r="J39" s="509"/>
      <c r="K39" s="509"/>
      <c r="L39" s="509"/>
      <c r="M39" s="509"/>
      <c r="N39" s="509"/>
      <c r="O39" s="509"/>
      <c r="P39" s="509"/>
      <c r="Q39" s="509"/>
      <c r="R39" s="509"/>
      <c r="S39" s="509"/>
      <c r="T39" s="389"/>
      <c r="U39" s="487"/>
      <c r="V39" s="483"/>
      <c r="W39" s="483"/>
      <c r="X39" s="483"/>
      <c r="Y39" s="483"/>
      <c r="Z39" s="483"/>
      <c r="AA39" s="483"/>
      <c r="AB39" s="23"/>
      <c r="AC39" s="521" t="s">
        <v>493</v>
      </c>
      <c r="AD39" s="521"/>
      <c r="AE39" s="521"/>
      <c r="AF39" s="521"/>
      <c r="AG39" s="521"/>
      <c r="AH39" s="521"/>
      <c r="AI39" s="521"/>
      <c r="AJ39" s="522"/>
      <c r="BB39" s="168"/>
      <c r="BC39" s="98"/>
      <c r="BD39" s="232">
        <v>5</v>
      </c>
      <c r="BE39" s="227" t="s">
        <v>383</v>
      </c>
      <c r="BF39" s="227"/>
      <c r="BG39" s="227"/>
      <c r="BH39" s="227"/>
      <c r="BI39" s="227"/>
      <c r="BJ39" s="204"/>
      <c r="BK39" s="204"/>
      <c r="BL39" s="204"/>
      <c r="BM39" s="204"/>
      <c r="BN39" s="204"/>
      <c r="BO39" s="204"/>
      <c r="BP39" s="204"/>
      <c r="BQ39" s="204"/>
      <c r="BR39" s="204"/>
      <c r="BS39" s="204"/>
      <c r="BT39" s="83"/>
      <c r="BU39" s="228"/>
      <c r="BV39" s="227"/>
      <c r="BW39" s="227"/>
      <c r="BX39" s="227"/>
      <c r="BY39" s="227"/>
      <c r="BZ39" s="227"/>
      <c r="CA39" s="227"/>
      <c r="CB39" s="227"/>
      <c r="CC39" s="234" t="s">
        <v>384</v>
      </c>
      <c r="CD39" s="234"/>
      <c r="CE39" s="234"/>
      <c r="CF39" s="234"/>
      <c r="CG39" s="234"/>
      <c r="CH39" s="234"/>
      <c r="CI39" s="234"/>
      <c r="CJ39" s="235"/>
    </row>
    <row r="40" spans="1:88" ht="15.75" customHeight="1" thickBot="1">
      <c r="B40" s="428"/>
      <c r="C40" s="366"/>
      <c r="D40" s="343">
        <v>6</v>
      </c>
      <c r="E40" s="507" t="s">
        <v>385</v>
      </c>
      <c r="F40" s="508"/>
      <c r="G40" s="508"/>
      <c r="H40" s="508"/>
      <c r="I40" s="508"/>
      <c r="J40" s="389"/>
      <c r="K40" s="376"/>
      <c r="L40" s="376"/>
      <c r="M40" s="376"/>
      <c r="N40" s="376"/>
      <c r="O40" s="376"/>
      <c r="P40" s="376"/>
      <c r="Q40" s="376"/>
      <c r="R40" s="376"/>
      <c r="S40" s="376"/>
      <c r="T40" s="377"/>
      <c r="U40" s="510"/>
      <c r="V40" s="511"/>
      <c r="W40" s="511"/>
      <c r="X40" s="511"/>
      <c r="Y40" s="511"/>
      <c r="Z40" s="511"/>
      <c r="AA40" s="511"/>
      <c r="AB40" s="236"/>
      <c r="AC40" s="523"/>
      <c r="AD40" s="523"/>
      <c r="AE40" s="523"/>
      <c r="AF40" s="523"/>
      <c r="AG40" s="523"/>
      <c r="AH40" s="523"/>
      <c r="AI40" s="523"/>
      <c r="AJ40" s="524"/>
      <c r="BB40" s="168"/>
      <c r="BC40" s="98"/>
      <c r="BD40" s="232">
        <v>6</v>
      </c>
      <c r="BE40" s="227" t="s">
        <v>386</v>
      </c>
      <c r="BF40" s="227"/>
      <c r="BG40" s="227"/>
      <c r="BH40" s="227"/>
      <c r="BI40" s="227"/>
      <c r="BJ40" s="204"/>
      <c r="BK40" s="204"/>
      <c r="BL40" s="204"/>
      <c r="BM40" s="204"/>
      <c r="BN40" s="204"/>
      <c r="BO40" s="204"/>
      <c r="BP40" s="204"/>
      <c r="BQ40" s="204"/>
      <c r="BR40" s="204"/>
      <c r="BS40" s="204"/>
      <c r="BT40" s="83"/>
      <c r="BU40" s="237"/>
      <c r="BV40" s="238"/>
      <c r="BW40" s="238"/>
      <c r="BX40" s="238"/>
      <c r="BY40" s="238"/>
      <c r="BZ40" s="238"/>
      <c r="CA40" s="238"/>
      <c r="CB40" s="238"/>
      <c r="CC40" s="239"/>
      <c r="CD40" s="239"/>
      <c r="CE40" s="239"/>
      <c r="CF40" s="239"/>
      <c r="CG40" s="239"/>
      <c r="CH40" s="239"/>
      <c r="CI40" s="239"/>
      <c r="CJ40" s="240"/>
    </row>
    <row r="41" spans="1:88" ht="24.75" customHeight="1">
      <c r="B41" s="428"/>
      <c r="C41" s="366"/>
      <c r="D41" s="497">
        <v>7</v>
      </c>
      <c r="E41" s="482" t="s">
        <v>387</v>
      </c>
      <c r="F41" s="483"/>
      <c r="G41" s="483"/>
      <c r="H41" s="483"/>
      <c r="I41" s="483"/>
      <c r="J41" s="26"/>
      <c r="K41" s="525" t="s">
        <v>388</v>
      </c>
      <c r="L41" s="526"/>
      <c r="M41" s="526"/>
      <c r="N41" s="526"/>
      <c r="O41" s="526"/>
      <c r="P41" s="526"/>
      <c r="Q41" s="526"/>
      <c r="R41" s="526"/>
      <c r="S41" s="526"/>
      <c r="T41" s="526"/>
      <c r="U41" s="527" t="s">
        <v>389</v>
      </c>
      <c r="V41" s="528"/>
      <c r="W41" s="528"/>
      <c r="X41" s="528"/>
      <c r="Y41" s="528"/>
      <c r="Z41" s="528"/>
      <c r="AA41" s="528"/>
      <c r="AB41" s="528"/>
      <c r="AC41" s="528"/>
      <c r="AD41" s="528"/>
      <c r="AE41" s="528"/>
      <c r="AF41" s="528"/>
      <c r="AG41" s="528"/>
      <c r="AH41" s="528"/>
      <c r="AI41" s="528"/>
      <c r="AJ41" s="529"/>
      <c r="BB41" s="168"/>
      <c r="BC41" s="98"/>
      <c r="BD41" s="226">
        <v>7</v>
      </c>
      <c r="BE41" s="227" t="s">
        <v>390</v>
      </c>
      <c r="BF41" s="227"/>
      <c r="BG41" s="227"/>
      <c r="BH41" s="227"/>
      <c r="BI41" s="227"/>
      <c r="BJ41" s="241" t="b">
        <v>0</v>
      </c>
      <c r="BK41" s="227" t="s">
        <v>391</v>
      </c>
      <c r="BL41" s="190"/>
      <c r="BM41" s="190"/>
      <c r="BN41" s="190"/>
      <c r="BO41" s="190"/>
      <c r="BP41" s="190"/>
      <c r="BQ41" s="190"/>
      <c r="BR41" s="190"/>
      <c r="BS41" s="190"/>
      <c r="BT41" s="190"/>
      <c r="BU41" s="242" t="s">
        <v>392</v>
      </c>
      <c r="BV41" s="243"/>
      <c r="BW41" s="243"/>
      <c r="BX41" s="243"/>
      <c r="BY41" s="243"/>
      <c r="BZ41" s="243"/>
      <c r="CA41" s="243"/>
      <c r="CB41" s="243"/>
      <c r="CC41" s="243"/>
      <c r="CD41" s="243"/>
      <c r="CE41" s="243"/>
      <c r="CF41" s="243"/>
      <c r="CG41" s="243"/>
      <c r="CH41" s="243"/>
      <c r="CI41" s="243"/>
      <c r="CJ41" s="244"/>
    </row>
    <row r="42" spans="1:88" ht="24.75" customHeight="1">
      <c r="B42" s="428"/>
      <c r="C42" s="366"/>
      <c r="D42" s="497"/>
      <c r="E42" s="483"/>
      <c r="F42" s="483"/>
      <c r="G42" s="483"/>
      <c r="H42" s="483"/>
      <c r="I42" s="483"/>
      <c r="J42" s="27"/>
      <c r="K42" s="532" t="s">
        <v>393</v>
      </c>
      <c r="L42" s="526"/>
      <c r="M42" s="526"/>
      <c r="N42" s="526"/>
      <c r="O42" s="526"/>
      <c r="P42" s="526"/>
      <c r="Q42" s="526"/>
      <c r="R42" s="526"/>
      <c r="S42" s="526"/>
      <c r="T42" s="526"/>
      <c r="U42" s="530"/>
      <c r="V42" s="530"/>
      <c r="W42" s="530"/>
      <c r="X42" s="530"/>
      <c r="Y42" s="530"/>
      <c r="Z42" s="530"/>
      <c r="AA42" s="530"/>
      <c r="AB42" s="530"/>
      <c r="AC42" s="530"/>
      <c r="AD42" s="530"/>
      <c r="AE42" s="530"/>
      <c r="AF42" s="530"/>
      <c r="AG42" s="530"/>
      <c r="AH42" s="530"/>
      <c r="AI42" s="530"/>
      <c r="AJ42" s="531"/>
      <c r="BB42" s="168"/>
      <c r="BC42" s="98"/>
      <c r="BD42" s="226"/>
      <c r="BE42" s="227"/>
      <c r="BF42" s="227"/>
      <c r="BG42" s="227"/>
      <c r="BH42" s="227"/>
      <c r="BI42" s="227"/>
      <c r="BJ42" s="245" t="b">
        <v>0</v>
      </c>
      <c r="BK42" s="227" t="s">
        <v>394</v>
      </c>
      <c r="BL42" s="190"/>
      <c r="BM42" s="190"/>
      <c r="BN42" s="190"/>
      <c r="BO42" s="190"/>
      <c r="BP42" s="190"/>
      <c r="BQ42" s="190"/>
      <c r="BR42" s="190"/>
      <c r="BS42" s="190"/>
      <c r="BT42" s="190"/>
      <c r="BU42" s="227"/>
      <c r="BV42" s="227"/>
      <c r="BW42" s="227"/>
      <c r="BX42" s="227"/>
      <c r="BY42" s="227"/>
      <c r="BZ42" s="227"/>
      <c r="CA42" s="227"/>
      <c r="CB42" s="227"/>
      <c r="CC42" s="227"/>
      <c r="CD42" s="227"/>
      <c r="CE42" s="227"/>
      <c r="CF42" s="227"/>
      <c r="CG42" s="227"/>
      <c r="CH42" s="227"/>
      <c r="CI42" s="227"/>
      <c r="CJ42" s="246"/>
    </row>
    <row r="43" spans="1:88">
      <c r="A43" s="212"/>
      <c r="B43" s="428"/>
      <c r="C43" s="366"/>
      <c r="D43" s="343">
        <v>8</v>
      </c>
      <c r="E43" s="507" t="s">
        <v>395</v>
      </c>
      <c r="F43" s="508"/>
      <c r="G43" s="508"/>
      <c r="H43" s="508"/>
      <c r="I43" s="508"/>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14"/>
      <c r="BB43" s="168"/>
      <c r="BC43" s="98"/>
      <c r="BD43" s="232">
        <v>8</v>
      </c>
      <c r="BE43" s="227" t="s">
        <v>396</v>
      </c>
      <c r="BF43" s="227"/>
      <c r="BG43" s="227"/>
      <c r="BH43" s="227"/>
      <c r="BI43" s="227"/>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47"/>
    </row>
    <row r="44" spans="1:88" ht="20.25" customHeight="1">
      <c r="A44" s="156"/>
      <c r="B44" s="428"/>
      <c r="C44" s="366"/>
      <c r="D44" s="515" t="s">
        <v>397</v>
      </c>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7"/>
      <c r="AL44" s="158"/>
      <c r="BB44" s="168"/>
      <c r="BC44" s="98"/>
      <c r="BD44" s="248" t="s">
        <v>398</v>
      </c>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50"/>
      <c r="CH44" s="250"/>
      <c r="CI44" s="250"/>
      <c r="CJ44" s="251"/>
    </row>
    <row r="45" spans="1:88" ht="31.5" customHeight="1" thickBot="1">
      <c r="B45" s="448"/>
      <c r="C45" s="367"/>
      <c r="D45" s="518" t="s">
        <v>399</v>
      </c>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20"/>
      <c r="BB45" s="207"/>
      <c r="BC45" s="208"/>
      <c r="BD45" s="252" t="s">
        <v>400</v>
      </c>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4"/>
    </row>
    <row r="46" spans="1:88" ht="14.25" customHeight="1" thickTop="1">
      <c r="A46" s="255"/>
      <c r="B46" s="427" t="s">
        <v>74</v>
      </c>
      <c r="C46" s="431" t="s">
        <v>401</v>
      </c>
      <c r="D46" s="547" t="s">
        <v>402</v>
      </c>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8"/>
      <c r="AL46" s="536"/>
      <c r="BB46" s="256" t="s">
        <v>403</v>
      </c>
      <c r="BC46" s="79" t="s">
        <v>404</v>
      </c>
      <c r="BD46" s="257" t="s">
        <v>405</v>
      </c>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row>
    <row r="47" spans="1:88" ht="54" customHeight="1">
      <c r="A47" s="537"/>
      <c r="B47" s="428"/>
      <c r="C47" s="366"/>
      <c r="D47" s="538" t="s">
        <v>406</v>
      </c>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9"/>
      <c r="AK47" s="258"/>
      <c r="AL47" s="536"/>
      <c r="AQ47" s="28"/>
      <c r="BB47" s="256"/>
      <c r="BC47" s="79"/>
      <c r="BD47" s="259" t="s">
        <v>407</v>
      </c>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1"/>
    </row>
    <row r="48" spans="1:88" ht="54" customHeight="1">
      <c r="A48" s="537"/>
      <c r="B48" s="428"/>
      <c r="C48" s="366"/>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9"/>
      <c r="AL48" s="536"/>
      <c r="BB48" s="256"/>
      <c r="BC48" s="79"/>
      <c r="BD48" s="259"/>
      <c r="BE48" s="260"/>
      <c r="BF48" s="260"/>
      <c r="BG48" s="260"/>
      <c r="BH48" s="260"/>
      <c r="BI48" s="260"/>
      <c r="BJ48" s="260"/>
      <c r="BK48" s="260"/>
      <c r="BL48" s="260"/>
      <c r="BM48" s="260"/>
      <c r="BN48" s="260"/>
      <c r="BO48" s="260"/>
      <c r="BP48" s="260"/>
      <c r="BQ48" s="260"/>
      <c r="BR48" s="260"/>
      <c r="BS48" s="260"/>
      <c r="BT48" s="260"/>
      <c r="BU48" s="260"/>
      <c r="BV48" s="260"/>
      <c r="BW48" s="260"/>
      <c r="BX48" s="260"/>
      <c r="BY48" s="260"/>
      <c r="BZ48" s="260"/>
      <c r="CA48" s="260"/>
      <c r="CB48" s="260"/>
      <c r="CC48" s="260"/>
      <c r="CD48" s="260"/>
      <c r="CE48" s="260"/>
      <c r="CF48" s="260"/>
      <c r="CG48" s="260"/>
      <c r="CH48" s="260"/>
      <c r="CI48" s="260"/>
      <c r="CJ48" s="261"/>
    </row>
    <row r="49" spans="1:88" ht="54" customHeight="1">
      <c r="A49" s="537"/>
      <c r="B49" s="428"/>
      <c r="C49" s="366"/>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9"/>
      <c r="AL49" s="536"/>
      <c r="BB49" s="256"/>
      <c r="BC49" s="79"/>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0"/>
      <c r="CC49" s="260"/>
      <c r="CD49" s="260"/>
      <c r="CE49" s="260"/>
      <c r="CF49" s="260"/>
      <c r="CG49" s="260"/>
      <c r="CH49" s="260"/>
      <c r="CI49" s="260"/>
      <c r="CJ49" s="261"/>
    </row>
    <row r="50" spans="1:88" ht="206.25" customHeight="1">
      <c r="A50" s="537"/>
      <c r="B50" s="428"/>
      <c r="C50" s="366"/>
      <c r="D50" s="540" t="str">
        <f>IF(AO3="","",AO3)</f>
        <v/>
      </c>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1"/>
      <c r="AL50" s="536"/>
      <c r="BB50" s="256"/>
      <c r="BC50" s="79"/>
      <c r="BD50" s="262"/>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4"/>
    </row>
    <row r="51" spans="1:88" ht="206.25" customHeight="1">
      <c r="A51" s="537"/>
      <c r="B51" s="428"/>
      <c r="C51" s="366"/>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1"/>
      <c r="AL51" s="536"/>
      <c r="BB51" s="256"/>
      <c r="BC51" s="79"/>
      <c r="BD51" s="262"/>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4"/>
    </row>
    <row r="52" spans="1:88" ht="206.25" customHeight="1" thickBot="1">
      <c r="A52" s="537"/>
      <c r="B52" s="448"/>
      <c r="C52" s="367"/>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3"/>
      <c r="AL52" s="536"/>
      <c r="BB52" s="265"/>
      <c r="BC52" s="266"/>
      <c r="BD52" s="267"/>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9"/>
    </row>
    <row r="53" spans="1:88" ht="12" customHeight="1">
      <c r="B53" s="544" t="s">
        <v>408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6"/>
      <c r="BB53" s="270" t="s">
        <v>409</v>
      </c>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row>
    <row r="54" spans="1:88" ht="19.5" customHeight="1">
      <c r="B54" s="271">
        <v>1</v>
      </c>
      <c r="C54" s="535" t="s">
        <v>410</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4"/>
      <c r="AQ54" s="29"/>
      <c r="AR54" s="272"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73">
        <v>1</v>
      </c>
      <c r="BC54" s="274" t="s">
        <v>411</v>
      </c>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row>
    <row r="55" spans="1:88" ht="11.1" customHeight="1">
      <c r="B55" s="271">
        <v>2</v>
      </c>
      <c r="C55" s="533" t="s">
        <v>412</v>
      </c>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4"/>
      <c r="AQ55" s="29"/>
      <c r="AR55" s="272" t="str">
        <f t="shared" ref="AR55:AR76" si="0">C55</f>
        <v>如未附報價單，以SGS定價為主。If no quotation is attached, the SGS pricing shall prevail.</v>
      </c>
      <c r="BB55" s="273">
        <v>2</v>
      </c>
      <c r="BC55" s="274" t="s">
        <v>413</v>
      </c>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row>
    <row r="56" spans="1:88" ht="19.5" customHeight="1">
      <c r="B56" s="271">
        <v>3</v>
      </c>
      <c r="C56" s="533" t="s">
        <v>414</v>
      </c>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4"/>
      <c r="AQ56" s="29"/>
      <c r="AR56" s="272"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73">
        <v>3</v>
      </c>
      <c r="BC56" s="274" t="s">
        <v>415</v>
      </c>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row>
    <row r="57" spans="1:88" ht="12.75" customHeight="1">
      <c r="B57" s="271">
        <v>4</v>
      </c>
      <c r="C57" s="533" t="s">
        <v>416</v>
      </c>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4"/>
      <c r="AQ57" s="29"/>
      <c r="AR57" s="272" t="str">
        <f t="shared" si="0"/>
        <v>微生物參照衛生福利部公告方法檢驗；微生物不接受急件、特急件。Microorganism testing refers to International Standard or Official methods. Express and Urgent services are not available for microorganism testing.</v>
      </c>
      <c r="BB57" s="273">
        <v>4</v>
      </c>
      <c r="BC57" s="274" t="s">
        <v>417</v>
      </c>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row>
    <row r="58" spans="1:88" ht="54.75" customHeight="1">
      <c r="B58" s="271">
        <v>5</v>
      </c>
      <c r="C58" s="535" t="s">
        <v>418</v>
      </c>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4"/>
      <c r="AQ58" s="29"/>
      <c r="AR58" s="272"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73">
        <v>5</v>
      </c>
      <c r="BC58" s="274" t="s">
        <v>419</v>
      </c>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row>
    <row r="59" spans="1:88" ht="19.5" customHeight="1">
      <c r="B59" s="271">
        <v>6</v>
      </c>
      <c r="C59" s="533" t="s">
        <v>420</v>
      </c>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4"/>
      <c r="AQ59" s="29"/>
      <c r="AR59" s="272"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73">
        <v>6</v>
      </c>
      <c r="BC59" s="274" t="s">
        <v>421</v>
      </c>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row>
    <row r="60" spans="1:88" ht="19.5" customHeight="1">
      <c r="B60" s="271">
        <v>7</v>
      </c>
      <c r="C60" s="535" t="s">
        <v>422</v>
      </c>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4"/>
      <c r="AQ60" s="29"/>
      <c r="AR60" s="272"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73">
        <v>7</v>
      </c>
      <c r="BC60" s="274" t="s">
        <v>423</v>
      </c>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row>
    <row r="61" spans="1:88" ht="29.25" customHeight="1">
      <c r="B61" s="271">
        <v>8</v>
      </c>
      <c r="C61" s="533" t="s">
        <v>424</v>
      </c>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Q61" s="29"/>
      <c r="AR61" s="272"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73">
        <v>8</v>
      </c>
      <c r="BC61" s="274" t="s">
        <v>425</v>
      </c>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row>
    <row r="62" spans="1:88" ht="29.25" customHeight="1">
      <c r="B62" s="271">
        <v>9</v>
      </c>
      <c r="C62" s="535" t="s">
        <v>426</v>
      </c>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4"/>
      <c r="AQ62" s="29"/>
      <c r="AR62" s="272"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73">
        <v>9</v>
      </c>
      <c r="BC62" s="274" t="s">
        <v>427</v>
      </c>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row>
    <row r="63" spans="1:88" ht="24.75">
      <c r="B63" s="271">
        <v>10</v>
      </c>
      <c r="C63" s="533" t="s">
        <v>428</v>
      </c>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4"/>
      <c r="AQ63" s="29"/>
      <c r="AR63" s="272"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73">
        <v>10</v>
      </c>
      <c r="BC63" s="274" t="s">
        <v>429</v>
      </c>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row>
    <row r="64" spans="1:88" ht="27" customHeight="1">
      <c r="B64" s="271">
        <v>11</v>
      </c>
      <c r="C64" s="533" t="s">
        <v>430</v>
      </c>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4"/>
      <c r="AQ64" s="29"/>
      <c r="AR64" s="272"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73">
        <v>11</v>
      </c>
      <c r="BC64" s="274" t="s">
        <v>431</v>
      </c>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row>
    <row r="65" spans="2:88" ht="27" customHeight="1">
      <c r="B65" s="271">
        <v>12</v>
      </c>
      <c r="C65" s="533" t="s">
        <v>432</v>
      </c>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4"/>
      <c r="AQ65" s="29"/>
      <c r="AR65" s="272"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73">
        <v>12</v>
      </c>
      <c r="BC65" s="274" t="s">
        <v>433</v>
      </c>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row>
    <row r="66" spans="2:88" ht="11.25" customHeight="1">
      <c r="B66" s="271">
        <v>13</v>
      </c>
      <c r="C66" s="533" t="s">
        <v>434</v>
      </c>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4"/>
      <c r="AQ66" s="29"/>
      <c r="AR66" s="272" t="str">
        <f t="shared" si="0"/>
        <v xml:space="preserve">本實驗室不於報告中提供符合性聲明與量測不確定度。We do not provide a compliance statement and uncertainty in the report. </v>
      </c>
      <c r="BB66" s="273">
        <v>13</v>
      </c>
      <c r="BC66" s="274" t="s">
        <v>435</v>
      </c>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row>
    <row r="67" spans="2:88" ht="18" customHeight="1">
      <c r="B67" s="271">
        <v>14</v>
      </c>
      <c r="C67" s="535" t="s">
        <v>489</v>
      </c>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4"/>
      <c r="AQ67" s="29"/>
      <c r="AR67" s="272"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73">
        <v>14</v>
      </c>
      <c r="BC67" s="274" t="s">
        <v>436</v>
      </c>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row>
    <row r="68" spans="2:88" ht="18" customHeight="1">
      <c r="B68" s="271">
        <v>15</v>
      </c>
      <c r="C68" s="533" t="s">
        <v>437</v>
      </c>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4"/>
      <c r="AQ68" s="29"/>
      <c r="AR68" s="272"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73">
        <v>15</v>
      </c>
      <c r="BC68" s="274" t="s">
        <v>438</v>
      </c>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row>
    <row r="69" spans="2:88" ht="29.25" customHeight="1">
      <c r="B69" s="271">
        <v>16</v>
      </c>
      <c r="C69" s="533" t="s">
        <v>439</v>
      </c>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4"/>
      <c r="AQ69" s="29"/>
      <c r="AR69" s="272"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73">
        <v>16</v>
      </c>
      <c r="BC69" s="274" t="s">
        <v>440</v>
      </c>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row>
    <row r="70" spans="2:88" ht="36" customHeight="1">
      <c r="B70" s="271">
        <v>17</v>
      </c>
      <c r="C70" s="533" t="s">
        <v>441</v>
      </c>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4"/>
      <c r="AQ70" s="29"/>
      <c r="AR70" s="272"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73">
        <v>17</v>
      </c>
      <c r="BC70" s="274" t="s">
        <v>442</v>
      </c>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row>
    <row r="71" spans="2:88" ht="21" customHeight="1">
      <c r="B71" s="271">
        <v>18</v>
      </c>
      <c r="C71" s="535" t="s">
        <v>443</v>
      </c>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4"/>
      <c r="AQ71" s="29"/>
      <c r="AR71" s="272"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73">
        <v>18</v>
      </c>
      <c r="BC71" s="274" t="s">
        <v>444</v>
      </c>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row>
    <row r="72" spans="2:88" ht="29.25" customHeight="1">
      <c r="B72" s="271">
        <v>19</v>
      </c>
      <c r="C72" s="533" t="s">
        <v>445</v>
      </c>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4"/>
      <c r="AQ72" s="29"/>
      <c r="AR72" s="272"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73">
        <v>19</v>
      </c>
      <c r="BC72" s="274" t="s">
        <v>446</v>
      </c>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row>
    <row r="73" spans="2:88" ht="26.25" customHeight="1">
      <c r="B73" s="271">
        <v>20</v>
      </c>
      <c r="C73" s="549" t="s">
        <v>75</v>
      </c>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50"/>
      <c r="AH73" s="550"/>
      <c r="AI73" s="550"/>
      <c r="AJ73" s="551"/>
      <c r="AQ73" s="29"/>
      <c r="AR73" s="272"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73">
        <v>20</v>
      </c>
      <c r="BC73" s="275" t="s">
        <v>447</v>
      </c>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4"/>
      <c r="CH73" s="274"/>
      <c r="CI73" s="274"/>
      <c r="CJ73" s="274"/>
    </row>
    <row r="74" spans="2:88" ht="17.25" customHeight="1">
      <c r="B74" s="271">
        <v>21</v>
      </c>
      <c r="C74" s="535" t="s">
        <v>448</v>
      </c>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4"/>
      <c r="AQ74" s="29"/>
      <c r="AR74" s="272"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73">
        <v>21</v>
      </c>
      <c r="BC74" s="274" t="s">
        <v>449</v>
      </c>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row>
    <row r="75" spans="2:88" ht="19.5" customHeight="1">
      <c r="B75" s="271">
        <v>22</v>
      </c>
      <c r="C75" s="535" t="s">
        <v>490</v>
      </c>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4"/>
      <c r="AQ75" s="29"/>
      <c r="AR75" s="272"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73">
        <v>22</v>
      </c>
      <c r="BC75" s="274" t="s">
        <v>450</v>
      </c>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row>
    <row r="76" spans="2:88" ht="19.5" customHeight="1">
      <c r="B76" s="271">
        <v>23</v>
      </c>
      <c r="C76" s="533" t="s">
        <v>451</v>
      </c>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4"/>
      <c r="AQ76" s="29"/>
      <c r="AR76" s="272"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73">
        <v>23</v>
      </c>
      <c r="BC76" s="274" t="s">
        <v>452</v>
      </c>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row>
    <row r="77" spans="2:88" ht="3.75" customHeight="1" thickBot="1">
      <c r="B77" s="276"/>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8"/>
    </row>
    <row r="78" spans="2:88" ht="15.75" customHeight="1">
      <c r="B78" s="552" t="s">
        <v>453</v>
      </c>
      <c r="C78" s="431" t="s">
        <v>76</v>
      </c>
      <c r="D78" s="553" t="s">
        <v>486</v>
      </c>
      <c r="E78" s="554"/>
      <c r="F78" s="554"/>
      <c r="G78" s="554"/>
      <c r="H78" s="554"/>
      <c r="I78" s="554"/>
      <c r="J78" s="554"/>
      <c r="K78" s="554"/>
      <c r="L78" s="554"/>
      <c r="M78" s="554"/>
      <c r="N78" s="554"/>
      <c r="O78" s="555"/>
      <c r="P78" s="559"/>
      <c r="Q78" s="560"/>
      <c r="R78" s="560"/>
      <c r="S78" s="560"/>
      <c r="T78" s="560"/>
      <c r="U78" s="560"/>
      <c r="V78" s="560"/>
      <c r="W78" s="560"/>
      <c r="X78" s="560"/>
      <c r="Y78" s="560"/>
      <c r="Z78" s="560"/>
      <c r="AA78" s="560"/>
      <c r="AB78" s="560"/>
      <c r="AC78" s="560"/>
      <c r="AD78" s="560"/>
      <c r="AE78" s="560"/>
      <c r="AF78" s="560"/>
      <c r="AG78" s="560"/>
      <c r="AH78" s="560"/>
      <c r="AI78" s="560"/>
      <c r="AJ78" s="561"/>
      <c r="BB78" s="280" t="s">
        <v>454</v>
      </c>
      <c r="BC78" s="281" t="s">
        <v>455</v>
      </c>
      <c r="BD78" s="282" t="s">
        <v>456</v>
      </c>
      <c r="BE78" s="283"/>
      <c r="BF78" s="283"/>
      <c r="BG78" s="283"/>
      <c r="BH78" s="283"/>
      <c r="BI78" s="283"/>
      <c r="BJ78" s="283"/>
      <c r="BK78" s="283"/>
      <c r="BL78" s="283"/>
      <c r="BM78" s="283"/>
      <c r="BN78" s="283"/>
      <c r="BO78" s="284"/>
      <c r="BP78" s="285"/>
      <c r="BQ78" s="286"/>
      <c r="BR78" s="286"/>
      <c r="BS78" s="286"/>
      <c r="BT78" s="286"/>
      <c r="BU78" s="286"/>
      <c r="BV78" s="286"/>
      <c r="BW78" s="286"/>
      <c r="BX78" s="286"/>
      <c r="BY78" s="286"/>
      <c r="BZ78" s="286"/>
      <c r="CA78" s="286"/>
      <c r="CB78" s="286"/>
      <c r="CC78" s="286"/>
      <c r="CD78" s="286"/>
      <c r="CE78" s="286"/>
      <c r="CF78" s="286"/>
      <c r="CG78" s="286"/>
      <c r="CH78" s="286"/>
      <c r="CI78" s="286"/>
      <c r="CJ78" s="286"/>
    </row>
    <row r="79" spans="2:88" ht="37.5" customHeight="1">
      <c r="B79" s="428"/>
      <c r="C79" s="366"/>
      <c r="D79" s="556"/>
      <c r="E79" s="557"/>
      <c r="F79" s="557"/>
      <c r="G79" s="557"/>
      <c r="H79" s="557"/>
      <c r="I79" s="557"/>
      <c r="J79" s="557"/>
      <c r="K79" s="557"/>
      <c r="L79" s="557"/>
      <c r="M79" s="557"/>
      <c r="N79" s="557"/>
      <c r="O79" s="558"/>
      <c r="P79" s="562"/>
      <c r="Q79" s="563"/>
      <c r="R79" s="563"/>
      <c r="S79" s="563"/>
      <c r="T79" s="563"/>
      <c r="U79" s="563"/>
      <c r="V79" s="563"/>
      <c r="W79" s="563"/>
      <c r="X79" s="563"/>
      <c r="Y79" s="563"/>
      <c r="Z79" s="563"/>
      <c r="AA79" s="563"/>
      <c r="AB79" s="563"/>
      <c r="AC79" s="563"/>
      <c r="AD79" s="563"/>
      <c r="AE79" s="563"/>
      <c r="AF79" s="563"/>
      <c r="AG79" s="563"/>
      <c r="AH79" s="563"/>
      <c r="AI79" s="563"/>
      <c r="AJ79" s="564"/>
      <c r="BB79" s="256"/>
      <c r="BC79" s="79"/>
      <c r="BD79" s="287"/>
      <c r="BE79" s="288"/>
      <c r="BF79" s="288"/>
      <c r="BG79" s="288"/>
      <c r="BH79" s="288"/>
      <c r="BI79" s="288"/>
      <c r="BJ79" s="288"/>
      <c r="BK79" s="288"/>
      <c r="BL79" s="288"/>
      <c r="BM79" s="288"/>
      <c r="BN79" s="288"/>
      <c r="BO79" s="289"/>
      <c r="BP79" s="290"/>
      <c r="BQ79" s="291"/>
      <c r="BR79" s="291"/>
      <c r="BS79" s="291"/>
      <c r="BT79" s="291"/>
      <c r="BU79" s="291"/>
      <c r="BV79" s="291"/>
      <c r="BW79" s="291"/>
      <c r="BX79" s="291"/>
      <c r="BY79" s="291"/>
      <c r="BZ79" s="291"/>
      <c r="CA79" s="291"/>
      <c r="CB79" s="291"/>
      <c r="CC79" s="291"/>
      <c r="CD79" s="291"/>
      <c r="CE79" s="291"/>
      <c r="CF79" s="291"/>
      <c r="CG79" s="291"/>
      <c r="CH79" s="291"/>
      <c r="CI79" s="291"/>
      <c r="CJ79" s="291"/>
    </row>
    <row r="80" spans="2:88" ht="16.5" thickBot="1">
      <c r="B80" s="448"/>
      <c r="C80" s="367"/>
      <c r="D80" s="565" t="s">
        <v>487</v>
      </c>
      <c r="E80" s="566"/>
      <c r="F80" s="566"/>
      <c r="G80" s="566"/>
      <c r="H80" s="566"/>
      <c r="I80" s="566"/>
      <c r="J80" s="566"/>
      <c r="K80" s="566"/>
      <c r="L80" s="566"/>
      <c r="M80" s="566"/>
      <c r="N80" s="566"/>
      <c r="O80" s="567"/>
      <c r="P80" s="568"/>
      <c r="Q80" s="569"/>
      <c r="R80" s="569"/>
      <c r="S80" s="569"/>
      <c r="T80" s="569"/>
      <c r="U80" s="569"/>
      <c r="V80" s="569"/>
      <c r="W80" s="569"/>
      <c r="X80" s="569"/>
      <c r="Y80" s="569"/>
      <c r="Z80" s="569"/>
      <c r="AA80" s="569"/>
      <c r="AB80" s="569"/>
      <c r="AC80" s="569"/>
      <c r="AD80" s="569"/>
      <c r="AE80" s="569"/>
      <c r="AF80" s="569"/>
      <c r="AG80" s="569"/>
      <c r="AH80" s="569"/>
      <c r="AI80" s="569"/>
      <c r="AJ80" s="570"/>
      <c r="BB80" s="292"/>
      <c r="BC80" s="147"/>
      <c r="BD80" s="293" t="s">
        <v>457</v>
      </c>
      <c r="BE80" s="294"/>
      <c r="BF80" s="294"/>
      <c r="BG80" s="294"/>
      <c r="BH80" s="294"/>
      <c r="BI80" s="294"/>
      <c r="BJ80" s="294"/>
      <c r="BK80" s="294"/>
      <c r="BL80" s="294"/>
      <c r="BM80" s="294"/>
      <c r="BN80" s="294"/>
      <c r="BO80" s="295"/>
      <c r="BP80" s="296"/>
      <c r="BQ80" s="297"/>
      <c r="BR80" s="297"/>
      <c r="BS80" s="297"/>
      <c r="BT80" s="297"/>
      <c r="BU80" s="297"/>
      <c r="BV80" s="297"/>
      <c r="BW80" s="297"/>
      <c r="BX80" s="297"/>
      <c r="BY80" s="297"/>
      <c r="BZ80" s="297"/>
      <c r="CA80" s="297"/>
      <c r="CB80" s="297"/>
      <c r="CC80" s="297"/>
      <c r="CD80" s="297"/>
      <c r="CE80" s="297"/>
      <c r="CF80" s="297"/>
      <c r="CG80" s="297"/>
      <c r="CH80" s="297"/>
      <c r="CI80" s="297"/>
      <c r="CJ80" s="297"/>
    </row>
    <row r="81" spans="2:88" ht="16.5" customHeight="1" thickTop="1">
      <c r="B81" s="576" t="s">
        <v>458</v>
      </c>
      <c r="C81" s="579" t="s">
        <v>459</v>
      </c>
      <c r="D81" s="582" t="s">
        <v>460</v>
      </c>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4"/>
      <c r="BB81" s="298" t="s">
        <v>461</v>
      </c>
      <c r="BC81" s="299" t="s">
        <v>462</v>
      </c>
      <c r="BD81" s="300" t="s">
        <v>463</v>
      </c>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301"/>
      <c r="CG81" s="301"/>
      <c r="CH81" s="301"/>
      <c r="CI81" s="301"/>
      <c r="CJ81" s="302"/>
    </row>
    <row r="82" spans="2:88">
      <c r="B82" s="577"/>
      <c r="C82" s="580"/>
      <c r="D82" s="303"/>
      <c r="E82" s="585" t="s">
        <v>464</v>
      </c>
      <c r="F82" s="586"/>
      <c r="G82" s="303"/>
      <c r="H82" s="587" t="s">
        <v>465</v>
      </c>
      <c r="I82" s="588"/>
      <c r="J82" s="588"/>
      <c r="K82" s="588"/>
      <c r="L82" s="588"/>
      <c r="M82" s="588"/>
      <c r="N82" s="588"/>
      <c r="O82" s="588"/>
      <c r="P82" s="588"/>
      <c r="Q82" s="588"/>
      <c r="R82" s="588"/>
      <c r="S82" s="588"/>
      <c r="T82" s="588"/>
      <c r="U82" s="588"/>
      <c r="V82" s="588"/>
      <c r="W82" s="589"/>
      <c r="X82" s="590"/>
      <c r="Y82" s="590"/>
      <c r="Z82" s="590"/>
      <c r="AA82" s="590"/>
      <c r="AB82" s="590"/>
      <c r="AC82" s="590"/>
      <c r="AD82" s="590"/>
      <c r="AE82" s="590"/>
      <c r="AF82" s="590"/>
      <c r="AG82" s="590"/>
      <c r="AH82" s="590"/>
      <c r="AI82" s="590"/>
      <c r="AJ82" s="591"/>
      <c r="BB82" s="298"/>
      <c r="BC82" s="299"/>
      <c r="BD82" s="304" t="b">
        <v>0</v>
      </c>
      <c r="BE82" s="195" t="s">
        <v>466</v>
      </c>
      <c r="BF82" s="82"/>
      <c r="BG82" s="305" t="b">
        <v>0</v>
      </c>
      <c r="BH82" s="195" t="s">
        <v>467</v>
      </c>
      <c r="BI82" s="81"/>
      <c r="BJ82" s="81"/>
      <c r="BK82" s="81"/>
      <c r="BL82" s="81"/>
      <c r="BM82" s="81"/>
      <c r="BN82" s="81"/>
      <c r="BO82" s="81"/>
      <c r="BP82" s="81"/>
      <c r="BQ82" s="81"/>
      <c r="BR82" s="81"/>
      <c r="BS82" s="81"/>
      <c r="BT82" s="81"/>
      <c r="BU82" s="81"/>
      <c r="BV82" s="81"/>
      <c r="BW82" s="306"/>
      <c r="BX82" s="307"/>
      <c r="BY82" s="307"/>
      <c r="BZ82" s="307"/>
      <c r="CA82" s="307"/>
      <c r="CB82" s="307"/>
      <c r="CC82" s="307"/>
      <c r="CD82" s="307"/>
      <c r="CE82" s="307"/>
      <c r="CF82" s="307"/>
      <c r="CG82" s="307"/>
      <c r="CH82" s="307"/>
      <c r="CI82" s="307"/>
      <c r="CJ82" s="308"/>
    </row>
    <row r="83" spans="2:88">
      <c r="B83" s="577"/>
      <c r="C83" s="580"/>
      <c r="D83" s="309"/>
      <c r="E83" s="592" t="s">
        <v>468</v>
      </c>
      <c r="F83" s="593"/>
      <c r="G83" s="593"/>
      <c r="H83" s="593"/>
      <c r="I83" s="593"/>
      <c r="J83" s="593"/>
      <c r="K83" s="593"/>
      <c r="L83" s="593"/>
      <c r="M83" s="594"/>
      <c r="N83" s="310"/>
      <c r="O83" s="592" t="s">
        <v>469</v>
      </c>
      <c r="P83" s="593"/>
      <c r="Q83" s="593"/>
      <c r="R83" s="593"/>
      <c r="S83" s="593"/>
      <c r="T83" s="594"/>
      <c r="U83" s="311"/>
      <c r="V83" s="311"/>
      <c r="W83" s="311"/>
      <c r="X83" s="311"/>
      <c r="Y83" s="311"/>
      <c r="Z83" s="311"/>
      <c r="AA83" s="311"/>
      <c r="AB83" s="311"/>
      <c r="AC83" s="311"/>
      <c r="AD83" s="311"/>
      <c r="AE83" s="311"/>
      <c r="AF83" s="311"/>
      <c r="AG83" s="311"/>
      <c r="AH83" s="311"/>
      <c r="AI83" s="311"/>
      <c r="AJ83" s="312"/>
      <c r="BB83" s="298"/>
      <c r="BC83" s="299"/>
      <c r="BD83" s="313" t="b">
        <v>0</v>
      </c>
      <c r="BE83" s="314" t="s">
        <v>470</v>
      </c>
      <c r="BF83" s="120"/>
      <c r="BG83" s="120"/>
      <c r="BH83" s="120"/>
      <c r="BI83" s="120"/>
      <c r="BJ83" s="120"/>
      <c r="BK83" s="120"/>
      <c r="BL83" s="120"/>
      <c r="BM83" s="121"/>
      <c r="BN83" s="315" t="b">
        <v>0</v>
      </c>
      <c r="BO83" s="314" t="s">
        <v>471</v>
      </c>
      <c r="BP83" s="120"/>
      <c r="BQ83" s="120"/>
      <c r="BR83" s="120"/>
      <c r="BS83" s="120"/>
      <c r="BT83" s="121"/>
      <c r="BU83" s="316"/>
      <c r="BV83" s="316"/>
      <c r="BW83" s="316"/>
      <c r="BX83" s="316"/>
      <c r="BY83" s="316"/>
      <c r="BZ83" s="316"/>
      <c r="CA83" s="316"/>
      <c r="CB83" s="316"/>
      <c r="CC83" s="316"/>
      <c r="CD83" s="316"/>
      <c r="CE83" s="316"/>
      <c r="CF83" s="316"/>
      <c r="CG83" s="316"/>
      <c r="CH83" s="316"/>
      <c r="CI83" s="316"/>
      <c r="CJ83" s="317"/>
    </row>
    <row r="84" spans="2:88">
      <c r="B84" s="577"/>
      <c r="C84" s="580"/>
      <c r="D84" s="318"/>
      <c r="E84" s="592" t="s">
        <v>472</v>
      </c>
      <c r="F84" s="593"/>
      <c r="G84" s="593"/>
      <c r="H84" s="593"/>
      <c r="I84" s="593"/>
      <c r="J84" s="593"/>
      <c r="K84" s="593"/>
      <c r="L84" s="593"/>
      <c r="M84" s="593"/>
      <c r="N84" s="593"/>
      <c r="O84" s="593"/>
      <c r="P84" s="593"/>
      <c r="Q84" s="593"/>
      <c r="R84" s="593"/>
      <c r="S84" s="593"/>
      <c r="T84" s="319"/>
      <c r="U84" s="318"/>
      <c r="V84" s="592" t="s">
        <v>473</v>
      </c>
      <c r="W84" s="593"/>
      <c r="X84" s="593"/>
      <c r="Y84" s="593"/>
      <c r="Z84" s="593"/>
      <c r="AA84" s="593"/>
      <c r="AB84" s="593"/>
      <c r="AC84" s="593"/>
      <c r="AD84" s="593"/>
      <c r="AE84" s="593"/>
      <c r="AF84" s="593"/>
      <c r="AG84" s="593"/>
      <c r="AH84" s="593"/>
      <c r="AI84" s="593"/>
      <c r="AJ84" s="595"/>
      <c r="BB84" s="298"/>
      <c r="BC84" s="299"/>
      <c r="BD84" s="320" t="b">
        <v>0</v>
      </c>
      <c r="BE84" s="314" t="s">
        <v>474</v>
      </c>
      <c r="BF84" s="120"/>
      <c r="BG84" s="120"/>
      <c r="BH84" s="120"/>
      <c r="BI84" s="120"/>
      <c r="BJ84" s="120"/>
      <c r="BK84" s="120"/>
      <c r="BL84" s="120"/>
      <c r="BM84" s="120"/>
      <c r="BN84" s="120"/>
      <c r="BO84" s="120"/>
      <c r="BP84" s="120"/>
      <c r="BQ84" s="120"/>
      <c r="BR84" s="120"/>
      <c r="BS84" s="120"/>
      <c r="BT84" s="82"/>
      <c r="BU84" s="321" t="b">
        <v>0</v>
      </c>
      <c r="BV84" s="314" t="s">
        <v>475</v>
      </c>
      <c r="BW84" s="120"/>
      <c r="BX84" s="120"/>
      <c r="BY84" s="120"/>
      <c r="BZ84" s="120"/>
      <c r="CA84" s="120"/>
      <c r="CB84" s="120"/>
      <c r="CC84" s="120"/>
      <c r="CD84" s="120"/>
      <c r="CE84" s="120"/>
      <c r="CF84" s="120"/>
      <c r="CG84" s="120"/>
      <c r="CH84" s="120"/>
      <c r="CI84" s="120"/>
      <c r="CJ84" s="121"/>
    </row>
    <row r="85" spans="2:88">
      <c r="B85" s="577"/>
      <c r="C85" s="580"/>
      <c r="D85" s="318"/>
      <c r="E85" s="592" t="s">
        <v>476</v>
      </c>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5"/>
      <c r="BB85" s="298"/>
      <c r="BC85" s="299"/>
      <c r="BD85" s="320" t="b">
        <v>0</v>
      </c>
      <c r="BE85" s="322" t="s">
        <v>477</v>
      </c>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c r="CB85" s="323"/>
      <c r="CC85" s="323"/>
      <c r="CD85" s="323"/>
      <c r="CE85" s="323"/>
      <c r="CF85" s="323"/>
      <c r="CG85" s="323"/>
      <c r="CH85" s="323"/>
      <c r="CI85" s="323"/>
      <c r="CJ85" s="324"/>
    </row>
    <row r="86" spans="2:88">
      <c r="B86" s="578"/>
      <c r="C86" s="581"/>
      <c r="D86" s="325"/>
      <c r="E86" s="596" t="s">
        <v>478</v>
      </c>
      <c r="F86" s="597"/>
      <c r="G86" s="598"/>
      <c r="H86" s="599"/>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1"/>
      <c r="BB86" s="326"/>
      <c r="BC86" s="327"/>
      <c r="BD86" s="328" t="b">
        <v>0</v>
      </c>
      <c r="BE86" s="329" t="s">
        <v>479</v>
      </c>
      <c r="BF86" s="330"/>
      <c r="BG86" s="331"/>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332"/>
      <c r="CD86" s="332"/>
      <c r="CE86" s="332"/>
      <c r="CF86" s="332"/>
      <c r="CG86" s="332"/>
      <c r="CH86" s="332"/>
      <c r="CI86" s="332"/>
      <c r="CJ86" s="333"/>
    </row>
    <row r="87" spans="2:88" ht="27.75" customHeight="1">
      <c r="B87" s="571" t="s">
        <v>488</v>
      </c>
      <c r="C87" s="571"/>
      <c r="D87" s="571"/>
      <c r="E87" s="571"/>
      <c r="F87" s="571"/>
      <c r="G87" s="572"/>
      <c r="H87" s="572"/>
      <c r="I87" s="572"/>
      <c r="J87" s="572"/>
      <c r="K87" s="572"/>
      <c r="L87" s="572"/>
      <c r="M87" s="572"/>
      <c r="N87" s="573" t="s">
        <v>77</v>
      </c>
      <c r="O87" s="573"/>
      <c r="P87" s="573"/>
      <c r="Q87" s="574"/>
      <c r="R87" s="574"/>
      <c r="S87" s="574"/>
      <c r="T87" s="574"/>
      <c r="U87" s="574"/>
      <c r="V87" s="574"/>
      <c r="W87" s="574"/>
      <c r="X87" s="334"/>
      <c r="Y87" s="334"/>
      <c r="Z87" s="574" t="s">
        <v>78</v>
      </c>
      <c r="AA87" s="574"/>
      <c r="AB87" s="574"/>
      <c r="AC87" s="574"/>
      <c r="AD87" s="575"/>
      <c r="AE87" s="575"/>
      <c r="AF87" s="575"/>
      <c r="AG87" s="575"/>
      <c r="AH87" s="575"/>
      <c r="AI87" s="575"/>
      <c r="AJ87" s="575"/>
      <c r="BB87" s="335" t="s">
        <v>480</v>
      </c>
      <c r="BC87" s="335"/>
      <c r="BD87" s="335"/>
      <c r="BE87" s="335"/>
      <c r="BF87" s="335"/>
      <c r="BG87" s="336" t="s">
        <v>481</v>
      </c>
      <c r="BH87" s="337"/>
      <c r="BI87" s="337"/>
      <c r="BJ87" s="337"/>
      <c r="BK87" s="337"/>
      <c r="BL87" s="337"/>
      <c r="BM87" s="337"/>
      <c r="BN87" s="336" t="s">
        <v>482</v>
      </c>
      <c r="BO87" s="337"/>
      <c r="BP87" s="338"/>
      <c r="BQ87" s="336"/>
      <c r="BR87" s="337"/>
      <c r="BS87" s="337"/>
      <c r="BT87" s="337"/>
      <c r="BU87" s="337"/>
      <c r="BV87" s="337"/>
      <c r="BW87" s="337"/>
      <c r="BX87" s="337"/>
      <c r="BY87" s="337"/>
      <c r="BZ87" s="337"/>
      <c r="CA87" s="338"/>
      <c r="CB87" s="337"/>
      <c r="CC87" s="337" t="s">
        <v>483</v>
      </c>
      <c r="CD87" s="337"/>
      <c r="CE87" s="338"/>
      <c r="CF87" s="337"/>
      <c r="CG87" s="337"/>
      <c r="CH87" s="337"/>
      <c r="CI87" s="337"/>
      <c r="CJ87" s="337"/>
    </row>
  </sheetData>
  <sheetProtection algorithmName="SHA-512" hashValue="4HMutrp5aXW26ZAfVeq5iP71ibpJtaNuoV2tXnJrfSBzcMYoZuiT7igcZuTKZyyueHt9scBII63dK9P+bkU6WA==" saltValue="dl2TPChSUtTA7ztE2mo6qg=="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5" type="noConversion"/>
  <conditionalFormatting sqref="D9:AJ10">
    <cfRule type="expression" dxfId="178" priority="10">
      <formula>OR($BD$8=TRUE,$BN$8=TRUE)</formula>
    </cfRule>
  </conditionalFormatting>
  <conditionalFormatting sqref="D17:AJ21">
    <cfRule type="expression" dxfId="177" priority="11">
      <formula>$BD$16=TRUE</formula>
    </cfRule>
  </conditionalFormatting>
  <conditionalFormatting sqref="D47:AJ49">
    <cfRule type="cellIs" dxfId="176" priority="48" operator="equal">
      <formula>" "</formula>
    </cfRule>
  </conditionalFormatting>
  <conditionalFormatting sqref="D50:AJ52">
    <cfRule type="containsBlanks" dxfId="175" priority="49">
      <formula>LEN(TRIM(D50))=0</formula>
    </cfRule>
  </conditionalFormatting>
  <conditionalFormatting sqref="E8">
    <cfRule type="expression" dxfId="174" priority="13" stopIfTrue="1">
      <formula>BD8=TRUE</formula>
    </cfRule>
  </conditionalFormatting>
  <conditionalFormatting sqref="E16">
    <cfRule type="expression" dxfId="173" priority="37" stopIfTrue="1">
      <formula>BD16=TRUE</formula>
    </cfRule>
  </conditionalFormatting>
  <conditionalFormatting sqref="E82:E86">
    <cfRule type="expression" dxfId="172" priority="40" stopIfTrue="1">
      <formula>BD82=TRUE</formula>
    </cfRule>
  </conditionalFormatting>
  <conditionalFormatting sqref="H82">
    <cfRule type="expression" dxfId="171" priority="45" stopIfTrue="1">
      <formula>BG82=TRUE</formula>
    </cfRule>
  </conditionalFormatting>
  <conditionalFormatting sqref="H86">
    <cfRule type="expression" dxfId="170" priority="22">
      <formula>AND($D86=TRUE, $H$86="")</formula>
    </cfRule>
    <cfRule type="expression" dxfId="169" priority="23">
      <formula>AND($D86=TRUE, $H$86&lt;&gt;"")</formula>
    </cfRule>
  </conditionalFormatting>
  <conditionalFormatting sqref="J22">
    <cfRule type="expression" dxfId="168" priority="25" stopIfTrue="1">
      <formula>BI22=TRUE</formula>
    </cfRule>
  </conditionalFormatting>
  <conditionalFormatting sqref="J34 J32 L3:L6 L9:L10 J38:J40">
    <cfRule type="containsBlanks" dxfId="167" priority="51">
      <formula>LEN(TRIM(J3))=0</formula>
    </cfRule>
  </conditionalFormatting>
  <conditionalFormatting sqref="J32:T33">
    <cfRule type="expression" dxfId="166" priority="16">
      <formula>IF(AND($BU$25=TRUE,L32&lt;&gt;""), IF(SUMPRODUCT(LEN(L32)-LEN(SUBSTITUTE(LOWER(L32), MID("abcdefghijklmnopqrstuvwxyz", ROW(INDIRECT("1:26")), 1), ""))) &lt;= 2, TRUE, FALSE), FALSE)</formula>
    </cfRule>
  </conditionalFormatting>
  <conditionalFormatting sqref="J34:T36">
    <cfRule type="expression" dxfId="165" priority="17">
      <formula>AND(OR($BU$25=TRUE, $BU$27=TRUE), LENB(J34)-LEN(J34)&gt;0)</formula>
    </cfRule>
  </conditionalFormatting>
  <conditionalFormatting sqref="K41:K42">
    <cfRule type="expression" dxfId="164" priority="38" stopIfTrue="1">
      <formula>BJ41=TRUE</formula>
    </cfRule>
  </conditionalFormatting>
  <conditionalFormatting sqref="L17 L19">
    <cfRule type="expression" dxfId="163" priority="1">
      <formula>IF(AND($BU$25=TRUE,$BN$8), IF(SUMPRODUCT(LEN(L17)-LEN(SUBSTITUTE(LOWER(L17), MID("abcdefghijklmnopqrstuvwxyz", ROW(INDIRECT("1:26")), 1), ""))) &lt;= 2, TRUE, FALSE), FALSE)</formula>
    </cfRule>
  </conditionalFormatting>
  <conditionalFormatting sqref="L3:AJ3">
    <cfRule type="expression" dxfId="162" priority="9">
      <formula>IF(AND($BU$25=TRUE,$L$3&lt;&gt;""), IF(SUMPRODUCT(LEN(L3)-LEN(SUBSTITUTE(LOWER(L3), MID("abcdefghijklmnopqrstuvwxyz", ROW(INDIRECT("1:26")), 1), ""))) &lt;= 2, TRUE, FALSE), FALSE)</formula>
    </cfRule>
  </conditionalFormatting>
  <conditionalFormatting sqref="L9:AJ10 L4:AJ4 L6:AJ6 J32 J34">
    <cfRule type="expression" dxfId="161" priority="12">
      <formula>IF(AND($BU$25=TRUE,J4&lt;&gt;""), IF(SUMPRODUCT(LEN(J4)-LEN(SUBSTITUTE(LOWER(J4), MID("abcdefghijklmnopqrstuvwxyz", ROW(INDIRECT("1:26")), 1), ""))) &lt;= 2, TRUE, FALSE), FALSE)</formula>
    </cfRule>
  </conditionalFormatting>
  <conditionalFormatting sqref="N30">
    <cfRule type="expression" dxfId="160" priority="21">
      <formula>AND($U$28=TRUE,$N$29&lt;&gt;TRUE,$AA$29&lt;&gt;TRUE,$N$30="")</formula>
    </cfRule>
    <cfRule type="expression" dxfId="159" priority="18">
      <formula>AND($BU$28,AND($BN$29=FALSE,$CA$29=FALSE,$N$30=""))</formula>
    </cfRule>
  </conditionalFormatting>
  <conditionalFormatting sqref="O8">
    <cfRule type="expression" dxfId="158" priority="14" stopIfTrue="1">
      <formula>BN8=TRUE</formula>
    </cfRule>
  </conditionalFormatting>
  <conditionalFormatting sqref="O22">
    <cfRule type="expression" dxfId="157" priority="24" stopIfTrue="1">
      <formula>BN22=TRUE</formula>
    </cfRule>
  </conditionalFormatting>
  <conditionalFormatting sqref="O24:O25">
    <cfRule type="expression" dxfId="156" priority="27" stopIfTrue="1">
      <formula>BN24=TRUE</formula>
    </cfRule>
  </conditionalFormatting>
  <conditionalFormatting sqref="O27">
    <cfRule type="expression" dxfId="155" priority="29" stopIfTrue="1">
      <formula>BN27=TRUE</formula>
    </cfRule>
  </conditionalFormatting>
  <conditionalFormatting sqref="O28">
    <cfRule type="expression" dxfId="154" priority="15">
      <formula>BN28=TRUE</formula>
    </cfRule>
  </conditionalFormatting>
  <conditionalFormatting sqref="O29">
    <cfRule type="expression" dxfId="153" priority="31">
      <formula>BN29=TRUE</formula>
    </cfRule>
  </conditionalFormatting>
  <conditionalFormatting sqref="O83">
    <cfRule type="expression" dxfId="152" priority="46" stopIfTrue="1">
      <formula>BN83=TRUE</formula>
    </cfRule>
  </conditionalFormatting>
  <conditionalFormatting sqref="O29:Z29">
    <cfRule type="expression" dxfId="151" priority="20">
      <formula>AND($BU$28,AND($BN$29=FALSE,$CA$29=FALSE,$N$30=""))</formula>
    </cfRule>
  </conditionalFormatting>
  <conditionalFormatting sqref="U27:AJ27">
    <cfRule type="expression" dxfId="150" priority="50">
      <formula>$U$27&lt;&gt;""</formula>
    </cfRule>
  </conditionalFormatting>
  <conditionalFormatting sqref="V22">
    <cfRule type="expression" dxfId="149" priority="26" stopIfTrue="1">
      <formula>BU22=TRUE</formula>
    </cfRule>
  </conditionalFormatting>
  <conditionalFormatting sqref="V24:V25">
    <cfRule type="expression" dxfId="148" priority="33" stopIfTrue="1">
      <formula>BU24=TRUE</formula>
    </cfRule>
  </conditionalFormatting>
  <conditionalFormatting sqref="V28 O28">
    <cfRule type="expression" dxfId="147" priority="32">
      <formula>AND($BN$27,AND($BN$28=FALSE,$BU$28=FALSE))</formula>
    </cfRule>
  </conditionalFormatting>
  <conditionalFormatting sqref="V28">
    <cfRule type="expression" dxfId="146" priority="30">
      <formula>BU28=TRUE</formula>
    </cfRule>
  </conditionalFormatting>
  <conditionalFormatting sqref="V84">
    <cfRule type="expression" dxfId="145" priority="47" stopIfTrue="1">
      <formula>BU84=TRUE</formula>
    </cfRule>
  </conditionalFormatting>
  <conditionalFormatting sqref="AC29">
    <cfRule type="expression" dxfId="144" priority="36">
      <formula>CA29=TRUE</formula>
    </cfRule>
    <cfRule type="expression" dxfId="143" priority="19">
      <formula>AND($BU$28,AND($BN$29=FALSE,$CA$29=FALSE,$N$30=""))</formula>
    </cfRule>
  </conditionalFormatting>
  <conditionalFormatting sqref="AC37:AC38">
    <cfRule type="containsBlanks" dxfId="142" priority="52">
      <formula>LEN(TRIM(AC37))=0</formula>
    </cfRule>
  </conditionalFormatting>
  <conditionalFormatting sqref="AD24">
    <cfRule type="expression" dxfId="141" priority="35" stopIfTrue="1">
      <formula>CC24=TRUE</formula>
    </cfRule>
  </conditionalFormatting>
  <conditionalFormatting sqref="AD32:AD36">
    <cfRule type="expression" dxfId="140" priority="4" stopIfTrue="1">
      <formula>CC32=TRUE</formula>
    </cfRule>
  </conditionalFormatting>
  <conditionalFormatting sqref="AD32:AJ33">
    <cfRule type="expression" dxfId="139" priority="3">
      <formula>IF(OR($CC$32,$CC$33)=FALSE,TRUE,FALSE)</formula>
    </cfRule>
  </conditionalFormatting>
  <conditionalFormatting sqref="AD34:AJ36">
    <cfRule type="expression" dxfId="138"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B1C0C842-0A0F-4B63-97A4-83C0D8682FFB}">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A56200C5-3992-40A4-B7E8-1F3B75BC1E85}">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976C7712-FA77-4374-BC8D-E569F2AF28BE}">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B6797CF4-C971-4E36-A92D-84F9FCA34056}">
      <formula1>IF($BU$25=TRUE, IF(SUMPRODUCT(LEN(J32)-LEN(SUBSTITUTE(LOWER(J32), MID("abcdefghijklmnopqrstuvwxyz", ROW(INDIRECT("1:26")), 1), ""))) &lt;= 2, FALSE, TRUE), TRUE)</formula1>
    </dataValidation>
    <dataValidation type="custom" allowBlank="1" showInputMessage="1" showErrorMessage="1" errorTitle="123" sqref="U25" xr:uid="{BC2EB2DF-49CB-4EDE-8F70-93863E69B155}">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26C47709-D00E-47A9-B662-1674248EA30D}"/>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29DD787C-E0B4-4B88-A1F3-6E93A5342F35}"/>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CBBB98BF-14A6-4669-9E34-11899D3A632C}">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795AA347-5B1C-4F54-A820-277AEF3DD656}">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91750C03-BA34-4078-9AB7-D9FB689CB97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7D5E9138-88DA-485C-9D92-72892DE19D6B}"/>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8F09BDFD-5404-4050-93A3-4F94FD021BD4}"/>
    <hyperlink ref="A16" location="附件一、付款切結書!Print_Area" display="付款切結書連結" xr:uid="{1133897D-34FD-433F-9D70-1566DFA11B73}"/>
    <hyperlink ref="A24:A25" location="'安心資訊平台聲明書(事後申請)'!Print_Area" display="'安心資訊平台聲明書(事後申請)'!Print_Area" xr:uid="{7E2BF2B7-BFE3-4DDD-B592-921E43CF5F5B}"/>
    <hyperlink ref="A15" location="附件一、付款切結書!A1" display="payment statement" xr:uid="{5CBAEEC7-00A9-470B-8D9C-B770DEAA12FB}"/>
    <hyperlink ref="A34" location="附件二、委託檢測聲明書!A1" display="Statemen of authorization" xr:uid="{919E4B1D-0ECA-440A-97C6-7CA20D3FEB84}"/>
    <hyperlink ref="A35" location="附件二、委託檢測聲明書!Print_Area" display="委託檢測聲明書連結" xr:uid="{B3DBBA38-BA44-4963-AD96-1DE5F5141C31}"/>
  </hyperlinks>
  <printOptions horizontalCentered="1"/>
  <pageMargins left="0.11811023622047245" right="0.11811023622047245" top="0.98425196850393704" bottom="0.78740157480314965" header="0" footer="0.51181102362204722"/>
  <pageSetup paperSize="9" scale="84" fitToHeight="3" orientation="portrait" r:id="rId3"/>
  <headerFooter>
    <oddHeader>&amp;L&amp;G&amp;C&amp;"微軟正黑體,Bold"&amp;11台灣檢驗科技股份有限公司-健康產業服務
SGS Taiwan Ltd. - Health Industry Services
超微量工業安全實驗室委託試驗申請書- 中草藥
Ultra Trace and Industrial Safety Hygiene Laboratory Application Form -ChineseHerb</oddHeader>
    <oddFooter>&amp;L&amp;"微軟正黑體,Regular"&amp;9超微量工業安全實驗室委託試驗申請書- 中草藥 Ultra Trace and Industrial Safety Hygiene Laboratory Application Form -ChineseHerb
報告號碼Report No.:&amp;C&amp;"微軟正黑體,Regular"&amp;9Page &amp;P of &amp;N&amp;R&amp;"微軟正黑體,Regular"&amp;9版次Version：4.4    發行日期Issued Date：2025.09.11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41985"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41986"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41987"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41988"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41989"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41990"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41991"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41992"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41993"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41994"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41995"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41996"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41997"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41998"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41999"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42000"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42001"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42002"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42003"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42004"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42005"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42006"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42007"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42008"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42009"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42010"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42011"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42012"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42013"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42014"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42015"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42016"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42017"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42018"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42019"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42020"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42021"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42022"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D03B-8CDF-44B6-A756-D48599B4ECFD}">
  <sheetPr codeName="Sheet4">
    <tabColor rgb="FFFFC000"/>
    <outlinePr applyStyles="1" summaryBelow="0"/>
  </sheetPr>
  <dimension ref="B1:CL51"/>
  <sheetViews>
    <sheetView tabSelected="1" view="pageBreakPreview" topLeftCell="A8" zoomScaleNormal="100" zoomScaleSheetLayoutView="100" workbookViewId="0">
      <selection activeCell="C5" sqref="C5:AK5"/>
    </sheetView>
  </sheetViews>
  <sheetFormatPr defaultRowHeight="15.75"/>
  <cols>
    <col min="1" max="1" width="1.5703125" customWidth="1"/>
    <col min="2" max="37" width="3.5703125" style="18" customWidth="1"/>
    <col min="38" max="38" width="6" style="8"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50" width="9.140625" hidden="1" customWidth="1"/>
    <col min="51" max="51" width="10.28515625" hidden="1" customWidth="1"/>
    <col min="52" max="52" width="9.140625" customWidth="1"/>
    <col min="53" max="53" width="14.140625" style="19" customWidth="1"/>
    <col min="54" max="89" width="3.5703125" style="18" hidden="1" customWidth="1"/>
    <col min="90" max="90" width="9.140625" style="19" customWidth="1"/>
  </cols>
  <sheetData>
    <row r="1" spans="2:89" ht="16.5" customHeight="1" thickTop="1">
      <c r="B1" s="606" t="s">
        <v>257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8"/>
      <c r="AL1" s="32"/>
      <c r="AN1" s="33" t="s">
        <v>79</v>
      </c>
      <c r="AP1" s="33" t="s">
        <v>80</v>
      </c>
      <c r="AW1" s="2"/>
      <c r="AY1" s="2" t="str" cm="1">
        <f t="array" ref="AY1">IF(SUMPRODUCT(--(LEN(TRIM(AT3:AT997))&gt;0))&gt;0,"《"&amp;B1&amp;"》","")</f>
        <v/>
      </c>
      <c r="BB1" s="609" t="s">
        <v>94</v>
      </c>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1"/>
    </row>
    <row r="2" spans="2:89" ht="32.25" customHeight="1">
      <c r="B2" s="612" t="s">
        <v>140</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4"/>
      <c r="AL2" s="34" t="s">
        <v>0</v>
      </c>
      <c r="AM2" s="34" t="s">
        <v>2</v>
      </c>
      <c r="AN2" s="34" t="s">
        <v>81</v>
      </c>
      <c r="AO2" s="35" t="s">
        <v>82</v>
      </c>
      <c r="AP2" s="34" t="s">
        <v>83</v>
      </c>
      <c r="AQ2" s="34" t="s">
        <v>1</v>
      </c>
      <c r="AR2" s="34" t="s">
        <v>84</v>
      </c>
      <c r="AS2" s="34" t="s">
        <v>85</v>
      </c>
      <c r="AT2" s="34" t="s">
        <v>2</v>
      </c>
      <c r="AU2" s="3"/>
      <c r="AV2" s="3"/>
      <c r="AW2" s="4"/>
      <c r="AY2" s="4" t="str" cm="1">
        <f t="array" ref="AY2">IF(AY1&lt;&gt;"",LOOKUP(2,1/(AT3:AT997&lt;&gt;""),AT3:AT997),"")</f>
        <v/>
      </c>
      <c r="BB2" s="615" t="s">
        <v>108</v>
      </c>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7"/>
    </row>
    <row r="3" spans="2:89">
      <c r="B3" s="618" t="s">
        <v>95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346">
        <f>COUNTIF(BB5:BB10,TRUE)+COUNTIF(BB4:BR4,TRUE)</f>
        <v>0</v>
      </c>
      <c r="AL3" s="5">
        <v>1</v>
      </c>
      <c r="AM3" t="str">
        <f>B3</f>
        <v>(1)異常物質</v>
      </c>
      <c r="AN3" t="b">
        <f>OR(OR(BB4,BF4,BJ4,BN4,BR4),BB5:BB10)</f>
        <v>0</v>
      </c>
      <c r="AO3" t="s">
        <v>3</v>
      </c>
      <c r="AP3" t="b">
        <f>TRUE</f>
        <v>1</v>
      </c>
      <c r="AQ3" s="31" t="b">
        <f>AND($AN3,$AP3)</f>
        <v>0</v>
      </c>
      <c r="AR3" s="31" t="b">
        <f>IF($AN3=TRUE,$AP3&lt;&gt;TRUE)</f>
        <v>0</v>
      </c>
      <c r="AT3" s="19" t="str">
        <f>IF(AQ3=TRUE,
    IF(AL3=3,
        IF(AM3="", "", "        "&amp;REPT("-", LEN(AO3) - LEN(SUBSTITUTE(AO3, "-", "")))&amp;AM3&amp;CHAR(10)),
        IF(AL3=1, ""&amp;AM3&amp;CHAR(10),
           IF(AL3=2, "      █"&amp;AM3&amp;CHAR(10), AM3&amp;CHAR(10))
        )
    ),
    "")</f>
        <v/>
      </c>
      <c r="AV3" s="8"/>
      <c r="AW3" s="7"/>
      <c r="AY3" s="31"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20" t="s">
        <v>96</v>
      </c>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9">
        <f>COUNTIF(BB4:BB4,TRUE)</f>
        <v>0</v>
      </c>
    </row>
    <row r="4" spans="2:89">
      <c r="B4" s="347"/>
      <c r="C4" s="621" t="s">
        <v>87</v>
      </c>
      <c r="D4" s="621"/>
      <c r="E4" s="621"/>
      <c r="F4" s="340"/>
      <c r="G4" s="622" t="s">
        <v>88</v>
      </c>
      <c r="H4" s="622"/>
      <c r="I4" s="622"/>
      <c r="J4" s="340"/>
      <c r="K4" s="622" t="s">
        <v>89</v>
      </c>
      <c r="L4" s="622"/>
      <c r="M4" s="622"/>
      <c r="N4" s="340"/>
      <c r="O4" s="622" t="s">
        <v>90</v>
      </c>
      <c r="P4" s="622"/>
      <c r="Q4" s="622"/>
      <c r="R4" s="340"/>
      <c r="S4" s="622" t="s">
        <v>491</v>
      </c>
      <c r="T4" s="622"/>
      <c r="U4" s="622"/>
      <c r="V4" s="602" t="s">
        <v>109</v>
      </c>
      <c r="W4" s="602"/>
      <c r="X4" s="602"/>
      <c r="Y4" s="602"/>
      <c r="Z4" s="602"/>
      <c r="AA4" s="602"/>
      <c r="AB4" s="602"/>
      <c r="AC4" s="602"/>
      <c r="AD4" s="602"/>
      <c r="AE4" s="602"/>
      <c r="AF4" s="602"/>
      <c r="AG4" s="341"/>
      <c r="AH4" s="341"/>
      <c r="AI4" s="341"/>
      <c r="AJ4" s="341"/>
      <c r="AK4" s="342"/>
      <c r="AL4" s="5">
        <v>2</v>
      </c>
      <c r="AM4" s="6" t="str">
        <f>IF(OR(BB4,BF4,BJ4,BN4,BR4),_xlfn.TEXTJOIN(",",TRUE,IF(BB4,C4,""),IF(BF4,G4,""),IF(BJ4,K4,""),IF(BN4,O4,""),IF(BR4,S4,""))&amp;V4,"")</f>
        <v/>
      </c>
      <c r="AN4" s="6" t="b">
        <f>OR(BB4,BF4,BJ4,BN4,BR4)</f>
        <v>0</v>
      </c>
      <c r="AO4" s="6" t="s">
        <v>4</v>
      </c>
      <c r="AP4" t="b">
        <f>OR(BB4,BF4,BJ4,BN4,BR4)</f>
        <v>0</v>
      </c>
      <c r="AQ4" s="31" t="b">
        <f t="shared" ref="AQ4:AQ49" si="0">AND($AN4,$AP4)</f>
        <v>0</v>
      </c>
      <c r="AR4" s="31" t="b">
        <f t="shared" ref="AR4:AR49" si="1">IF($AN4=TRUE,$AP4&lt;&gt;TRUE)</f>
        <v>0</v>
      </c>
      <c r="AT4" s="19" t="str">
        <f>AT3&amp;IF(AQ4=TRUE,
    IF(AL4=3,
        IF(AM4="", "", "        "&amp;REPT("-", LEN(AO4) - LEN(SUBSTITUTE(AO4, "-", "")))&amp;AM4&amp;CHAR(10)),
        IF(AL4=1, ""&amp;AM4&amp;CHAR(10),
           IF(AL4=2, "      █"&amp;AM4&amp;CHAR(10), AM4&amp;CHAR(10))
        )
    ),
    "")</f>
        <v/>
      </c>
      <c r="AV4" s="8"/>
      <c r="AW4" s="10"/>
      <c r="BB4" s="11" t="b">
        <v>0</v>
      </c>
      <c r="BC4" s="605"/>
      <c r="BD4" s="605"/>
      <c r="BE4" s="605"/>
      <c r="BF4" s="605" t="b">
        <v>0</v>
      </c>
      <c r="BG4" s="605"/>
      <c r="BH4" s="605"/>
      <c r="BI4" s="605"/>
      <c r="BJ4" s="605" t="b">
        <v>0</v>
      </c>
      <c r="BK4" s="605"/>
      <c r="BL4" s="605"/>
      <c r="BM4" s="605"/>
      <c r="BN4" s="605" t="b">
        <v>0</v>
      </c>
      <c r="BO4" s="605"/>
      <c r="BP4" s="605"/>
      <c r="BQ4" s="605"/>
      <c r="BR4" s="605" t="b">
        <v>0</v>
      </c>
      <c r="BS4" s="605"/>
      <c r="BT4" s="605"/>
      <c r="BU4" s="605"/>
      <c r="BV4" s="605"/>
      <c r="BW4" s="605"/>
      <c r="BX4" s="605"/>
      <c r="BY4" s="605"/>
      <c r="BZ4" s="605"/>
      <c r="CA4" s="605"/>
      <c r="CB4" s="605"/>
      <c r="CC4" s="605"/>
      <c r="CD4" s="605"/>
      <c r="CE4" s="605"/>
      <c r="CF4" s="605"/>
      <c r="CG4" s="605"/>
      <c r="CH4" s="605"/>
      <c r="CI4" s="605"/>
      <c r="CJ4" s="605"/>
      <c r="CK4" s="605"/>
    </row>
    <row r="5" spans="2:89" ht="19.5" customHeight="1">
      <c r="B5" s="347"/>
      <c r="C5" s="603" t="s">
        <v>496</v>
      </c>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4"/>
      <c r="AL5" s="5">
        <v>2</v>
      </c>
      <c r="AM5" s="6" t="str">
        <f>IF(BB5,C5,"")</f>
        <v/>
      </c>
      <c r="AN5" s="6" t="b">
        <f>BB5</f>
        <v>0</v>
      </c>
      <c r="AO5" s="6" t="s">
        <v>5</v>
      </c>
      <c r="AP5" t="b">
        <f>BB5</f>
        <v>0</v>
      </c>
      <c r="AQ5" s="31" t="b">
        <f t="shared" si="0"/>
        <v>0</v>
      </c>
      <c r="AR5" s="31" t="b">
        <f t="shared" si="1"/>
        <v>0</v>
      </c>
      <c r="AT5" s="19" t="str">
        <f t="shared" ref="AT5:AT49" si="2">AT4&amp;IF(AQ5=TRUE,
    IF(AL5=3,
        IF(AM5="", "", "        "&amp;REPT("-", LEN(AO5) - LEN(SUBSTITUTE(AO5, "-", "")))&amp;AM5&amp;CHAR(10)),
        IF(AL5=1, ""&amp;AM5&amp;CHAR(10),
           IF(AL5=2, "      █"&amp;AM5&amp;CHAR(10), AM5&amp;CHAR(10))
        )
    ),
    "")</f>
        <v/>
      </c>
      <c r="AV5" s="8"/>
      <c r="AW5" s="10"/>
      <c r="BB5" s="11" t="b">
        <v>0</v>
      </c>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row>
    <row r="6" spans="2:89" ht="15.75" customHeight="1">
      <c r="B6" s="347"/>
      <c r="C6" s="603" t="s">
        <v>495</v>
      </c>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4"/>
      <c r="AL6" s="5">
        <v>2</v>
      </c>
      <c r="AM6" s="6" t="str">
        <f t="shared" ref="AM6:AM10" si="3">IF(BB6,C6,"")</f>
        <v/>
      </c>
      <c r="AN6" s="6" t="b">
        <f t="shared" ref="AN6:AN10" si="4">BB6</f>
        <v>0</v>
      </c>
      <c r="AO6" s="6" t="s">
        <v>6</v>
      </c>
      <c r="AP6" t="b">
        <f t="shared" ref="AP6:AP10" si="5">BB6</f>
        <v>0</v>
      </c>
      <c r="AQ6" s="31" t="b">
        <f t="shared" si="0"/>
        <v>0</v>
      </c>
      <c r="AR6" s="31" t="b">
        <f t="shared" si="1"/>
        <v>0</v>
      </c>
      <c r="AT6" s="19" t="str">
        <f t="shared" si="2"/>
        <v/>
      </c>
      <c r="AV6" s="8"/>
      <c r="AW6" s="10"/>
      <c r="BB6" s="11" t="b">
        <v>0</v>
      </c>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row>
    <row r="7" spans="2:89" ht="15.75" customHeight="1">
      <c r="B7" s="347"/>
      <c r="C7" s="603" t="s">
        <v>105</v>
      </c>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4"/>
      <c r="AL7" s="5">
        <v>2</v>
      </c>
      <c r="AM7" s="6" t="str">
        <f t="shared" si="3"/>
        <v/>
      </c>
      <c r="AN7" s="6" t="b">
        <f t="shared" si="4"/>
        <v>0</v>
      </c>
      <c r="AO7" s="6" t="s">
        <v>7</v>
      </c>
      <c r="AP7" t="b">
        <f t="shared" si="5"/>
        <v>0</v>
      </c>
      <c r="AQ7" s="31" t="b">
        <f t="shared" si="0"/>
        <v>0</v>
      </c>
      <c r="AR7" s="31" t="b">
        <f t="shared" si="1"/>
        <v>0</v>
      </c>
      <c r="AT7" s="19" t="str">
        <f t="shared" si="2"/>
        <v/>
      </c>
      <c r="AV7" s="8"/>
      <c r="AW7" s="10"/>
      <c r="BB7" s="11" t="b">
        <v>0</v>
      </c>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row>
    <row r="8" spans="2:89">
      <c r="B8" s="347"/>
      <c r="C8" s="603" t="s">
        <v>137</v>
      </c>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4"/>
      <c r="AL8" s="5">
        <v>2</v>
      </c>
      <c r="AM8" s="6" t="str">
        <f t="shared" si="3"/>
        <v/>
      </c>
      <c r="AN8" s="6" t="b">
        <f t="shared" si="4"/>
        <v>0</v>
      </c>
      <c r="AO8" s="6" t="s">
        <v>8</v>
      </c>
      <c r="AP8" t="b">
        <f t="shared" si="5"/>
        <v>0</v>
      </c>
      <c r="AQ8" s="31" t="b">
        <f t="shared" si="0"/>
        <v>0</v>
      </c>
      <c r="AR8" s="31" t="b">
        <f t="shared" si="1"/>
        <v>0</v>
      </c>
      <c r="AT8" s="19" t="str">
        <f t="shared" si="2"/>
        <v/>
      </c>
      <c r="AV8" s="8"/>
      <c r="AW8" s="10"/>
      <c r="BB8" s="11" t="b">
        <v>0</v>
      </c>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row>
    <row r="9" spans="2:89">
      <c r="B9" s="347"/>
      <c r="C9" s="603" t="s">
        <v>106</v>
      </c>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4"/>
      <c r="AL9" s="5">
        <v>2</v>
      </c>
      <c r="AM9" s="6" t="str">
        <f>IF(BB9,C9,"")</f>
        <v/>
      </c>
      <c r="AN9" s="6" t="b">
        <f>BB9</f>
        <v>0</v>
      </c>
      <c r="AO9" s="6" t="s">
        <v>10</v>
      </c>
      <c r="AP9" t="b">
        <f>BB9</f>
        <v>0</v>
      </c>
      <c r="AQ9" s="31" t="b">
        <f>AND($AN9,$AP9)</f>
        <v>0</v>
      </c>
      <c r="AR9" s="31" t="b">
        <f>IF($AN9=TRUE,$AP9&lt;&gt;TRUE)</f>
        <v>0</v>
      </c>
      <c r="AT9" s="19" t="str">
        <f t="shared" si="2"/>
        <v/>
      </c>
      <c r="AV9" s="8"/>
      <c r="AW9" s="10"/>
      <c r="BB9" s="11" t="b">
        <v>0</v>
      </c>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row>
    <row r="10" spans="2:89">
      <c r="B10" s="347"/>
      <c r="C10" s="603" t="s">
        <v>110</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4"/>
      <c r="AL10" s="5">
        <v>2</v>
      </c>
      <c r="AM10" s="6" t="str">
        <f t="shared" si="3"/>
        <v/>
      </c>
      <c r="AN10" s="6" t="b">
        <f t="shared" si="4"/>
        <v>0</v>
      </c>
      <c r="AO10" s="6" t="s">
        <v>9</v>
      </c>
      <c r="AP10" t="b">
        <f t="shared" si="5"/>
        <v>0</v>
      </c>
      <c r="AQ10" s="31" t="b">
        <f t="shared" si="0"/>
        <v>0</v>
      </c>
      <c r="AR10" s="31" t="b">
        <f t="shared" si="1"/>
        <v>0</v>
      </c>
      <c r="AT10" s="19" t="str">
        <f t="shared" si="2"/>
        <v/>
      </c>
      <c r="AV10" s="8"/>
      <c r="AW10" s="10"/>
      <c r="BB10" s="11" t="b">
        <v>0</v>
      </c>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row>
    <row r="11" spans="2:89">
      <c r="B11" s="618" t="s">
        <v>98</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346">
        <f>COUNTIF(BB12:BB17,TRUE)</f>
        <v>0</v>
      </c>
      <c r="AL11" s="5">
        <v>1</v>
      </c>
      <c r="AM11" t="str">
        <f>B11</f>
        <v>(2)基本項目</v>
      </c>
      <c r="AN11" s="6" t="b">
        <f>OR(BB12:BB17)</f>
        <v>0</v>
      </c>
      <c r="AO11" s="6" t="s">
        <v>11</v>
      </c>
      <c r="AP11" t="b">
        <f>TRUE</f>
        <v>1</v>
      </c>
      <c r="AQ11" s="31" t="b">
        <f t="shared" si="0"/>
        <v>0</v>
      </c>
      <c r="AR11" s="31" t="b">
        <f t="shared" si="1"/>
        <v>0</v>
      </c>
      <c r="AT11" s="19" t="str">
        <f t="shared" si="2"/>
        <v/>
      </c>
      <c r="AV11" s="8"/>
      <c r="AW11" s="10"/>
      <c r="BB11" s="11"/>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row>
    <row r="12" spans="2:89">
      <c r="B12" s="347"/>
      <c r="C12" s="603" t="s">
        <v>107</v>
      </c>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4"/>
      <c r="AL12" s="5">
        <v>2</v>
      </c>
      <c r="AM12" s="6" t="str">
        <f t="shared" ref="AM12:AM17" si="6">IF(BB12,C12,"")</f>
        <v/>
      </c>
      <c r="AN12" s="6" t="b">
        <f t="shared" ref="AN12:AN17" si="7">BB12</f>
        <v>0</v>
      </c>
      <c r="AO12" s="6" t="s">
        <v>12</v>
      </c>
      <c r="AP12" t="b">
        <f t="shared" ref="AP12:AP17" si="8">BB12</f>
        <v>0</v>
      </c>
      <c r="AQ12" s="31" t="b">
        <f t="shared" si="0"/>
        <v>0</v>
      </c>
      <c r="AR12" s="31" t="b">
        <f t="shared" si="1"/>
        <v>0</v>
      </c>
      <c r="AT12" s="19" t="str">
        <f t="shared" si="2"/>
        <v/>
      </c>
      <c r="AV12" s="8"/>
      <c r="AW12" s="10"/>
      <c r="BB12" s="11" t="b">
        <v>0</v>
      </c>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row>
    <row r="13" spans="2:89">
      <c r="B13" s="347"/>
      <c r="C13" s="603" t="s">
        <v>111</v>
      </c>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4"/>
      <c r="AL13" s="5">
        <v>2</v>
      </c>
      <c r="AM13" s="6" t="str">
        <f t="shared" si="6"/>
        <v/>
      </c>
      <c r="AN13" s="6" t="b">
        <f t="shared" si="7"/>
        <v>0</v>
      </c>
      <c r="AO13" s="6" t="s">
        <v>13</v>
      </c>
      <c r="AP13" t="b">
        <f t="shared" si="8"/>
        <v>0</v>
      </c>
      <c r="AQ13" s="31" t="b">
        <f t="shared" si="0"/>
        <v>0</v>
      </c>
      <c r="AR13" s="31" t="b">
        <f t="shared" si="1"/>
        <v>0</v>
      </c>
      <c r="AT13" s="19" t="str">
        <f t="shared" si="2"/>
        <v/>
      </c>
      <c r="AV13" s="8"/>
      <c r="AW13" s="10"/>
      <c r="BB13" s="11" t="b">
        <v>0</v>
      </c>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row>
    <row r="14" spans="2:89">
      <c r="B14" s="347"/>
      <c r="C14" s="603" t="s">
        <v>112</v>
      </c>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c r="AL14" s="5">
        <v>2</v>
      </c>
      <c r="AM14" s="6" t="str">
        <f t="shared" si="6"/>
        <v/>
      </c>
      <c r="AN14" s="6" t="b">
        <f t="shared" si="7"/>
        <v>0</v>
      </c>
      <c r="AO14" s="6" t="s">
        <v>14</v>
      </c>
      <c r="AP14" t="b">
        <f t="shared" si="8"/>
        <v>0</v>
      </c>
      <c r="AQ14" s="31" t="b">
        <f t="shared" si="0"/>
        <v>0</v>
      </c>
      <c r="AR14" s="31" t="b">
        <f t="shared" si="1"/>
        <v>0</v>
      </c>
      <c r="AT14" s="19" t="str">
        <f t="shared" si="2"/>
        <v/>
      </c>
      <c r="AV14" s="8"/>
      <c r="AW14" s="10"/>
      <c r="BB14" s="11" t="b">
        <v>0</v>
      </c>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row>
    <row r="15" spans="2:89">
      <c r="B15" s="347"/>
      <c r="C15" s="603" t="s">
        <v>113</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4"/>
      <c r="AL15" s="5">
        <v>2</v>
      </c>
      <c r="AM15" s="6" t="str">
        <f t="shared" si="6"/>
        <v/>
      </c>
      <c r="AN15" s="6" t="b">
        <f t="shared" si="7"/>
        <v>0</v>
      </c>
      <c r="AO15" s="6" t="s">
        <v>15</v>
      </c>
      <c r="AP15" t="b">
        <f t="shared" si="8"/>
        <v>0</v>
      </c>
      <c r="AQ15" s="31" t="b">
        <f t="shared" si="0"/>
        <v>0</v>
      </c>
      <c r="AR15" s="31" t="b">
        <f t="shared" si="1"/>
        <v>0</v>
      </c>
      <c r="AT15" s="19" t="str">
        <f t="shared" si="2"/>
        <v/>
      </c>
      <c r="AV15" s="8"/>
      <c r="AW15" s="10"/>
      <c r="BB15" s="11" t="b">
        <v>0</v>
      </c>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row>
    <row r="16" spans="2:89">
      <c r="B16" s="347"/>
      <c r="C16" s="603" t="s">
        <v>114</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4"/>
      <c r="AL16" s="5">
        <v>2</v>
      </c>
      <c r="AM16" s="6" t="str">
        <f t="shared" si="6"/>
        <v/>
      </c>
      <c r="AN16" s="6" t="b">
        <f t="shared" si="7"/>
        <v>0</v>
      </c>
      <c r="AO16" s="6" t="s">
        <v>16</v>
      </c>
      <c r="AP16" t="b">
        <f t="shared" si="8"/>
        <v>0</v>
      </c>
      <c r="AQ16" s="31" t="b">
        <f t="shared" si="0"/>
        <v>0</v>
      </c>
      <c r="AR16" s="31" t="b">
        <f t="shared" si="1"/>
        <v>0</v>
      </c>
      <c r="AT16" s="19" t="str">
        <f t="shared" si="2"/>
        <v/>
      </c>
      <c r="AV16" s="8"/>
      <c r="AW16" s="10"/>
      <c r="BB16" s="11" t="b">
        <v>0</v>
      </c>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row>
    <row r="17" spans="2:89">
      <c r="B17" s="347"/>
      <c r="C17" s="603" t="s">
        <v>115</v>
      </c>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4"/>
      <c r="AL17" s="5">
        <v>2</v>
      </c>
      <c r="AM17" s="6" t="str">
        <f t="shared" si="6"/>
        <v/>
      </c>
      <c r="AN17" s="6" t="b">
        <f t="shared" si="7"/>
        <v>0</v>
      </c>
      <c r="AO17" s="6" t="s">
        <v>17</v>
      </c>
      <c r="AP17" t="b">
        <f t="shared" si="8"/>
        <v>0</v>
      </c>
      <c r="AQ17" s="31" t="b">
        <f t="shared" si="0"/>
        <v>0</v>
      </c>
      <c r="AR17" s="31" t="b">
        <f t="shared" si="1"/>
        <v>0</v>
      </c>
      <c r="AT17" s="19" t="str">
        <f t="shared" si="2"/>
        <v/>
      </c>
      <c r="AV17" s="8"/>
      <c r="AW17" s="10"/>
      <c r="BB17" s="11" t="b">
        <v>0</v>
      </c>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row>
    <row r="18" spans="2:89">
      <c r="B18" s="618" t="s">
        <v>99</v>
      </c>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346">
        <f>COUNTIF(BB19:BB24,TRUE)</f>
        <v>0</v>
      </c>
      <c r="AL18" s="5">
        <v>1</v>
      </c>
      <c r="AM18" t="str">
        <f>B18</f>
        <v>(3)微生物</v>
      </c>
      <c r="AN18" s="6" t="b">
        <f>OR(BB19:BB24)</f>
        <v>0</v>
      </c>
      <c r="AO18" s="6" t="s">
        <v>18</v>
      </c>
      <c r="AP18" t="b">
        <f>TRUE</f>
        <v>1</v>
      </c>
      <c r="AQ18" s="31" t="b">
        <f t="shared" si="0"/>
        <v>0</v>
      </c>
      <c r="AR18" s="31" t="b">
        <f t="shared" si="1"/>
        <v>0</v>
      </c>
      <c r="AT18" s="19" t="str">
        <f t="shared" si="2"/>
        <v/>
      </c>
      <c r="AV18" s="8"/>
      <c r="AW18" s="10"/>
      <c r="BB18" s="11"/>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row>
    <row r="19" spans="2:89">
      <c r="B19" s="347"/>
      <c r="C19" s="603" t="s">
        <v>116</v>
      </c>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4"/>
      <c r="AL19" s="5">
        <v>2</v>
      </c>
      <c r="AM19" s="6" t="str">
        <f t="shared" ref="AM19:AM24" si="9">IF(BB19,C19,"")</f>
        <v/>
      </c>
      <c r="AN19" s="6" t="b">
        <f t="shared" ref="AN19:AN24" si="10">BB19</f>
        <v>0</v>
      </c>
      <c r="AO19" s="6" t="s">
        <v>19</v>
      </c>
      <c r="AP19" t="b">
        <f t="shared" ref="AP19:AP23" si="11">BB19</f>
        <v>0</v>
      </c>
      <c r="AQ19" s="31" t="b">
        <f t="shared" si="0"/>
        <v>0</v>
      </c>
      <c r="AR19" s="31" t="b">
        <f t="shared" si="1"/>
        <v>0</v>
      </c>
      <c r="AT19" s="19" t="str">
        <f t="shared" si="2"/>
        <v/>
      </c>
      <c r="AV19" s="8"/>
      <c r="AW19" s="10"/>
      <c r="BB19" s="11" t="b">
        <v>0</v>
      </c>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row>
    <row r="20" spans="2:89">
      <c r="B20" s="347"/>
      <c r="C20" s="603" t="s">
        <v>117</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4"/>
      <c r="AL20" s="5">
        <v>2</v>
      </c>
      <c r="AM20" s="6" t="str">
        <f t="shared" si="9"/>
        <v/>
      </c>
      <c r="AN20" s="6" t="b">
        <f t="shared" si="10"/>
        <v>0</v>
      </c>
      <c r="AO20" s="6" t="s">
        <v>20</v>
      </c>
      <c r="AP20" t="b">
        <f t="shared" si="11"/>
        <v>0</v>
      </c>
      <c r="AQ20" s="31" t="b">
        <f t="shared" si="0"/>
        <v>0</v>
      </c>
      <c r="AR20" s="31" t="b">
        <f t="shared" si="1"/>
        <v>0</v>
      </c>
      <c r="AT20" s="19" t="str">
        <f t="shared" si="2"/>
        <v/>
      </c>
      <c r="AV20" s="8"/>
      <c r="AW20" s="10"/>
      <c r="BB20" s="11" t="b">
        <v>0</v>
      </c>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row>
    <row r="21" spans="2:89">
      <c r="B21" s="347"/>
      <c r="C21" s="603" t="s">
        <v>118</v>
      </c>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4"/>
      <c r="AL21" s="5">
        <v>2</v>
      </c>
      <c r="AM21" s="6" t="str">
        <f t="shared" si="9"/>
        <v/>
      </c>
      <c r="AN21" s="6" t="b">
        <f t="shared" si="10"/>
        <v>0</v>
      </c>
      <c r="AO21" s="6" t="s">
        <v>21</v>
      </c>
      <c r="AP21" t="b">
        <f t="shared" si="11"/>
        <v>0</v>
      </c>
      <c r="AQ21" s="31" t="b">
        <f t="shared" si="0"/>
        <v>0</v>
      </c>
      <c r="AR21" s="31" t="b">
        <f t="shared" si="1"/>
        <v>0</v>
      </c>
      <c r="AT21" s="19" t="str">
        <f t="shared" si="2"/>
        <v/>
      </c>
      <c r="AV21" s="8"/>
      <c r="AW21" s="10"/>
      <c r="BB21" s="11" t="b">
        <v>0</v>
      </c>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row>
    <row r="22" spans="2:89">
      <c r="B22" s="347"/>
      <c r="C22" s="603" t="s">
        <v>119</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4"/>
      <c r="AL22" s="5">
        <v>2</v>
      </c>
      <c r="AM22" s="6" t="str">
        <f t="shared" si="9"/>
        <v/>
      </c>
      <c r="AN22" s="6" t="b">
        <f t="shared" si="10"/>
        <v>0</v>
      </c>
      <c r="AO22" s="6" t="s">
        <v>22</v>
      </c>
      <c r="AP22" t="b">
        <f t="shared" si="11"/>
        <v>0</v>
      </c>
      <c r="AQ22" s="31" t="b">
        <f t="shared" si="0"/>
        <v>0</v>
      </c>
      <c r="AR22" s="31" t="b">
        <f t="shared" si="1"/>
        <v>0</v>
      </c>
      <c r="AT22" s="19" t="str">
        <f t="shared" si="2"/>
        <v/>
      </c>
      <c r="AV22" s="8"/>
      <c r="AW22" s="10"/>
      <c r="BB22" s="11" t="b">
        <v>0</v>
      </c>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row>
    <row r="23" spans="2:89">
      <c r="B23" s="347"/>
      <c r="C23" s="603" t="s">
        <v>120</v>
      </c>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4"/>
      <c r="AL23" s="5">
        <v>2</v>
      </c>
      <c r="AM23" s="6" t="str">
        <f t="shared" si="9"/>
        <v/>
      </c>
      <c r="AN23" s="6" t="b">
        <f t="shared" si="10"/>
        <v>0</v>
      </c>
      <c r="AO23" s="6" t="s">
        <v>23</v>
      </c>
      <c r="AP23" t="b">
        <f t="shared" si="11"/>
        <v>0</v>
      </c>
      <c r="AQ23" s="31" t="b">
        <f t="shared" si="0"/>
        <v>0</v>
      </c>
      <c r="AR23" s="31" t="b">
        <f t="shared" si="1"/>
        <v>0</v>
      </c>
      <c r="AT23" s="19" t="str">
        <f t="shared" si="2"/>
        <v/>
      </c>
      <c r="AV23" s="8"/>
      <c r="AW23" s="10"/>
      <c r="BB23" s="11" t="b">
        <v>0</v>
      </c>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row>
    <row r="24" spans="2:89">
      <c r="B24" s="347"/>
      <c r="C24" s="603" t="s">
        <v>121</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4"/>
      <c r="AL24" s="5">
        <v>2</v>
      </c>
      <c r="AM24" s="6" t="str">
        <f t="shared" si="9"/>
        <v/>
      </c>
      <c r="AN24" s="6" t="b">
        <f t="shared" si="10"/>
        <v>0</v>
      </c>
      <c r="AO24" s="6" t="s">
        <v>24</v>
      </c>
      <c r="AP24" t="b">
        <f>BB24</f>
        <v>0</v>
      </c>
      <c r="AQ24" s="31" t="b">
        <f t="shared" si="0"/>
        <v>0</v>
      </c>
      <c r="AR24" s="31" t="b">
        <f t="shared" si="1"/>
        <v>0</v>
      </c>
      <c r="AT24" s="19" t="str">
        <f t="shared" si="2"/>
        <v/>
      </c>
      <c r="AV24" s="8"/>
      <c r="AW24" s="10"/>
      <c r="BB24" s="11" t="b">
        <v>0</v>
      </c>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row>
    <row r="25" spans="2:89">
      <c r="B25" s="618" t="s">
        <v>100</v>
      </c>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346">
        <f>COUNTIF(BB26:BB39,TRUE)</f>
        <v>0</v>
      </c>
      <c r="AL25" s="5">
        <v>1</v>
      </c>
      <c r="AM25" t="str">
        <f>B25</f>
        <v>(4)常見測項</v>
      </c>
      <c r="AN25" s="6" t="b">
        <f>OR(BB26:BB39)</f>
        <v>0</v>
      </c>
      <c r="AO25" s="6" t="s">
        <v>25</v>
      </c>
      <c r="AP25" t="b">
        <f>TRUE</f>
        <v>1</v>
      </c>
      <c r="AQ25" s="31" t="b">
        <f t="shared" si="0"/>
        <v>0</v>
      </c>
      <c r="AR25" s="31" t="b">
        <f t="shared" si="1"/>
        <v>0</v>
      </c>
      <c r="AT25" s="19" t="str">
        <f t="shared" si="2"/>
        <v/>
      </c>
      <c r="AV25" s="8"/>
      <c r="AW25" s="10"/>
      <c r="BB25" s="11"/>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row>
    <row r="26" spans="2:89">
      <c r="B26" s="347"/>
      <c r="C26" s="603" t="s">
        <v>122</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4"/>
      <c r="AL26" s="5">
        <v>2</v>
      </c>
      <c r="AM26" s="6" t="str">
        <f t="shared" ref="AM26:AM38" si="12">IF(BB26,C26,"")</f>
        <v/>
      </c>
      <c r="AN26" s="6" t="b">
        <f t="shared" ref="AN26:AN38" si="13">BB26</f>
        <v>0</v>
      </c>
      <c r="AO26" s="6" t="s">
        <v>26</v>
      </c>
      <c r="AP26" t="b">
        <f t="shared" ref="AP26:AP38" si="14">BB26</f>
        <v>0</v>
      </c>
      <c r="AQ26" s="31" t="b">
        <f t="shared" si="0"/>
        <v>0</v>
      </c>
      <c r="AR26" s="31" t="b">
        <f t="shared" si="1"/>
        <v>0</v>
      </c>
      <c r="AT26" s="19" t="str">
        <f t="shared" si="2"/>
        <v/>
      </c>
      <c r="AV26" s="8"/>
      <c r="AW26" s="10"/>
      <c r="BB26" s="11" t="b">
        <v>0</v>
      </c>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row>
    <row r="27" spans="2:89">
      <c r="B27" s="347"/>
      <c r="C27" s="603" t="s">
        <v>123</v>
      </c>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4"/>
      <c r="AL27" s="5">
        <v>2</v>
      </c>
      <c r="AM27" s="6" t="str">
        <f t="shared" si="12"/>
        <v/>
      </c>
      <c r="AN27" s="6" t="b">
        <f t="shared" si="13"/>
        <v>0</v>
      </c>
      <c r="AO27" s="6" t="s">
        <v>27</v>
      </c>
      <c r="AP27" t="b">
        <f t="shared" si="14"/>
        <v>0</v>
      </c>
      <c r="AQ27" s="31" t="b">
        <f t="shared" si="0"/>
        <v>0</v>
      </c>
      <c r="AR27" s="31" t="b">
        <f t="shared" si="1"/>
        <v>0</v>
      </c>
      <c r="AT27" s="19" t="str">
        <f t="shared" si="2"/>
        <v/>
      </c>
      <c r="AV27" s="8"/>
      <c r="AW27" s="10"/>
      <c r="BB27" s="11" t="b">
        <v>0</v>
      </c>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row>
    <row r="28" spans="2:89">
      <c r="B28" s="347"/>
      <c r="C28" s="603" t="s">
        <v>129</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4"/>
      <c r="AL28" s="5">
        <v>2</v>
      </c>
      <c r="AM28" s="6" t="str">
        <f>IF(BB28,C28,"")</f>
        <v/>
      </c>
      <c r="AN28" s="6" t="b">
        <f>BB28</f>
        <v>0</v>
      </c>
      <c r="AO28" s="6" t="s">
        <v>34</v>
      </c>
      <c r="AP28" t="b">
        <f>BB28</f>
        <v>0</v>
      </c>
      <c r="AQ28" s="31" t="b">
        <f>AND($AN28,$AP28)</f>
        <v>0</v>
      </c>
      <c r="AR28" s="31" t="b">
        <f>IF($AN28=TRUE,$AP28&lt;&gt;TRUE)</f>
        <v>0</v>
      </c>
      <c r="AT28" s="19" t="str">
        <f t="shared" si="2"/>
        <v/>
      </c>
      <c r="AV28" s="8"/>
      <c r="AW28" s="10"/>
      <c r="BB28" s="11" t="b">
        <v>0</v>
      </c>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row>
    <row r="29" spans="2:89">
      <c r="B29" s="347"/>
      <c r="C29" s="603" t="s">
        <v>124</v>
      </c>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4"/>
      <c r="AL29" s="5">
        <v>2</v>
      </c>
      <c r="AM29" s="6" t="str">
        <f t="shared" si="12"/>
        <v/>
      </c>
      <c r="AN29" s="6" t="b">
        <f t="shared" si="13"/>
        <v>0</v>
      </c>
      <c r="AO29" s="6" t="s">
        <v>28</v>
      </c>
      <c r="AP29" t="b">
        <f t="shared" si="14"/>
        <v>0</v>
      </c>
      <c r="AQ29" s="31" t="b">
        <f t="shared" si="0"/>
        <v>0</v>
      </c>
      <c r="AR29" s="31" t="b">
        <f t="shared" si="1"/>
        <v>0</v>
      </c>
      <c r="AT29" s="19" t="str">
        <f t="shared" si="2"/>
        <v/>
      </c>
      <c r="AV29" s="8"/>
      <c r="AW29" s="10"/>
      <c r="BB29" s="11" t="b">
        <v>0</v>
      </c>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row>
    <row r="30" spans="2:89">
      <c r="B30" s="347"/>
      <c r="C30" s="603" t="s">
        <v>125</v>
      </c>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c r="AL30" s="5">
        <v>2</v>
      </c>
      <c r="AM30" s="6" t="str">
        <f t="shared" si="12"/>
        <v/>
      </c>
      <c r="AN30" s="6" t="b">
        <f t="shared" si="13"/>
        <v>0</v>
      </c>
      <c r="AO30" s="6" t="s">
        <v>29</v>
      </c>
      <c r="AP30" t="b">
        <f t="shared" si="14"/>
        <v>0</v>
      </c>
      <c r="AQ30" s="31" t="b">
        <f t="shared" si="0"/>
        <v>0</v>
      </c>
      <c r="AR30" s="31" t="b">
        <f t="shared" si="1"/>
        <v>0</v>
      </c>
      <c r="AT30" s="19" t="str">
        <f t="shared" si="2"/>
        <v/>
      </c>
      <c r="AV30" s="8"/>
      <c r="AW30" s="10"/>
      <c r="BB30" s="11" t="b">
        <v>0</v>
      </c>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row>
    <row r="31" spans="2:89">
      <c r="B31" s="347"/>
      <c r="C31" s="603" t="s">
        <v>126</v>
      </c>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4"/>
      <c r="AL31" s="5">
        <v>2</v>
      </c>
      <c r="AM31" s="6" t="str">
        <f t="shared" si="12"/>
        <v/>
      </c>
      <c r="AN31" s="6" t="b">
        <f t="shared" si="13"/>
        <v>0</v>
      </c>
      <c r="AO31" s="6" t="s">
        <v>30</v>
      </c>
      <c r="AP31" t="b">
        <f t="shared" si="14"/>
        <v>0</v>
      </c>
      <c r="AQ31" s="31" t="b">
        <f t="shared" si="0"/>
        <v>0</v>
      </c>
      <c r="AR31" s="31" t="b">
        <f t="shared" si="1"/>
        <v>0</v>
      </c>
      <c r="AT31" s="19" t="str">
        <f t="shared" si="2"/>
        <v/>
      </c>
      <c r="AV31" s="8"/>
      <c r="AW31" s="10"/>
      <c r="BB31" s="11" t="b">
        <v>0</v>
      </c>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row>
    <row r="32" spans="2:89">
      <c r="B32" s="347"/>
      <c r="C32" s="603" t="s">
        <v>132</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4"/>
      <c r="AL32" s="5">
        <v>2</v>
      </c>
      <c r="AM32" s="6" t="str">
        <f>IF(BB32,C32,"")</f>
        <v/>
      </c>
      <c r="AN32" s="6" t="b">
        <f>BB32</f>
        <v>0</v>
      </c>
      <c r="AO32" s="6" t="s">
        <v>37</v>
      </c>
      <c r="AP32" t="b">
        <f>BB32</f>
        <v>0</v>
      </c>
      <c r="AQ32" s="31" t="b">
        <f>AND($AN32,$AP32)</f>
        <v>0</v>
      </c>
      <c r="AR32" s="31" t="b">
        <f>IF($AN32=TRUE,$AP32&lt;&gt;TRUE)</f>
        <v>0</v>
      </c>
      <c r="AT32" s="19" t="str">
        <f t="shared" si="2"/>
        <v/>
      </c>
      <c r="AV32" s="8"/>
      <c r="AW32" s="10"/>
      <c r="BB32" s="11" t="b">
        <v>0</v>
      </c>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row>
    <row r="33" spans="2:89">
      <c r="B33" s="347"/>
      <c r="C33" s="603" t="s">
        <v>127</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4"/>
      <c r="AL33" s="5">
        <v>2</v>
      </c>
      <c r="AM33" s="6" t="str">
        <f t="shared" si="12"/>
        <v/>
      </c>
      <c r="AN33" s="6" t="b">
        <f t="shared" si="13"/>
        <v>0</v>
      </c>
      <c r="AO33" s="6" t="s">
        <v>31</v>
      </c>
      <c r="AP33" t="b">
        <f t="shared" si="14"/>
        <v>0</v>
      </c>
      <c r="AQ33" s="31" t="b">
        <f t="shared" si="0"/>
        <v>0</v>
      </c>
      <c r="AR33" s="31" t="b">
        <f t="shared" si="1"/>
        <v>0</v>
      </c>
      <c r="AT33" s="19" t="str">
        <f t="shared" si="2"/>
        <v/>
      </c>
      <c r="AV33" s="8"/>
      <c r="AW33" s="10"/>
      <c r="BB33" s="11" t="b">
        <v>0</v>
      </c>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row>
    <row r="34" spans="2:89">
      <c r="B34" s="347"/>
      <c r="C34" s="603" t="s">
        <v>219</v>
      </c>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4"/>
      <c r="AL34" s="5">
        <v>2</v>
      </c>
      <c r="AM34" s="6" t="str">
        <f t="shared" si="12"/>
        <v/>
      </c>
      <c r="AN34" s="6" t="b">
        <f t="shared" si="13"/>
        <v>0</v>
      </c>
      <c r="AO34" s="6" t="s">
        <v>32</v>
      </c>
      <c r="AP34" t="b">
        <f t="shared" si="14"/>
        <v>0</v>
      </c>
      <c r="AQ34" s="31" t="b">
        <f t="shared" si="0"/>
        <v>0</v>
      </c>
      <c r="AR34" s="31" t="b">
        <f t="shared" si="1"/>
        <v>0</v>
      </c>
      <c r="AT34" s="19" t="str">
        <f t="shared" si="2"/>
        <v/>
      </c>
      <c r="AV34" s="8"/>
      <c r="AW34" s="10"/>
      <c r="BB34" s="11" t="b">
        <v>0</v>
      </c>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row>
    <row r="35" spans="2:89">
      <c r="B35" s="347"/>
      <c r="C35" s="603" t="s">
        <v>133</v>
      </c>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4"/>
      <c r="AL35" s="5">
        <v>2</v>
      </c>
      <c r="AM35" s="6" t="str">
        <f>IF(BB35,C35,"")</f>
        <v/>
      </c>
      <c r="AN35" s="6" t="b">
        <f>BB35</f>
        <v>0</v>
      </c>
      <c r="AO35" s="6" t="s">
        <v>38</v>
      </c>
      <c r="AP35" t="b">
        <f>BB35</f>
        <v>0</v>
      </c>
      <c r="AQ35" s="31" t="b">
        <f>AND($AN35,$AP35)</f>
        <v>0</v>
      </c>
      <c r="AR35" s="31" t="b">
        <f>IF($AN35=TRUE,$AP35&lt;&gt;TRUE)</f>
        <v>0</v>
      </c>
      <c r="AT35" s="19" t="str">
        <f t="shared" si="2"/>
        <v/>
      </c>
      <c r="AV35" s="8"/>
      <c r="AW35" s="10"/>
      <c r="BB35" s="11" t="b">
        <v>0</v>
      </c>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row>
    <row r="36" spans="2:89">
      <c r="B36" s="347"/>
      <c r="C36" s="603" t="s">
        <v>131</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4"/>
      <c r="AL36" s="5">
        <v>2</v>
      </c>
      <c r="AM36" s="6" t="str">
        <f>IF(BB36,C36,"")</f>
        <v/>
      </c>
      <c r="AN36" s="6" t="b">
        <f>BB36</f>
        <v>0</v>
      </c>
      <c r="AO36" s="6" t="s">
        <v>36</v>
      </c>
      <c r="AP36" t="b">
        <f t="shared" ref="AP36" si="15">BB36</f>
        <v>0</v>
      </c>
      <c r="AQ36" s="31" t="b">
        <f>AND($AN36,$AP36)</f>
        <v>0</v>
      </c>
      <c r="AR36" s="31" t="b">
        <f>IF($AN36=TRUE,$AP36&lt;&gt;TRUE)</f>
        <v>0</v>
      </c>
      <c r="AT36" s="19" t="str">
        <f t="shared" si="2"/>
        <v/>
      </c>
      <c r="AV36" s="8"/>
      <c r="AW36" s="10"/>
      <c r="BB36" s="11" t="b">
        <v>0</v>
      </c>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row>
    <row r="37" spans="2:89">
      <c r="B37" s="347"/>
      <c r="C37" s="603" t="s">
        <v>128</v>
      </c>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4"/>
      <c r="AL37" s="5">
        <v>2</v>
      </c>
      <c r="AM37" s="6" t="str">
        <f t="shared" si="12"/>
        <v/>
      </c>
      <c r="AN37" s="6" t="b">
        <f t="shared" si="13"/>
        <v>0</v>
      </c>
      <c r="AO37" s="6" t="s">
        <v>33</v>
      </c>
      <c r="AP37" t="b">
        <f t="shared" si="14"/>
        <v>0</v>
      </c>
      <c r="AQ37" s="31" t="b">
        <f t="shared" si="0"/>
        <v>0</v>
      </c>
      <c r="AR37" s="31" t="b">
        <f t="shared" si="1"/>
        <v>0</v>
      </c>
      <c r="AT37" s="19" t="str">
        <f t="shared" si="2"/>
        <v/>
      </c>
      <c r="AV37" s="8"/>
      <c r="AW37" s="10"/>
      <c r="BB37" s="11" t="b">
        <v>0</v>
      </c>
      <c r="BC37" s="345"/>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5"/>
      <c r="CK37" s="345"/>
    </row>
    <row r="38" spans="2:89">
      <c r="B38" s="347"/>
      <c r="C38" s="603" t="s">
        <v>130</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4"/>
      <c r="AL38" s="5">
        <v>2</v>
      </c>
      <c r="AM38" s="6" t="str">
        <f t="shared" si="12"/>
        <v/>
      </c>
      <c r="AN38" s="6" t="b">
        <f t="shared" si="13"/>
        <v>0</v>
      </c>
      <c r="AO38" s="6" t="s">
        <v>35</v>
      </c>
      <c r="AP38" t="b">
        <f t="shared" si="14"/>
        <v>0</v>
      </c>
      <c r="AQ38" s="31" t="b">
        <f t="shared" si="0"/>
        <v>0</v>
      </c>
      <c r="AR38" s="31" t="b">
        <f t="shared" si="1"/>
        <v>0</v>
      </c>
      <c r="AT38" s="19" t="str">
        <f t="shared" si="2"/>
        <v/>
      </c>
      <c r="AV38" s="8"/>
      <c r="AW38" s="10"/>
      <c r="BB38" s="11" t="b">
        <v>0</v>
      </c>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row>
    <row r="39" spans="2:89" hidden="1">
      <c r="B39" s="347"/>
      <c r="C39" s="621" t="s">
        <v>91</v>
      </c>
      <c r="D39" s="621"/>
      <c r="E39" s="621"/>
      <c r="F39" s="621"/>
      <c r="G39" s="621"/>
      <c r="H39" s="621"/>
      <c r="I39" s="621"/>
      <c r="J39" s="621"/>
      <c r="K39" s="621"/>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3"/>
      <c r="AL39" s="5">
        <v>2</v>
      </c>
      <c r="AM39" s="6" t="str">
        <f>IF(BB39,C39&amp;L39,"")</f>
        <v/>
      </c>
      <c r="AN39" s="6" t="b">
        <f t="shared" ref="AN39" si="16">BB39</f>
        <v>0</v>
      </c>
      <c r="AO39" s="6" t="s">
        <v>39</v>
      </c>
      <c r="AP39" t="b">
        <f>IF(L39&lt;&gt;"",BB39&amp;L39,FALSE)</f>
        <v>0</v>
      </c>
      <c r="AQ39" s="31" t="b">
        <f t="shared" si="0"/>
        <v>0</v>
      </c>
      <c r="AR39" s="31" t="b">
        <f t="shared" si="1"/>
        <v>0</v>
      </c>
      <c r="AT39" s="19" t="str">
        <f t="shared" si="2"/>
        <v/>
      </c>
      <c r="AV39" s="8"/>
      <c r="AW39" s="10"/>
      <c r="BB39" s="11" t="b">
        <v>0</v>
      </c>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row>
    <row r="40" spans="2:89">
      <c r="B40" s="618" t="s">
        <v>101</v>
      </c>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346">
        <f>COUNTIF(BB41:BB47,TRUE)</f>
        <v>0</v>
      </c>
      <c r="AL40" s="5">
        <v>1</v>
      </c>
      <c r="AM40" t="str">
        <f>B40</f>
        <v>(5)摻西藥方法檢測AdulteratedDrug:</v>
      </c>
      <c r="AN40" s="6" t="b">
        <f>OR(BB41:BB47)</f>
        <v>0</v>
      </c>
      <c r="AO40" s="6" t="s">
        <v>40</v>
      </c>
      <c r="AP40" t="b">
        <f>TRUE</f>
        <v>1</v>
      </c>
      <c r="AQ40" s="31" t="b">
        <f t="shared" si="0"/>
        <v>0</v>
      </c>
      <c r="AR40" s="31" t="b">
        <f t="shared" si="1"/>
        <v>0</v>
      </c>
      <c r="AT40" s="19" t="str">
        <f t="shared" si="2"/>
        <v/>
      </c>
      <c r="AV40" s="8"/>
      <c r="AW40" s="7"/>
      <c r="BB40" s="620" t="s">
        <v>96</v>
      </c>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9">
        <f>COUNTIF(BB41:BB41,TRUE)</f>
        <v>0</v>
      </c>
    </row>
    <row r="41" spans="2:89">
      <c r="B41" s="347"/>
      <c r="C41" s="603" t="s">
        <v>138</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4"/>
      <c r="AL41" s="5">
        <v>2</v>
      </c>
      <c r="AM41" s="6" t="str">
        <f t="shared" ref="AM41:AM47" si="17">IF(BB41,C41,"")</f>
        <v/>
      </c>
      <c r="AN41" s="6" t="b">
        <f t="shared" ref="AN41:AN47" si="18">BB41</f>
        <v>0</v>
      </c>
      <c r="AO41" s="6" t="s">
        <v>41</v>
      </c>
      <c r="AP41" t="b">
        <f t="shared" ref="AP41:AP47" si="19">BB41</f>
        <v>0</v>
      </c>
      <c r="AQ41" s="31" t="b">
        <f t="shared" si="0"/>
        <v>0</v>
      </c>
      <c r="AR41" s="31" t="b">
        <f t="shared" si="1"/>
        <v>0</v>
      </c>
      <c r="AT41" s="19" t="str">
        <f t="shared" si="2"/>
        <v/>
      </c>
      <c r="AV41" s="8"/>
      <c r="BB41" s="19" t="b">
        <v>0</v>
      </c>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row>
    <row r="42" spans="2:89">
      <c r="B42" s="347"/>
      <c r="C42" s="603" t="s">
        <v>139</v>
      </c>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4"/>
      <c r="AL42" s="5">
        <v>2</v>
      </c>
      <c r="AM42" s="6" t="str">
        <f t="shared" si="17"/>
        <v/>
      </c>
      <c r="AN42" s="6" t="b">
        <f t="shared" si="18"/>
        <v>0</v>
      </c>
      <c r="AO42" s="6" t="s">
        <v>42</v>
      </c>
      <c r="AP42" t="b">
        <f t="shared" si="19"/>
        <v>0</v>
      </c>
      <c r="AQ42" s="31" t="b">
        <f t="shared" si="0"/>
        <v>0</v>
      </c>
      <c r="AR42" s="31" t="b">
        <f t="shared" si="1"/>
        <v>0</v>
      </c>
      <c r="AT42" s="19" t="str">
        <f t="shared" si="2"/>
        <v/>
      </c>
      <c r="AV42" s="8"/>
      <c r="BB42" s="19" t="b">
        <v>0</v>
      </c>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row>
    <row r="43" spans="2:89">
      <c r="B43" s="347"/>
      <c r="C43" s="603" t="s">
        <v>134</v>
      </c>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4"/>
      <c r="AL43" s="5">
        <v>2</v>
      </c>
      <c r="AM43" s="6" t="str">
        <f t="shared" si="17"/>
        <v/>
      </c>
      <c r="AN43" s="6" t="b">
        <f t="shared" si="18"/>
        <v>0</v>
      </c>
      <c r="AO43" s="6" t="s">
        <v>43</v>
      </c>
      <c r="AP43" t="b">
        <f t="shared" si="19"/>
        <v>0</v>
      </c>
      <c r="AQ43" s="31" t="b">
        <f t="shared" si="0"/>
        <v>0</v>
      </c>
      <c r="AR43" s="31" t="b">
        <f t="shared" si="1"/>
        <v>0</v>
      </c>
      <c r="AT43" s="19" t="str">
        <f t="shared" si="2"/>
        <v/>
      </c>
      <c r="AV43" s="8"/>
      <c r="BB43" s="19" t="b">
        <v>0</v>
      </c>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row>
    <row r="44" spans="2:89">
      <c r="B44" s="347"/>
      <c r="C44" s="603" t="s">
        <v>135</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4"/>
      <c r="AL44" s="5">
        <v>2</v>
      </c>
      <c r="AM44" s="6" t="str">
        <f t="shared" si="17"/>
        <v/>
      </c>
      <c r="AN44" s="6" t="b">
        <f t="shared" si="18"/>
        <v>0</v>
      </c>
      <c r="AO44" s="6" t="s">
        <v>44</v>
      </c>
      <c r="AP44" t="b">
        <f t="shared" si="19"/>
        <v>0</v>
      </c>
      <c r="AQ44" s="31" t="b">
        <f t="shared" si="0"/>
        <v>0</v>
      </c>
      <c r="AR44" s="31" t="b">
        <f t="shared" si="1"/>
        <v>0</v>
      </c>
      <c r="AT44" s="19" t="str">
        <f t="shared" si="2"/>
        <v/>
      </c>
      <c r="AV44" s="8"/>
      <c r="BB44" s="19" t="b">
        <v>0</v>
      </c>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row>
    <row r="45" spans="2:89">
      <c r="B45" s="347"/>
      <c r="C45" s="603" t="s">
        <v>220</v>
      </c>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4"/>
      <c r="AL45" s="5">
        <v>2</v>
      </c>
      <c r="AM45" s="6" t="str">
        <f t="shared" si="17"/>
        <v/>
      </c>
      <c r="AN45" s="6" t="b">
        <f t="shared" si="18"/>
        <v>0</v>
      </c>
      <c r="AO45" s="6" t="s">
        <v>45</v>
      </c>
      <c r="AP45" t="b">
        <f t="shared" si="19"/>
        <v>0</v>
      </c>
      <c r="AQ45" s="31" t="b">
        <f t="shared" si="0"/>
        <v>0</v>
      </c>
      <c r="AR45" s="31" t="b">
        <f t="shared" si="1"/>
        <v>0</v>
      </c>
      <c r="AT45" s="19" t="str">
        <f t="shared" si="2"/>
        <v/>
      </c>
      <c r="AV45" s="8"/>
      <c r="BB45" s="19" t="b">
        <v>0</v>
      </c>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row>
    <row r="46" spans="2:89">
      <c r="B46" s="347"/>
      <c r="C46" s="603" t="s">
        <v>258</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4"/>
      <c r="AL46" s="5">
        <v>2</v>
      </c>
      <c r="AM46" s="6" t="str">
        <f t="shared" si="17"/>
        <v/>
      </c>
      <c r="AN46" s="6" t="b">
        <f t="shared" si="18"/>
        <v>0</v>
      </c>
      <c r="AO46" s="6" t="s">
        <v>46</v>
      </c>
      <c r="AP46" t="b">
        <f t="shared" si="19"/>
        <v>0</v>
      </c>
      <c r="AQ46" s="31" t="b">
        <f t="shared" si="0"/>
        <v>0</v>
      </c>
      <c r="AR46" s="31" t="b">
        <f t="shared" si="1"/>
        <v>0</v>
      </c>
      <c r="AT46" s="19" t="str">
        <f t="shared" si="2"/>
        <v/>
      </c>
      <c r="AV46" s="8"/>
      <c r="BB46" s="19" t="b">
        <v>0</v>
      </c>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row>
    <row r="47" spans="2:89">
      <c r="B47" s="347"/>
      <c r="C47" s="603" t="s">
        <v>259</v>
      </c>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4"/>
      <c r="AL47" s="5">
        <v>2</v>
      </c>
      <c r="AM47" s="6" t="str">
        <f t="shared" si="17"/>
        <v/>
      </c>
      <c r="AN47" s="6" t="b">
        <f t="shared" si="18"/>
        <v>0</v>
      </c>
      <c r="AO47" s="6" t="s">
        <v>47</v>
      </c>
      <c r="AP47" t="b">
        <f t="shared" si="19"/>
        <v>0</v>
      </c>
      <c r="AQ47" s="31" t="b">
        <f t="shared" si="0"/>
        <v>0</v>
      </c>
      <c r="AR47" s="31" t="b">
        <f t="shared" si="1"/>
        <v>0</v>
      </c>
      <c r="AT47" s="19" t="str">
        <f t="shared" si="2"/>
        <v/>
      </c>
      <c r="AV47" s="8"/>
      <c r="BB47" s="19" t="b">
        <v>0</v>
      </c>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row>
    <row r="48" spans="2:89">
      <c r="B48" s="618" t="s">
        <v>102</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346">
        <f>COUNTIF(BB49:BB49,TRUE)</f>
        <v>0</v>
      </c>
      <c r="AL48" s="5">
        <v>1</v>
      </c>
      <c r="AM48" t="str">
        <f>B48</f>
        <v>(6)其他測項Othersitem(未在列表請自行填寫):</v>
      </c>
      <c r="AN48" s="6" t="b">
        <f>OR(BB49)</f>
        <v>0</v>
      </c>
      <c r="AO48" s="6" t="s">
        <v>48</v>
      </c>
      <c r="AP48" t="b">
        <f>TRUE</f>
        <v>1</v>
      </c>
      <c r="AQ48" s="31" t="b">
        <f t="shared" si="0"/>
        <v>0</v>
      </c>
      <c r="AR48" s="31" t="b">
        <f t="shared" si="1"/>
        <v>0</v>
      </c>
      <c r="AT48" s="19" t="str">
        <f t="shared" si="2"/>
        <v/>
      </c>
      <c r="AV48" s="8"/>
      <c r="AW48" s="7"/>
      <c r="BB48" s="620" t="s">
        <v>96</v>
      </c>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C48" s="620"/>
      <c r="CD48" s="620"/>
      <c r="CE48" s="620"/>
      <c r="CF48" s="620"/>
      <c r="CG48" s="620"/>
      <c r="CH48" s="620"/>
      <c r="CI48" s="620"/>
      <c r="CJ48" s="620"/>
      <c r="CK48" s="9">
        <f>COUNTIF(BB49:BB49,TRUE)</f>
        <v>0</v>
      </c>
    </row>
    <row r="49" spans="2:89" ht="16.5" thickBot="1">
      <c r="B49" s="347"/>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3"/>
      <c r="AL49" s="5">
        <v>2</v>
      </c>
      <c r="AM49" s="6" t="str">
        <f>IF(BB49,C49,"")</f>
        <v/>
      </c>
      <c r="AN49" s="6" t="b">
        <f>BB49</f>
        <v>0</v>
      </c>
      <c r="AO49" s="6" t="s">
        <v>49</v>
      </c>
      <c r="AP49" t="b">
        <f>AND(B49,C49&lt;&gt;"")</f>
        <v>0</v>
      </c>
      <c r="AQ49" s="31" t="b">
        <f t="shared" si="0"/>
        <v>0</v>
      </c>
      <c r="AR49" s="31" t="b">
        <f t="shared" si="1"/>
        <v>0</v>
      </c>
      <c r="AT49" s="19" t="str">
        <f t="shared" si="2"/>
        <v/>
      </c>
      <c r="AV49" s="8"/>
      <c r="AW49" s="10"/>
      <c r="BB49" s="11" t="b">
        <v>0</v>
      </c>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row>
    <row r="50" spans="2:89" ht="16.5" thickBot="1">
      <c r="B50" s="34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50"/>
      <c r="AL50" s="15"/>
      <c r="AV50" s="8"/>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row>
    <row r="51" spans="2:89" ht="20.25" thickTop="1">
      <c r="B51" s="624" t="s">
        <v>221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row>
  </sheetData>
  <sheetProtection algorithmName="SHA-512" hashValue="8j/GCA4qJh9HHMCqTWT7fXGIOwBmJo3CXVlXPJ1QTd5WryRWWgzVAFmXRxQuGkdvdqwumdBGxkOC/bacK8iImg==" saltValue="FC+1rAd47kBoNKTzQmYG4w==" spinCount="100000" sheet="1" scenarios="1" formatCells="0" formatRows="0" selectLockedCells="1"/>
  <mergeCells count="63">
    <mergeCell ref="BB48:CJ48"/>
    <mergeCell ref="C49:AK49"/>
    <mergeCell ref="BC49:CK49"/>
    <mergeCell ref="B51:AK51"/>
    <mergeCell ref="C41:AK41"/>
    <mergeCell ref="C42:AK42"/>
    <mergeCell ref="C43:AK43"/>
    <mergeCell ref="C44:AK44"/>
    <mergeCell ref="C45:AK45"/>
    <mergeCell ref="C46:AK46"/>
    <mergeCell ref="C47:AK47"/>
    <mergeCell ref="B48:AJ48"/>
    <mergeCell ref="BB40:CJ40"/>
    <mergeCell ref="C31:AK31"/>
    <mergeCell ref="C32:AK32"/>
    <mergeCell ref="C33:AK33"/>
    <mergeCell ref="C34:AK34"/>
    <mergeCell ref="C35:AK35"/>
    <mergeCell ref="C36:AK36"/>
    <mergeCell ref="C37:AK37"/>
    <mergeCell ref="C38:AK38"/>
    <mergeCell ref="C39:K39"/>
    <mergeCell ref="L39:AK39"/>
    <mergeCell ref="B40:AJ40"/>
    <mergeCell ref="C30:AK30"/>
    <mergeCell ref="C19:AK19"/>
    <mergeCell ref="C20:AK20"/>
    <mergeCell ref="C21:AK21"/>
    <mergeCell ref="C22:AK22"/>
    <mergeCell ref="C23:AK23"/>
    <mergeCell ref="C24:AK24"/>
    <mergeCell ref="B25:AJ25"/>
    <mergeCell ref="C26:AK26"/>
    <mergeCell ref="C27:AK27"/>
    <mergeCell ref="C28:AK28"/>
    <mergeCell ref="C29:AK29"/>
    <mergeCell ref="B18:AJ18"/>
    <mergeCell ref="C7:AK7"/>
    <mergeCell ref="C8:AK8"/>
    <mergeCell ref="C9:AK9"/>
    <mergeCell ref="C10:AK10"/>
    <mergeCell ref="B11:AJ11"/>
    <mergeCell ref="C12:AK12"/>
    <mergeCell ref="C13:AK13"/>
    <mergeCell ref="C14:AK14"/>
    <mergeCell ref="C15:AK15"/>
    <mergeCell ref="C16:AK16"/>
    <mergeCell ref="C17:AK17"/>
    <mergeCell ref="V4:AF4"/>
    <mergeCell ref="C5:AK5"/>
    <mergeCell ref="C6:AK6"/>
    <mergeCell ref="BC4:CK4"/>
    <mergeCell ref="B1:AK1"/>
    <mergeCell ref="BB1:CK1"/>
    <mergeCell ref="B2:AK2"/>
    <mergeCell ref="BB2:CK2"/>
    <mergeCell ref="B3:AJ3"/>
    <mergeCell ref="BB3:CJ3"/>
    <mergeCell ref="C4:E4"/>
    <mergeCell ref="G4:I4"/>
    <mergeCell ref="K4:M4"/>
    <mergeCell ref="O4:Q4"/>
    <mergeCell ref="S4:U4"/>
  </mergeCells>
  <phoneticPr fontId="5" type="noConversion"/>
  <conditionalFormatting sqref="B3">
    <cfRule type="expression" dxfId="137" priority="74">
      <formula>$AK3</formula>
    </cfRule>
  </conditionalFormatting>
  <conditionalFormatting sqref="B11">
    <cfRule type="expression" dxfId="136" priority="70">
      <formula>$AK11</formula>
    </cfRule>
  </conditionalFormatting>
  <conditionalFormatting sqref="B18">
    <cfRule type="expression" dxfId="135" priority="69">
      <formula>$AK18</formula>
    </cfRule>
  </conditionalFormatting>
  <conditionalFormatting sqref="B25">
    <cfRule type="expression" dxfId="134" priority="68">
      <formula>$AK25</formula>
    </cfRule>
  </conditionalFormatting>
  <conditionalFormatting sqref="B40">
    <cfRule type="expression" dxfId="133" priority="58">
      <formula>$AK40</formula>
    </cfRule>
  </conditionalFormatting>
  <conditionalFormatting sqref="B48">
    <cfRule type="expression" dxfId="132" priority="63">
      <formula>$AK48</formula>
    </cfRule>
  </conditionalFormatting>
  <conditionalFormatting sqref="B51">
    <cfRule type="expression" dxfId="131" priority="17">
      <formula>OR($AL51=2,$AL51=3,$AL51=1)</formula>
    </cfRule>
    <cfRule type="expression" dxfId="130" priority="18">
      <formula>OR($AL51=3)</formula>
    </cfRule>
  </conditionalFormatting>
  <conditionalFormatting sqref="B1:AX2 B3:AS49 AU3:AX3 AU4:AY49">
    <cfRule type="expression" dxfId="129" priority="42">
      <formula>OR($AL1=2,$AL1=3,$AL1=1)</formula>
    </cfRule>
  </conditionalFormatting>
  <conditionalFormatting sqref="B1:AX2 AU3:AX3 B3:AS49 AU4:AY49">
    <cfRule type="expression" dxfId="128" priority="43">
      <formula>OR($AL1=3)</formula>
    </cfRule>
  </conditionalFormatting>
  <conditionalFormatting sqref="B50:AY100">
    <cfRule type="expression" dxfId="127" priority="19">
      <formula>OR($AL50=2,$AL50=3,$AL50=1)</formula>
    </cfRule>
    <cfRule type="expression" dxfId="126" priority="20">
      <formula>OR($AL50=3)</formula>
    </cfRule>
  </conditionalFormatting>
  <conditionalFormatting sqref="C4:C10">
    <cfRule type="expression" dxfId="125" priority="1171" stopIfTrue="1">
      <formula>BB4=TRUE</formula>
    </cfRule>
  </conditionalFormatting>
  <conditionalFormatting sqref="C12:C17">
    <cfRule type="expression" dxfId="124" priority="1179" stopIfTrue="1">
      <formula>BB12=TRUE</formula>
    </cfRule>
  </conditionalFormatting>
  <conditionalFormatting sqref="C19:C24">
    <cfRule type="expression" dxfId="123" priority="1185" stopIfTrue="1">
      <formula>BB19=TRUE</formula>
    </cfRule>
  </conditionalFormatting>
  <conditionalFormatting sqref="C26:C39">
    <cfRule type="expression" dxfId="122" priority="1191" stopIfTrue="1">
      <formula>BB26=TRUE</formula>
    </cfRule>
  </conditionalFormatting>
  <conditionalFormatting sqref="C41:C47">
    <cfRule type="expression" dxfId="121" priority="1205" stopIfTrue="1">
      <formula>BB41=TRUE</formula>
    </cfRule>
  </conditionalFormatting>
  <conditionalFormatting sqref="C49">
    <cfRule type="expression" dxfId="120" priority="1215">
      <formula>AND(BB49, NOT(ISBLANK(C49)))</formula>
    </cfRule>
    <cfRule type="expression" dxfId="119" priority="1214">
      <formula>AND(BB49, ISBLANK(C49))</formula>
    </cfRule>
  </conditionalFormatting>
  <conditionalFormatting sqref="D6:AK10 D26:AK38">
    <cfRule type="expression" dxfId="118" priority="77" stopIfTrue="1">
      <formula>C6=TRUE</formula>
    </cfRule>
  </conditionalFormatting>
  <conditionalFormatting sqref="D12:AK17">
    <cfRule type="expression" dxfId="117" priority="216" stopIfTrue="1">
      <formula>C12=TRUE</formula>
    </cfRule>
  </conditionalFormatting>
  <conditionalFormatting sqref="D19:AK24">
    <cfRule type="expression" dxfId="116" priority="420" stopIfTrue="1">
      <formula>C19=TRUE</formula>
    </cfRule>
  </conditionalFormatting>
  <conditionalFormatting sqref="D41:AK47">
    <cfRule type="expression" dxfId="115" priority="930" stopIfTrue="1">
      <formula>C41=TRUE</formula>
    </cfRule>
  </conditionalFormatting>
  <conditionalFormatting sqref="G4">
    <cfRule type="expression" dxfId="114" priority="1172" stopIfTrue="1">
      <formula>BF4=TRUE</formula>
    </cfRule>
  </conditionalFormatting>
  <conditionalFormatting sqref="K4">
    <cfRule type="expression" dxfId="113" priority="78" stopIfTrue="1">
      <formula>J4=TRUE</formula>
    </cfRule>
    <cfRule type="expression" dxfId="112" priority="4" stopIfTrue="1">
      <formula>BJ4=TRUE</formula>
    </cfRule>
  </conditionalFormatting>
  <conditionalFormatting sqref="L39">
    <cfRule type="expression" dxfId="111" priority="1212">
      <formula>AND(BB39, ISBLANK(L39))</formula>
    </cfRule>
    <cfRule type="expression" dxfId="110" priority="1213">
      <formula>AND(BB39, NOT(ISBLANK(L39)))</formula>
    </cfRule>
  </conditionalFormatting>
  <conditionalFormatting sqref="O4">
    <cfRule type="expression" dxfId="109" priority="6" stopIfTrue="1">
      <formula>BN4=TRUE</formula>
    </cfRule>
    <cfRule type="expression" dxfId="108" priority="1170" stopIfTrue="1">
      <formula>BN4=TRUE</formula>
    </cfRule>
  </conditionalFormatting>
  <conditionalFormatting sqref="S4">
    <cfRule type="expression" dxfId="107" priority="79" stopIfTrue="1">
      <formula>R4=TRUE</formula>
    </cfRule>
    <cfRule type="expression" dxfId="106" priority="3" stopIfTrue="1">
      <formula>R4=TRUE</formula>
    </cfRule>
    <cfRule type="expression" dxfId="105" priority="1" stopIfTrue="1">
      <formula>BR4=TRUE</formula>
    </cfRule>
  </conditionalFormatting>
  <conditionalFormatting sqref="V4">
    <cfRule type="expression" dxfId="104" priority="1168" stopIfTrue="1">
      <formula>AP4=TRUE</formula>
    </cfRule>
  </conditionalFormatting>
  <conditionalFormatting sqref="AK3">
    <cfRule type="expression" dxfId="103" priority="73">
      <formula>$AK3</formula>
    </cfRule>
  </conditionalFormatting>
  <conditionalFormatting sqref="AK11">
    <cfRule type="expression" dxfId="102" priority="67">
      <formula>$AK11</formula>
    </cfRule>
  </conditionalFormatting>
  <conditionalFormatting sqref="AK18">
    <cfRule type="expression" dxfId="101" priority="66">
      <formula>$AK18</formula>
    </cfRule>
    <cfRule type="expression" dxfId="100" priority="30">
      <formula>$AK18</formula>
    </cfRule>
  </conditionalFormatting>
  <conditionalFormatting sqref="AK25">
    <cfRule type="expression" dxfId="99" priority="28">
      <formula>$AK25</formula>
    </cfRule>
    <cfRule type="expression" dxfId="98" priority="65">
      <formula>$AK25</formula>
    </cfRule>
  </conditionalFormatting>
  <conditionalFormatting sqref="AK40">
    <cfRule type="expression" dxfId="97" priority="25">
      <formula>$AK40</formula>
    </cfRule>
    <cfRule type="expression" dxfId="96" priority="57">
      <formula>$AK40</formula>
    </cfRule>
  </conditionalFormatting>
  <conditionalFormatting sqref="AK48">
    <cfRule type="expression" dxfId="95" priority="62">
      <formula>$AK48</formula>
    </cfRule>
  </conditionalFormatting>
  <conditionalFormatting sqref="AL3">
    <cfRule type="expression" dxfId="94" priority="35">
      <formula>$AK3</formula>
    </cfRule>
  </conditionalFormatting>
  <conditionalFormatting sqref="AL4:AL49">
    <cfRule type="expression" dxfId="93" priority="46">
      <formula>$AK4</formula>
    </cfRule>
  </conditionalFormatting>
  <conditionalFormatting sqref="AL1:AT2">
    <cfRule type="expression" dxfId="92" priority="41">
      <formula>OR($AL1=3)</formula>
    </cfRule>
    <cfRule type="expression" dxfId="91" priority="40">
      <formula>OR($AL1=2,$AL1=3,$AL1=1)</formula>
    </cfRule>
  </conditionalFormatting>
  <conditionalFormatting sqref="AL2:AT2">
    <cfRule type="expression" dxfId="90" priority="39">
      <formula>OR($AL2=3)</formula>
    </cfRule>
    <cfRule type="expression" dxfId="89" priority="38">
      <formula>OR($AL2=2,$AL2=3,$AL2=1)</formula>
    </cfRule>
  </conditionalFormatting>
  <conditionalFormatting sqref="AM11 AM18 AM25 AM40 AM48">
    <cfRule type="expression" dxfId="88" priority="34">
      <formula>OR($AL11=3)</formula>
    </cfRule>
    <cfRule type="expression" dxfId="87" priority="33">
      <formula>OR($AL11=2,$AL11=3,$AL11=1)</formula>
    </cfRule>
  </conditionalFormatting>
  <conditionalFormatting sqref="AM1:AS1">
    <cfRule type="expression" dxfId="86" priority="36">
      <formula>OR($AL1=2,$AL1=3,$AL1=1)</formula>
    </cfRule>
    <cfRule type="expression" dxfId="85" priority="37">
      <formula>OR($AL1=3)</formula>
    </cfRule>
  </conditionalFormatting>
  <conditionalFormatting sqref="AP11 AP18 AP25 AP40 AP48">
    <cfRule type="expression" dxfId="84" priority="32">
      <formula>OR($AL11=3)</formula>
    </cfRule>
    <cfRule type="expression" dxfId="83" priority="31">
      <formula>OR($AL11=2,$AL11=3,$AL11=1)</formula>
    </cfRule>
  </conditionalFormatting>
  <conditionalFormatting sqref="AT3:AT49">
    <cfRule type="expression" dxfId="82" priority="12">
      <formula>OR($AL3=3)</formula>
    </cfRule>
    <cfRule type="expression" dxfId="81" priority="11">
      <formula>OR($AL3=2,$AL3=3,$AL3=1)</formula>
    </cfRule>
    <cfRule type="expression" dxfId="80" priority="10">
      <formula>OR($AL3=3)</formula>
    </cfRule>
    <cfRule type="expression" dxfId="79" priority="9">
      <formula>OR($AL3=2,$AL3=3,$AL3=1)</formula>
    </cfRule>
    <cfRule type="expression" dxfId="78" priority="8">
      <formula>OR($AL3=3)</formula>
    </cfRule>
    <cfRule type="expression" dxfId="77" priority="7">
      <formula>OR($AL3=2,$AL3=3,$AL3=1)</formula>
    </cfRule>
  </conditionalFormatting>
  <conditionalFormatting sqref="AY1:AY3">
    <cfRule type="expression" dxfId="76" priority="16">
      <formula>OR($AL1=3)</formula>
    </cfRule>
    <cfRule type="expression" dxfId="75" priority="15">
      <formula>OR($AL1=2,$AL1=3,$AL1=1)</formula>
    </cfRule>
    <cfRule type="expression" dxfId="74" priority="14">
      <formula>OR($AL1=3)</formula>
    </cfRule>
    <cfRule type="expression" dxfId="73" priority="13">
      <formula>OR($AL1=2,$AL1=3,$AL1=1)</formula>
    </cfRule>
  </conditionalFormatting>
  <conditionalFormatting sqref="BB3">
    <cfRule type="expression" dxfId="72" priority="72">
      <formula>$AK3</formula>
    </cfRule>
  </conditionalFormatting>
  <conditionalFormatting sqref="BB40">
    <cfRule type="expression" dxfId="71" priority="56">
      <formula>$AK40</formula>
    </cfRule>
  </conditionalFormatting>
  <conditionalFormatting sqref="BB48">
    <cfRule type="expression" dxfId="70" priority="60">
      <formula>$AK48</formula>
    </cfRule>
  </conditionalFormatting>
  <conditionalFormatting sqref="BC4:BC39">
    <cfRule type="expression" dxfId="69" priority="76" stopIfTrue="1">
      <formula>AND($AR4=TRUE, ISNUMBER(SEARCH("*", $AT4)), #REF!="")</formula>
    </cfRule>
  </conditionalFormatting>
  <conditionalFormatting sqref="BC49">
    <cfRule type="expression" dxfId="68" priority="1169" stopIfTrue="1">
      <formula>AND($AR49=TRUE, ISNUMBER(SEARCH("*", $AT49)), $C$78="")</formula>
    </cfRule>
  </conditionalFormatting>
  <conditionalFormatting sqref="CK3">
    <cfRule type="expression" dxfId="67" priority="71">
      <formula>$AK3</formula>
    </cfRule>
  </conditionalFormatting>
  <conditionalFormatting sqref="CK40">
    <cfRule type="expression" dxfId="66" priority="55">
      <formula>$AK40</formula>
    </cfRule>
  </conditionalFormatting>
  <conditionalFormatting sqref="CK48">
    <cfRule type="expression" dxfId="65" priority="59">
      <formula>$AK48</formula>
    </cfRule>
  </conditionalFormatting>
  <hyperlinks>
    <hyperlink ref="B51" location="'主頁 Main Page'!A1" display="回主頁 Back to Main Page" xr:uid="{3E80078A-2C9B-4FC6-AFAF-56CAF1B6D265}"/>
    <hyperlink ref="B51:AK51" location="'主頁 Main Page'!D50" display="回主頁 Back to Main Page" xr:uid="{4F4C40E1-C7C0-4D60-B638-2919CF874996}"/>
  </hyperlinks>
  <printOptions horizontalCentered="1"/>
  <pageMargins left="0.11811023622047245" right="0.11811023622047245" top="0.98425196850393704" bottom="0.78740157480314965" header="0" footer="0.51181102362204722"/>
  <pageSetup paperSize="9" scale="84" orientation="portrait" r:id="rId1"/>
  <headerFooter>
    <oddHeader>&amp;L&amp;G&amp;C&amp;"微軟正黑體,Bold"&amp;11台灣檢驗科技股份有限公司-健康產業服務
SGS Taiwan Ltd. - Health Industry Services
超微量工業安全實驗室委託試驗申請書- 中草藥
Ultra Trace and Industrial Safety Hygiene Laboratory Application Form -ChineseHerb</oddHeader>
    <oddFooter>&amp;L&amp;"微軟正黑體,Regular"&amp;9超微量工業安全實驗室委託試驗申請書- 中草藥 Ultra Trace and Industrial Safety Hygiene Laboratory Application Form -ChineseHerb
報告號碼Report No.:&amp;C&amp;"微軟正黑體,Regular"&amp;9Page &amp;P of &amp;N&amp;R&amp;"微軟正黑體,Regular"&amp;9版次Version：4.4    發行日期Issued Date：2025.09.11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25" r:id="rId5" name="Check Box 9">
              <controlPr defaultSize="0" autoFill="0" autoLine="0" autoPict="0">
                <anchor moveWithCells="1">
                  <from>
                    <xdr:col>1</xdr:col>
                    <xdr:colOff>0</xdr:colOff>
                    <xdr:row>4</xdr:row>
                    <xdr:rowOff>0</xdr:rowOff>
                  </from>
                  <to>
                    <xdr:col>2</xdr:col>
                    <xdr:colOff>57150</xdr:colOff>
                    <xdr:row>4</xdr:row>
                    <xdr:rowOff>209550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0</xdr:colOff>
                    <xdr:row>8</xdr:row>
                    <xdr:rowOff>0</xdr:rowOff>
                  </from>
                  <to>
                    <xdr:col>2</xdr:col>
                    <xdr:colOff>57150</xdr:colOff>
                    <xdr:row>9</xdr:row>
                    <xdr:rowOff>9525</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0</xdr:colOff>
                    <xdr:row>9</xdr:row>
                    <xdr:rowOff>0</xdr:rowOff>
                  </from>
                  <to>
                    <xdr:col>2</xdr:col>
                    <xdr:colOff>57150</xdr:colOff>
                    <xdr:row>10</xdr:row>
                    <xdr:rowOff>9525</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0</xdr:colOff>
                    <xdr:row>12</xdr:row>
                    <xdr:rowOff>0</xdr:rowOff>
                  </from>
                  <to>
                    <xdr:col>2</xdr:col>
                    <xdr:colOff>57150</xdr:colOff>
                    <xdr:row>13</xdr:row>
                    <xdr:rowOff>9525</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0</xdr:colOff>
                    <xdr:row>37</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9257" r:id="rId36" name="Check Box 41">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9258" r:id="rId37" name="Check Box 42">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9259" r:id="rId38" name="Check Box 43">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9260" r:id="rId39" name="Check Box 44">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9261" r:id="rId40" name="Check Box 4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9262" r:id="rId41" name="Check Box 4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9263" r:id="rId42" name="Check Box 4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9264" r:id="rId43" name="Check Box 48">
              <controlPr defaultSize="0" autoFill="0" autoLine="0" autoPict="0">
                <anchor moveWithCells="1">
                  <from>
                    <xdr:col>1</xdr:col>
                    <xdr:colOff>0</xdr:colOff>
                    <xdr:row>48</xdr:row>
                    <xdr:rowOff>0</xdr:rowOff>
                  </from>
                  <to>
                    <xdr:col>2</xdr:col>
                    <xdr:colOff>57150</xdr:colOff>
                    <xdr:row>49</xdr:row>
                    <xdr:rowOff>0</xdr:rowOff>
                  </to>
                </anchor>
              </controlPr>
            </control>
          </mc:Choice>
        </mc:AlternateContent>
        <mc:AlternateContent xmlns:mc="http://schemas.openxmlformats.org/markup-compatibility/2006">
          <mc:Choice Requires="x14">
            <control shapeId="9265" r:id="rId44" name="Check Box 49">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9266" r:id="rId45" name="Check Box 50">
              <controlPr defaultSize="0" autoFill="0" autoLine="0" autoPict="0">
                <anchor moveWithCells="1">
                  <from>
                    <xdr:col>5</xdr:col>
                    <xdr:colOff>0</xdr:colOff>
                    <xdr:row>3</xdr:row>
                    <xdr:rowOff>0</xdr:rowOff>
                  </from>
                  <to>
                    <xdr:col>6</xdr:col>
                    <xdr:colOff>57150</xdr:colOff>
                    <xdr:row>4</xdr:row>
                    <xdr:rowOff>9525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9</xdr:col>
                    <xdr:colOff>0</xdr:colOff>
                    <xdr:row>3</xdr:row>
                    <xdr:rowOff>0</xdr:rowOff>
                  </from>
                  <to>
                    <xdr:col>10</xdr:col>
                    <xdr:colOff>57150</xdr:colOff>
                    <xdr:row>4</xdr:row>
                    <xdr:rowOff>9525</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13</xdr:col>
                    <xdr:colOff>0</xdr:colOff>
                    <xdr:row>3</xdr:row>
                    <xdr:rowOff>0</xdr:rowOff>
                  </from>
                  <to>
                    <xdr:col>14</xdr:col>
                    <xdr:colOff>57150</xdr:colOff>
                    <xdr:row>4</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17</xdr:col>
                    <xdr:colOff>0</xdr:colOff>
                    <xdr:row>3</xdr:row>
                    <xdr:rowOff>0</xdr:rowOff>
                  </from>
                  <to>
                    <xdr:col>18</xdr:col>
                    <xdr:colOff>57150</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3452-A9EF-4F28-82B0-14C0D9FC0D67}">
  <sheetPr codeName="Sheet3">
    <tabColor rgb="FFFFC000"/>
    <outlinePr applyStyles="1" summaryBelow="0"/>
  </sheetPr>
  <dimension ref="B1:CK51"/>
  <sheetViews>
    <sheetView view="pageBreakPreview" topLeftCell="A24" zoomScaleNormal="100" zoomScaleSheetLayoutView="100" workbookViewId="0">
      <selection activeCell="L39" sqref="L39:AK39"/>
    </sheetView>
  </sheetViews>
  <sheetFormatPr defaultRowHeight="15.75"/>
  <cols>
    <col min="1" max="1" width="1.5703125" customWidth="1"/>
    <col min="2" max="37" width="3.5703125" style="8" customWidth="1"/>
    <col min="38" max="38" width="6" style="8"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49" width="74.7109375" hidden="1" customWidth="1"/>
    <col min="50" max="50" width="9.140625" hidden="1" customWidth="1"/>
    <col min="51" max="51" width="10.28515625" hidden="1" customWidth="1"/>
    <col min="52" max="52" width="9.140625" hidden="1" customWidth="1"/>
    <col min="53" max="53" width="73" hidden="1" customWidth="1"/>
    <col min="54" max="89" width="3.5703125" style="18" hidden="1" customWidth="1"/>
    <col min="90" max="90" width="0" hidden="1" customWidth="1"/>
  </cols>
  <sheetData>
    <row r="1" spans="2:89" ht="16.5">
      <c r="B1" s="625" t="s">
        <v>93</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7"/>
      <c r="AL1" s="32"/>
      <c r="AN1" s="33" t="s">
        <v>79</v>
      </c>
      <c r="AP1" s="33" t="s">
        <v>80</v>
      </c>
      <c r="AW1" s="2"/>
      <c r="AY1" s="2" t="str">
        <f>IF(OR(F4,J4,N4,R4,COUNTIF(B1:B115,TRUE)),B1,"")</f>
        <v/>
      </c>
      <c r="BB1" s="609" t="s">
        <v>94</v>
      </c>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1"/>
    </row>
    <row r="2" spans="2:89" ht="15.75" customHeight="1">
      <c r="B2" s="628" t="s">
        <v>140</v>
      </c>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30"/>
      <c r="AL2" s="34" t="s">
        <v>0</v>
      </c>
      <c r="AM2" s="34" t="s">
        <v>2</v>
      </c>
      <c r="AN2" s="34" t="s">
        <v>81</v>
      </c>
      <c r="AO2" s="35" t="s">
        <v>82</v>
      </c>
      <c r="AP2" s="34" t="s">
        <v>83</v>
      </c>
      <c r="AQ2" s="34" t="s">
        <v>1</v>
      </c>
      <c r="AR2" s="34" t="s">
        <v>84</v>
      </c>
      <c r="AS2" s="34" t="s">
        <v>85</v>
      </c>
      <c r="AT2" s="34" t="s">
        <v>2</v>
      </c>
      <c r="AU2" s="3"/>
      <c r="AV2" s="3"/>
      <c r="AW2" s="4"/>
      <c r="AY2" s="4" t="str" cm="1">
        <f t="array" ref="AY2">IF(_xlfn.TEXTJOIN(CHAR(10),TRUE,IFERROR(_xlfn._xlws.FILTER(AT3:AT105,(AQ3:AQ105=TRUE)*(AT3:AT105&lt;&gt;"")),""))="","",_xlfn.TEXTJOIN(CHAR(10),TRUE,IFERROR(_xlfn._xlws.FILTER(AT3:AT105,(AQ3:AQ105=TRUE)*(AT3:AT105&lt;&gt;"")),"")))</f>
        <v/>
      </c>
      <c r="BB2" s="615" t="s">
        <v>108</v>
      </c>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7"/>
    </row>
    <row r="3" spans="2:89">
      <c r="B3" s="631" t="s">
        <v>95</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5">
        <f>COUNTIF(BB5:BB10,TRUE)+COUNTIF(BB4:BR4,TRUE)</f>
        <v>0</v>
      </c>
      <c r="AL3" s="5">
        <v>1</v>
      </c>
      <c r="AM3" t="str">
        <f>B3</f>
        <v>(1)異常物質</v>
      </c>
      <c r="AN3" t="b">
        <f>OR(OR(BB4,BF4,BJ4,BN4,BR4),BB5:BB10)</f>
        <v>0</v>
      </c>
      <c r="AO3" t="s">
        <v>3</v>
      </c>
      <c r="AP3" t="b">
        <f>TRUE</f>
        <v>1</v>
      </c>
      <c r="AQ3" s="31" t="b">
        <f>AND($AN3,$AP3)</f>
        <v>0</v>
      </c>
      <c r="AR3" s="31" t="b">
        <f>IF($AN3=TRUE,$AP3&lt;&gt;TRUE)</f>
        <v>0</v>
      </c>
      <c r="AT3" s="19" t="str">
        <f>IF(AQ3=TRUE,
    IF(AL3=3,
        IF(AM3="", "", "        "&amp;REPT("-", LEN(AO3) - LEN(SUBSTITUTE(AO3, "-", "")))&amp;AM3&amp;CHAR(10)),
        IF(AL3=1, ""&amp;AM3&amp;CHAR(10),
           IF(AL3=2, "      █"&amp;AM3&amp;CHAR(10), AM3&amp;CHAR(10))
        )
    )&amp;AS3,
    "")</f>
        <v/>
      </c>
      <c r="AV3" s="8"/>
      <c r="AW3" s="7"/>
      <c r="AY3" s="31" t="str">
        <f>IF(AY1="","",AY1&amp;CHAR(10)&amp;AY2)&amp;IF(OR(ISNUMBER(SEARCH("★",AY2)),ISNUMBER(SEARCH("◎",AY2))),CHAR(10)&amp;"※以上項目前有標示"&amp;IF(ISNUMBER(SEARCH("★",AY2)),"標示★符號表示為TFDA認證項目。★ Indicated as TFDA Accreditation Testing Field.","")&amp;IF(ISNUMBER(SEARCH("◎",AY2)),"標示◎符號表示為TAF認證項目。◎ Indicated as TAF Accreditation Testing Field.","")&amp;IF(ISNUMBER(SEARCH("#",AY2)),"#表示為外部服務項目。# stands for subcontract.",""),"")</f>
        <v/>
      </c>
      <c r="BB3" s="620" t="s">
        <v>96</v>
      </c>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9">
        <f>COUNTIF(BB4:BB4,TRUE)</f>
        <v>0</v>
      </c>
    </row>
    <row r="4" spans="2:89">
      <c r="B4" s="36"/>
      <c r="C4" s="635" t="s">
        <v>87</v>
      </c>
      <c r="D4" s="635"/>
      <c r="E4" s="635"/>
      <c r="F4" s="37"/>
      <c r="G4" s="632" t="s">
        <v>88</v>
      </c>
      <c r="H4" s="632"/>
      <c r="I4" s="632"/>
      <c r="J4" s="37"/>
      <c r="K4" s="632" t="s">
        <v>89</v>
      </c>
      <c r="L4" s="632"/>
      <c r="M4" s="632"/>
      <c r="N4" s="37"/>
      <c r="O4" s="632" t="s">
        <v>90</v>
      </c>
      <c r="P4" s="632"/>
      <c r="Q4" s="632"/>
      <c r="R4" s="37"/>
      <c r="S4" s="632" t="s">
        <v>97</v>
      </c>
      <c r="T4" s="632"/>
      <c r="U4" s="632"/>
      <c r="V4" s="636" t="s">
        <v>109</v>
      </c>
      <c r="W4" s="636"/>
      <c r="X4" s="636"/>
      <c r="Y4" s="636"/>
      <c r="Z4" s="636"/>
      <c r="AA4" s="636"/>
      <c r="AB4" s="636"/>
      <c r="AC4" s="636"/>
      <c r="AD4" s="636"/>
      <c r="AE4" s="636"/>
      <c r="AF4" s="636"/>
      <c r="AG4" s="38"/>
      <c r="AH4" s="38"/>
      <c r="AI4" s="38"/>
      <c r="AJ4" s="38"/>
      <c r="AK4" s="38"/>
      <c r="AL4" s="5">
        <v>2</v>
      </c>
      <c r="AM4" s="6" t="str">
        <f>IF(OR(BB4,BF4,BJ4,BN4,BR4),_xlfn.TEXTJOIN(",",TRUE,IF(BB4,C4,""),IF(BF4,G4,""),IF(BJ4,K4,""),IF(BN4,O4,""),IF(BR4,S4,""))&amp;V4,"")</f>
        <v/>
      </c>
      <c r="AN4" s="6" t="b">
        <f>OR(BB4,BF4,BJ4,BN4,BR4)</f>
        <v>0</v>
      </c>
      <c r="AO4" s="6" t="s">
        <v>4</v>
      </c>
      <c r="AP4" t="b">
        <f>OR(BB4,BF4,BJ4,BN4,BR4)</f>
        <v>0</v>
      </c>
      <c r="AQ4" s="31" t="b">
        <f t="shared" ref="AQ4:AQ49" si="0">AND($AN4,$AP4)</f>
        <v>0</v>
      </c>
      <c r="AR4" s="31" t="b">
        <f t="shared" ref="AR4:AR49" si="1">IF($AN4=TRUE,$AP4&lt;&gt;TRUE)</f>
        <v>0</v>
      </c>
      <c r="AT4" s="19" t="str">
        <f>AT3&amp;IF(AQ4=TRUE,
    IF(AL4=3,
        IF(AM4="", "", "        "&amp;REPT("-", LEN(AO4) - LEN(SUBSTITUTE(AO4, "-", "")))&amp;AM4&amp;CHAR(10)),
        IF(AL4=1, ""&amp;AM4&amp;CHAR(10),
           IF(AL4=2, "      █"&amp;AM4&amp;CHAR(10), AM4&amp;CHAR(10))
        )
    )&amp;AS4,
    "")</f>
        <v/>
      </c>
      <c r="AV4" s="8"/>
      <c r="AW4" s="10"/>
      <c r="BB4" s="11" t="b">
        <v>0</v>
      </c>
      <c r="BC4" s="605"/>
      <c r="BD4" s="605"/>
      <c r="BE4" s="605"/>
      <c r="BF4" s="605" t="b">
        <v>0</v>
      </c>
      <c r="BG4" s="605"/>
      <c r="BH4" s="605"/>
      <c r="BI4" s="605"/>
      <c r="BJ4" s="605" t="b">
        <v>0</v>
      </c>
      <c r="BK4" s="605"/>
      <c r="BL4" s="605"/>
      <c r="BM4" s="605"/>
      <c r="BN4" s="605" t="b">
        <v>0</v>
      </c>
      <c r="BO4" s="605"/>
      <c r="BP4" s="605"/>
      <c r="BQ4" s="605"/>
      <c r="BR4" s="605" t="b">
        <v>0</v>
      </c>
      <c r="BS4" s="605"/>
      <c r="BT4" s="605"/>
      <c r="BU4" s="605"/>
      <c r="BV4" s="605"/>
      <c r="BW4" s="605"/>
      <c r="BX4" s="605"/>
      <c r="BY4" s="605"/>
      <c r="BZ4" s="605"/>
      <c r="CA4" s="605"/>
      <c r="CB4" s="605"/>
      <c r="CC4" s="605"/>
      <c r="CD4" s="605"/>
      <c r="CE4" s="605"/>
      <c r="CF4" s="605"/>
      <c r="CG4" s="605"/>
      <c r="CH4" s="605"/>
      <c r="CI4" s="605"/>
      <c r="CJ4" s="605"/>
      <c r="CK4" s="605"/>
    </row>
    <row r="5" spans="2:89">
      <c r="B5" s="13"/>
      <c r="C5" s="634" t="s">
        <v>103</v>
      </c>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5">
        <v>2</v>
      </c>
      <c r="AM5" s="6" t="str">
        <f>IF(BB5,C5,"")</f>
        <v/>
      </c>
      <c r="AN5" s="6" t="b">
        <f>BB5</f>
        <v>0</v>
      </c>
      <c r="AO5" s="6" t="s">
        <v>5</v>
      </c>
      <c r="AP5" t="b">
        <f>BB5</f>
        <v>0</v>
      </c>
      <c r="AQ5" s="31" t="b">
        <f t="shared" si="0"/>
        <v>0</v>
      </c>
      <c r="AR5" s="31" t="b">
        <f t="shared" si="1"/>
        <v>0</v>
      </c>
      <c r="AT5" s="19" t="str">
        <f t="shared" ref="AT5:AT49" si="2">AT4&amp;IF(AQ5=TRUE,
    IF(AL5=3,
        IF(AM5="", "", "        "&amp;REPT("-", LEN(AO5) - LEN(SUBSTITUTE(AO5, "-", "")))&amp;AM5&amp;CHAR(10)),
        IF(AL5=1, ""&amp;AM5&amp;CHAR(10),
           IF(AL5=2, "      █"&amp;AM5&amp;CHAR(10), AM5&amp;CHAR(10))
        )
    )&amp;AS5,
    "")</f>
        <v/>
      </c>
      <c r="AV5" s="8"/>
      <c r="AW5" s="10"/>
      <c r="BB5" s="11" t="b">
        <v>0</v>
      </c>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2:89">
      <c r="B6" s="13"/>
      <c r="C6" s="634" t="s">
        <v>104</v>
      </c>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5">
        <v>2</v>
      </c>
      <c r="AM6" s="6" t="str">
        <f t="shared" ref="AM6:AM10" si="3">IF(BB6,C6,"")</f>
        <v/>
      </c>
      <c r="AN6" s="6" t="b">
        <f t="shared" ref="AN6:AN10" si="4">BB6</f>
        <v>0</v>
      </c>
      <c r="AO6" s="6" t="s">
        <v>6</v>
      </c>
      <c r="AP6" t="b">
        <f t="shared" ref="AP6:AP10" si="5">BB6</f>
        <v>0</v>
      </c>
      <c r="AQ6" s="31" t="b">
        <f t="shared" si="0"/>
        <v>0</v>
      </c>
      <c r="AR6" s="31" t="b">
        <f t="shared" si="1"/>
        <v>0</v>
      </c>
      <c r="AT6" s="19" t="str">
        <f t="shared" si="2"/>
        <v/>
      </c>
      <c r="AV6" s="8"/>
      <c r="AW6" s="10"/>
      <c r="BB6" s="11" t="b">
        <v>0</v>
      </c>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row>
    <row r="7" spans="2:89">
      <c r="B7" s="13"/>
      <c r="C7" s="634" t="s">
        <v>105</v>
      </c>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5">
        <v>2</v>
      </c>
      <c r="AM7" s="6" t="str">
        <f t="shared" si="3"/>
        <v/>
      </c>
      <c r="AN7" s="6" t="b">
        <f t="shared" si="4"/>
        <v>0</v>
      </c>
      <c r="AO7" s="6" t="s">
        <v>7</v>
      </c>
      <c r="AP7" t="b">
        <f t="shared" si="5"/>
        <v>0</v>
      </c>
      <c r="AQ7" s="31" t="b">
        <f t="shared" si="0"/>
        <v>0</v>
      </c>
      <c r="AR7" s="31" t="b">
        <f t="shared" si="1"/>
        <v>0</v>
      </c>
      <c r="AT7" s="19" t="str">
        <f t="shared" si="2"/>
        <v/>
      </c>
      <c r="AV7" s="8"/>
      <c r="AW7" s="10"/>
      <c r="BB7" s="11" t="b">
        <v>0</v>
      </c>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2:89">
      <c r="B8" s="13"/>
      <c r="C8" s="634" t="s">
        <v>137</v>
      </c>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5">
        <v>2</v>
      </c>
      <c r="AM8" s="6" t="str">
        <f t="shared" si="3"/>
        <v/>
      </c>
      <c r="AN8" s="6" t="b">
        <f t="shared" si="4"/>
        <v>0</v>
      </c>
      <c r="AO8" s="6" t="s">
        <v>8</v>
      </c>
      <c r="AP8" t="b">
        <f t="shared" si="5"/>
        <v>0</v>
      </c>
      <c r="AQ8" s="31" t="b">
        <f t="shared" si="0"/>
        <v>0</v>
      </c>
      <c r="AR8" s="31" t="b">
        <f t="shared" si="1"/>
        <v>0</v>
      </c>
      <c r="AT8" s="19" t="str">
        <f t="shared" si="2"/>
        <v/>
      </c>
      <c r="AV8" s="8"/>
      <c r="AW8" s="10"/>
      <c r="BB8" s="11" t="b">
        <v>0</v>
      </c>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row>
    <row r="9" spans="2:89">
      <c r="B9" s="13"/>
      <c r="C9" s="634" t="s">
        <v>106</v>
      </c>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5">
        <v>2</v>
      </c>
      <c r="AM9" s="6" t="str">
        <f>IF(BB9,C9,"")</f>
        <v/>
      </c>
      <c r="AN9" s="6" t="b">
        <f>BB9</f>
        <v>0</v>
      </c>
      <c r="AO9" s="6" t="s">
        <v>10</v>
      </c>
      <c r="AP9" t="b">
        <f>BB9</f>
        <v>0</v>
      </c>
      <c r="AQ9" s="31" t="b">
        <f>AND($AN9,$AP9)</f>
        <v>0</v>
      </c>
      <c r="AR9" s="31" t="b">
        <f>IF($AN9=TRUE,$AP9&lt;&gt;TRUE)</f>
        <v>0</v>
      </c>
      <c r="AT9" s="19" t="str">
        <f>AT10&amp;IF(AQ9=TRUE,
    IF(AL9=3,
        IF(AM9="", "", "        "&amp;REPT("-", LEN(AO9) - LEN(SUBSTITUTE(AO9, "-", "")))&amp;AM9&amp;CHAR(10)),
        IF(AL9=1, ""&amp;AM9&amp;CHAR(10),
           IF(AL9=2, "      █"&amp;AM9&amp;CHAR(10), AM9&amp;CHAR(10))
        )
    )&amp;AS9,
    "")</f>
        <v/>
      </c>
      <c r="AV9" s="8"/>
      <c r="AW9" s="10"/>
      <c r="BB9" s="11" t="b">
        <v>0</v>
      </c>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2:89">
      <c r="B10" s="13"/>
      <c r="C10" s="634" t="s">
        <v>110</v>
      </c>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5">
        <v>2</v>
      </c>
      <c r="AM10" s="6" t="str">
        <f t="shared" si="3"/>
        <v/>
      </c>
      <c r="AN10" s="6" t="b">
        <f t="shared" si="4"/>
        <v>0</v>
      </c>
      <c r="AO10" s="6" t="s">
        <v>9</v>
      </c>
      <c r="AP10" t="b">
        <f t="shared" si="5"/>
        <v>0</v>
      </c>
      <c r="AQ10" s="31" t="b">
        <f t="shared" si="0"/>
        <v>0</v>
      </c>
      <c r="AR10" s="31" t="b">
        <f t="shared" si="1"/>
        <v>0</v>
      </c>
      <c r="AT10" s="19" t="str">
        <f>AT8&amp;IF(AQ10=TRUE,
    IF(AL10=3,
        IF(AM10="", "", "        "&amp;REPT("-", LEN(AO10) - LEN(SUBSTITUTE(AO10, "-", "")))&amp;AM10&amp;CHAR(10)),
        IF(AL10=1, ""&amp;AM10&amp;CHAR(10),
           IF(AL10=2, "      █"&amp;AM10&amp;CHAR(10), AM10&amp;CHAR(10))
        )
    )&amp;AS10,
    "")</f>
        <v/>
      </c>
      <c r="AV10" s="8"/>
      <c r="AW10" s="10"/>
      <c r="BB10" s="11" t="b">
        <v>0</v>
      </c>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2:89">
      <c r="B11" s="631" t="s">
        <v>98</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5">
        <f>COUNTIF(BB12:BB17,TRUE)</f>
        <v>0</v>
      </c>
      <c r="AL11" s="5">
        <v>1</v>
      </c>
      <c r="AM11" t="str">
        <f>B11</f>
        <v>(2)基本項目</v>
      </c>
      <c r="AN11" s="6" t="b">
        <f>OR(BB12:BB17)</f>
        <v>0</v>
      </c>
      <c r="AO11" s="6" t="s">
        <v>11</v>
      </c>
      <c r="AP11" t="b">
        <f>TRUE</f>
        <v>1</v>
      </c>
      <c r="AQ11" s="31" t="b">
        <f t="shared" si="0"/>
        <v>0</v>
      </c>
      <c r="AR11" s="31" t="b">
        <f t="shared" si="1"/>
        <v>0</v>
      </c>
      <c r="AT11" s="19" t="str">
        <f>AT9&amp;IF(AQ11=TRUE,
    IF(AL11=3,
        IF(AM11="", "", "        "&amp;REPT("-", LEN(AO11) - LEN(SUBSTITUTE(AO11, "-", "")))&amp;AM11&amp;CHAR(10)),
        IF(AL11=1, ""&amp;AM11&amp;CHAR(10),
           IF(AL11=2, "      █"&amp;AM11&amp;CHAR(10), AM11&amp;CHAR(10))
        )
    )&amp;AS11,
    "")</f>
        <v/>
      </c>
      <c r="AV11" s="8"/>
      <c r="AW11" s="10"/>
      <c r="BB11" s="11"/>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2:89">
      <c r="B12" s="13"/>
      <c r="C12" s="634" t="s">
        <v>107</v>
      </c>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5">
        <v>2</v>
      </c>
      <c r="AM12" s="6" t="str">
        <f t="shared" ref="AM12:AM17" si="6">IF(BB12,C12,"")</f>
        <v/>
      </c>
      <c r="AN12" s="6" t="b">
        <f t="shared" ref="AN12:AN17" si="7">BB12</f>
        <v>0</v>
      </c>
      <c r="AO12" s="6" t="s">
        <v>12</v>
      </c>
      <c r="AP12" t="b">
        <f t="shared" ref="AP12:AP17" si="8">BB12</f>
        <v>0</v>
      </c>
      <c r="AQ12" s="31" t="b">
        <f t="shared" si="0"/>
        <v>0</v>
      </c>
      <c r="AR12" s="31" t="b">
        <f t="shared" si="1"/>
        <v>0</v>
      </c>
      <c r="AT12" s="19" t="str">
        <f t="shared" si="2"/>
        <v/>
      </c>
      <c r="AV12" s="8"/>
      <c r="AW12" s="10"/>
      <c r="BB12" s="11" t="b">
        <v>0</v>
      </c>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2:89">
      <c r="B13" s="13"/>
      <c r="C13" s="634" t="s">
        <v>111</v>
      </c>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5">
        <v>2</v>
      </c>
      <c r="AM13" s="6" t="str">
        <f t="shared" si="6"/>
        <v/>
      </c>
      <c r="AN13" s="6" t="b">
        <f t="shared" si="7"/>
        <v>0</v>
      </c>
      <c r="AO13" s="6" t="s">
        <v>13</v>
      </c>
      <c r="AP13" t="b">
        <f t="shared" si="8"/>
        <v>0</v>
      </c>
      <c r="AQ13" s="31" t="b">
        <f t="shared" si="0"/>
        <v>0</v>
      </c>
      <c r="AR13" s="31" t="b">
        <f t="shared" si="1"/>
        <v>0</v>
      </c>
      <c r="AT13" s="19" t="str">
        <f t="shared" si="2"/>
        <v/>
      </c>
      <c r="AV13" s="8"/>
      <c r="AW13" s="10"/>
      <c r="BB13" s="11" t="b">
        <v>0</v>
      </c>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2:89">
      <c r="B14" s="13"/>
      <c r="C14" s="634" t="s">
        <v>112</v>
      </c>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5">
        <v>2</v>
      </c>
      <c r="AM14" s="6" t="str">
        <f t="shared" si="6"/>
        <v/>
      </c>
      <c r="AN14" s="6" t="b">
        <f t="shared" si="7"/>
        <v>0</v>
      </c>
      <c r="AO14" s="6" t="s">
        <v>14</v>
      </c>
      <c r="AP14" t="b">
        <f t="shared" si="8"/>
        <v>0</v>
      </c>
      <c r="AQ14" s="31" t="b">
        <f t="shared" si="0"/>
        <v>0</v>
      </c>
      <c r="AR14" s="31" t="b">
        <f t="shared" si="1"/>
        <v>0</v>
      </c>
      <c r="AT14" s="19" t="str">
        <f t="shared" si="2"/>
        <v/>
      </c>
      <c r="AV14" s="8"/>
      <c r="AW14" s="10"/>
      <c r="BB14" s="11" t="b">
        <v>0</v>
      </c>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2:89">
      <c r="B15" s="13"/>
      <c r="C15" s="634" t="s">
        <v>113</v>
      </c>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5">
        <v>2</v>
      </c>
      <c r="AM15" s="6" t="str">
        <f t="shared" si="6"/>
        <v/>
      </c>
      <c r="AN15" s="6" t="b">
        <f t="shared" si="7"/>
        <v>0</v>
      </c>
      <c r="AO15" s="6" t="s">
        <v>15</v>
      </c>
      <c r="AP15" t="b">
        <f t="shared" si="8"/>
        <v>0</v>
      </c>
      <c r="AQ15" s="31" t="b">
        <f t="shared" si="0"/>
        <v>0</v>
      </c>
      <c r="AR15" s="31" t="b">
        <f t="shared" si="1"/>
        <v>0</v>
      </c>
      <c r="AT15" s="19" t="str">
        <f t="shared" si="2"/>
        <v/>
      </c>
      <c r="AV15" s="8"/>
      <c r="AW15" s="10"/>
      <c r="BB15" s="11" t="b">
        <v>0</v>
      </c>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2:89">
      <c r="B16" s="13"/>
      <c r="C16" s="634" t="s">
        <v>114</v>
      </c>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5">
        <v>2</v>
      </c>
      <c r="AM16" s="6" t="str">
        <f t="shared" si="6"/>
        <v/>
      </c>
      <c r="AN16" s="6" t="b">
        <f t="shared" si="7"/>
        <v>0</v>
      </c>
      <c r="AO16" s="6" t="s">
        <v>16</v>
      </c>
      <c r="AP16" t="b">
        <f t="shared" si="8"/>
        <v>0</v>
      </c>
      <c r="AQ16" s="31" t="b">
        <f t="shared" si="0"/>
        <v>0</v>
      </c>
      <c r="AR16" s="31" t="b">
        <f t="shared" si="1"/>
        <v>0</v>
      </c>
      <c r="AT16" s="19" t="str">
        <f t="shared" si="2"/>
        <v/>
      </c>
      <c r="AV16" s="8"/>
      <c r="AW16" s="10"/>
      <c r="BB16" s="11" t="b">
        <v>0</v>
      </c>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2:89">
      <c r="B17" s="13"/>
      <c r="C17" s="634" t="s">
        <v>115</v>
      </c>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5">
        <v>2</v>
      </c>
      <c r="AM17" s="6" t="str">
        <f t="shared" si="6"/>
        <v/>
      </c>
      <c r="AN17" s="6" t="b">
        <f t="shared" si="7"/>
        <v>0</v>
      </c>
      <c r="AO17" s="6" t="s">
        <v>17</v>
      </c>
      <c r="AP17" t="b">
        <f t="shared" si="8"/>
        <v>0</v>
      </c>
      <c r="AQ17" s="31" t="b">
        <f t="shared" si="0"/>
        <v>0</v>
      </c>
      <c r="AR17" s="31" t="b">
        <f t="shared" si="1"/>
        <v>0</v>
      </c>
      <c r="AT17" s="19" t="str">
        <f t="shared" si="2"/>
        <v/>
      </c>
      <c r="AV17" s="8"/>
      <c r="AW17" s="10"/>
      <c r="BB17" s="11" t="b">
        <v>0</v>
      </c>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2:89">
      <c r="B18" s="631" t="s">
        <v>99</v>
      </c>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5">
        <f>COUNTIF(BB19:BB24,TRUE)</f>
        <v>0</v>
      </c>
      <c r="AL18" s="5">
        <v>1</v>
      </c>
      <c r="AM18" t="str">
        <f>B18</f>
        <v>(3)微生物</v>
      </c>
      <c r="AN18" s="6" t="b">
        <f>OR(BB19:BB24)</f>
        <v>0</v>
      </c>
      <c r="AO18" s="6" t="s">
        <v>18</v>
      </c>
      <c r="AP18" t="b">
        <f>TRUE</f>
        <v>1</v>
      </c>
      <c r="AQ18" s="31" t="b">
        <f t="shared" si="0"/>
        <v>0</v>
      </c>
      <c r="AR18" s="31" t="b">
        <f t="shared" si="1"/>
        <v>0</v>
      </c>
      <c r="AT18" s="19" t="str">
        <f t="shared" si="2"/>
        <v/>
      </c>
      <c r="AV18" s="8"/>
      <c r="AW18" s="10"/>
      <c r="BB18" s="11"/>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2:89">
      <c r="B19" s="13"/>
      <c r="C19" s="634" t="s">
        <v>116</v>
      </c>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5">
        <v>2</v>
      </c>
      <c r="AM19" s="6" t="str">
        <f t="shared" ref="AM19:AM24" si="9">IF(BB19,C19,"")</f>
        <v/>
      </c>
      <c r="AN19" s="6" t="b">
        <f t="shared" ref="AN19:AN24" si="10">BB19</f>
        <v>0</v>
      </c>
      <c r="AO19" s="6" t="s">
        <v>19</v>
      </c>
      <c r="AP19" t="b">
        <f t="shared" ref="AP19:AP23" si="11">BB19</f>
        <v>0</v>
      </c>
      <c r="AQ19" s="31" t="b">
        <f t="shared" si="0"/>
        <v>0</v>
      </c>
      <c r="AR19" s="31" t="b">
        <f t="shared" si="1"/>
        <v>0</v>
      </c>
      <c r="AT19" s="19" t="str">
        <f t="shared" si="2"/>
        <v/>
      </c>
      <c r="AV19" s="8"/>
      <c r="AW19" s="10"/>
      <c r="BB19" s="11" t="b">
        <v>0</v>
      </c>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2:89">
      <c r="B20" s="13"/>
      <c r="C20" s="634" t="s">
        <v>117</v>
      </c>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5">
        <v>2</v>
      </c>
      <c r="AM20" s="6" t="str">
        <f t="shared" si="9"/>
        <v/>
      </c>
      <c r="AN20" s="6" t="b">
        <f t="shared" si="10"/>
        <v>0</v>
      </c>
      <c r="AO20" s="6" t="s">
        <v>20</v>
      </c>
      <c r="AP20" t="b">
        <f t="shared" si="11"/>
        <v>0</v>
      </c>
      <c r="AQ20" s="31" t="b">
        <f t="shared" si="0"/>
        <v>0</v>
      </c>
      <c r="AR20" s="31" t="b">
        <f t="shared" si="1"/>
        <v>0</v>
      </c>
      <c r="AT20" s="19" t="str">
        <f t="shared" si="2"/>
        <v/>
      </c>
      <c r="AV20" s="8"/>
      <c r="AW20" s="10"/>
      <c r="BB20" s="11" t="b">
        <v>0</v>
      </c>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2:89">
      <c r="B21" s="13"/>
      <c r="C21" s="634" t="s">
        <v>118</v>
      </c>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5">
        <v>2</v>
      </c>
      <c r="AM21" s="6" t="str">
        <f t="shared" si="9"/>
        <v/>
      </c>
      <c r="AN21" s="6" t="b">
        <f t="shared" si="10"/>
        <v>0</v>
      </c>
      <c r="AO21" s="6" t="s">
        <v>21</v>
      </c>
      <c r="AP21" t="b">
        <f t="shared" si="11"/>
        <v>0</v>
      </c>
      <c r="AQ21" s="31" t="b">
        <f t="shared" si="0"/>
        <v>0</v>
      </c>
      <c r="AR21" s="31" t="b">
        <f t="shared" si="1"/>
        <v>0</v>
      </c>
      <c r="AT21" s="19" t="str">
        <f t="shared" si="2"/>
        <v/>
      </c>
      <c r="AV21" s="8"/>
      <c r="AW21" s="10"/>
      <c r="BB21" s="11" t="b">
        <v>0</v>
      </c>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2:89">
      <c r="B22" s="13"/>
      <c r="C22" s="634" t="s">
        <v>119</v>
      </c>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5">
        <v>2</v>
      </c>
      <c r="AM22" s="6" t="str">
        <f t="shared" si="9"/>
        <v/>
      </c>
      <c r="AN22" s="6" t="b">
        <f t="shared" si="10"/>
        <v>0</v>
      </c>
      <c r="AO22" s="6" t="s">
        <v>22</v>
      </c>
      <c r="AP22" t="b">
        <f t="shared" si="11"/>
        <v>0</v>
      </c>
      <c r="AQ22" s="31" t="b">
        <f t="shared" si="0"/>
        <v>0</v>
      </c>
      <c r="AR22" s="31" t="b">
        <f t="shared" si="1"/>
        <v>0</v>
      </c>
      <c r="AT22" s="19" t="str">
        <f t="shared" si="2"/>
        <v/>
      </c>
      <c r="AV22" s="8"/>
      <c r="AW22" s="10"/>
      <c r="BB22" s="11" t="b">
        <v>0</v>
      </c>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2:89">
      <c r="B23" s="13"/>
      <c r="C23" s="634" t="s">
        <v>120</v>
      </c>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5">
        <v>2</v>
      </c>
      <c r="AM23" s="6" t="str">
        <f t="shared" si="9"/>
        <v/>
      </c>
      <c r="AN23" s="6" t="b">
        <f t="shared" si="10"/>
        <v>0</v>
      </c>
      <c r="AO23" s="6" t="s">
        <v>23</v>
      </c>
      <c r="AP23" t="b">
        <f t="shared" si="11"/>
        <v>0</v>
      </c>
      <c r="AQ23" s="31" t="b">
        <f t="shared" si="0"/>
        <v>0</v>
      </c>
      <c r="AR23" s="31" t="b">
        <f t="shared" si="1"/>
        <v>0</v>
      </c>
      <c r="AT23" s="19" t="str">
        <f t="shared" si="2"/>
        <v/>
      </c>
      <c r="AV23" s="8"/>
      <c r="AW23" s="10"/>
      <c r="BB23" s="11" t="b">
        <v>0</v>
      </c>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row>
    <row r="24" spans="2:89">
      <c r="B24" s="13"/>
      <c r="C24" s="634" t="s">
        <v>121</v>
      </c>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5">
        <v>2</v>
      </c>
      <c r="AM24" s="6" t="str">
        <f t="shared" si="9"/>
        <v/>
      </c>
      <c r="AN24" s="6" t="b">
        <f t="shared" si="10"/>
        <v>0</v>
      </c>
      <c r="AO24" s="6" t="s">
        <v>24</v>
      </c>
      <c r="AP24" t="b">
        <f>BB24</f>
        <v>0</v>
      </c>
      <c r="AQ24" s="31" t="b">
        <f t="shared" si="0"/>
        <v>0</v>
      </c>
      <c r="AR24" s="31" t="b">
        <f t="shared" si="1"/>
        <v>0</v>
      </c>
      <c r="AT24" s="19" t="str">
        <f t="shared" si="2"/>
        <v/>
      </c>
      <c r="AV24" s="8"/>
      <c r="AW24" s="10"/>
      <c r="BB24" s="11" t="b">
        <v>0</v>
      </c>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row>
    <row r="25" spans="2:89">
      <c r="B25" s="631" t="s">
        <v>100</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5">
        <f>COUNTIF(BB26:BB39,TRUE)</f>
        <v>0</v>
      </c>
      <c r="AL25" s="5">
        <v>1</v>
      </c>
      <c r="AM25" t="str">
        <f>B25</f>
        <v>(4)常見測項</v>
      </c>
      <c r="AN25" s="6" t="b">
        <f>OR(BB26:BB39)</f>
        <v>0</v>
      </c>
      <c r="AO25" s="6" t="s">
        <v>25</v>
      </c>
      <c r="AP25" t="b">
        <f>TRUE</f>
        <v>1</v>
      </c>
      <c r="AQ25" s="31" t="b">
        <f t="shared" si="0"/>
        <v>0</v>
      </c>
      <c r="AR25" s="31" t="b">
        <f t="shared" si="1"/>
        <v>0</v>
      </c>
      <c r="AT25" s="19" t="str">
        <f t="shared" si="2"/>
        <v/>
      </c>
      <c r="AV25" s="8"/>
      <c r="AW25" s="10"/>
      <c r="BB25" s="11"/>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row>
    <row r="26" spans="2:89">
      <c r="B26" s="13"/>
      <c r="C26" s="634" t="s">
        <v>122</v>
      </c>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5">
        <v>2</v>
      </c>
      <c r="AM26" s="6" t="str">
        <f t="shared" ref="AM26:AM38" si="12">IF(BB26,C26,"")</f>
        <v/>
      </c>
      <c r="AN26" s="6" t="b">
        <f t="shared" ref="AN26:AN37" si="13">BB26</f>
        <v>0</v>
      </c>
      <c r="AO26" s="6" t="s">
        <v>26</v>
      </c>
      <c r="AP26" t="b">
        <f t="shared" ref="AP26:AP38" si="14">BB26</f>
        <v>0</v>
      </c>
      <c r="AQ26" s="31" t="b">
        <f t="shared" si="0"/>
        <v>0</v>
      </c>
      <c r="AR26" s="31" t="b">
        <f t="shared" si="1"/>
        <v>0</v>
      </c>
      <c r="AT26" s="19" t="str">
        <f t="shared" si="2"/>
        <v/>
      </c>
      <c r="AV26" s="8"/>
      <c r="AW26" s="10"/>
      <c r="BB26" s="11" t="b">
        <v>0</v>
      </c>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2:89">
      <c r="B27" s="13"/>
      <c r="C27" s="634" t="s">
        <v>123</v>
      </c>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5">
        <v>2</v>
      </c>
      <c r="AM27" s="6" t="str">
        <f t="shared" si="12"/>
        <v/>
      </c>
      <c r="AN27" s="6" t="b">
        <f t="shared" si="13"/>
        <v>0</v>
      </c>
      <c r="AO27" s="6" t="s">
        <v>27</v>
      </c>
      <c r="AP27" t="b">
        <f t="shared" si="14"/>
        <v>0</v>
      </c>
      <c r="AQ27" s="31" t="b">
        <f t="shared" si="0"/>
        <v>0</v>
      </c>
      <c r="AR27" s="31" t="b">
        <f t="shared" si="1"/>
        <v>0</v>
      </c>
      <c r="AT27" s="19" t="str">
        <f t="shared" si="2"/>
        <v/>
      </c>
      <c r="AV27" s="8"/>
      <c r="AW27" s="10"/>
      <c r="BB27" s="11" t="b">
        <v>0</v>
      </c>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2:89">
      <c r="B28" s="13"/>
      <c r="C28" s="634" t="s">
        <v>129</v>
      </c>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5">
        <v>2</v>
      </c>
      <c r="AM28" s="6" t="str">
        <f>IF(BB28,C28,"")</f>
        <v/>
      </c>
      <c r="AN28" s="6" t="b">
        <f>BB28</f>
        <v>0</v>
      </c>
      <c r="AO28" s="6" t="s">
        <v>34</v>
      </c>
      <c r="AP28" t="b">
        <f>BB28</f>
        <v>0</v>
      </c>
      <c r="AQ28" s="31" t="b">
        <f>AND($AN28,$AP28)</f>
        <v>0</v>
      </c>
      <c r="AR28" s="31" t="b">
        <f>IF($AN28=TRUE,$AP28&lt;&gt;TRUE)</f>
        <v>0</v>
      </c>
      <c r="AT28" s="19" t="str">
        <f>AT37&amp;IF(AQ28=TRUE,
    IF(AL28=3,
        IF(AM28="", "", "        "&amp;REPT("-", LEN(AO28) - LEN(SUBSTITUTE(AO28, "-", "")))&amp;AM28&amp;CHAR(10)),
        IF(AL28=1, ""&amp;AM28&amp;CHAR(10),
           IF(AL28=2, "      █"&amp;AM28&amp;CHAR(10), AM28&amp;CHAR(10))
        )
    )&amp;AS28,
    "")</f>
        <v/>
      </c>
      <c r="AV28" s="8"/>
      <c r="AW28" s="10"/>
      <c r="BB28" s="11" t="b">
        <v>0</v>
      </c>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2:89">
      <c r="B29" s="13"/>
      <c r="C29" s="634" t="s">
        <v>124</v>
      </c>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5">
        <v>2</v>
      </c>
      <c r="AM29" s="6" t="str">
        <f t="shared" si="12"/>
        <v/>
      </c>
      <c r="AN29" s="6" t="b">
        <f t="shared" si="13"/>
        <v>0</v>
      </c>
      <c r="AO29" s="6" t="s">
        <v>28</v>
      </c>
      <c r="AP29" t="b">
        <f t="shared" si="14"/>
        <v>0</v>
      </c>
      <c r="AQ29" s="31" t="b">
        <f t="shared" si="0"/>
        <v>0</v>
      </c>
      <c r="AR29" s="31" t="b">
        <f t="shared" si="1"/>
        <v>0</v>
      </c>
      <c r="AT29" s="19" t="str">
        <f>AT27&amp;IF(AQ29=TRUE,
    IF(AL29=3,
        IF(AM29="", "", "        "&amp;REPT("-", LEN(AO29) - LEN(SUBSTITUTE(AO29, "-", "")))&amp;AM29&amp;CHAR(10)),
        IF(AL29=1, ""&amp;AM29&amp;CHAR(10),
           IF(AL29=2, "      █"&amp;AM29&amp;CHAR(10), AM29&amp;CHAR(10))
        )
    )&amp;AS29,
    "")</f>
        <v/>
      </c>
      <c r="AV29" s="8"/>
      <c r="AW29" s="10"/>
      <c r="BB29" s="11" t="b">
        <v>0</v>
      </c>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2:89">
      <c r="B30" s="13"/>
      <c r="C30" s="634" t="s">
        <v>125</v>
      </c>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5">
        <v>2</v>
      </c>
      <c r="AM30" s="6" t="str">
        <f t="shared" si="12"/>
        <v/>
      </c>
      <c r="AN30" s="6" t="b">
        <f t="shared" si="13"/>
        <v>0</v>
      </c>
      <c r="AO30" s="6" t="s">
        <v>29</v>
      </c>
      <c r="AP30" t="b">
        <f t="shared" si="14"/>
        <v>0</v>
      </c>
      <c r="AQ30" s="31" t="b">
        <f t="shared" si="0"/>
        <v>0</v>
      </c>
      <c r="AR30" s="31" t="b">
        <f t="shared" si="1"/>
        <v>0</v>
      </c>
      <c r="AT30" s="19" t="str">
        <f t="shared" si="2"/>
        <v/>
      </c>
      <c r="AV30" s="8"/>
      <c r="AW30" s="10"/>
      <c r="BB30" s="11" t="b">
        <v>0</v>
      </c>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2:89">
      <c r="B31" s="13"/>
      <c r="C31" s="634" t="s">
        <v>126</v>
      </c>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5">
        <v>2</v>
      </c>
      <c r="AM31" s="6" t="str">
        <f t="shared" si="12"/>
        <v/>
      </c>
      <c r="AN31" s="6" t="b">
        <f t="shared" si="13"/>
        <v>0</v>
      </c>
      <c r="AO31" s="6" t="s">
        <v>30</v>
      </c>
      <c r="AP31" t="b">
        <f t="shared" si="14"/>
        <v>0</v>
      </c>
      <c r="AQ31" s="31" t="b">
        <f t="shared" si="0"/>
        <v>0</v>
      </c>
      <c r="AR31" s="31" t="b">
        <f t="shared" si="1"/>
        <v>0</v>
      </c>
      <c r="AT31" s="19" t="str">
        <f t="shared" si="2"/>
        <v/>
      </c>
      <c r="AV31" s="8"/>
      <c r="AW31" s="10"/>
      <c r="BB31" s="11" t="b">
        <v>0</v>
      </c>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2:89">
      <c r="B32" s="13"/>
      <c r="C32" s="634" t="s">
        <v>132</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5">
        <v>2</v>
      </c>
      <c r="AM32" s="6" t="str">
        <f>IF(BB32,C32,"")</f>
        <v/>
      </c>
      <c r="AN32" s="6" t="b">
        <f>BB32</f>
        <v>0</v>
      </c>
      <c r="AO32" s="6" t="s">
        <v>37</v>
      </c>
      <c r="AP32" t="b">
        <f>BB32</f>
        <v>0</v>
      </c>
      <c r="AQ32" s="31" t="b">
        <f>AND($AN32,$AP32)</f>
        <v>0</v>
      </c>
      <c r="AR32" s="31" t="b">
        <f>IF($AN32=TRUE,$AP32&lt;&gt;TRUE)</f>
        <v>0</v>
      </c>
      <c r="AT32" s="19" t="str">
        <f>AT36&amp;IF(AQ32=TRUE,
    IF(AL32=3,
        IF(AM32="", "", "        "&amp;REPT("-", LEN(AO32) - LEN(SUBSTITUTE(AO32, "-", "")))&amp;AM32&amp;CHAR(10)),
        IF(AL32=1, ""&amp;AM32&amp;CHAR(10),
           IF(AL32=2, "      █"&amp;AM32&amp;CHAR(10), AM32&amp;CHAR(10))
        )
    )&amp;AS32,
    "")</f>
        <v/>
      </c>
      <c r="AV32" s="8"/>
      <c r="AW32" s="10"/>
      <c r="BB32" s="11" t="b">
        <v>0</v>
      </c>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2:89">
      <c r="B33" s="13"/>
      <c r="C33" s="634" t="s">
        <v>127</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5">
        <v>2</v>
      </c>
      <c r="AM33" s="6" t="str">
        <f t="shared" si="12"/>
        <v/>
      </c>
      <c r="AN33" s="6" t="b">
        <f t="shared" si="13"/>
        <v>0</v>
      </c>
      <c r="AO33" s="6" t="s">
        <v>31</v>
      </c>
      <c r="AP33" t="b">
        <f t="shared" si="14"/>
        <v>0</v>
      </c>
      <c r="AQ33" s="31" t="b">
        <f t="shared" si="0"/>
        <v>0</v>
      </c>
      <c r="AR33" s="31" t="b">
        <f t="shared" si="1"/>
        <v>0</v>
      </c>
      <c r="AT33" s="19" t="str">
        <f>AT31&amp;IF(AQ33=TRUE,
    IF(AL33=3,
        IF(AM33="", "", "        "&amp;REPT("-", LEN(AO33) - LEN(SUBSTITUTE(AO33, "-", "")))&amp;AM33&amp;CHAR(10)),
        IF(AL33=1, ""&amp;AM33&amp;CHAR(10),
           IF(AL33=2, "      █"&amp;AM33&amp;CHAR(10), AM33&amp;CHAR(10))
        )
    )&amp;AS33,
    "")</f>
        <v/>
      </c>
      <c r="AV33" s="8"/>
      <c r="AW33" s="10"/>
      <c r="BB33" s="11" t="b">
        <v>0</v>
      </c>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2:89">
      <c r="B34" s="13"/>
      <c r="C34" s="634" t="s">
        <v>219</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5">
        <v>2</v>
      </c>
      <c r="AM34" s="6" t="str">
        <f t="shared" si="12"/>
        <v/>
      </c>
      <c r="AN34" s="6" t="b">
        <f t="shared" si="13"/>
        <v>0</v>
      </c>
      <c r="AO34" s="6" t="s">
        <v>32</v>
      </c>
      <c r="AP34" t="b">
        <f t="shared" si="14"/>
        <v>0</v>
      </c>
      <c r="AQ34" s="31" t="b">
        <f t="shared" si="0"/>
        <v>0</v>
      </c>
      <c r="AR34" s="31" t="b">
        <f t="shared" si="1"/>
        <v>0</v>
      </c>
      <c r="AT34" s="19" t="str">
        <f t="shared" si="2"/>
        <v/>
      </c>
      <c r="AV34" s="8"/>
      <c r="AW34" s="10"/>
      <c r="BB34" s="11" t="b">
        <v>0</v>
      </c>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2:89">
      <c r="B35" s="13"/>
      <c r="C35" s="634" t="s">
        <v>133</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5">
        <v>2</v>
      </c>
      <c r="AM35" s="6" t="str">
        <f>IF(BB35,C35,"")</f>
        <v/>
      </c>
      <c r="AN35" s="6" t="b">
        <f>BB35</f>
        <v>0</v>
      </c>
      <c r="AO35" s="6" t="s">
        <v>38</v>
      </c>
      <c r="AP35" t="b">
        <f>BB35</f>
        <v>0</v>
      </c>
      <c r="AQ35" s="31" t="b">
        <f>AND($AN35,$AP35)</f>
        <v>0</v>
      </c>
      <c r="AR35" s="31" t="b">
        <f>IF($AN35=TRUE,$AP35&lt;&gt;TRUE)</f>
        <v>0</v>
      </c>
      <c r="AT35" s="19" t="str">
        <f>AT32&amp;IF(AQ35=TRUE,
    IF(AL35=3,
        IF(AM35="", "", "        "&amp;REPT("-", LEN(AO35) - LEN(SUBSTITUTE(AO35, "-", "")))&amp;AM35&amp;CHAR(10)),
        IF(AL35=1, ""&amp;AM35&amp;CHAR(10),
           IF(AL35=2, "      █"&amp;AM35&amp;CHAR(10), AM35&amp;CHAR(10))
        )
    )&amp;AS35,
    "")</f>
        <v/>
      </c>
      <c r="AV35" s="8"/>
      <c r="AW35" s="10"/>
      <c r="BB35" s="11" t="b">
        <v>0</v>
      </c>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row>
    <row r="36" spans="2:89">
      <c r="B36" s="13"/>
      <c r="C36" s="634" t="s">
        <v>131</v>
      </c>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5">
        <v>2</v>
      </c>
      <c r="AM36" s="6" t="str">
        <f>IF(BB36,C36,"")</f>
        <v/>
      </c>
      <c r="AN36" s="6" t="b">
        <f>BB36</f>
        <v>0</v>
      </c>
      <c r="AO36" s="6" t="s">
        <v>36</v>
      </c>
      <c r="AP36" t="b">
        <f t="shared" ref="AP36" si="15">BB36</f>
        <v>0</v>
      </c>
      <c r="AQ36" s="31" t="b">
        <f>AND($AN36,$AP36)</f>
        <v>0</v>
      </c>
      <c r="AR36" s="31" t="b">
        <f>IF($AN36=TRUE,$AP36&lt;&gt;TRUE)</f>
        <v>0</v>
      </c>
      <c r="AT36" s="19" t="str">
        <f>AT38&amp;IF(AQ36=TRUE,
    IF(AL36=3,
        IF(AM36="", "", "        "&amp;REPT("-", LEN(AO36) - LEN(SUBSTITUTE(AO36, "-", "")))&amp;AM36&amp;CHAR(10)),
        IF(AL36=1, ""&amp;AM36&amp;CHAR(10),
           IF(AL36=2, "      █"&amp;AM36&amp;CHAR(10), AM36&amp;CHAR(10))
        )
    )&amp;AS36,
    "")</f>
        <v/>
      </c>
      <c r="AV36" s="8"/>
      <c r="AW36" s="10"/>
      <c r="BB36" s="11" t="b">
        <v>0</v>
      </c>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row>
    <row r="37" spans="2:89">
      <c r="B37" s="13"/>
      <c r="C37" s="634" t="s">
        <v>128</v>
      </c>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5">
        <v>2</v>
      </c>
      <c r="AM37" s="6" t="str">
        <f t="shared" si="12"/>
        <v/>
      </c>
      <c r="AN37" s="6" t="b">
        <f t="shared" si="13"/>
        <v>0</v>
      </c>
      <c r="AO37" s="6" t="s">
        <v>33</v>
      </c>
      <c r="AP37" t="b">
        <f t="shared" si="14"/>
        <v>0</v>
      </c>
      <c r="AQ37" s="31" t="b">
        <f t="shared" si="0"/>
        <v>0</v>
      </c>
      <c r="AR37" s="31" t="b">
        <f t="shared" si="1"/>
        <v>0</v>
      </c>
      <c r="AT37" s="19" t="str">
        <f>AT34&amp;IF(AQ37=TRUE,
    IF(AL37=3,
        IF(AM37="", "", "        "&amp;REPT("-", LEN(AO37) - LEN(SUBSTITUTE(AO37, "-", "")))&amp;AM37&amp;CHAR(10)),
        IF(AL37=1, ""&amp;AM37&amp;CHAR(10),
           IF(AL37=2, "      █"&amp;AM37&amp;CHAR(10), AM37&amp;CHAR(10))
        )
    )&amp;AS37,
    "")</f>
        <v/>
      </c>
      <c r="AV37" s="8"/>
      <c r="AW37" s="10"/>
      <c r="BB37" s="11" t="b">
        <v>0</v>
      </c>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2:89">
      <c r="B38" s="13"/>
      <c r="C38" s="634" t="s">
        <v>130</v>
      </c>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5">
        <v>2</v>
      </c>
      <c r="AM38" s="6" t="str">
        <f t="shared" si="12"/>
        <v/>
      </c>
      <c r="AN38" s="6">
        <f t="shared" ref="AN38" si="16">B38</f>
        <v>0</v>
      </c>
      <c r="AO38" s="6" t="s">
        <v>35</v>
      </c>
      <c r="AP38" t="b">
        <f t="shared" si="14"/>
        <v>0</v>
      </c>
      <c r="AQ38" s="31" t="b">
        <f t="shared" si="0"/>
        <v>0</v>
      </c>
      <c r="AR38" s="31" t="b">
        <f t="shared" si="1"/>
        <v>0</v>
      </c>
      <c r="AT38" s="19" t="str">
        <f>AT28&amp;IF(AQ38=TRUE,
    IF(AL38=3,
        IF(AM38="", "", "        "&amp;REPT("-", LEN(AO38) - LEN(SUBSTITUTE(AO38, "-", "")))&amp;AM38&amp;CHAR(10)),
        IF(AL38=1, ""&amp;AM38&amp;CHAR(10),
           IF(AL38=2, "      █"&amp;AM38&amp;CHAR(10), AM38&amp;CHAR(10))
        )
    )&amp;AS38,
    "")</f>
        <v/>
      </c>
      <c r="AV38" s="8"/>
      <c r="AW38" s="10"/>
      <c r="BB38" s="11" t="b">
        <v>0</v>
      </c>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2:89">
      <c r="B39" s="13"/>
      <c r="C39" s="633" t="s">
        <v>91</v>
      </c>
      <c r="D39" s="633"/>
      <c r="E39" s="633"/>
      <c r="F39" s="633"/>
      <c r="G39" s="633"/>
      <c r="H39" s="633"/>
      <c r="I39" s="633"/>
      <c r="J39" s="633"/>
      <c r="K39" s="633"/>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5">
        <v>2</v>
      </c>
      <c r="AM39" s="6" t="str">
        <f>IF(BB39,C39&amp;L39,"")</f>
        <v/>
      </c>
      <c r="AN39" s="6" t="b">
        <f t="shared" ref="AN39" si="17">BB39</f>
        <v>0</v>
      </c>
      <c r="AO39" s="6" t="s">
        <v>39</v>
      </c>
      <c r="AP39" t="b">
        <f>IF(L39&lt;&gt;"",BB39&amp;L39,FALSE)</f>
        <v>0</v>
      </c>
      <c r="AQ39" s="31" t="b">
        <f t="shared" si="0"/>
        <v>0</v>
      </c>
      <c r="AR39" s="31" t="b">
        <f t="shared" si="1"/>
        <v>0</v>
      </c>
      <c r="AT39" s="19" t="str">
        <f>AT35&amp;IF(AQ39=TRUE,
    IF(AL39=3,
        IF(AM39="", "", "        "&amp;REPT("-", LEN(AO39) - LEN(SUBSTITUTE(AO39, "-", "")))&amp;AM39&amp;CHAR(10)),
        IF(AL39=1, ""&amp;AM39&amp;CHAR(10),
           IF(AL39=2, "      █"&amp;AM39&amp;CHAR(10), AM39&amp;CHAR(10))
        )
    )&amp;AS39,
    "")</f>
        <v/>
      </c>
      <c r="AV39" s="8"/>
      <c r="AW39" s="10"/>
      <c r="BB39" s="11" t="b">
        <v>0</v>
      </c>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2:89">
      <c r="B40" s="631" t="s">
        <v>101</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5">
        <f>COUNTIF(BB41:BB47,TRUE)</f>
        <v>0</v>
      </c>
      <c r="AL40" s="5">
        <v>1</v>
      </c>
      <c r="AM40" t="str">
        <f>B40</f>
        <v>(5)摻西藥方法檢測AdulteratedDrug:</v>
      </c>
      <c r="AN40" s="6" t="b">
        <f>OR(BB41:BB47)</f>
        <v>0</v>
      </c>
      <c r="AO40" s="6" t="s">
        <v>40</v>
      </c>
      <c r="AP40" t="b">
        <f>TRUE</f>
        <v>1</v>
      </c>
      <c r="AQ40" s="31" t="b">
        <f t="shared" si="0"/>
        <v>0</v>
      </c>
      <c r="AR40" s="31" t="b">
        <f t="shared" si="1"/>
        <v>0</v>
      </c>
      <c r="AT40" s="19" t="str">
        <f t="shared" si="2"/>
        <v/>
      </c>
      <c r="AV40" s="8"/>
      <c r="AW40" s="7"/>
      <c r="BB40" s="620" t="s">
        <v>96</v>
      </c>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9">
        <f>COUNTIF(BB41:BB41,TRUE)</f>
        <v>0</v>
      </c>
    </row>
    <row r="41" spans="2:89">
      <c r="B41" s="13"/>
      <c r="C41" s="634" t="s">
        <v>138</v>
      </c>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5">
        <v>2</v>
      </c>
      <c r="AM41" s="6" t="str">
        <f t="shared" ref="AM41:AM47" si="18">IF(BB41,C41,"")</f>
        <v/>
      </c>
      <c r="AN41" s="6" t="b">
        <f t="shared" ref="AN41:AN47" si="19">BB41</f>
        <v>0</v>
      </c>
      <c r="AO41" s="6" t="s">
        <v>41</v>
      </c>
      <c r="AP41" t="b">
        <f t="shared" ref="AP41:AP47" si="20">BB41</f>
        <v>0</v>
      </c>
      <c r="AQ41" s="31" t="b">
        <f t="shared" si="0"/>
        <v>0</v>
      </c>
      <c r="AR41" s="31" t="b">
        <f t="shared" si="1"/>
        <v>0</v>
      </c>
      <c r="AT41" s="19" t="str">
        <f t="shared" si="2"/>
        <v/>
      </c>
      <c r="AV41" s="8"/>
      <c r="BB41" t="b">
        <v>0</v>
      </c>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row>
    <row r="42" spans="2:89">
      <c r="B42" s="13"/>
      <c r="C42" s="634" t="s">
        <v>139</v>
      </c>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5">
        <v>2</v>
      </c>
      <c r="AM42" s="6" t="str">
        <f t="shared" si="18"/>
        <v/>
      </c>
      <c r="AN42" s="6" t="b">
        <f t="shared" si="19"/>
        <v>0</v>
      </c>
      <c r="AO42" s="6" t="s">
        <v>42</v>
      </c>
      <c r="AP42" t="b">
        <f t="shared" si="20"/>
        <v>0</v>
      </c>
      <c r="AQ42" s="31" t="b">
        <f t="shared" si="0"/>
        <v>0</v>
      </c>
      <c r="AR42" s="31" t="b">
        <f t="shared" si="1"/>
        <v>0</v>
      </c>
      <c r="AT42" s="19" t="str">
        <f t="shared" si="2"/>
        <v/>
      </c>
      <c r="AV42" s="8"/>
      <c r="BB42" t="b">
        <v>0</v>
      </c>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row>
    <row r="43" spans="2:89">
      <c r="B43" s="13"/>
      <c r="C43" s="634" t="s">
        <v>134</v>
      </c>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5">
        <v>2</v>
      </c>
      <c r="AM43" s="6" t="str">
        <f t="shared" si="18"/>
        <v/>
      </c>
      <c r="AN43" s="6" t="b">
        <f t="shared" si="19"/>
        <v>0</v>
      </c>
      <c r="AO43" s="6" t="s">
        <v>43</v>
      </c>
      <c r="AP43" t="b">
        <f t="shared" si="20"/>
        <v>0</v>
      </c>
      <c r="AQ43" s="31" t="b">
        <f t="shared" si="0"/>
        <v>0</v>
      </c>
      <c r="AR43" s="31" t="b">
        <f t="shared" si="1"/>
        <v>0</v>
      </c>
      <c r="AT43" s="19" t="str">
        <f t="shared" si="2"/>
        <v/>
      </c>
      <c r="AV43" s="8"/>
      <c r="BB43" t="b">
        <v>0</v>
      </c>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row>
    <row r="44" spans="2:89">
      <c r="B44" s="13"/>
      <c r="C44" s="634" t="s">
        <v>135</v>
      </c>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5">
        <v>2</v>
      </c>
      <c r="AM44" s="6" t="str">
        <f t="shared" si="18"/>
        <v/>
      </c>
      <c r="AN44" s="6" t="b">
        <f t="shared" si="19"/>
        <v>0</v>
      </c>
      <c r="AO44" s="6" t="s">
        <v>44</v>
      </c>
      <c r="AP44" t="b">
        <f t="shared" si="20"/>
        <v>0</v>
      </c>
      <c r="AQ44" s="31" t="b">
        <f t="shared" si="0"/>
        <v>0</v>
      </c>
      <c r="AR44" s="31" t="b">
        <f t="shared" si="1"/>
        <v>0</v>
      </c>
      <c r="AT44" s="19" t="str">
        <f t="shared" si="2"/>
        <v/>
      </c>
      <c r="AV44" s="8"/>
      <c r="BB44" t="b">
        <v>0</v>
      </c>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row>
    <row r="45" spans="2:89">
      <c r="B45" s="13"/>
      <c r="C45" s="634" t="s">
        <v>220</v>
      </c>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5">
        <v>2</v>
      </c>
      <c r="AM45" s="6" t="str">
        <f t="shared" si="18"/>
        <v/>
      </c>
      <c r="AN45" s="6" t="b">
        <f t="shared" si="19"/>
        <v>0</v>
      </c>
      <c r="AO45" s="6" t="s">
        <v>45</v>
      </c>
      <c r="AP45" t="b">
        <f t="shared" si="20"/>
        <v>0</v>
      </c>
      <c r="AQ45" s="31" t="b">
        <f t="shared" si="0"/>
        <v>0</v>
      </c>
      <c r="AR45" s="31" t="b">
        <f t="shared" si="1"/>
        <v>0</v>
      </c>
      <c r="AT45" s="19" t="str">
        <f t="shared" si="2"/>
        <v/>
      </c>
      <c r="AV45" s="8"/>
      <c r="BB45" t="b">
        <v>0</v>
      </c>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row>
    <row r="46" spans="2:89">
      <c r="B46" s="13"/>
      <c r="C46" s="634" t="s">
        <v>136</v>
      </c>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5">
        <v>2</v>
      </c>
      <c r="AM46" s="6" t="str">
        <f t="shared" si="18"/>
        <v/>
      </c>
      <c r="AN46" s="6" t="b">
        <f t="shared" si="19"/>
        <v>0</v>
      </c>
      <c r="AO46" s="6" t="s">
        <v>46</v>
      </c>
      <c r="AP46" t="b">
        <f t="shared" si="20"/>
        <v>0</v>
      </c>
      <c r="AQ46" s="31" t="b">
        <f t="shared" si="0"/>
        <v>0</v>
      </c>
      <c r="AR46" s="31" t="b">
        <f t="shared" si="1"/>
        <v>0</v>
      </c>
      <c r="AT46" s="19" t="str">
        <f t="shared" si="2"/>
        <v/>
      </c>
      <c r="AV46" s="8"/>
      <c r="BB46" t="b">
        <v>0</v>
      </c>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row>
    <row r="47" spans="2:89">
      <c r="B47" s="13"/>
      <c r="C47" s="634" t="s">
        <v>86</v>
      </c>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5">
        <v>2</v>
      </c>
      <c r="AM47" s="6" t="str">
        <f t="shared" si="18"/>
        <v/>
      </c>
      <c r="AN47" s="6" t="b">
        <f t="shared" si="19"/>
        <v>0</v>
      </c>
      <c r="AO47" s="6" t="s">
        <v>47</v>
      </c>
      <c r="AP47" t="b">
        <f t="shared" si="20"/>
        <v>0</v>
      </c>
      <c r="AQ47" s="31" t="b">
        <f t="shared" si="0"/>
        <v>0</v>
      </c>
      <c r="AR47" s="31" t="b">
        <f t="shared" si="1"/>
        <v>0</v>
      </c>
      <c r="AT47" s="19" t="str">
        <f t="shared" si="2"/>
        <v/>
      </c>
      <c r="AV47" s="8"/>
      <c r="BB47" t="b">
        <v>0</v>
      </c>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row>
    <row r="48" spans="2:89">
      <c r="B48" s="631" t="s">
        <v>102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5">
        <f>COUNTIF(BB49:BB49,TRUE)</f>
        <v>0</v>
      </c>
      <c r="AL48" s="5">
        <v>1</v>
      </c>
      <c r="AM48" t="str">
        <f>B48</f>
        <v>(6)其他測項Othersitem(未在列表請自行填寫):</v>
      </c>
      <c r="AN48" s="6" t="b">
        <f>OR(BB49)</f>
        <v>0</v>
      </c>
      <c r="AO48" s="6" t="s">
        <v>48</v>
      </c>
      <c r="AP48" t="b">
        <f>TRUE</f>
        <v>1</v>
      </c>
      <c r="AQ48" s="31" t="b">
        <f t="shared" si="0"/>
        <v>0</v>
      </c>
      <c r="AR48" s="31" t="b">
        <f t="shared" si="1"/>
        <v>0</v>
      </c>
      <c r="AT48" s="19" t="str">
        <f t="shared" si="2"/>
        <v/>
      </c>
      <c r="AV48" s="8"/>
      <c r="AW48" s="7"/>
      <c r="BB48" s="620" t="s">
        <v>96</v>
      </c>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C48" s="620"/>
      <c r="CD48" s="620"/>
      <c r="CE48" s="620"/>
      <c r="CF48" s="620"/>
      <c r="CG48" s="620"/>
      <c r="CH48" s="620"/>
      <c r="CI48" s="620"/>
      <c r="CJ48" s="620"/>
      <c r="CK48" s="9">
        <f>COUNTIF(BB49:BB49,TRUE)</f>
        <v>0</v>
      </c>
    </row>
    <row r="49" spans="2:89" ht="16.5" thickBot="1">
      <c r="B49" s="14"/>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5">
        <v>2</v>
      </c>
      <c r="AM49" s="6" t="str">
        <f>IF(BB49,C49,"")</f>
        <v/>
      </c>
      <c r="AN49" s="6" t="b">
        <f>BB49</f>
        <v>0</v>
      </c>
      <c r="AO49" s="6" t="s">
        <v>49</v>
      </c>
      <c r="AP49" t="b">
        <f>AND(B49,C49&lt;&gt;"")</f>
        <v>0</v>
      </c>
      <c r="AQ49" s="31" t="b">
        <f t="shared" si="0"/>
        <v>0</v>
      </c>
      <c r="AR49" s="31" t="b">
        <f t="shared" si="1"/>
        <v>0</v>
      </c>
      <c r="AT49" s="19" t="str">
        <f t="shared" si="2"/>
        <v/>
      </c>
      <c r="AV49" s="8"/>
      <c r="AW49" s="10"/>
      <c r="BB49" s="11" t="b">
        <v>0</v>
      </c>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row>
    <row r="50" spans="2:89">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5"/>
      <c r="AV50" s="8"/>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row>
    <row r="51" spans="2:89" ht="19.5">
      <c r="B51" s="624" t="s">
        <v>221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row>
  </sheetData>
  <sheetProtection algorithmName="SHA-512" hashValue="5odPgiJ89gWe0Q5rpjfeBw2stnkLOk3j7rOLhDuFGFS5UQvhgG3lptMFL3Ns9bWV/b8b0cbYjuj28Z4KypwoVQ==" saltValue="d2HFsbzZ8RLrijtaxJ89Dw==" spinCount="100000" sheet="1" scenarios="1" formatCells="0" formatRows="0" selectLockedCells="1"/>
  <mergeCells count="63">
    <mergeCell ref="C10:AK10"/>
    <mergeCell ref="C9:AK9"/>
    <mergeCell ref="C4:E4"/>
    <mergeCell ref="G4:I4"/>
    <mergeCell ref="K4:M4"/>
    <mergeCell ref="O4:Q4"/>
    <mergeCell ref="S4:U4"/>
    <mergeCell ref="V4:AF4"/>
    <mergeCell ref="C5:AK5"/>
    <mergeCell ref="C6:AK6"/>
    <mergeCell ref="C7:AK7"/>
    <mergeCell ref="C8:AK8"/>
    <mergeCell ref="C24:AK24"/>
    <mergeCell ref="C12:AK12"/>
    <mergeCell ref="C13:AK13"/>
    <mergeCell ref="C14:AK14"/>
    <mergeCell ref="C15:AK15"/>
    <mergeCell ref="C16:AK16"/>
    <mergeCell ref="C17:AK17"/>
    <mergeCell ref="C19:AK19"/>
    <mergeCell ref="C20:AK20"/>
    <mergeCell ref="C21:AK21"/>
    <mergeCell ref="C22:AK22"/>
    <mergeCell ref="C23:AK23"/>
    <mergeCell ref="B48:AJ48"/>
    <mergeCell ref="BB48:CJ48"/>
    <mergeCell ref="C49:AK49"/>
    <mergeCell ref="BC49:CK49"/>
    <mergeCell ref="C47:AK47"/>
    <mergeCell ref="C34:AK34"/>
    <mergeCell ref="C37:AK37"/>
    <mergeCell ref="C44:AK44"/>
    <mergeCell ref="C45:AK45"/>
    <mergeCell ref="C46:AK46"/>
    <mergeCell ref="C41:AK41"/>
    <mergeCell ref="C42:AK42"/>
    <mergeCell ref="C43:AK43"/>
    <mergeCell ref="C38:AK38"/>
    <mergeCell ref="C36:AK36"/>
    <mergeCell ref="C35:AK35"/>
    <mergeCell ref="C27:AK27"/>
    <mergeCell ref="C29:AK29"/>
    <mergeCell ref="C30:AK30"/>
    <mergeCell ref="C31:AK31"/>
    <mergeCell ref="C33:AK33"/>
    <mergeCell ref="C28:AK28"/>
    <mergeCell ref="C32:AK32"/>
    <mergeCell ref="B51:AK51"/>
    <mergeCell ref="B1:AK1"/>
    <mergeCell ref="BB1:CK1"/>
    <mergeCell ref="B2:AK2"/>
    <mergeCell ref="BB2:CK2"/>
    <mergeCell ref="B3:AJ3"/>
    <mergeCell ref="BB3:CJ3"/>
    <mergeCell ref="BC4:CK4"/>
    <mergeCell ref="B11:AJ11"/>
    <mergeCell ref="B18:AJ18"/>
    <mergeCell ref="B25:AJ25"/>
    <mergeCell ref="B40:AJ40"/>
    <mergeCell ref="BB40:CJ40"/>
    <mergeCell ref="L39:AK39"/>
    <mergeCell ref="C39:K39"/>
    <mergeCell ref="C26:AK26"/>
  </mergeCells>
  <phoneticPr fontId="5" type="noConversion"/>
  <conditionalFormatting sqref="B3">
    <cfRule type="expression" dxfId="64" priority="82">
      <formula>$AK3</formula>
    </cfRule>
  </conditionalFormatting>
  <conditionalFormatting sqref="B11">
    <cfRule type="expression" dxfId="63" priority="78">
      <formula>$AK11</formula>
    </cfRule>
  </conditionalFormatting>
  <conditionalFormatting sqref="B18">
    <cfRule type="expression" dxfId="62" priority="77">
      <formula>$AK18</formula>
    </cfRule>
  </conditionalFormatting>
  <conditionalFormatting sqref="B25">
    <cfRule type="expression" dxfId="61" priority="76">
      <formula>$AK25</formula>
    </cfRule>
  </conditionalFormatting>
  <conditionalFormatting sqref="B40">
    <cfRule type="expression" dxfId="60" priority="66">
      <formula>$AK40</formula>
    </cfRule>
  </conditionalFormatting>
  <conditionalFormatting sqref="B48">
    <cfRule type="expression" dxfId="59" priority="71">
      <formula>$AK48</formula>
    </cfRule>
  </conditionalFormatting>
  <conditionalFormatting sqref="B51">
    <cfRule type="expression" dxfId="58" priority="1">
      <formula>OR($AL51=2,$AL51=3,$AL51=1)</formula>
    </cfRule>
    <cfRule type="expression" dxfId="57" priority="2">
      <formula>OR($AL51=3)</formula>
    </cfRule>
  </conditionalFormatting>
  <conditionalFormatting sqref="B1:AY50">
    <cfRule type="expression" dxfId="56" priority="47">
      <formula>OR($AL1=3)</formula>
    </cfRule>
    <cfRule type="expression" dxfId="55" priority="46">
      <formula>OR($AL1=2,$AL1=3,$AL1=1)</formula>
    </cfRule>
  </conditionalFormatting>
  <conditionalFormatting sqref="B51:AY100">
    <cfRule type="expression" dxfId="54" priority="3">
      <formula>OR($AL51=2,$AL51=3,$AL51=1)</formula>
    </cfRule>
    <cfRule type="expression" dxfId="53" priority="4">
      <formula>OR($AL51=3)</formula>
    </cfRule>
  </conditionalFormatting>
  <conditionalFormatting sqref="C4:C10">
    <cfRule type="expression" dxfId="52" priority="1434" stopIfTrue="1">
      <formula>BB4=TRUE</formula>
    </cfRule>
  </conditionalFormatting>
  <conditionalFormatting sqref="C12:C17">
    <cfRule type="expression" dxfId="51" priority="1442" stopIfTrue="1">
      <formula>BB12=TRUE</formula>
    </cfRule>
  </conditionalFormatting>
  <conditionalFormatting sqref="C19:C24">
    <cfRule type="expression" dxfId="50" priority="1448" stopIfTrue="1">
      <formula>BB19=TRUE</formula>
    </cfRule>
  </conditionalFormatting>
  <conditionalFormatting sqref="C26:C39">
    <cfRule type="expression" dxfId="49" priority="1454" stopIfTrue="1">
      <formula>BB26=TRUE</formula>
    </cfRule>
  </conditionalFormatting>
  <conditionalFormatting sqref="C41:C47">
    <cfRule type="expression" dxfId="48" priority="1469" stopIfTrue="1">
      <formula>BB41=TRUE</formula>
    </cfRule>
  </conditionalFormatting>
  <conditionalFormatting sqref="C49">
    <cfRule type="expression" dxfId="47" priority="1480">
      <formula>AND(BB49, NOT(ISBLANK(C49)))</formula>
    </cfRule>
    <cfRule type="expression" dxfId="46" priority="1479">
      <formula>AND(BB49, ISBLANK(C49))</formula>
    </cfRule>
  </conditionalFormatting>
  <conditionalFormatting sqref="D6:AK10 D26:AK38">
    <cfRule type="expression" dxfId="45" priority="88" stopIfTrue="1">
      <formula>C6=TRUE</formula>
    </cfRule>
  </conditionalFormatting>
  <conditionalFormatting sqref="D12:AK17">
    <cfRule type="expression" dxfId="44" priority="304" stopIfTrue="1">
      <formula>C12=TRUE</formula>
    </cfRule>
  </conditionalFormatting>
  <conditionalFormatting sqref="D19:AK24">
    <cfRule type="expression" dxfId="43" priority="514" stopIfTrue="1">
      <formula>C19=TRUE</formula>
    </cfRule>
  </conditionalFormatting>
  <conditionalFormatting sqref="D41:AK47">
    <cfRule type="expression" dxfId="42" priority="1180" stopIfTrue="1">
      <formula>C41=TRUE</formula>
    </cfRule>
  </conditionalFormatting>
  <conditionalFormatting sqref="G4">
    <cfRule type="expression" dxfId="41" priority="1435" stopIfTrue="1">
      <formula>BF4=TRUE</formula>
    </cfRule>
  </conditionalFormatting>
  <conditionalFormatting sqref="K4">
    <cfRule type="expression" dxfId="40" priority="90" stopIfTrue="1">
      <formula>J4=TRUE</formula>
    </cfRule>
  </conditionalFormatting>
  <conditionalFormatting sqref="L39">
    <cfRule type="expression" dxfId="39" priority="1477">
      <formula>AND(BB39, ISBLANK(L39))</formula>
    </cfRule>
    <cfRule type="expression" dxfId="38" priority="1478">
      <formula>AND(BB39, NOT(ISBLANK(L39)))</formula>
    </cfRule>
  </conditionalFormatting>
  <conditionalFormatting sqref="O4">
    <cfRule type="expression" dxfId="37" priority="1433" stopIfTrue="1">
      <formula>BN4=TRUE</formula>
    </cfRule>
  </conditionalFormatting>
  <conditionalFormatting sqref="S4">
    <cfRule type="expression" dxfId="36" priority="92" stopIfTrue="1">
      <formula>R4=TRUE</formula>
    </cfRule>
  </conditionalFormatting>
  <conditionalFormatting sqref="V4">
    <cfRule type="expression" dxfId="35" priority="1424" stopIfTrue="1">
      <formula>AP4=TRUE</formula>
    </cfRule>
  </conditionalFormatting>
  <conditionalFormatting sqref="AK3">
    <cfRule type="expression" dxfId="34" priority="81">
      <formula>$AK3</formula>
    </cfRule>
  </conditionalFormatting>
  <conditionalFormatting sqref="AK11">
    <cfRule type="expression" dxfId="33" priority="75">
      <formula>$AK11</formula>
    </cfRule>
  </conditionalFormatting>
  <conditionalFormatting sqref="AK18">
    <cfRule type="expression" dxfId="32" priority="74">
      <formula>$AK18</formula>
    </cfRule>
    <cfRule type="expression" dxfId="31" priority="22">
      <formula>$AK18</formula>
    </cfRule>
  </conditionalFormatting>
  <conditionalFormatting sqref="AK25">
    <cfRule type="expression" dxfId="30" priority="73">
      <formula>$AK25</formula>
    </cfRule>
    <cfRule type="expression" dxfId="29" priority="20">
      <formula>$AK25</formula>
    </cfRule>
  </conditionalFormatting>
  <conditionalFormatting sqref="AK40">
    <cfRule type="expression" dxfId="28" priority="17">
      <formula>$AK40</formula>
    </cfRule>
    <cfRule type="expression" dxfId="27" priority="65">
      <formula>$AK40</formula>
    </cfRule>
  </conditionalFormatting>
  <conditionalFormatting sqref="AK48">
    <cfRule type="expression" dxfId="26" priority="70">
      <formula>$AK48</formula>
    </cfRule>
  </conditionalFormatting>
  <conditionalFormatting sqref="AL3">
    <cfRule type="expression" dxfId="25" priority="37">
      <formula>$AK3</formula>
    </cfRule>
  </conditionalFormatting>
  <conditionalFormatting sqref="AL4:AL49">
    <cfRule type="expression" dxfId="24" priority="50">
      <formula>$AK4</formula>
    </cfRule>
  </conditionalFormatting>
  <conditionalFormatting sqref="AL1:AT2">
    <cfRule type="expression" dxfId="23" priority="45">
      <formula>OR($AL1=3)</formula>
    </cfRule>
    <cfRule type="expression" dxfId="22" priority="44">
      <formula>OR($AL1=2,$AL1=3,$AL1=1)</formula>
    </cfRule>
  </conditionalFormatting>
  <conditionalFormatting sqref="AL2:AT2">
    <cfRule type="expression" dxfId="21" priority="43">
      <formula>OR($AL2=3)</formula>
    </cfRule>
    <cfRule type="expression" dxfId="20" priority="42">
      <formula>OR($AL2=2,$AL2=3,$AL2=1)</formula>
    </cfRule>
  </conditionalFormatting>
  <conditionalFormatting sqref="AM11 AM18 AM25 AM40 AM48">
    <cfRule type="expression" dxfId="19" priority="32">
      <formula>OR($AL11=3)</formula>
    </cfRule>
    <cfRule type="expression" dxfId="18" priority="31">
      <formula>OR($AL11=2,$AL11=3,$AL11=1)</formula>
    </cfRule>
  </conditionalFormatting>
  <conditionalFormatting sqref="AM1:AS1">
    <cfRule type="expression" dxfId="17" priority="41">
      <formula>OR($AL1=3)</formula>
    </cfRule>
    <cfRule type="expression" dxfId="16" priority="40">
      <formula>OR($AL1=2,$AL1=3,$AL1=1)</formula>
    </cfRule>
  </conditionalFormatting>
  <conditionalFormatting sqref="AP11 AP18 AP25 AP40 AP48">
    <cfRule type="expression" dxfId="15" priority="26">
      <formula>OR($AL11=3)</formula>
    </cfRule>
    <cfRule type="expression" dxfId="14" priority="25">
      <formula>OR($AL11=2,$AL11=3,$AL11=1)</formula>
    </cfRule>
  </conditionalFormatting>
  <conditionalFormatting sqref="AY1">
    <cfRule type="expression" dxfId="13" priority="49">
      <formula>OR($AL1=3)</formula>
    </cfRule>
    <cfRule type="expression" dxfId="12" priority="48">
      <formula>OR($AL1=2,$AL1=3,$AL1=1)</formula>
    </cfRule>
  </conditionalFormatting>
  <conditionalFormatting sqref="AY2:AY3">
    <cfRule type="expression" dxfId="11" priority="14">
      <formula>OR($AL2=3)</formula>
    </cfRule>
    <cfRule type="expression" dxfId="10" priority="13">
      <formula>OR($AL2=2,$AL2=3,$AL2=1)</formula>
    </cfRule>
  </conditionalFormatting>
  <conditionalFormatting sqref="AY3">
    <cfRule type="expression" dxfId="9" priority="12">
      <formula>OR($AL3=3)</formula>
    </cfRule>
    <cfRule type="expression" dxfId="8" priority="11">
      <formula>OR($AL3=2,$AL3=3,$AL3=1)</formula>
    </cfRule>
  </conditionalFormatting>
  <conditionalFormatting sqref="BB3">
    <cfRule type="expression" dxfId="7" priority="80">
      <formula>$AK3</formula>
    </cfRule>
  </conditionalFormatting>
  <conditionalFormatting sqref="BB40">
    <cfRule type="expression" dxfId="6" priority="64">
      <formula>$AK40</formula>
    </cfRule>
  </conditionalFormatting>
  <conditionalFormatting sqref="BB48">
    <cfRule type="expression" dxfId="5" priority="68">
      <formula>$AK48</formula>
    </cfRule>
  </conditionalFormatting>
  <conditionalFormatting sqref="BC4:BC39">
    <cfRule type="expression" dxfId="4" priority="84" stopIfTrue="1">
      <formula>AND($AR4=TRUE, ISNUMBER(SEARCH("*", $AT4)), #REF!="")</formula>
    </cfRule>
  </conditionalFormatting>
  <conditionalFormatting sqref="BC49">
    <cfRule type="expression" dxfId="3" priority="1429" stopIfTrue="1">
      <formula>AND($AR49=TRUE, ISNUMBER(SEARCH("*", $AT49)), $C$78="")</formula>
    </cfRule>
  </conditionalFormatting>
  <conditionalFormatting sqref="CK3">
    <cfRule type="expression" dxfId="2" priority="79">
      <formula>$AK3</formula>
    </cfRule>
  </conditionalFormatting>
  <conditionalFormatting sqref="CK40">
    <cfRule type="expression" dxfId="1" priority="63">
      <formula>$AK40</formula>
    </cfRule>
  </conditionalFormatting>
  <conditionalFormatting sqref="CK48">
    <cfRule type="expression" dxfId="0" priority="67">
      <formula>$AK48</formula>
    </cfRule>
  </conditionalFormatting>
  <hyperlinks>
    <hyperlink ref="B51" location="'主頁 Main Page'!A1" display="回主頁 Back to Main Page" xr:uid="{BD24BB78-4F49-4AB7-9385-D42759241A7A}"/>
    <hyperlink ref="B51:AK51" location="'主頁 Main Page'!D50" display="回主頁 Back to Main Page" xr:uid="{E66D129D-D935-41B2-8DC9-CBAD326F5714}"/>
  </hyperlinks>
  <pageMargins left="0.11811023622047245" right="0.11811023622047245" top="0.98425196850393704" bottom="0.78740157480314965" header="0" footer="0.51181102362204722"/>
  <pageSetup paperSize="9" scale="85"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6" r:id="rId5" name="Check Box 62">
              <controlPr defaultSize="0" autoFill="0" autoLine="0" autoPict="0">
                <anchor moveWithCells="1">
                  <from>
                    <xdr:col>1</xdr:col>
                    <xdr:colOff>0</xdr:colOff>
                    <xdr:row>4</xdr:row>
                    <xdr:rowOff>0</xdr:rowOff>
                  </from>
                  <to>
                    <xdr:col>2</xdr:col>
                    <xdr:colOff>57150</xdr:colOff>
                    <xdr:row>5</xdr:row>
                    <xdr:rowOff>9525</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1</xdr:col>
                    <xdr:colOff>0</xdr:colOff>
                    <xdr:row>8</xdr:row>
                    <xdr:rowOff>0</xdr:rowOff>
                  </from>
                  <to>
                    <xdr:col>2</xdr:col>
                    <xdr:colOff>57150</xdr:colOff>
                    <xdr:row>9</xdr:row>
                    <xdr:rowOff>9525</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xdr:col>
                    <xdr:colOff>0</xdr:colOff>
                    <xdr:row>9</xdr:row>
                    <xdr:rowOff>0</xdr:rowOff>
                  </from>
                  <to>
                    <xdr:col>2</xdr:col>
                    <xdr:colOff>57150</xdr:colOff>
                    <xdr:row>10</xdr:row>
                    <xdr:rowOff>9525</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1</xdr:col>
                    <xdr:colOff>0</xdr:colOff>
                    <xdr:row>12</xdr:row>
                    <xdr:rowOff>0</xdr:rowOff>
                  </from>
                  <to>
                    <xdr:col>2</xdr:col>
                    <xdr:colOff>57150</xdr:colOff>
                    <xdr:row>13</xdr:row>
                    <xdr:rowOff>9525</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101" r:id="rId20" name="Check Box 77">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102" r:id="rId21" name="Check Box 78">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103" r:id="rId22" name="Check Box 79">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104" r:id="rId23" name="Check Box 80">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1105" r:id="rId24" name="Check Box 81">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1106" r:id="rId25" name="Check Box 82">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1107" r:id="rId26" name="Check Box 83">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1108" r:id="rId27" name="Check Box 84">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1109" r:id="rId28" name="Check Box 85">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1110" r:id="rId29" name="Check Box 86">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1111" r:id="rId30" name="Check Box 87">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1112" r:id="rId31" name="Check Box 88">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1113" r:id="rId32" name="Check Box 89">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1114" r:id="rId33" name="Check Box 90">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1115" r:id="rId34" name="Check Box 91">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1116" r:id="rId35" name="Check Box 92">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1117" r:id="rId36" name="Check Box 93">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118" r:id="rId37" name="Check Box 94">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119" r:id="rId38" name="Check Box 95">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121" r:id="rId40" name="Check Box 97">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122" r:id="rId41" name="Check Box 98">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123" r:id="rId42" name="Check Box 99">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1124" r:id="rId43" name="Check Box 100">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1125" r:id="rId44" name="Check Box 101">
              <controlPr defaultSize="0" autoFill="0" autoLine="0" autoPict="0">
                <anchor moveWithCells="1">
                  <from>
                    <xdr:col>1</xdr:col>
                    <xdr:colOff>0</xdr:colOff>
                    <xdr:row>48</xdr:row>
                    <xdr:rowOff>0</xdr:rowOff>
                  </from>
                  <to>
                    <xdr:col>2</xdr:col>
                    <xdr:colOff>57150</xdr:colOff>
                    <xdr:row>49</xdr:row>
                    <xdr:rowOff>0</xdr:rowOff>
                  </to>
                </anchor>
              </controlPr>
            </control>
          </mc:Choice>
        </mc:AlternateContent>
        <mc:AlternateContent xmlns:mc="http://schemas.openxmlformats.org/markup-compatibility/2006">
          <mc:Choice Requires="x14">
            <control shapeId="1126" r:id="rId45" name="Check Box 102">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1127" r:id="rId46" name="Check Box 103">
              <controlPr defaultSize="0" autoFill="0" autoLine="0" autoPict="0">
                <anchor moveWithCells="1">
                  <from>
                    <xdr:col>5</xdr:col>
                    <xdr:colOff>0</xdr:colOff>
                    <xdr:row>3</xdr:row>
                    <xdr:rowOff>0</xdr:rowOff>
                  </from>
                  <to>
                    <xdr:col>6</xdr:col>
                    <xdr:colOff>57150</xdr:colOff>
                    <xdr:row>4</xdr:row>
                    <xdr:rowOff>9525</xdr:rowOff>
                  </to>
                </anchor>
              </controlPr>
            </control>
          </mc:Choice>
        </mc:AlternateContent>
        <mc:AlternateContent xmlns:mc="http://schemas.openxmlformats.org/markup-compatibility/2006">
          <mc:Choice Requires="x14">
            <control shapeId="1128" r:id="rId47" name="Check Box 104">
              <controlPr defaultSize="0" autoFill="0" autoLine="0" autoPict="0">
                <anchor moveWithCells="1">
                  <from>
                    <xdr:col>9</xdr:col>
                    <xdr:colOff>0</xdr:colOff>
                    <xdr:row>3</xdr:row>
                    <xdr:rowOff>0</xdr:rowOff>
                  </from>
                  <to>
                    <xdr:col>10</xdr:col>
                    <xdr:colOff>57150</xdr:colOff>
                    <xdr:row>4</xdr:row>
                    <xdr:rowOff>9525</xdr:rowOff>
                  </to>
                </anchor>
              </controlPr>
            </control>
          </mc:Choice>
        </mc:AlternateContent>
        <mc:AlternateContent xmlns:mc="http://schemas.openxmlformats.org/markup-compatibility/2006">
          <mc:Choice Requires="x14">
            <control shapeId="1129" r:id="rId48" name="Check Box 105">
              <controlPr defaultSize="0" autoFill="0" autoLine="0" autoPict="0">
                <anchor moveWithCells="1">
                  <from>
                    <xdr:col>13</xdr:col>
                    <xdr:colOff>0</xdr:colOff>
                    <xdr:row>3</xdr:row>
                    <xdr:rowOff>0</xdr:rowOff>
                  </from>
                  <to>
                    <xdr:col>14</xdr:col>
                    <xdr:colOff>57150</xdr:colOff>
                    <xdr:row>4</xdr:row>
                    <xdr:rowOff>9525</xdr:rowOff>
                  </to>
                </anchor>
              </controlPr>
            </control>
          </mc:Choice>
        </mc:AlternateContent>
        <mc:AlternateContent xmlns:mc="http://schemas.openxmlformats.org/markup-compatibility/2006">
          <mc:Choice Requires="x14">
            <control shapeId="1130" r:id="rId49" name="Check Box 106">
              <controlPr defaultSize="0" autoFill="0" autoLine="0" autoPict="0">
                <anchor moveWithCells="1">
                  <from>
                    <xdr:col>17</xdr:col>
                    <xdr:colOff>0</xdr:colOff>
                    <xdr:row>3</xdr:row>
                    <xdr:rowOff>0</xdr:rowOff>
                  </from>
                  <to>
                    <xdr:col>18</xdr:col>
                    <xdr:colOff>57150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22B3-7BDD-43BF-A652-130A47E2CD96}">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48" t="s">
        <v>141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row>
    <row r="2" spans="2:30" ht="20.25" customHeight="1">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row>
    <row r="3" spans="2:30" ht="20.2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row>
    <row r="4" spans="2:30" ht="18.75">
      <c r="B4" s="354" t="s">
        <v>142</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2:30" ht="16.5" thickBot="1">
      <c r="B5" s="649" t="s">
        <v>143</v>
      </c>
      <c r="C5" s="649"/>
      <c r="D5" s="649"/>
      <c r="E5" s="650"/>
      <c r="F5" s="650"/>
      <c r="G5" s="650"/>
      <c r="H5" s="650"/>
      <c r="I5" s="650"/>
      <c r="J5" s="650"/>
      <c r="K5" s="650"/>
      <c r="L5" s="650"/>
      <c r="M5" s="650"/>
      <c r="N5" s="650"/>
      <c r="O5" s="649" t="s">
        <v>144</v>
      </c>
      <c r="P5" s="649"/>
      <c r="Q5" s="649"/>
      <c r="R5" s="649"/>
      <c r="S5" s="649"/>
      <c r="T5" s="649"/>
      <c r="U5" s="651"/>
      <c r="V5" s="651"/>
      <c r="W5" s="353" t="s">
        <v>145</v>
      </c>
      <c r="X5" s="651"/>
      <c r="Y5" s="651"/>
      <c r="Z5" s="353" t="s">
        <v>146</v>
      </c>
      <c r="AA5" s="651"/>
      <c r="AB5" s="651"/>
      <c r="AC5" s="353" t="s">
        <v>147</v>
      </c>
      <c r="AD5" s="353"/>
    </row>
    <row r="6" spans="2:30" ht="16.5" thickBot="1">
      <c r="B6" s="353" t="s">
        <v>148</v>
      </c>
      <c r="C6" s="353"/>
      <c r="D6" s="642"/>
      <c r="E6" s="642"/>
      <c r="F6" s="642"/>
      <c r="G6" s="642"/>
      <c r="H6" s="642"/>
      <c r="I6" s="642"/>
      <c r="J6" s="642"/>
      <c r="K6" s="642"/>
      <c r="L6" s="642"/>
      <c r="M6" s="642"/>
      <c r="N6" s="642"/>
      <c r="O6" s="643" t="s">
        <v>149</v>
      </c>
      <c r="P6" s="643"/>
      <c r="Q6" s="643"/>
      <c r="R6" s="643"/>
      <c r="S6" s="643"/>
      <c r="T6" s="643"/>
      <c r="U6" s="643"/>
      <c r="V6" s="643"/>
      <c r="W6" s="643"/>
      <c r="X6" s="643"/>
      <c r="Y6" s="643"/>
      <c r="Z6" s="643"/>
      <c r="AA6" s="643"/>
      <c r="AB6" s="643"/>
      <c r="AC6" s="643"/>
      <c r="AD6" s="643"/>
    </row>
    <row r="7" spans="2:30" ht="16.5" thickBot="1">
      <c r="B7" s="644" t="s">
        <v>150</v>
      </c>
      <c r="C7" s="644"/>
      <c r="D7" s="644"/>
      <c r="E7" s="644"/>
      <c r="F7" s="644"/>
      <c r="G7" s="644"/>
      <c r="H7" s="644"/>
      <c r="I7" s="644"/>
      <c r="J7" s="644"/>
      <c r="K7" s="645"/>
      <c r="L7" s="645"/>
      <c r="M7" s="645"/>
      <c r="N7" s="645"/>
      <c r="O7" s="645"/>
      <c r="P7" s="645"/>
      <c r="Q7" s="645"/>
      <c r="R7" s="645"/>
      <c r="S7" s="645"/>
      <c r="T7" s="643" t="s">
        <v>151</v>
      </c>
      <c r="U7" s="643"/>
      <c r="V7" s="643"/>
      <c r="W7" s="643"/>
      <c r="X7" s="643"/>
      <c r="Y7" s="643"/>
      <c r="Z7" s="643"/>
      <c r="AA7" s="643"/>
      <c r="AB7" s="643"/>
      <c r="AC7" s="643"/>
      <c r="AD7" s="643"/>
    </row>
    <row r="8" spans="2:30" ht="16.5">
      <c r="B8" s="643" t="s">
        <v>222</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row>
    <row r="9" spans="2:30" ht="16.5" thickBot="1">
      <c r="B9" s="646" t="s">
        <v>152</v>
      </c>
      <c r="C9" s="646"/>
      <c r="D9" s="646"/>
      <c r="E9" s="646"/>
      <c r="F9" s="646"/>
      <c r="G9" s="646"/>
      <c r="H9" s="646" t="s">
        <v>153</v>
      </c>
      <c r="I9" s="646"/>
      <c r="J9" s="646"/>
      <c r="K9" s="646"/>
      <c r="L9" s="647"/>
      <c r="M9" s="647"/>
      <c r="N9" s="647"/>
      <c r="O9" s="647"/>
      <c r="P9" s="647"/>
      <c r="Q9" s="647"/>
      <c r="R9" s="647"/>
      <c r="S9" s="647"/>
      <c r="T9" s="647"/>
      <c r="U9" s="647"/>
      <c r="V9" s="643" t="s">
        <v>154</v>
      </c>
      <c r="W9" s="643"/>
      <c r="X9" s="643"/>
      <c r="Y9" s="643"/>
      <c r="Z9" s="643"/>
      <c r="AA9" s="643"/>
      <c r="AB9" s="643"/>
      <c r="AC9" s="643"/>
      <c r="AD9" s="643"/>
    </row>
    <row r="10" spans="2:30" ht="18.75">
      <c r="B10" s="39"/>
      <c r="C10" s="39"/>
      <c r="D10" s="39"/>
      <c r="E10" s="39"/>
      <c r="F10" s="39"/>
      <c r="G10" s="39"/>
      <c r="H10" s="39"/>
      <c r="I10" s="39"/>
      <c r="J10" s="39"/>
      <c r="K10" s="39"/>
      <c r="L10" s="39"/>
      <c r="M10" s="39"/>
      <c r="N10" s="39"/>
      <c r="O10" s="39"/>
      <c r="P10" s="39"/>
      <c r="Q10" s="39"/>
      <c r="R10" s="39"/>
      <c r="S10" s="39"/>
      <c r="T10" s="39"/>
      <c r="U10" s="30"/>
      <c r="V10" s="30"/>
      <c r="W10" s="30"/>
      <c r="X10" s="30"/>
      <c r="Y10" s="30"/>
      <c r="Z10" s="30"/>
      <c r="AA10" s="30"/>
      <c r="AB10" s="30"/>
      <c r="AC10" s="30"/>
      <c r="AD10" s="30"/>
    </row>
    <row r="11" spans="2:30" ht="18.75">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0"/>
    </row>
    <row r="12" spans="2:30" ht="18.75">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0"/>
    </row>
    <row r="13" spans="2:30" ht="18.75">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0"/>
    </row>
    <row r="14" spans="2:30" ht="18.75">
      <c r="B14" s="639" t="s">
        <v>155</v>
      </c>
      <c r="C14" s="639"/>
      <c r="D14" s="639"/>
      <c r="E14" s="639"/>
      <c r="F14" s="639"/>
      <c r="G14" s="639"/>
      <c r="H14" s="639"/>
      <c r="I14" s="639"/>
      <c r="J14" s="351"/>
      <c r="K14" s="351"/>
      <c r="L14" s="351"/>
      <c r="M14" s="351"/>
      <c r="N14" s="351"/>
      <c r="O14" s="351"/>
      <c r="P14" s="351"/>
      <c r="Q14" s="351"/>
      <c r="R14" s="351"/>
      <c r="S14" s="351"/>
      <c r="T14" s="351"/>
      <c r="U14" s="351"/>
      <c r="V14" s="351"/>
      <c r="W14" s="351"/>
      <c r="X14" s="351"/>
      <c r="Y14" s="351"/>
      <c r="Z14" s="351"/>
      <c r="AA14" s="351"/>
      <c r="AB14" s="351"/>
      <c r="AC14" s="351"/>
      <c r="AD14" s="30"/>
    </row>
    <row r="15" spans="2:30" ht="18.75">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0"/>
    </row>
    <row r="16" spans="2:30" ht="18.75">
      <c r="B16" s="639" t="s">
        <v>156</v>
      </c>
      <c r="C16" s="639"/>
      <c r="D16" s="639"/>
      <c r="E16" s="639"/>
      <c r="F16" s="639"/>
      <c r="G16" s="640"/>
      <c r="H16" s="640"/>
      <c r="I16" s="640"/>
      <c r="J16" s="640"/>
      <c r="K16" s="640"/>
      <c r="L16" s="640"/>
      <c r="M16" s="640"/>
      <c r="N16" s="640"/>
      <c r="O16" s="640"/>
      <c r="P16" s="640"/>
      <c r="Q16" s="639" t="s">
        <v>157</v>
      </c>
      <c r="R16" s="639"/>
      <c r="S16" s="639"/>
      <c r="T16" s="351"/>
      <c r="U16" s="351"/>
      <c r="V16" s="351"/>
      <c r="W16" s="351"/>
      <c r="X16" s="351"/>
      <c r="Y16" s="351"/>
      <c r="Z16" s="351"/>
      <c r="AA16" s="351"/>
      <c r="AB16" s="351"/>
      <c r="AC16" s="351"/>
      <c r="AD16" s="30"/>
    </row>
    <row r="17" spans="2:30" ht="19.5" thickBot="1">
      <c r="B17" s="638"/>
      <c r="C17" s="638"/>
      <c r="D17" s="638"/>
      <c r="E17" s="638"/>
      <c r="F17" s="638"/>
      <c r="G17" s="638"/>
      <c r="H17" s="638"/>
      <c r="I17" s="638"/>
      <c r="J17" s="638"/>
      <c r="K17" s="638"/>
      <c r="L17" s="638"/>
      <c r="M17" s="638"/>
      <c r="N17" s="638"/>
      <c r="O17" s="638"/>
      <c r="P17" s="638"/>
      <c r="Q17" s="638"/>
      <c r="R17" s="638"/>
      <c r="S17" s="638"/>
      <c r="T17" s="351"/>
      <c r="U17" s="351"/>
      <c r="V17" s="351"/>
      <c r="W17" s="351"/>
      <c r="X17" s="351"/>
      <c r="Y17" s="351"/>
      <c r="Z17" s="351"/>
      <c r="AA17" s="351"/>
      <c r="AB17" s="351"/>
      <c r="AC17" s="351"/>
      <c r="AD17" s="30"/>
    </row>
    <row r="18" spans="2:30" ht="18.75">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0"/>
    </row>
    <row r="19" spans="2:30" ht="18.75">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0"/>
    </row>
    <row r="20" spans="2:30" ht="18.75">
      <c r="B20" s="639" t="s">
        <v>158</v>
      </c>
      <c r="C20" s="639"/>
      <c r="D20" s="639"/>
      <c r="E20" s="639"/>
      <c r="F20" s="639"/>
      <c r="G20" s="639"/>
      <c r="H20" s="639"/>
      <c r="I20" s="639"/>
      <c r="J20" s="351"/>
      <c r="K20" s="351"/>
      <c r="L20" s="351"/>
      <c r="M20" s="351"/>
      <c r="N20" s="351"/>
      <c r="O20" s="351"/>
      <c r="P20" s="351"/>
      <c r="Q20" s="351"/>
      <c r="R20" s="351"/>
      <c r="S20" s="351"/>
      <c r="T20" s="351"/>
      <c r="U20" s="351"/>
      <c r="V20" s="351"/>
      <c r="W20" s="351"/>
      <c r="X20" s="351"/>
      <c r="Y20" s="351"/>
      <c r="Z20" s="351"/>
      <c r="AA20" s="351"/>
      <c r="AB20" s="351"/>
      <c r="AC20" s="351"/>
      <c r="AD20" s="30"/>
    </row>
    <row r="21" spans="2:30" ht="18.75">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0"/>
    </row>
    <row r="22" spans="2:30" ht="18.75">
      <c r="B22" s="639" t="s">
        <v>156</v>
      </c>
      <c r="C22" s="639"/>
      <c r="D22" s="639"/>
      <c r="E22" s="639"/>
      <c r="F22" s="639"/>
      <c r="G22" s="640"/>
      <c r="H22" s="640"/>
      <c r="I22" s="640"/>
      <c r="J22" s="640"/>
      <c r="K22" s="640"/>
      <c r="L22" s="640"/>
      <c r="M22" s="640"/>
      <c r="N22" s="640"/>
      <c r="O22" s="640"/>
      <c r="P22" s="640"/>
      <c r="Q22" s="639" t="s">
        <v>159</v>
      </c>
      <c r="R22" s="639"/>
      <c r="S22" s="639"/>
      <c r="T22" s="351"/>
      <c r="U22" s="351"/>
      <c r="V22" s="351"/>
      <c r="W22" s="351"/>
      <c r="X22" s="351"/>
      <c r="Y22" s="351"/>
      <c r="Z22" s="351"/>
      <c r="AA22" s="351"/>
      <c r="AB22" s="351"/>
      <c r="AC22" s="351"/>
      <c r="AD22" s="30"/>
    </row>
    <row r="23" spans="2:30" ht="19.5" thickBot="1">
      <c r="B23" s="641"/>
      <c r="C23" s="641"/>
      <c r="D23" s="641"/>
      <c r="E23" s="641"/>
      <c r="F23" s="641"/>
      <c r="G23" s="641"/>
      <c r="H23" s="641"/>
      <c r="I23" s="641"/>
      <c r="J23" s="641"/>
      <c r="K23" s="641"/>
      <c r="L23" s="641"/>
      <c r="M23" s="641"/>
      <c r="N23" s="641"/>
      <c r="O23" s="641"/>
      <c r="P23" s="641"/>
      <c r="Q23" s="641"/>
      <c r="R23" s="641"/>
      <c r="S23" s="641"/>
      <c r="T23" s="351"/>
      <c r="U23" s="351"/>
      <c r="V23" s="351"/>
      <c r="W23" s="351"/>
      <c r="X23" s="351"/>
      <c r="Y23" s="351"/>
      <c r="Z23" s="351"/>
      <c r="AA23" s="351"/>
      <c r="AB23" s="351"/>
      <c r="AC23" s="351"/>
      <c r="AD23" s="30"/>
    </row>
    <row r="24" spans="2:30" ht="18.75">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0"/>
    </row>
    <row r="25" spans="2:30" ht="18.75">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0"/>
    </row>
    <row r="26" spans="2:30" ht="19.5" thickBot="1">
      <c r="B26" s="639" t="s">
        <v>160</v>
      </c>
      <c r="C26" s="639"/>
      <c r="D26" s="641"/>
      <c r="E26" s="641"/>
      <c r="F26" s="351" t="s">
        <v>145</v>
      </c>
      <c r="G26" s="641"/>
      <c r="H26" s="641"/>
      <c r="I26" s="351" t="s">
        <v>146</v>
      </c>
      <c r="J26" s="641"/>
      <c r="K26" s="641"/>
      <c r="L26" s="351" t="s">
        <v>161</v>
      </c>
      <c r="M26" s="351"/>
      <c r="N26" s="639"/>
      <c r="O26" s="639"/>
      <c r="P26" s="30"/>
      <c r="Q26" s="351"/>
      <c r="R26" s="351"/>
      <c r="S26" s="351"/>
      <c r="T26" s="351"/>
      <c r="U26" s="351"/>
      <c r="V26" s="351"/>
      <c r="W26" s="351"/>
      <c r="X26" s="351"/>
      <c r="Y26" s="351"/>
      <c r="Z26" s="351"/>
      <c r="AA26" s="351"/>
      <c r="AB26" s="351"/>
      <c r="AC26" s="351"/>
      <c r="AD26" s="30"/>
    </row>
    <row r="27" spans="2:30" ht="18.75">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0"/>
    </row>
    <row r="28" spans="2:30" ht="18.75">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0"/>
    </row>
    <row r="29" spans="2:30" ht="18.75">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0"/>
    </row>
    <row r="30" spans="2:30" ht="18.75">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0"/>
    </row>
    <row r="31" spans="2:30" ht="18.75">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0"/>
    </row>
    <row r="32" spans="2:30" ht="18.75">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0"/>
    </row>
    <row r="33" spans="2:34" ht="18.75">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0"/>
    </row>
    <row r="34" spans="2:34" ht="18.75">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0"/>
    </row>
    <row r="35" spans="2:34" ht="16.5">
      <c r="B35" s="637" t="s">
        <v>162</v>
      </c>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40"/>
      <c r="AF35" s="40"/>
      <c r="AG35" s="40"/>
      <c r="AH35" s="40"/>
    </row>
  </sheetData>
  <sheetProtection algorithmName="SHA-512" hashValue="smdOFwrtWqCYP1RH7KmddKuEiSbvYqV8CnUjdfsYGn3PdsFX6FCsv66duJfEpeWanQh7tfc08kAoBxWjilHbDw==" saltValue="UrLJLYN5K+M6vRzx65ZDJg=="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5"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D68-21E7-4964-AB13-09454D139DA6}">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52" t="s">
        <v>163</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2:30" ht="20.25" customHeight="1">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row>
    <row r="3" spans="2:30" ht="20.25" customHeight="1">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row>
    <row r="4" spans="2:30" ht="18.75">
      <c r="B4" s="653" t="s">
        <v>164</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row>
    <row r="5" spans="2:30" ht="16.5" thickBot="1">
      <c r="B5" s="644" t="s">
        <v>143</v>
      </c>
      <c r="C5" s="644"/>
      <c r="D5" s="644"/>
      <c r="E5" s="650"/>
      <c r="F5" s="650"/>
      <c r="G5" s="650"/>
      <c r="H5" s="650"/>
      <c r="I5" s="650"/>
      <c r="J5" s="650"/>
      <c r="K5" s="650"/>
      <c r="L5" s="650"/>
      <c r="M5" s="650"/>
      <c r="N5" s="650"/>
      <c r="O5" s="649" t="s">
        <v>144</v>
      </c>
      <c r="P5" s="649"/>
      <c r="Q5" s="649"/>
      <c r="R5" s="649"/>
      <c r="S5" s="649"/>
      <c r="T5" s="649"/>
      <c r="U5" s="650"/>
      <c r="V5" s="650"/>
      <c r="W5" s="356" t="s">
        <v>145</v>
      </c>
      <c r="X5" s="654"/>
      <c r="Y5" s="654"/>
      <c r="Z5" s="356" t="s">
        <v>146</v>
      </c>
      <c r="AA5" s="650"/>
      <c r="AB5" s="650"/>
      <c r="AC5" s="356" t="s">
        <v>147</v>
      </c>
      <c r="AD5" s="356"/>
    </row>
    <row r="6" spans="2:30" ht="16.5" thickBot="1">
      <c r="B6" s="356" t="s">
        <v>223</v>
      </c>
      <c r="C6" s="650"/>
      <c r="D6" s="650"/>
      <c r="E6" s="650"/>
      <c r="F6" s="650"/>
      <c r="G6" s="650"/>
      <c r="H6" s="650"/>
      <c r="I6" s="650"/>
      <c r="J6" s="650"/>
      <c r="K6" s="650"/>
      <c r="L6" s="650"/>
      <c r="M6" s="644" t="s">
        <v>165</v>
      </c>
      <c r="N6" s="644"/>
      <c r="O6" s="644"/>
      <c r="P6" s="644"/>
      <c r="Q6" s="644"/>
      <c r="R6" s="650"/>
      <c r="S6" s="650"/>
      <c r="T6" s="650"/>
      <c r="U6" s="650"/>
      <c r="V6" s="650"/>
      <c r="W6" s="650"/>
      <c r="X6" s="650"/>
      <c r="Y6" s="650"/>
      <c r="Z6" s="650"/>
      <c r="AA6" s="356" t="s">
        <v>224</v>
      </c>
      <c r="AB6" s="356"/>
      <c r="AC6" s="356"/>
      <c r="AD6" s="356"/>
    </row>
    <row r="7" spans="2:30" ht="16.5">
      <c r="B7" s="57" t="s">
        <v>225</v>
      </c>
      <c r="C7" s="58"/>
      <c r="D7" s="58"/>
      <c r="E7" s="58"/>
      <c r="F7" s="58"/>
      <c r="G7" s="58"/>
      <c r="H7" s="58"/>
      <c r="I7" s="59"/>
      <c r="J7" s="59"/>
      <c r="K7" s="59"/>
      <c r="L7" s="59"/>
      <c r="M7" s="59"/>
      <c r="N7" s="59"/>
      <c r="O7" s="59"/>
      <c r="P7" s="59"/>
      <c r="Q7" s="59"/>
      <c r="R7" s="59"/>
      <c r="S7" s="59"/>
      <c r="T7" s="59"/>
      <c r="U7" s="59"/>
      <c r="V7" s="59"/>
      <c r="W7" s="59"/>
      <c r="X7" s="57"/>
      <c r="Y7" s="57"/>
      <c r="Z7" s="57"/>
      <c r="AA7" s="57"/>
      <c r="AB7" s="57"/>
      <c r="AC7" s="57"/>
      <c r="AD7" s="57"/>
    </row>
    <row r="8" spans="2:30">
      <c r="B8" s="649" t="s">
        <v>226</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row>
    <row r="9" spans="2:30" ht="17.25" thickBot="1">
      <c r="B9" s="643" t="s">
        <v>166</v>
      </c>
      <c r="C9" s="643"/>
      <c r="D9" s="643"/>
      <c r="E9" s="643"/>
      <c r="F9" s="643"/>
      <c r="G9" s="643"/>
      <c r="H9" s="643"/>
      <c r="I9" s="651"/>
      <c r="J9" s="651"/>
      <c r="K9" s="651"/>
      <c r="L9" s="651"/>
      <c r="M9" s="651"/>
      <c r="N9" s="651"/>
      <c r="O9" s="651"/>
      <c r="P9" s="651"/>
      <c r="Q9" s="651"/>
      <c r="R9" s="651"/>
      <c r="S9" s="651"/>
      <c r="T9" s="57"/>
      <c r="U9" s="57"/>
      <c r="V9" s="57"/>
      <c r="W9" s="57"/>
      <c r="X9" s="57"/>
      <c r="Y9" s="57"/>
      <c r="Z9" s="59"/>
      <c r="AA9" s="57"/>
      <c r="AB9" s="57"/>
      <c r="AC9" s="57"/>
      <c r="AD9" s="57"/>
    </row>
    <row r="10" spans="2:30" ht="17.25" thickBot="1">
      <c r="B10" s="643" t="s">
        <v>167</v>
      </c>
      <c r="C10" s="643"/>
      <c r="D10" s="643"/>
      <c r="E10" s="643"/>
      <c r="F10" s="643"/>
      <c r="G10" s="643"/>
      <c r="H10" s="643"/>
      <c r="I10" s="651"/>
      <c r="J10" s="651"/>
      <c r="K10" s="651"/>
      <c r="L10" s="651"/>
      <c r="M10" s="651"/>
      <c r="N10" s="651"/>
      <c r="O10" s="651"/>
      <c r="P10" s="651"/>
      <c r="Q10" s="651"/>
      <c r="R10" s="651"/>
      <c r="S10" s="651"/>
      <c r="T10" s="57"/>
      <c r="U10" s="57"/>
      <c r="V10" s="57"/>
      <c r="W10" s="57"/>
      <c r="X10" s="57"/>
      <c r="Y10" s="57"/>
      <c r="Z10" s="59"/>
      <c r="AA10" s="57"/>
      <c r="AB10" s="57"/>
      <c r="AC10" s="57"/>
      <c r="AD10" s="57"/>
    </row>
    <row r="11" spans="2:30" ht="17.25" thickBot="1">
      <c r="B11" s="649" t="s">
        <v>168</v>
      </c>
      <c r="C11" s="649"/>
      <c r="D11" s="649"/>
      <c r="E11" s="649"/>
      <c r="F11" s="649"/>
      <c r="G11" s="649"/>
      <c r="H11" s="649"/>
      <c r="I11" s="651"/>
      <c r="J11" s="651"/>
      <c r="K11" s="651"/>
      <c r="L11" s="651"/>
      <c r="M11" s="651"/>
      <c r="N11" s="651"/>
      <c r="O11" s="651"/>
      <c r="P11" s="651"/>
      <c r="Q11" s="651"/>
      <c r="R11" s="651"/>
      <c r="S11" s="651"/>
      <c r="T11" s="356"/>
      <c r="U11" s="356"/>
      <c r="V11" s="356"/>
      <c r="W11" s="356"/>
      <c r="X11" s="356"/>
      <c r="Y11" s="356"/>
      <c r="Z11" s="59"/>
      <c r="AA11" s="57"/>
      <c r="AB11" s="57"/>
      <c r="AC11" s="57"/>
      <c r="AD11" s="59"/>
    </row>
    <row r="12" spans="2:30">
      <c r="B12" s="649" t="s">
        <v>169</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row>
    <row r="13" spans="2:30" ht="16.5">
      <c r="B13" s="356" t="s">
        <v>170</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59"/>
      <c r="AA13" s="356"/>
      <c r="AB13" s="356"/>
      <c r="AC13" s="356"/>
      <c r="AD13" s="59"/>
    </row>
    <row r="14" spans="2:30" ht="17.25" thickBot="1">
      <c r="B14" s="649" t="s">
        <v>171</v>
      </c>
      <c r="C14" s="649"/>
      <c r="D14" s="649"/>
      <c r="E14" s="649"/>
      <c r="F14" s="649"/>
      <c r="G14" s="650"/>
      <c r="H14" s="650"/>
      <c r="I14" s="650"/>
      <c r="J14" s="650"/>
      <c r="K14" s="650"/>
      <c r="L14" s="650"/>
      <c r="M14" s="650"/>
      <c r="N14" s="650"/>
      <c r="O14" s="649" t="s">
        <v>154</v>
      </c>
      <c r="P14" s="649"/>
      <c r="Q14" s="649"/>
      <c r="R14" s="649"/>
      <c r="S14" s="649"/>
      <c r="T14" s="649"/>
      <c r="U14" s="649"/>
      <c r="V14" s="649"/>
      <c r="W14" s="649"/>
      <c r="X14" s="356"/>
      <c r="Y14" s="356"/>
      <c r="Z14" s="59"/>
      <c r="AA14" s="356"/>
      <c r="AB14" s="356"/>
      <c r="AC14" s="356"/>
      <c r="AD14" s="59"/>
    </row>
    <row r="15" spans="2:30" ht="18.7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0"/>
      <c r="AA15" s="357"/>
      <c r="AB15" s="357"/>
      <c r="AC15" s="357"/>
      <c r="AD15" s="30"/>
    </row>
    <row r="16" spans="2:30" ht="18.75">
      <c r="B16" s="41"/>
      <c r="C16" s="39"/>
      <c r="D16" s="39"/>
      <c r="E16" s="39"/>
      <c r="F16" s="39"/>
      <c r="G16" s="39"/>
      <c r="H16" s="39"/>
      <c r="I16" s="39"/>
      <c r="J16" s="357"/>
      <c r="K16" s="357"/>
      <c r="L16" s="357"/>
      <c r="M16" s="357"/>
      <c r="N16" s="357"/>
      <c r="O16" s="357"/>
      <c r="P16" s="357"/>
      <c r="Q16" s="357"/>
      <c r="R16" s="357"/>
      <c r="S16" s="357"/>
      <c r="T16" s="357"/>
      <c r="U16" s="357"/>
      <c r="V16" s="357"/>
      <c r="W16" s="357"/>
      <c r="X16" s="357"/>
      <c r="Y16" s="357"/>
      <c r="Z16" s="30"/>
      <c r="AA16" s="357"/>
      <c r="AB16" s="357"/>
      <c r="AC16" s="357"/>
      <c r="AD16" s="30"/>
    </row>
    <row r="17" spans="2:30" ht="19.5" thickBot="1">
      <c r="B17" s="639" t="s">
        <v>172</v>
      </c>
      <c r="C17" s="639"/>
      <c r="D17" s="639"/>
      <c r="E17" s="639"/>
      <c r="F17" s="639"/>
      <c r="G17" s="639"/>
      <c r="H17" s="641"/>
      <c r="I17" s="641"/>
      <c r="J17" s="641"/>
      <c r="K17" s="641"/>
      <c r="L17" s="641"/>
      <c r="M17" s="641"/>
      <c r="N17" s="641"/>
      <c r="O17" s="641"/>
      <c r="P17" s="641"/>
      <c r="Q17" s="641"/>
      <c r="R17" s="39"/>
      <c r="S17" s="39"/>
      <c r="T17" s="357"/>
      <c r="U17" s="357"/>
      <c r="V17" s="357"/>
      <c r="W17" s="357"/>
      <c r="X17" s="357"/>
      <c r="Y17" s="357"/>
      <c r="Z17" s="30"/>
      <c r="AA17" s="357"/>
      <c r="AB17" s="357"/>
      <c r="AC17" s="357"/>
      <c r="AD17" s="30"/>
    </row>
    <row r="18" spans="2:30" ht="18.75">
      <c r="B18" s="357" t="s">
        <v>173</v>
      </c>
      <c r="C18" s="39"/>
      <c r="D18" s="39"/>
      <c r="E18" s="39"/>
      <c r="F18" s="39"/>
      <c r="G18" s="39"/>
      <c r="H18" s="39"/>
      <c r="I18" s="39"/>
      <c r="J18" s="39"/>
      <c r="K18" s="39"/>
      <c r="L18" s="39"/>
      <c r="M18" s="30"/>
      <c r="N18" s="39"/>
      <c r="O18" s="39"/>
      <c r="P18" s="655" t="s">
        <v>157</v>
      </c>
      <c r="Q18" s="655"/>
      <c r="R18" s="639"/>
      <c r="S18" s="639"/>
      <c r="T18" s="357"/>
      <c r="U18" s="357"/>
      <c r="V18" s="357"/>
      <c r="W18" s="357"/>
      <c r="X18" s="357"/>
      <c r="Y18" s="357"/>
      <c r="Z18" s="30"/>
      <c r="AA18" s="357"/>
      <c r="AB18" s="357"/>
      <c r="AC18" s="357"/>
      <c r="AD18" s="30"/>
    </row>
    <row r="19" spans="2:30" ht="19.5" thickBot="1">
      <c r="B19" s="639" t="s">
        <v>174</v>
      </c>
      <c r="C19" s="639"/>
      <c r="D19" s="639"/>
      <c r="E19" s="639"/>
      <c r="F19" s="639"/>
      <c r="G19" s="639"/>
      <c r="H19" s="639"/>
      <c r="I19" s="639"/>
      <c r="J19" s="641"/>
      <c r="K19" s="641"/>
      <c r="L19" s="641"/>
      <c r="M19" s="641"/>
      <c r="N19" s="641"/>
      <c r="O19" s="641"/>
      <c r="P19" s="641"/>
      <c r="Q19" s="641"/>
      <c r="R19" s="641"/>
      <c r="S19" s="641"/>
      <c r="T19" s="357"/>
      <c r="U19" s="357"/>
      <c r="V19" s="357"/>
      <c r="W19" s="357"/>
      <c r="X19" s="357"/>
      <c r="Y19" s="357"/>
      <c r="Z19" s="30"/>
      <c r="AA19" s="357"/>
      <c r="AB19" s="357"/>
      <c r="AC19" s="357"/>
      <c r="AD19" s="30"/>
    </row>
    <row r="20" spans="2:30" ht="18.7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0"/>
      <c r="AA20" s="357"/>
      <c r="AB20" s="357"/>
      <c r="AC20" s="357"/>
      <c r="AD20" s="30"/>
    </row>
    <row r="21" spans="2:30" ht="18.7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0"/>
      <c r="AA21" s="357"/>
      <c r="AB21" s="357"/>
      <c r="AC21" s="357"/>
      <c r="AD21" s="30"/>
    </row>
    <row r="22" spans="2:30" ht="18.75">
      <c r="B22" s="41"/>
      <c r="C22" s="39"/>
      <c r="D22" s="39"/>
      <c r="E22" s="39"/>
      <c r="F22" s="39"/>
      <c r="G22" s="39"/>
      <c r="H22" s="39"/>
      <c r="I22" s="39"/>
      <c r="J22" s="357"/>
      <c r="K22" s="357"/>
      <c r="L22" s="357"/>
      <c r="M22" s="357"/>
      <c r="N22" s="357"/>
      <c r="O22" s="357"/>
      <c r="P22" s="357"/>
      <c r="Q22" s="357"/>
      <c r="R22" s="357"/>
      <c r="S22" s="357"/>
      <c r="T22" s="357"/>
      <c r="U22" s="357"/>
      <c r="V22" s="357"/>
      <c r="W22" s="357"/>
      <c r="X22" s="357"/>
      <c r="Y22" s="357"/>
      <c r="Z22" s="30"/>
      <c r="AA22" s="357"/>
      <c r="AB22" s="357"/>
      <c r="AC22" s="357"/>
      <c r="AD22" s="30"/>
    </row>
    <row r="23" spans="2:30" ht="19.5" thickBot="1">
      <c r="B23" s="639" t="s">
        <v>175</v>
      </c>
      <c r="C23" s="639"/>
      <c r="D23" s="639"/>
      <c r="E23" s="639"/>
      <c r="F23" s="639"/>
      <c r="G23" s="639"/>
      <c r="H23" s="641"/>
      <c r="I23" s="641"/>
      <c r="J23" s="641"/>
      <c r="K23" s="641"/>
      <c r="L23" s="641"/>
      <c r="M23" s="641"/>
      <c r="N23" s="641"/>
      <c r="O23" s="641"/>
      <c r="P23" s="641"/>
      <c r="Q23" s="641"/>
      <c r="R23" s="39"/>
      <c r="S23" s="39"/>
      <c r="T23" s="357"/>
      <c r="U23" s="357"/>
      <c r="V23" s="357"/>
      <c r="W23" s="357"/>
      <c r="X23" s="357"/>
      <c r="Y23" s="357"/>
      <c r="Z23" s="30"/>
      <c r="AA23" s="357"/>
      <c r="AB23" s="357"/>
      <c r="AC23" s="357"/>
      <c r="AD23" s="30"/>
    </row>
    <row r="24" spans="2:30" ht="18.75">
      <c r="B24" s="357"/>
      <c r="C24" s="39"/>
      <c r="D24" s="39"/>
      <c r="E24" s="39"/>
      <c r="F24" s="39"/>
      <c r="G24" s="357"/>
      <c r="H24" s="357"/>
      <c r="I24" s="357"/>
      <c r="J24" s="357"/>
      <c r="K24" s="357"/>
      <c r="L24" s="357"/>
      <c r="M24" s="30"/>
      <c r="N24" s="39"/>
      <c r="O24" s="39"/>
      <c r="P24" s="639" t="s">
        <v>159</v>
      </c>
      <c r="Q24" s="639"/>
      <c r="R24" s="639"/>
      <c r="S24" s="639"/>
      <c r="T24" s="357"/>
      <c r="U24" s="357"/>
      <c r="V24" s="357"/>
      <c r="W24" s="357"/>
      <c r="X24" s="357"/>
      <c r="Y24" s="357"/>
      <c r="Z24" s="30"/>
      <c r="AA24" s="357"/>
      <c r="AB24" s="357"/>
      <c r="AC24" s="357"/>
      <c r="AD24" s="30"/>
    </row>
    <row r="25" spans="2:30" ht="19.5" thickBot="1">
      <c r="B25" s="639" t="s">
        <v>176</v>
      </c>
      <c r="C25" s="639"/>
      <c r="D25" s="639"/>
      <c r="E25" s="639"/>
      <c r="F25" s="639"/>
      <c r="G25" s="639"/>
      <c r="H25" s="639"/>
      <c r="I25" s="639"/>
      <c r="J25" s="641"/>
      <c r="K25" s="641"/>
      <c r="L25" s="641"/>
      <c r="M25" s="641"/>
      <c r="N25" s="641"/>
      <c r="O25" s="641"/>
      <c r="P25" s="641"/>
      <c r="Q25" s="641"/>
      <c r="R25" s="641"/>
      <c r="S25" s="641"/>
      <c r="T25" s="357"/>
      <c r="U25" s="357"/>
      <c r="V25" s="357"/>
      <c r="W25" s="357"/>
      <c r="X25" s="357"/>
      <c r="Y25" s="357"/>
      <c r="Z25" s="30"/>
      <c r="AA25" s="357"/>
      <c r="AB25" s="357"/>
      <c r="AC25" s="357"/>
      <c r="AD25" s="30"/>
    </row>
    <row r="26" spans="2:30" ht="18.75">
      <c r="B26" s="42"/>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0"/>
      <c r="AA26" s="357"/>
      <c r="AB26" s="357"/>
      <c r="AC26" s="357"/>
      <c r="AD26" s="30"/>
    </row>
    <row r="27" spans="2:30" ht="19.5" thickBot="1">
      <c r="B27" s="639" t="s">
        <v>160</v>
      </c>
      <c r="C27" s="639"/>
      <c r="D27" s="641"/>
      <c r="E27" s="641"/>
      <c r="F27" s="357" t="s">
        <v>145</v>
      </c>
      <c r="G27" s="641"/>
      <c r="H27" s="641"/>
      <c r="I27" s="357" t="s">
        <v>146</v>
      </c>
      <c r="J27" s="641"/>
      <c r="K27" s="641"/>
      <c r="L27" s="357" t="s">
        <v>161</v>
      </c>
      <c r="M27" s="357"/>
      <c r="N27" s="639"/>
      <c r="O27" s="639"/>
      <c r="P27" s="30"/>
      <c r="Q27" s="357"/>
      <c r="R27" s="357"/>
      <c r="S27" s="357"/>
      <c r="T27" s="357"/>
      <c r="U27" s="357"/>
      <c r="V27" s="357"/>
      <c r="W27" s="357"/>
      <c r="X27" s="357"/>
      <c r="Y27" s="357"/>
      <c r="Z27" s="357"/>
      <c r="AA27" s="357"/>
      <c r="AB27" s="357"/>
      <c r="AC27" s="357"/>
      <c r="AD27" s="30"/>
    </row>
    <row r="28" spans="2:30" ht="18.75">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0"/>
      <c r="AA28" s="357"/>
      <c r="AB28" s="357"/>
      <c r="AC28" s="357"/>
      <c r="AD28" s="30"/>
    </row>
    <row r="29" spans="2:30" ht="18.75">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0"/>
      <c r="AA29" s="357"/>
      <c r="AB29" s="357"/>
      <c r="AC29" s="357"/>
      <c r="AD29" s="30"/>
    </row>
    <row r="30" spans="2:30" ht="18.75">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0"/>
      <c r="AA30" s="357"/>
      <c r="AB30" s="357"/>
      <c r="AC30" s="357"/>
      <c r="AD30" s="30"/>
    </row>
    <row r="31" spans="2:30" ht="18.75">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0"/>
      <c r="AA31" s="357"/>
      <c r="AB31" s="357"/>
      <c r="AC31" s="357"/>
      <c r="AD31" s="30"/>
    </row>
    <row r="32" spans="2:30" ht="18.75">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0"/>
      <c r="AA32" s="357"/>
      <c r="AB32" s="357"/>
      <c r="AC32" s="357"/>
      <c r="AD32" s="30"/>
    </row>
    <row r="33" spans="2:34" ht="18.75">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0"/>
      <c r="AA33" s="357"/>
      <c r="AB33" s="357"/>
      <c r="AC33" s="357"/>
      <c r="AD33" s="30"/>
    </row>
    <row r="34" spans="2:34" ht="18.75">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0"/>
      <c r="AA34" s="357"/>
      <c r="AB34" s="357"/>
      <c r="AC34" s="357"/>
      <c r="AD34" s="30"/>
    </row>
    <row r="35" spans="2:34" ht="18.75">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0"/>
      <c r="AA35" s="357"/>
      <c r="AB35" s="357"/>
      <c r="AC35" s="357"/>
      <c r="AD35" s="30"/>
    </row>
    <row r="36" spans="2:34" ht="16.5">
      <c r="B36" s="637" t="s">
        <v>162</v>
      </c>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40"/>
      <c r="AF36" s="40"/>
      <c r="AG36" s="40"/>
      <c r="AH36" s="40"/>
    </row>
    <row r="37" spans="2:34" ht="16.5" customHeight="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0"/>
      <c r="AF37" s="40"/>
      <c r="AG37" s="40"/>
      <c r="AH37" s="40"/>
    </row>
  </sheetData>
  <sheetProtection algorithmName="SHA-512" hashValue="S2LDWaQOZFTrmBwZU9gdnZuzQAKonXW8DIE/H/W79yln0EIXGvEzjdLdxD0oj258Um4iWeOPJPWXABeFWUjh9g==" saltValue="qQBwK6s5TAN+8M6WMIOmyA=="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5"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E09C-86AF-43B2-9BF7-30CC2FC91D63}">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07" t="s">
        <v>177</v>
      </c>
      <c r="C1" s="708"/>
      <c r="D1" s="708"/>
      <c r="E1" s="708"/>
      <c r="F1" s="708"/>
      <c r="G1" s="708"/>
      <c r="H1" s="708"/>
      <c r="I1" s="708"/>
      <c r="J1" s="708"/>
      <c r="K1" s="708"/>
      <c r="L1" s="708"/>
      <c r="M1" s="708"/>
      <c r="N1" s="708"/>
      <c r="O1" s="708"/>
      <c r="P1" s="708"/>
      <c r="Q1" s="708"/>
      <c r="R1" s="708"/>
      <c r="S1" s="708"/>
      <c r="T1" s="708"/>
      <c r="U1" s="708"/>
      <c r="V1" s="708"/>
      <c r="W1" s="708"/>
      <c r="X1" s="708"/>
      <c r="Y1" s="708"/>
      <c r="Z1" s="709"/>
      <c r="AA1" s="44"/>
      <c r="AB1" s="44"/>
      <c r="AC1" s="44"/>
      <c r="AD1" s="44"/>
    </row>
    <row r="2" spans="2:30">
      <c r="B2" s="710" t="s">
        <v>227</v>
      </c>
      <c r="C2" s="711"/>
      <c r="D2" s="711"/>
      <c r="E2" s="711"/>
      <c r="F2" s="711"/>
      <c r="G2" s="711"/>
      <c r="H2" s="711"/>
      <c r="I2" s="711"/>
      <c r="J2" s="711"/>
      <c r="K2" s="711"/>
      <c r="L2" s="711"/>
      <c r="M2" s="711"/>
      <c r="N2" s="711"/>
      <c r="O2" s="711"/>
      <c r="P2" s="711"/>
      <c r="Q2" s="711"/>
      <c r="R2" s="711"/>
      <c r="S2" s="711"/>
      <c r="T2" s="711"/>
      <c r="U2" s="711"/>
      <c r="V2" s="711"/>
      <c r="W2" s="711"/>
      <c r="X2" s="711"/>
      <c r="Y2" s="711"/>
      <c r="Z2" s="712"/>
      <c r="AA2" s="45"/>
      <c r="AB2" s="45"/>
      <c r="AC2" s="45"/>
      <c r="AD2" s="45"/>
    </row>
    <row r="3" spans="2:30">
      <c r="B3" s="677" t="s">
        <v>228</v>
      </c>
      <c r="C3" s="678"/>
      <c r="D3" s="678"/>
      <c r="E3" s="678"/>
      <c r="F3" s="678"/>
      <c r="G3" s="678"/>
      <c r="H3" s="678"/>
      <c r="I3" s="678"/>
      <c r="J3" s="678"/>
      <c r="K3" s="678"/>
      <c r="L3" s="678"/>
      <c r="M3" s="678"/>
      <c r="N3" s="678"/>
      <c r="O3" s="678"/>
      <c r="P3" s="678"/>
      <c r="Q3" s="678"/>
      <c r="R3" s="678"/>
      <c r="S3" s="678"/>
      <c r="T3" s="678"/>
      <c r="U3" s="678"/>
      <c r="V3" s="678"/>
      <c r="W3" s="678"/>
      <c r="X3" s="678"/>
      <c r="Y3" s="678"/>
      <c r="Z3" s="679"/>
      <c r="AA3" s="46"/>
      <c r="AB3" s="46"/>
      <c r="AC3" s="46"/>
      <c r="AD3" s="46"/>
    </row>
    <row r="4" spans="2:30">
      <c r="B4" s="695" t="s">
        <v>229</v>
      </c>
      <c r="C4" s="696"/>
      <c r="D4" s="696"/>
      <c r="E4" s="696"/>
      <c r="F4" s="696"/>
      <c r="G4" s="696"/>
      <c r="H4" s="696"/>
      <c r="I4" s="696"/>
      <c r="J4" s="696"/>
      <c r="K4" s="696"/>
      <c r="L4" s="696"/>
      <c r="M4" s="696"/>
      <c r="N4" s="696"/>
      <c r="O4" s="696"/>
      <c r="P4" s="696"/>
      <c r="Q4" s="696"/>
      <c r="R4" s="696"/>
      <c r="S4" s="696"/>
      <c r="T4" s="696"/>
      <c r="U4" s="696"/>
      <c r="V4" s="696"/>
      <c r="W4" s="696"/>
      <c r="X4" s="696"/>
      <c r="Y4" s="696"/>
      <c r="Z4" s="697"/>
      <c r="AA4" s="45"/>
      <c r="AB4" s="45"/>
      <c r="AC4" s="45"/>
      <c r="AD4" s="45"/>
    </row>
    <row r="5" spans="2:30">
      <c r="B5" s="695" t="s">
        <v>178</v>
      </c>
      <c r="C5" s="696"/>
      <c r="D5" s="696"/>
      <c r="E5" s="696"/>
      <c r="F5" s="696"/>
      <c r="G5" s="696"/>
      <c r="H5" s="696"/>
      <c r="I5" s="696"/>
      <c r="J5" s="696"/>
      <c r="K5" s="696"/>
      <c r="L5" s="696"/>
      <c r="M5" s="696"/>
      <c r="N5" s="696"/>
      <c r="O5" s="696"/>
      <c r="P5" s="696"/>
      <c r="Q5" s="696"/>
      <c r="R5" s="696"/>
      <c r="S5" s="696"/>
      <c r="T5" s="696"/>
      <c r="U5" s="696"/>
      <c r="V5" s="696"/>
      <c r="W5" s="696"/>
      <c r="X5" s="696"/>
      <c r="Y5" s="696"/>
      <c r="Z5" s="697"/>
      <c r="AA5" s="45"/>
      <c r="AB5" s="45"/>
      <c r="AC5" s="45"/>
      <c r="AD5" s="45"/>
    </row>
    <row r="6" spans="2:30" ht="16.5" thickBot="1">
      <c r="B6" s="701" t="s">
        <v>179</v>
      </c>
      <c r="C6" s="702"/>
      <c r="D6" s="702"/>
      <c r="E6" s="702"/>
      <c r="F6" s="702"/>
      <c r="G6" s="702"/>
      <c r="H6" s="702"/>
      <c r="I6" s="702"/>
      <c r="J6" s="702"/>
      <c r="K6" s="702"/>
      <c r="L6" s="702"/>
      <c r="M6" s="702"/>
      <c r="N6" s="702"/>
      <c r="O6" s="702"/>
      <c r="P6" s="702"/>
      <c r="Q6" s="702"/>
      <c r="R6" s="702"/>
      <c r="S6" s="702"/>
      <c r="T6" s="702"/>
      <c r="U6" s="702"/>
      <c r="V6" s="702"/>
      <c r="W6" s="702"/>
      <c r="X6" s="702"/>
      <c r="Y6" s="702"/>
      <c r="Z6" s="703"/>
      <c r="AA6" s="45"/>
      <c r="AB6" s="45"/>
      <c r="AC6" s="45"/>
      <c r="AD6" s="45"/>
    </row>
    <row r="7" spans="2:30">
      <c r="B7" s="692" t="s">
        <v>180</v>
      </c>
      <c r="C7" s="693"/>
      <c r="D7" s="693"/>
      <c r="E7" s="693"/>
      <c r="F7" s="693"/>
      <c r="G7" s="693"/>
      <c r="H7" s="693"/>
      <c r="I7" s="693"/>
      <c r="J7" s="693"/>
      <c r="K7" s="693"/>
      <c r="L7" s="693"/>
      <c r="M7" s="693"/>
      <c r="N7" s="693"/>
      <c r="O7" s="693"/>
      <c r="P7" s="693"/>
      <c r="Q7" s="693"/>
      <c r="R7" s="693"/>
      <c r="S7" s="693"/>
      <c r="T7" s="693"/>
      <c r="U7" s="693"/>
      <c r="V7" s="693"/>
      <c r="W7" s="693"/>
      <c r="X7" s="693"/>
      <c r="Y7" s="693"/>
      <c r="Z7" s="694"/>
      <c r="AA7" s="47"/>
      <c r="AB7" s="47"/>
      <c r="AC7" s="47"/>
      <c r="AD7" s="47"/>
    </row>
    <row r="8" spans="2:30">
      <c r="B8" s="713" t="s">
        <v>230</v>
      </c>
      <c r="C8" s="714"/>
      <c r="D8" s="714"/>
      <c r="E8" s="714"/>
      <c r="F8" s="714"/>
      <c r="G8" s="714"/>
      <c r="H8" s="714"/>
      <c r="I8" s="714"/>
      <c r="J8" s="714"/>
      <c r="K8" s="714"/>
      <c r="L8" s="714"/>
      <c r="M8" s="714"/>
      <c r="N8" s="714"/>
      <c r="O8" s="714"/>
      <c r="P8" s="714"/>
      <c r="Q8" s="714"/>
      <c r="R8" s="714"/>
      <c r="S8" s="714"/>
      <c r="T8" s="714"/>
      <c r="U8" s="714"/>
      <c r="V8" s="714"/>
      <c r="W8" s="714"/>
      <c r="X8" s="714"/>
      <c r="Y8" s="714"/>
      <c r="Z8" s="715"/>
      <c r="AA8" s="48"/>
      <c r="AB8" s="48"/>
      <c r="AC8" s="48"/>
      <c r="AD8" s="48"/>
    </row>
    <row r="9" spans="2:30">
      <c r="B9" s="695" t="s">
        <v>231</v>
      </c>
      <c r="C9" s="696"/>
      <c r="D9" s="696"/>
      <c r="E9" s="696"/>
      <c r="F9" s="696"/>
      <c r="G9" s="696"/>
      <c r="H9" s="696"/>
      <c r="I9" s="696"/>
      <c r="J9" s="696"/>
      <c r="K9" s="696"/>
      <c r="L9" s="696"/>
      <c r="M9" s="696"/>
      <c r="N9" s="696"/>
      <c r="O9" s="696"/>
      <c r="P9" s="696"/>
      <c r="Q9" s="696"/>
      <c r="R9" s="696"/>
      <c r="S9" s="696"/>
      <c r="T9" s="696"/>
      <c r="U9" s="696"/>
      <c r="V9" s="696"/>
      <c r="W9" s="696"/>
      <c r="X9" s="696"/>
      <c r="Y9" s="696"/>
      <c r="Z9" s="697"/>
      <c r="AA9" s="45"/>
      <c r="AB9" s="45"/>
      <c r="AC9" s="45"/>
      <c r="AD9" s="45"/>
    </row>
    <row r="10" spans="2:30">
      <c r="B10" s="695" t="s">
        <v>232</v>
      </c>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7"/>
      <c r="AA10" s="45"/>
      <c r="AB10" s="45"/>
      <c r="AC10" s="45"/>
      <c r="AD10" s="45"/>
    </row>
    <row r="11" spans="2:30">
      <c r="B11" s="695" t="s">
        <v>181</v>
      </c>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7"/>
      <c r="AA11" s="45"/>
      <c r="AB11" s="45"/>
      <c r="AC11" s="45"/>
      <c r="AD11" s="45"/>
    </row>
    <row r="12" spans="2:30" ht="16.5" thickBot="1">
      <c r="B12" s="701" t="s">
        <v>182</v>
      </c>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3"/>
      <c r="AA12" s="45"/>
      <c r="AB12" s="45"/>
      <c r="AC12" s="45"/>
      <c r="AD12" s="45"/>
    </row>
    <row r="13" spans="2:30">
      <c r="B13" s="692" t="s">
        <v>183</v>
      </c>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4"/>
      <c r="AA13" s="47"/>
      <c r="AB13" s="47"/>
      <c r="AC13" s="47"/>
      <c r="AD13" s="47"/>
    </row>
    <row r="14" spans="2:30">
      <c r="B14" s="695" t="s">
        <v>184</v>
      </c>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7"/>
      <c r="AA14" s="45"/>
      <c r="AB14" s="45"/>
      <c r="AC14" s="45"/>
      <c r="AD14" s="45"/>
    </row>
    <row r="15" spans="2:30">
      <c r="B15" s="695" t="s">
        <v>185</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7"/>
      <c r="AA15" s="45"/>
      <c r="AB15" s="45"/>
      <c r="AC15" s="45"/>
      <c r="AD15" s="45"/>
    </row>
    <row r="16" spans="2:30">
      <c r="B16" s="695" t="s">
        <v>186</v>
      </c>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7"/>
      <c r="AA16" s="45"/>
      <c r="AB16" s="45"/>
      <c r="AC16" s="45"/>
      <c r="AD16" s="45"/>
    </row>
    <row r="17" spans="2:30" ht="24.75" customHeight="1">
      <c r="B17" s="695" t="s">
        <v>187</v>
      </c>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7"/>
      <c r="AA17" s="45"/>
      <c r="AB17" s="45"/>
      <c r="AC17" s="45"/>
      <c r="AD17" s="45"/>
    </row>
    <row r="18" spans="2:30">
      <c r="B18" s="695" t="s">
        <v>233</v>
      </c>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7"/>
      <c r="AA18" s="45"/>
      <c r="AB18" s="45"/>
      <c r="AC18" s="45"/>
      <c r="AD18" s="45"/>
    </row>
    <row r="19" spans="2:30">
      <c r="B19" s="695" t="s">
        <v>188</v>
      </c>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7"/>
      <c r="AA19" s="45"/>
      <c r="AB19" s="45"/>
      <c r="AC19" s="45"/>
      <c r="AD19" s="45"/>
    </row>
    <row r="20" spans="2:30">
      <c r="B20" s="698" t="s">
        <v>189</v>
      </c>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700"/>
      <c r="AA20" s="49"/>
      <c r="AB20" s="49"/>
      <c r="AC20" s="49"/>
      <c r="AD20" s="49"/>
    </row>
    <row r="21" spans="2:30">
      <c r="B21" s="695" t="s">
        <v>234</v>
      </c>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7"/>
      <c r="AA21" s="45"/>
      <c r="AB21" s="45"/>
      <c r="AC21" s="45"/>
      <c r="AD21" s="45"/>
    </row>
    <row r="22" spans="2:30" ht="16.5" thickBot="1">
      <c r="B22" s="701" t="s">
        <v>235</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3"/>
      <c r="AA22" s="45"/>
      <c r="AB22" s="45"/>
      <c r="AC22" s="45"/>
      <c r="AD22" s="45"/>
    </row>
    <row r="23" spans="2:30">
      <c r="B23" s="704" t="s">
        <v>236</v>
      </c>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6"/>
      <c r="AA23" s="46"/>
      <c r="AB23" s="46"/>
      <c r="AC23" s="46"/>
      <c r="AD23" s="46"/>
    </row>
    <row r="24" spans="2:30">
      <c r="B24" s="677" t="s">
        <v>237</v>
      </c>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9"/>
      <c r="AA24" s="46"/>
      <c r="AB24" s="46"/>
      <c r="AC24" s="46"/>
      <c r="AD24" s="46"/>
    </row>
    <row r="25" spans="2:30">
      <c r="B25" s="677" t="s">
        <v>238</v>
      </c>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9"/>
      <c r="AA25" s="46"/>
      <c r="AB25" s="46"/>
      <c r="AC25" s="46"/>
      <c r="AD25" s="46"/>
    </row>
    <row r="26" spans="2:30" ht="16.5" thickBot="1">
      <c r="B26" s="680" t="s">
        <v>239</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2"/>
      <c r="AA26" s="46"/>
      <c r="AB26" s="46"/>
      <c r="AC26" s="46"/>
      <c r="AD26" s="46"/>
    </row>
    <row r="27" spans="2:30">
      <c r="B27" s="683" t="s">
        <v>240</v>
      </c>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5"/>
      <c r="AA27" s="50"/>
      <c r="AB27" s="50"/>
      <c r="AC27" s="50"/>
      <c r="AD27" s="50"/>
    </row>
    <row r="28" spans="2:30" ht="15.75" customHeight="1">
      <c r="B28" s="686" t="s">
        <v>190</v>
      </c>
      <c r="C28" s="687"/>
      <c r="D28" s="688"/>
      <c r="E28" s="688"/>
      <c r="F28" s="688"/>
      <c r="G28" s="688"/>
      <c r="H28" s="688"/>
      <c r="I28" s="687" t="s">
        <v>191</v>
      </c>
      <c r="J28" s="687"/>
      <c r="K28" s="688"/>
      <c r="L28" s="688"/>
      <c r="M28" s="688"/>
      <c r="N28" s="688"/>
      <c r="O28" s="688"/>
      <c r="P28" s="688"/>
      <c r="Q28" s="688"/>
      <c r="R28" s="688"/>
      <c r="S28" s="688"/>
      <c r="T28" s="688"/>
      <c r="U28" s="688"/>
      <c r="V28" s="688"/>
      <c r="W28" s="688"/>
      <c r="X28" s="688"/>
      <c r="Y28" s="688"/>
      <c r="Z28" s="689"/>
      <c r="AA28" s="48"/>
      <c r="AB28" s="48"/>
      <c r="AC28" s="48"/>
      <c r="AD28" s="48"/>
    </row>
    <row r="29" spans="2:30" ht="16.5" customHeight="1" thickBot="1">
      <c r="B29" s="690" t="s">
        <v>192</v>
      </c>
      <c r="C29" s="691"/>
      <c r="D29" s="675"/>
      <c r="E29" s="675"/>
      <c r="F29" s="675"/>
      <c r="G29" s="675"/>
      <c r="H29" s="691" t="s">
        <v>193</v>
      </c>
      <c r="I29" s="691"/>
      <c r="J29" s="675"/>
      <c r="K29" s="675"/>
      <c r="L29" s="675"/>
      <c r="M29" s="675"/>
      <c r="N29" s="691" t="s">
        <v>194</v>
      </c>
      <c r="O29" s="691"/>
      <c r="P29" s="675"/>
      <c r="Q29" s="675"/>
      <c r="R29" s="675"/>
      <c r="S29" s="675"/>
      <c r="T29" s="675"/>
      <c r="U29" s="675"/>
      <c r="V29" s="675"/>
      <c r="W29" s="675"/>
      <c r="X29" s="675"/>
      <c r="Y29" s="675"/>
      <c r="Z29" s="676"/>
      <c r="AA29" s="48"/>
      <c r="AB29" s="48"/>
      <c r="AC29" s="48"/>
      <c r="AD29" s="48"/>
    </row>
    <row r="30" spans="2:30">
      <c r="B30" s="658" t="s">
        <v>195</v>
      </c>
      <c r="C30" s="659"/>
      <c r="D30" s="659"/>
      <c r="E30" s="659"/>
      <c r="F30" s="659"/>
      <c r="G30" s="659"/>
      <c r="H30" s="660" t="s">
        <v>241</v>
      </c>
      <c r="I30" s="660"/>
      <c r="J30" s="660"/>
      <c r="K30" s="660"/>
      <c r="L30" s="660"/>
      <c r="M30" s="660"/>
      <c r="N30" s="660"/>
      <c r="O30" s="660"/>
      <c r="P30" s="660"/>
      <c r="Q30" s="660"/>
      <c r="R30" s="660"/>
      <c r="S30" s="660"/>
      <c r="T30" s="660"/>
      <c r="U30" s="660"/>
      <c r="V30" s="660"/>
      <c r="W30" s="660"/>
      <c r="X30" s="660"/>
      <c r="Y30" s="660"/>
      <c r="Z30" s="661"/>
      <c r="AA30" s="51"/>
      <c r="AB30" s="51"/>
      <c r="AC30" s="51"/>
      <c r="AD30" s="51"/>
    </row>
    <row r="31" spans="2:30">
      <c r="B31" s="662" t="s">
        <v>242</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4"/>
      <c r="AA31" s="51"/>
      <c r="AB31" s="51"/>
      <c r="AC31" s="51"/>
      <c r="AD31" s="51"/>
    </row>
    <row r="32" spans="2:30" ht="15.75" customHeight="1">
      <c r="B32" s="665" t="s">
        <v>243</v>
      </c>
      <c r="C32" s="666"/>
      <c r="D32" s="666"/>
      <c r="E32" s="666"/>
      <c r="F32" s="667"/>
      <c r="G32" s="667"/>
      <c r="H32" s="667"/>
      <c r="I32" s="667"/>
      <c r="J32" s="667"/>
      <c r="K32" s="667"/>
      <c r="L32" s="667"/>
      <c r="M32" s="667"/>
      <c r="N32" s="667"/>
      <c r="O32" s="667"/>
      <c r="P32" s="667"/>
      <c r="Q32" s="667"/>
      <c r="R32" s="667"/>
      <c r="S32" s="667"/>
      <c r="T32" s="667"/>
      <c r="U32" s="667"/>
      <c r="V32" s="667"/>
      <c r="W32" s="667"/>
      <c r="X32" s="667"/>
      <c r="Y32" s="667"/>
      <c r="Z32" s="668"/>
      <c r="AA32" s="52"/>
      <c r="AB32" s="52"/>
      <c r="AC32" s="52"/>
      <c r="AD32" s="52"/>
    </row>
    <row r="33" spans="2:30" ht="47.25" customHeight="1" thickBot="1">
      <c r="B33" s="669" t="s">
        <v>244</v>
      </c>
      <c r="C33" s="670"/>
      <c r="D33" s="670"/>
      <c r="E33" s="670"/>
      <c r="F33" s="670"/>
      <c r="G33" s="671"/>
      <c r="H33" s="672"/>
      <c r="I33" s="672"/>
      <c r="J33" s="672"/>
      <c r="K33" s="672"/>
      <c r="L33" s="672"/>
      <c r="M33" s="672"/>
      <c r="N33" s="672"/>
      <c r="O33" s="673" t="s">
        <v>245</v>
      </c>
      <c r="P33" s="674"/>
      <c r="Q33" s="674"/>
      <c r="R33" s="674"/>
      <c r="S33" s="674"/>
      <c r="T33" s="671"/>
      <c r="U33" s="672"/>
      <c r="V33" s="672"/>
      <c r="W33" s="672"/>
      <c r="X33" s="672"/>
      <c r="Y33" s="672"/>
      <c r="Z33" s="60"/>
      <c r="AA33" s="53"/>
      <c r="AB33" s="53"/>
      <c r="AC33" s="53"/>
      <c r="AD33" s="53"/>
    </row>
    <row r="34" spans="2:30">
      <c r="B34" s="656" t="s">
        <v>246</v>
      </c>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50"/>
      <c r="AB34" s="50"/>
      <c r="AC34" s="50"/>
      <c r="AD34" s="50"/>
    </row>
    <row r="35" spans="2:30" ht="16.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40"/>
      <c r="AB35" s="40"/>
      <c r="AC35" s="40"/>
      <c r="AD35" s="40"/>
    </row>
    <row r="36" spans="2: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30" ht="16.5">
      <c r="B39" s="637" t="s">
        <v>162</v>
      </c>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40"/>
      <c r="AB39" s="40"/>
      <c r="AC39" s="40"/>
      <c r="AD39" s="40"/>
    </row>
  </sheetData>
  <sheetProtection algorithmName="SHA-512" hashValue="X86W1feGDBWAPbQKbeS/ckefoCepuEWOGFCeEMTUWF7/LJvuMU9eSL6P6uIiKyhYj5joIFhMIDh5ICG2vEuK2g==" saltValue="aHaxbJmEAxcd6wHGKApPrA=="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5"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5063-6754-480E-8F66-A09F88A790E4}">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19" t="s">
        <v>196</v>
      </c>
      <c r="C1" s="719"/>
      <c r="D1" s="719"/>
      <c r="E1" s="719"/>
      <c r="F1" s="719"/>
      <c r="G1" s="719"/>
      <c r="H1" s="719"/>
      <c r="I1" s="719"/>
      <c r="J1" s="719"/>
      <c r="K1" s="719"/>
      <c r="L1" s="719"/>
      <c r="M1" s="719"/>
      <c r="N1" s="719"/>
      <c r="O1" s="719"/>
      <c r="P1" s="719"/>
      <c r="Q1" s="719"/>
      <c r="R1" s="719"/>
      <c r="S1" s="719"/>
      <c r="T1" s="719"/>
      <c r="U1" s="719"/>
      <c r="V1" s="719"/>
      <c r="W1" s="719"/>
      <c r="X1" s="719"/>
      <c r="Y1" s="719"/>
      <c r="Z1" s="719"/>
    </row>
    <row r="2" spans="2:30" ht="27.75">
      <c r="B2" s="720" t="s">
        <v>197</v>
      </c>
      <c r="C2" s="721"/>
      <c r="D2" s="721"/>
      <c r="E2" s="721"/>
      <c r="F2" s="721"/>
      <c r="G2" s="721"/>
      <c r="H2" s="721"/>
      <c r="I2" s="721"/>
      <c r="J2" s="721"/>
      <c r="K2" s="721"/>
      <c r="L2" s="721"/>
      <c r="M2" s="721"/>
      <c r="N2" s="721"/>
      <c r="O2" s="721"/>
      <c r="P2" s="721"/>
      <c r="Q2" s="721"/>
      <c r="R2" s="721"/>
      <c r="S2" s="721"/>
      <c r="T2" s="721"/>
      <c r="U2" s="721"/>
      <c r="V2" s="721"/>
      <c r="W2" s="721"/>
      <c r="X2" s="721"/>
      <c r="Y2" s="721"/>
      <c r="Z2" s="722"/>
      <c r="AA2" s="44"/>
      <c r="AB2" s="44"/>
      <c r="AC2" s="44"/>
      <c r="AD2" s="44"/>
    </row>
    <row r="3" spans="2:30" ht="27.75">
      <c r="B3" s="723" t="s">
        <v>198</v>
      </c>
      <c r="C3" s="724"/>
      <c r="D3" s="724"/>
      <c r="E3" s="724"/>
      <c r="F3" s="724"/>
      <c r="G3" s="724"/>
      <c r="H3" s="724"/>
      <c r="I3" s="724"/>
      <c r="J3" s="724"/>
      <c r="K3" s="724"/>
      <c r="L3" s="724"/>
      <c r="M3" s="724"/>
      <c r="N3" s="724"/>
      <c r="O3" s="724"/>
      <c r="P3" s="724"/>
      <c r="Q3" s="724"/>
      <c r="R3" s="724"/>
      <c r="S3" s="724"/>
      <c r="T3" s="724"/>
      <c r="U3" s="724"/>
      <c r="V3" s="724"/>
      <c r="W3" s="724"/>
      <c r="X3" s="724"/>
      <c r="Y3" s="724"/>
      <c r="Z3" s="725"/>
      <c r="AA3" s="45"/>
      <c r="AB3" s="45"/>
      <c r="AC3" s="45"/>
      <c r="AD3" s="45"/>
    </row>
    <row r="4" spans="2:30" ht="27.75">
      <c r="B4" s="723" t="s">
        <v>199</v>
      </c>
      <c r="C4" s="724"/>
      <c r="D4" s="724"/>
      <c r="E4" s="724"/>
      <c r="F4" s="724"/>
      <c r="G4" s="724"/>
      <c r="H4" s="724"/>
      <c r="I4" s="724"/>
      <c r="J4" s="724"/>
      <c r="K4" s="724"/>
      <c r="L4" s="724"/>
      <c r="M4" s="724"/>
      <c r="N4" s="724"/>
      <c r="O4" s="724"/>
      <c r="P4" s="724"/>
      <c r="Q4" s="724"/>
      <c r="R4" s="724"/>
      <c r="S4" s="724"/>
      <c r="T4" s="724"/>
      <c r="U4" s="724"/>
      <c r="V4" s="724"/>
      <c r="W4" s="724"/>
      <c r="X4" s="724"/>
      <c r="Y4" s="724"/>
      <c r="Z4" s="725"/>
      <c r="AA4" s="46"/>
      <c r="AB4" s="46"/>
      <c r="AC4" s="46"/>
      <c r="AD4" s="46"/>
    </row>
    <row r="5" spans="2:30" ht="25.5">
      <c r="B5" s="726" t="s">
        <v>247</v>
      </c>
      <c r="C5" s="727"/>
      <c r="D5" s="727"/>
      <c r="E5" s="727"/>
      <c r="F5" s="727"/>
      <c r="G5" s="727"/>
      <c r="H5" s="727"/>
      <c r="I5" s="727"/>
      <c r="J5" s="727"/>
      <c r="K5" s="727"/>
      <c r="L5" s="727"/>
      <c r="M5" s="727"/>
      <c r="N5" s="727"/>
      <c r="O5" s="727"/>
      <c r="P5" s="727"/>
      <c r="Q5" s="727"/>
      <c r="R5" s="727"/>
      <c r="S5" s="727"/>
      <c r="T5" s="727"/>
      <c r="U5" s="727"/>
      <c r="V5" s="727"/>
      <c r="W5" s="727"/>
      <c r="X5" s="727"/>
      <c r="Y5" s="727"/>
      <c r="Z5" s="728"/>
      <c r="AA5" s="45"/>
      <c r="AB5" s="45"/>
      <c r="AC5" s="45"/>
      <c r="AD5" s="45"/>
    </row>
    <row r="6" spans="2:30" ht="26.25" thickBot="1">
      <c r="B6" s="716" t="s">
        <v>200</v>
      </c>
      <c r="C6" s="717"/>
      <c r="D6" s="717"/>
      <c r="E6" s="717"/>
      <c r="F6" s="717"/>
      <c r="G6" s="717"/>
      <c r="H6" s="717"/>
      <c r="I6" s="717"/>
      <c r="J6" s="717"/>
      <c r="K6" s="717"/>
      <c r="L6" s="717"/>
      <c r="M6" s="717"/>
      <c r="N6" s="717"/>
      <c r="O6" s="717"/>
      <c r="P6" s="717"/>
      <c r="Q6" s="717"/>
      <c r="R6" s="717"/>
      <c r="S6" s="717"/>
      <c r="T6" s="717"/>
      <c r="U6" s="717"/>
      <c r="V6" s="717"/>
      <c r="W6" s="717"/>
      <c r="X6" s="717"/>
      <c r="Y6" s="717"/>
      <c r="Z6" s="718"/>
      <c r="AA6" s="45"/>
      <c r="AB6" s="45"/>
      <c r="AC6" s="45"/>
      <c r="AD6" s="45"/>
    </row>
    <row r="7" spans="2:30" ht="27.75">
      <c r="B7" s="720" t="s">
        <v>201</v>
      </c>
      <c r="C7" s="721"/>
      <c r="D7" s="721"/>
      <c r="E7" s="721"/>
      <c r="F7" s="721"/>
      <c r="G7" s="721"/>
      <c r="H7" s="721"/>
      <c r="I7" s="721"/>
      <c r="J7" s="721"/>
      <c r="K7" s="721"/>
      <c r="L7" s="721"/>
      <c r="M7" s="721"/>
      <c r="N7" s="721"/>
      <c r="O7" s="721"/>
      <c r="P7" s="721"/>
      <c r="Q7" s="721"/>
      <c r="R7" s="721"/>
      <c r="S7" s="721"/>
      <c r="T7" s="721"/>
      <c r="U7" s="721"/>
      <c r="V7" s="721"/>
      <c r="W7" s="721"/>
      <c r="X7" s="721"/>
      <c r="Y7" s="721"/>
      <c r="Z7" s="722"/>
      <c r="AA7" s="45"/>
      <c r="AB7" s="45"/>
      <c r="AC7" s="45"/>
      <c r="AD7" s="45"/>
    </row>
    <row r="8" spans="2:30" ht="27.75">
      <c r="B8" s="723" t="s">
        <v>198</v>
      </c>
      <c r="C8" s="724"/>
      <c r="D8" s="724"/>
      <c r="E8" s="724"/>
      <c r="F8" s="724"/>
      <c r="G8" s="724"/>
      <c r="H8" s="724"/>
      <c r="I8" s="724"/>
      <c r="J8" s="724"/>
      <c r="K8" s="724"/>
      <c r="L8" s="724"/>
      <c r="M8" s="724"/>
      <c r="N8" s="724"/>
      <c r="O8" s="724"/>
      <c r="P8" s="724"/>
      <c r="Q8" s="724"/>
      <c r="R8" s="724"/>
      <c r="S8" s="724"/>
      <c r="T8" s="724"/>
      <c r="U8" s="724"/>
      <c r="V8" s="724"/>
      <c r="W8" s="724"/>
      <c r="X8" s="724"/>
      <c r="Y8" s="724"/>
      <c r="Z8" s="725"/>
      <c r="AA8" s="47"/>
      <c r="AB8" s="47"/>
      <c r="AC8" s="47"/>
      <c r="AD8" s="47"/>
    </row>
    <row r="9" spans="2:30" ht="27.75">
      <c r="B9" s="723" t="s">
        <v>202</v>
      </c>
      <c r="C9" s="724"/>
      <c r="D9" s="724"/>
      <c r="E9" s="724"/>
      <c r="F9" s="724"/>
      <c r="G9" s="724"/>
      <c r="H9" s="724"/>
      <c r="I9" s="724"/>
      <c r="J9" s="724"/>
      <c r="K9" s="724"/>
      <c r="L9" s="724"/>
      <c r="M9" s="724"/>
      <c r="N9" s="724"/>
      <c r="O9" s="724"/>
      <c r="P9" s="724"/>
      <c r="Q9" s="724"/>
      <c r="R9" s="724"/>
      <c r="S9" s="724"/>
      <c r="T9" s="724"/>
      <c r="U9" s="724"/>
      <c r="V9" s="724"/>
      <c r="W9" s="724"/>
      <c r="X9" s="724"/>
      <c r="Y9" s="724"/>
      <c r="Z9" s="725"/>
      <c r="AA9" s="48"/>
      <c r="AB9" s="48"/>
      <c r="AC9" s="48"/>
      <c r="AD9" s="48"/>
    </row>
    <row r="10" spans="2:30" ht="25.5">
      <c r="B10" s="726" t="s">
        <v>248</v>
      </c>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8"/>
      <c r="AA10" s="45"/>
      <c r="AB10" s="45"/>
      <c r="AC10" s="45"/>
      <c r="AD10" s="45"/>
    </row>
    <row r="11" spans="2:30" ht="26.25" thickBot="1">
      <c r="B11" s="716" t="s">
        <v>203</v>
      </c>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8"/>
      <c r="AA11" s="45"/>
      <c r="AB11" s="45"/>
      <c r="AC11" s="45"/>
      <c r="AD11" s="45"/>
    </row>
    <row r="12" spans="2:30" ht="27.75">
      <c r="B12" s="720" t="s">
        <v>204</v>
      </c>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2"/>
      <c r="AA12" s="45"/>
      <c r="AB12" s="45"/>
      <c r="AC12" s="45"/>
      <c r="AD12" s="45"/>
    </row>
    <row r="13" spans="2:30" ht="27.75">
      <c r="B13" s="723" t="s">
        <v>198</v>
      </c>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5"/>
      <c r="AA13" s="45"/>
      <c r="AB13" s="45"/>
      <c r="AC13" s="45"/>
      <c r="AD13" s="45"/>
    </row>
    <row r="14" spans="2:30" ht="27.75">
      <c r="B14" s="723" t="s">
        <v>202</v>
      </c>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5"/>
      <c r="AA14" s="47"/>
      <c r="AB14" s="47"/>
      <c r="AC14" s="47"/>
      <c r="AD14" s="47"/>
    </row>
    <row r="15" spans="2:30" ht="25.5">
      <c r="B15" s="726" t="s">
        <v>249</v>
      </c>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8"/>
      <c r="AA15" s="45"/>
      <c r="AB15" s="45"/>
      <c r="AC15" s="45"/>
      <c r="AD15" s="45"/>
    </row>
    <row r="16" spans="2:30" ht="26.25" thickBot="1">
      <c r="B16" s="716" t="s">
        <v>205</v>
      </c>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8"/>
      <c r="AA16" s="45"/>
      <c r="AB16" s="45"/>
      <c r="AC16" s="45"/>
      <c r="AD16" s="45"/>
    </row>
    <row r="17" spans="2:30">
      <c r="B17" s="358"/>
      <c r="C17" s="55"/>
      <c r="D17" s="55"/>
      <c r="E17" s="55"/>
      <c r="F17" s="55"/>
      <c r="G17" s="55"/>
      <c r="H17" s="55"/>
      <c r="I17" s="55"/>
      <c r="J17" s="55"/>
      <c r="K17" s="55"/>
      <c r="L17" s="55"/>
      <c r="M17" s="55"/>
      <c r="N17" s="55"/>
      <c r="O17" s="55"/>
      <c r="P17" s="55"/>
      <c r="Q17" s="55"/>
      <c r="R17" s="55"/>
      <c r="S17" s="55"/>
      <c r="T17" s="55"/>
      <c r="U17" s="55"/>
      <c r="V17" s="55"/>
      <c r="W17" s="55"/>
      <c r="X17" s="55"/>
      <c r="Y17" s="55"/>
      <c r="Z17" s="56"/>
      <c r="AA17" s="45"/>
      <c r="AB17" s="45"/>
      <c r="AC17" s="45"/>
      <c r="AD17" s="45"/>
    </row>
    <row r="18" spans="2:30">
      <c r="B18" s="730" t="s">
        <v>206</v>
      </c>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45"/>
      <c r="AB18" s="45"/>
      <c r="AC18" s="45"/>
      <c r="AD18" s="45"/>
    </row>
    <row r="19" spans="2:30">
      <c r="B19" s="729" t="s">
        <v>207</v>
      </c>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45"/>
      <c r="AB19" s="45"/>
      <c r="AC19" s="45"/>
      <c r="AD19" s="45"/>
    </row>
    <row r="20" spans="2:30">
      <c r="B20" s="729" t="s">
        <v>208</v>
      </c>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45"/>
      <c r="AB20" s="45"/>
      <c r="AC20" s="45"/>
      <c r="AD20" s="45"/>
    </row>
    <row r="21" spans="2:30">
      <c r="B21" s="729" t="s">
        <v>209</v>
      </c>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49"/>
      <c r="AB21" s="49"/>
      <c r="AC21" s="49"/>
      <c r="AD21" s="49"/>
    </row>
    <row r="22" spans="2:30">
      <c r="B22" s="729" t="s">
        <v>210</v>
      </c>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45"/>
      <c r="AB22" s="45"/>
      <c r="AC22" s="45"/>
      <c r="AD22" s="45"/>
    </row>
    <row r="23" spans="2:30">
      <c r="B23" s="729" t="s">
        <v>211</v>
      </c>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45"/>
      <c r="AB23" s="45"/>
      <c r="AC23" s="45"/>
      <c r="AD23" s="45"/>
    </row>
    <row r="24" spans="2:30">
      <c r="B24" s="729" t="s">
        <v>212</v>
      </c>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46"/>
      <c r="AB24" s="46"/>
      <c r="AC24" s="46"/>
      <c r="AD24" s="46"/>
    </row>
    <row r="25" spans="2:30">
      <c r="B25" s="729" t="s">
        <v>213</v>
      </c>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46"/>
      <c r="AB25" s="46"/>
      <c r="AC25" s="46"/>
      <c r="AD25" s="46"/>
    </row>
    <row r="26" spans="2:30">
      <c r="B26" s="729" t="s">
        <v>214</v>
      </c>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46"/>
      <c r="AB26" s="46"/>
      <c r="AC26" s="46"/>
      <c r="AD26" s="46"/>
    </row>
    <row r="27" spans="2:30">
      <c r="B27" s="729" t="s">
        <v>215</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46"/>
      <c r="AB27" s="46"/>
      <c r="AC27" s="46"/>
      <c r="AD27" s="46"/>
    </row>
    <row r="28" spans="2:30">
      <c r="B28" s="731" t="s">
        <v>216</v>
      </c>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50"/>
      <c r="AB28" s="50"/>
      <c r="AC28" s="50"/>
      <c r="AD28" s="50"/>
    </row>
    <row r="29" spans="2:30">
      <c r="B29" s="731" t="s">
        <v>217</v>
      </c>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48"/>
      <c r="AB29" s="48"/>
      <c r="AC29" s="48"/>
      <c r="AD29" s="48"/>
    </row>
    <row r="30" spans="2:30">
      <c r="B30" s="731" t="s">
        <v>218</v>
      </c>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48"/>
      <c r="AB30" s="48"/>
      <c r="AC30" s="48"/>
      <c r="AD30" s="48"/>
    </row>
    <row r="31" spans="2: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30" ht="16.5">
      <c r="B35" s="637" t="s">
        <v>162</v>
      </c>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40"/>
      <c r="AB35" s="40"/>
      <c r="AC35" s="40"/>
      <c r="AD35" s="40"/>
    </row>
  </sheetData>
  <sheetProtection algorithmName="SHA-512" hashValue="JmBJ7FhmveS3pV08pZpValPaRn/IPXePm3jJgXZO6oLKNUcYmq5xnuBjpG64F70VTNR0he2uT88TDN+wcycN8A==" saltValue="27zFyAaFTjrhU0i4cxbwVA=="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5"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彙整資料</vt:lpstr>
      <vt:lpstr>主頁 Main Page</vt:lpstr>
      <vt:lpstr>中草藥 測試項目</vt:lpstr>
      <vt:lpstr>中草藥</vt:lpstr>
      <vt:lpstr>附件一、付款切結書</vt:lpstr>
      <vt:lpstr>附件二、委託檢測聲明書</vt:lpstr>
      <vt:lpstr>安心資訊平台聲明書(事後申請)</vt:lpstr>
      <vt:lpstr>郵寄地址-中文</vt:lpstr>
      <vt:lpstr>中草藥!_Hlk116475822</vt:lpstr>
      <vt:lpstr>中草藥!_Hlk116475832</vt:lpstr>
      <vt:lpstr>'郵寄地址-中文'!_Hlk52786461</vt:lpstr>
      <vt:lpstr>Chinese_name</vt:lpstr>
      <vt:lpstr>English_name</vt:lpstr>
      <vt:lpstr>Issue_date</vt:lpstr>
      <vt:lpstr>'主頁 Main Page'!Mainpage_testrequired1</vt:lpstr>
      <vt:lpstr>'主頁 Main Page'!Mainpage_testrequired2</vt:lpstr>
      <vt:lpstr>中草藥!Print_Area</vt:lpstr>
      <vt:lpstr>'中草藥 測試項目'!Print_Area</vt:lpstr>
      <vt:lpstr>'主頁 Main Page'!Print_Area</vt:lpstr>
      <vt:lpstr>'安心資訊平台聲明書(事後申請)'!Print_Area</vt:lpstr>
      <vt:lpstr>附件一、付款切結書!Print_Area</vt:lpstr>
      <vt:lpstr>附件二、委託檢測聲明書!Print_Area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2025-08-27T01:02:45Z</cp:lastPrinted>
  <dcterms:created xsi:type="dcterms:W3CDTF">2024-08-30T07:51:00Z</dcterms:created>
  <dcterms:modified xsi:type="dcterms:W3CDTF">2025-09-03T01:21:45Z</dcterms:modified>
</cp:coreProperties>
</file>