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C:\Users\fu-sheng_chang\Desktop\自動化\AOS\申請書\測試項目申請書\新版申請書202507\預計7月上線\台工\"/>
    </mc:Choice>
  </mc:AlternateContent>
  <xr:revisionPtr revIDLastSave="0" documentId="13_ncr:1_{2B0F54DA-E694-4083-A50D-05F3B8B8D274}" xr6:coauthVersionLast="47" xr6:coauthVersionMax="47" xr10:uidLastSave="{00000000-0000-0000-0000-000000000000}"/>
  <workbookProtection workbookAlgorithmName="SHA-512" workbookHashValue="HGviQsz3sc/O20Q+/49EL8N5wWYzqp0zVXdN8ZZMdbqZAubM4QHGw3WHtw8On12/B1CRDWmohLgRJX4wWpAvoA==" workbookSaltValue="sGfqQj5BA0Rrl5n5pDsfRg==" workbookSpinCount="100000" lockStructure="1"/>
  <bookViews>
    <workbookView xWindow="28680" yWindow="1365" windowWidth="24240" windowHeight="13020" firstSheet="2" activeTab="3" xr2:uid="{C3D0BFF3-0022-4ABD-933B-15B603A64B8F}"/>
  </bookViews>
  <sheets>
    <sheet name="化粧保養品安全評估暨產品資訊檔案(PIF)服務" sheetId="1" state="hidden" r:id="rId1"/>
    <sheet name="彙整資料" sheetId="2" state="hidden" r:id="rId2"/>
    <sheet name="主頁 Main Page" sheetId="17" r:id="rId3"/>
    <sheet name="化粧保養品安全評估暨產品資訊檔案(PIF)服務 測試項目" sheetId="3" r:id="rId4"/>
    <sheet name="附件一、付款切結書" sheetId="18" r:id="rId5"/>
    <sheet name="附件二、委託檢測聲明書" sheetId="19" r:id="rId6"/>
    <sheet name="安心資訊平台聲明書(事後申請)" sheetId="20" r:id="rId7"/>
    <sheet name="郵寄地址-中文" sheetId="21" r:id="rId8"/>
  </sheets>
  <definedNames>
    <definedName name="_Hlk52786461" localSheetId="7">'郵寄地址-中文'!$B$18</definedName>
    <definedName name="Chinese_name">彙整資料!$F$1</definedName>
    <definedName name="English_name">彙整資料!$F$2</definedName>
    <definedName name="Issue_date">彙整資料!$F$4</definedName>
    <definedName name="Mainpage_testrequired1" localSheetId="2">'主頁 Main Page'!$D$47</definedName>
    <definedName name="Mainpage_testrequired2" localSheetId="2">'主頁 Main Page'!$D$50:$AJ$52</definedName>
    <definedName name="_xlnm.Print_Area" localSheetId="0">'化粧保養品安全評估暨產品資訊檔案(PIF)服務'!$B$1:$AK$42</definedName>
    <definedName name="_xlnm.Print_Area" localSheetId="3">'化粧保養品安全評估暨產品資訊檔案(PIF)服務 測試項目'!$B$1:$AK$45</definedName>
    <definedName name="_xlnm.Print_Area" localSheetId="2">'主頁 Main Page'!$B$1:$AJ$87</definedName>
    <definedName name="_xlnm.Print_Area" localSheetId="6">'安心資訊平台聲明書(事後申請)'!$B$1:$Z$39</definedName>
    <definedName name="_xlnm.Print_Area" localSheetId="4">'附件一、付款切結書'!$B$1:$AD$35</definedName>
    <definedName name="_xlnm.Print_Area" localSheetId="5">'附件二、委託檢測聲明書'!$B$1:$AD$37</definedName>
    <definedName name="_xlnm.Print_Area" localSheetId="7">'郵寄地址-中文'!$B$1:$Z$35</definedName>
    <definedName name="test_sum" localSheetId="2">#REF!</definedName>
    <definedName name="Version">彙整資料!$F$3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6" i="17" l="1"/>
  <c r="AR75" i="17"/>
  <c r="AR74" i="17"/>
  <c r="AR73" i="17"/>
  <c r="AR72" i="17"/>
  <c r="AR71" i="17"/>
  <c r="AR70" i="17"/>
  <c r="AR69" i="17"/>
  <c r="AR68" i="17"/>
  <c r="AR67" i="17"/>
  <c r="AR66" i="17"/>
  <c r="AR65" i="17"/>
  <c r="AR64" i="17"/>
  <c r="AR63" i="17"/>
  <c r="AR62" i="17"/>
  <c r="AR61" i="17"/>
  <c r="AR60" i="17"/>
  <c r="AR59" i="17"/>
  <c r="AR58" i="17"/>
  <c r="AR57" i="17"/>
  <c r="AR56" i="17"/>
  <c r="AR55" i="17"/>
  <c r="AR54" i="17"/>
  <c r="AK35" i="17" a="1"/>
  <c r="AK35" i="17" s="1"/>
  <c r="A35" i="17"/>
  <c r="AK34" i="17" a="1"/>
  <c r="AK34" i="17" s="1"/>
  <c r="A34" i="17"/>
  <c r="AK33" i="17" a="1"/>
  <c r="AK33" i="17" s="1"/>
  <c r="AK32" i="17" a="1"/>
  <c r="AK32" i="17" s="1"/>
  <c r="U27" i="17"/>
  <c r="AK19" i="17" a="1"/>
  <c r="AK19" i="17" s="1"/>
  <c r="AK17" i="17" a="1"/>
  <c r="AK17" i="17" s="1"/>
  <c r="D16" i="17"/>
  <c r="A16" i="17"/>
  <c r="A15" i="17"/>
  <c r="AK10" i="17" a="1"/>
  <c r="AK10" i="17" s="1"/>
  <c r="AK9" i="17" a="1"/>
  <c r="AK9" i="17" s="1"/>
  <c r="AK6" i="17" a="1"/>
  <c r="AK6" i="17" s="1"/>
  <c r="AK4" i="17" a="1"/>
  <c r="AK4" i="17" s="1"/>
  <c r="AK3" i="17" a="1"/>
  <c r="AK3" i="17" s="1"/>
  <c r="AM44" i="3"/>
  <c r="AM43" i="3"/>
  <c r="AM42" i="3"/>
  <c r="AM41" i="3"/>
  <c r="AM40" i="3"/>
  <c r="AM39" i="3"/>
  <c r="AN43" i="3"/>
  <c r="AN42" i="3"/>
  <c r="AM9" i="3"/>
  <c r="AN9" i="3"/>
  <c r="AR9" i="3" s="1"/>
  <c r="AP44" i="3"/>
  <c r="AN44" i="3"/>
  <c r="AR44" i="3" s="1"/>
  <c r="AM33" i="3"/>
  <c r="AM29" i="3"/>
  <c r="AM26" i="3"/>
  <c r="AM23" i="3"/>
  <c r="AM14" i="3"/>
  <c r="AM13" i="3"/>
  <c r="AM12" i="3"/>
  <c r="AM8" i="3"/>
  <c r="AM7" i="3"/>
  <c r="AM6" i="3"/>
  <c r="AM5" i="3"/>
  <c r="AN41" i="3"/>
  <c r="AN40" i="3"/>
  <c r="AN39" i="3"/>
  <c r="AN38" i="3"/>
  <c r="AM38" i="3"/>
  <c r="AN37" i="3"/>
  <c r="AM37" i="3"/>
  <c r="AN36" i="3"/>
  <c r="AR36" i="3" s="1"/>
  <c r="AM36" i="3"/>
  <c r="AN35" i="3"/>
  <c r="AR35" i="3" s="1"/>
  <c r="AM35" i="3"/>
  <c r="AN34" i="3"/>
  <c r="AR34" i="3" s="1"/>
  <c r="AM34" i="3"/>
  <c r="AN33" i="3"/>
  <c r="AP33" i="3" s="1"/>
  <c r="AQ33" i="3" s="1"/>
  <c r="AN32" i="3"/>
  <c r="AR32" i="3" s="1"/>
  <c r="AM32" i="3"/>
  <c r="AN31" i="3"/>
  <c r="AR31" i="3" s="1"/>
  <c r="AM31" i="3"/>
  <c r="AN30" i="3"/>
  <c r="AQ30" i="3" s="1"/>
  <c r="AM30" i="3"/>
  <c r="AN29" i="3"/>
  <c r="AN28" i="3"/>
  <c r="AR28" i="3" s="1"/>
  <c r="AM28" i="3"/>
  <c r="AN27" i="3"/>
  <c r="AR27" i="3" s="1"/>
  <c r="AM27" i="3"/>
  <c r="AN26" i="3"/>
  <c r="AN25" i="3"/>
  <c r="AM25" i="3"/>
  <c r="AN24" i="3"/>
  <c r="AR24" i="3" s="1"/>
  <c r="AM24" i="3"/>
  <c r="AN23" i="3"/>
  <c r="AP23" i="3" s="1"/>
  <c r="AQ23" i="3" s="1"/>
  <c r="AN22" i="3"/>
  <c r="AR22" i="3" s="1"/>
  <c r="AM22" i="3"/>
  <c r="AN21" i="3"/>
  <c r="AM21" i="3"/>
  <c r="AN20" i="3"/>
  <c r="AP20" i="3" s="1"/>
  <c r="AR20" i="3" s="1"/>
  <c r="AM20" i="3"/>
  <c r="AN19" i="3"/>
  <c r="AM19" i="3"/>
  <c r="AN18" i="3"/>
  <c r="AR18" i="3" s="1"/>
  <c r="AM18" i="3"/>
  <c r="AN17" i="3"/>
  <c r="AM17" i="3"/>
  <c r="AN16" i="3"/>
  <c r="AR16" i="3" s="1"/>
  <c r="AM16" i="3"/>
  <c r="AN15" i="3"/>
  <c r="AM15" i="3"/>
  <c r="AN14" i="3"/>
  <c r="AN13" i="3"/>
  <c r="AN12" i="3"/>
  <c r="AP12" i="3" s="1"/>
  <c r="AQ12" i="3" s="1"/>
  <c r="AN11" i="3"/>
  <c r="AP9" i="3"/>
  <c r="AP8" i="3"/>
  <c r="AN8" i="3"/>
  <c r="AP7" i="3"/>
  <c r="AN7" i="3"/>
  <c r="AR7" i="3" s="1"/>
  <c r="AP6" i="3"/>
  <c r="AN6" i="3"/>
  <c r="AP5" i="3"/>
  <c r="AN5" i="3"/>
  <c r="AP3" i="3"/>
  <c r="AN3" i="3"/>
  <c r="AR3" i="3" s="1"/>
  <c r="AM3" i="3"/>
  <c r="CK3" i="3"/>
  <c r="AN41" i="1"/>
  <c r="AR41" i="1" s="1"/>
  <c r="AM41" i="1"/>
  <c r="AN40" i="1"/>
  <c r="AR40" i="1" s="1"/>
  <c r="AM40" i="1"/>
  <c r="AN39" i="1"/>
  <c r="AR39" i="1" s="1"/>
  <c r="AM39" i="1"/>
  <c r="AN38" i="1"/>
  <c r="AR38" i="1" s="1"/>
  <c r="AM38" i="1"/>
  <c r="AN37" i="1"/>
  <c r="AR37" i="1" s="1"/>
  <c r="AM37" i="1"/>
  <c r="AN36" i="1"/>
  <c r="AR36" i="1" s="1"/>
  <c r="AM36" i="1"/>
  <c r="AN35" i="1"/>
  <c r="AR35" i="1" s="1"/>
  <c r="AM35" i="1"/>
  <c r="AR34" i="1"/>
  <c r="AN34" i="1"/>
  <c r="AQ34" i="1" s="1"/>
  <c r="AM34" i="1"/>
  <c r="AN33" i="1"/>
  <c r="AP33" i="1" s="1"/>
  <c r="AM33" i="1"/>
  <c r="AN32" i="1"/>
  <c r="AR32" i="1" s="1"/>
  <c r="AM32" i="1"/>
  <c r="AQ31" i="1"/>
  <c r="AN31" i="1"/>
  <c r="AR31" i="1" s="1"/>
  <c r="AM31" i="1"/>
  <c r="AN30" i="1"/>
  <c r="AR30" i="1" s="1"/>
  <c r="AM30" i="1"/>
  <c r="AN29" i="1"/>
  <c r="AR29" i="1" s="1"/>
  <c r="AM29" i="1"/>
  <c r="AN28" i="1"/>
  <c r="AR28" i="1" s="1"/>
  <c r="AM28" i="1"/>
  <c r="AN27" i="1"/>
  <c r="AR27" i="1" s="1"/>
  <c r="AM27" i="1"/>
  <c r="AN26" i="1"/>
  <c r="AM26" i="1"/>
  <c r="AN25" i="1"/>
  <c r="AR25" i="1" s="1"/>
  <c r="AM25" i="1"/>
  <c r="AN24" i="1"/>
  <c r="AQ24" i="1" s="1"/>
  <c r="AM24" i="1"/>
  <c r="AN23" i="1"/>
  <c r="AR23" i="1" s="1"/>
  <c r="AM23" i="1"/>
  <c r="AQ22" i="1"/>
  <c r="AN22" i="1"/>
  <c r="AR22" i="1" s="1"/>
  <c r="AM22" i="1"/>
  <c r="AN21" i="1"/>
  <c r="AM21" i="1"/>
  <c r="AP20" i="1"/>
  <c r="AN20" i="1"/>
  <c r="AR20" i="1" s="1"/>
  <c r="AM20" i="1"/>
  <c r="AN19" i="1"/>
  <c r="AR19" i="1" s="1"/>
  <c r="AM19" i="1"/>
  <c r="AN18" i="1"/>
  <c r="AR18" i="1" s="1"/>
  <c r="AM18" i="1"/>
  <c r="AN17" i="1"/>
  <c r="AM17" i="1"/>
  <c r="AN16" i="1"/>
  <c r="AR16" i="1" s="1"/>
  <c r="AM16" i="1"/>
  <c r="AR15" i="1"/>
  <c r="AN15" i="1"/>
  <c r="AP15" i="1" s="1"/>
  <c r="AQ15" i="1" s="1"/>
  <c r="AM15" i="1"/>
  <c r="AP14" i="1"/>
  <c r="AQ14" i="1" s="1"/>
  <c r="AN14" i="1"/>
  <c r="AR14" i="1" s="1"/>
  <c r="AM14" i="1"/>
  <c r="AN13" i="1"/>
  <c r="AR13" i="1" s="1"/>
  <c r="AM13" i="1"/>
  <c r="AN12" i="1"/>
  <c r="AR12" i="1" s="1"/>
  <c r="AM12" i="1"/>
  <c r="AN11" i="1"/>
  <c r="AR11" i="1" s="1"/>
  <c r="AM11" i="1"/>
  <c r="AP9" i="1"/>
  <c r="AN9" i="1"/>
  <c r="AQ9" i="1" s="1"/>
  <c r="AM9" i="1"/>
  <c r="AP8" i="1"/>
  <c r="AN8" i="1"/>
  <c r="AR8" i="1" s="1"/>
  <c r="AM8" i="1"/>
  <c r="AR7" i="1"/>
  <c r="AP7" i="1"/>
  <c r="AQ7" i="1" s="1"/>
  <c r="AN7" i="1"/>
  <c r="AM7" i="1"/>
  <c r="AP6" i="1"/>
  <c r="AN6" i="1"/>
  <c r="AM6" i="1"/>
  <c r="AR5" i="1"/>
  <c r="AP5" i="1"/>
  <c r="AQ5" i="1" s="1"/>
  <c r="AN5" i="1"/>
  <c r="AM5" i="1"/>
  <c r="AP4" i="1"/>
  <c r="AN4" i="1"/>
  <c r="AR4" i="1" s="1"/>
  <c r="AM4" i="1"/>
  <c r="AP3" i="1"/>
  <c r="AN3" i="1"/>
  <c r="AR3" i="1" s="1"/>
  <c r="AM3" i="1"/>
  <c r="AY1" i="1"/>
  <c r="AY2" i="1" s="1" a="1"/>
  <c r="AY2" i="1" s="1"/>
  <c r="AK25" i="17" l="1"/>
  <c r="AK27" i="17"/>
  <c r="AP42" i="3"/>
  <c r="AQ42" i="3" s="1"/>
  <c r="AP43" i="3"/>
  <c r="AR43" i="3" s="1"/>
  <c r="AQ44" i="3"/>
  <c r="AQ6" i="3"/>
  <c r="AQ8" i="3"/>
  <c r="AQ36" i="3"/>
  <c r="AR17" i="3"/>
  <c r="AP19" i="3"/>
  <c r="AR19" i="3" s="1"/>
  <c r="AQ20" i="3"/>
  <c r="AQ22" i="3"/>
  <c r="AP21" i="3"/>
  <c r="AR21" i="3" s="1"/>
  <c r="AQ24" i="3"/>
  <c r="AR23" i="3"/>
  <c r="AQ28" i="3"/>
  <c r="AQ32" i="3"/>
  <c r="AR30" i="3"/>
  <c r="AQ34" i="3"/>
  <c r="AR6" i="3"/>
  <c r="AP15" i="3"/>
  <c r="AQ15" i="3" s="1"/>
  <c r="AQ16" i="3"/>
  <c r="AP14" i="3"/>
  <c r="AQ14" i="3" s="1"/>
  <c r="AP13" i="3"/>
  <c r="AQ13" i="3" s="1"/>
  <c r="AR12" i="3"/>
  <c r="AP11" i="3"/>
  <c r="AQ11" i="3" s="1"/>
  <c r="AR5" i="3"/>
  <c r="AR8" i="3"/>
  <c r="AQ3" i="3"/>
  <c r="AT3" i="3" s="1"/>
  <c r="AQ18" i="3"/>
  <c r="AQ31" i="3"/>
  <c r="AR33" i="3"/>
  <c r="AQ5" i="3"/>
  <c r="AQ7" i="3"/>
  <c r="AQ9" i="3"/>
  <c r="AP29" i="3"/>
  <c r="AQ29" i="3" s="1"/>
  <c r="AP38" i="3"/>
  <c r="AQ38" i="3" s="1"/>
  <c r="AP40" i="3"/>
  <c r="AQ40" i="3" s="1"/>
  <c r="AP25" i="3"/>
  <c r="AQ25" i="3" s="1"/>
  <c r="AQ27" i="3"/>
  <c r="AP17" i="3"/>
  <c r="AQ17" i="3" s="1"/>
  <c r="AP37" i="3"/>
  <c r="AQ37" i="3" s="1"/>
  <c r="AP39" i="3"/>
  <c r="AQ39" i="3" s="1"/>
  <c r="AP41" i="3"/>
  <c r="AQ41" i="3" s="1"/>
  <c r="AP26" i="3"/>
  <c r="AQ26" i="3" s="1"/>
  <c r="AQ35" i="3"/>
  <c r="AP12" i="1"/>
  <c r="AQ12" i="1" s="1"/>
  <c r="AP19" i="1"/>
  <c r="AQ19" i="1" s="1"/>
  <c r="AP39" i="1"/>
  <c r="AQ39" i="1" s="1"/>
  <c r="AQ16" i="1"/>
  <c r="AQ3" i="1"/>
  <c r="AT3" i="1" s="1"/>
  <c r="AQ6" i="1"/>
  <c r="AP13" i="1"/>
  <c r="AQ13" i="1" s="1"/>
  <c r="AP40" i="1"/>
  <c r="AQ40" i="1" s="1"/>
  <c r="AR9" i="1"/>
  <c r="AQ20" i="1"/>
  <c r="AQ32" i="1"/>
  <c r="AP29" i="1"/>
  <c r="AQ29" i="1" s="1"/>
  <c r="AP37" i="1"/>
  <c r="AQ37" i="1" s="1"/>
  <c r="AP11" i="1"/>
  <c r="AQ11" i="1" s="1"/>
  <c r="AP41" i="1"/>
  <c r="AQ18" i="1"/>
  <c r="AR33" i="1"/>
  <c r="AP38" i="1"/>
  <c r="AQ38" i="1" s="1"/>
  <c r="AQ41" i="1"/>
  <c r="AP21" i="1"/>
  <c r="AQ21" i="1" s="1"/>
  <c r="AQ30" i="1"/>
  <c r="AR21" i="1"/>
  <c r="AQ4" i="1"/>
  <c r="AQ8" i="1"/>
  <c r="AR6" i="1"/>
  <c r="AR17" i="1"/>
  <c r="AQ28" i="1"/>
  <c r="AR24" i="1"/>
  <c r="AR26" i="1"/>
  <c r="AQ33" i="1"/>
  <c r="AQ36" i="1"/>
  <c r="AY3" i="1"/>
  <c r="AP25" i="1"/>
  <c r="AQ25" i="1" s="1"/>
  <c r="AQ27" i="1"/>
  <c r="AP23" i="1"/>
  <c r="AQ23" i="1" s="1"/>
  <c r="AP17" i="1"/>
  <c r="AQ17" i="1" s="1"/>
  <c r="AP26" i="1"/>
  <c r="AQ26" i="1" s="1"/>
  <c r="AQ35" i="1"/>
  <c r="AR26" i="3" l="1"/>
  <c r="AQ43" i="3"/>
  <c r="AR42" i="3"/>
  <c r="AR39" i="3"/>
  <c r="AR41" i="3"/>
  <c r="AT4" i="3"/>
  <c r="AT5" i="3" s="1"/>
  <c r="AT6" i="3" s="1"/>
  <c r="AT7" i="3" s="1"/>
  <c r="AT8" i="3" s="1"/>
  <c r="AT9" i="3" s="1"/>
  <c r="AT10" i="3" s="1"/>
  <c r="AQ19" i="3"/>
  <c r="AQ21" i="3"/>
  <c r="AR25" i="3"/>
  <c r="AR29" i="3"/>
  <c r="AR38" i="3"/>
  <c r="AR40" i="3"/>
  <c r="AS11" i="3"/>
  <c r="AM11" i="3" s="1"/>
  <c r="AR15" i="3"/>
  <c r="AR14" i="3"/>
  <c r="AR13" i="3"/>
  <c r="AR11" i="3"/>
  <c r="AR37" i="3"/>
  <c r="AT4" i="1"/>
  <c r="AT5" i="1" s="1"/>
  <c r="AT6" i="1" s="1"/>
  <c r="AT7" i="1" s="1"/>
  <c r="AT8" i="1" s="1"/>
  <c r="AT9" i="1" s="1"/>
  <c r="AT10" i="1" s="1"/>
  <c r="AT11" i="1" s="1"/>
  <c r="AT12" i="1" s="1"/>
  <c r="AT13" i="1" s="1"/>
  <c r="AT14" i="1" s="1"/>
  <c r="AT15" i="1" s="1"/>
  <c r="AT16" i="1" s="1"/>
  <c r="AT17" i="1" s="1"/>
  <c r="AT18" i="1" s="1"/>
  <c r="AT19" i="1" s="1"/>
  <c r="AT20" i="1" s="1"/>
  <c r="AT21" i="1" s="1"/>
  <c r="AT22" i="1" s="1"/>
  <c r="AT23" i="1" s="1"/>
  <c r="AT24" i="1" s="1"/>
  <c r="AT25" i="1" s="1"/>
  <c r="AT26" i="1" s="1"/>
  <c r="AT27" i="1" s="1"/>
  <c r="AT28" i="1" s="1"/>
  <c r="AT29" i="1" s="1"/>
  <c r="AT30" i="1" s="1"/>
  <c r="AT31" i="1" s="1"/>
  <c r="AT32" i="1" s="1"/>
  <c r="AT33" i="1" s="1"/>
  <c r="AT34" i="1" s="1"/>
  <c r="AT35" i="1" s="1"/>
  <c r="AT36" i="1" s="1"/>
  <c r="AT37" i="1" s="1"/>
  <c r="AT38" i="1" s="1"/>
  <c r="AT39" i="1" s="1"/>
  <c r="AT40" i="1" s="1"/>
  <c r="AT41" i="1" s="1"/>
  <c r="AT11" i="3" l="1"/>
  <c r="AT12" i="3" s="1"/>
  <c r="AT13" i="3" s="1"/>
  <c r="AT14" i="3" s="1"/>
  <c r="AT15" i="3" s="1"/>
  <c r="AT16" i="3" s="1"/>
  <c r="AT17" i="3" s="1"/>
  <c r="AT18" i="3" s="1"/>
  <c r="AT19" i="3" s="1"/>
  <c r="AT20" i="3" s="1"/>
  <c r="AT21" i="3" s="1"/>
  <c r="AT22" i="3" s="1"/>
  <c r="AT23" i="3" s="1"/>
  <c r="AT24" i="3" s="1"/>
  <c r="AT25" i="3" s="1"/>
  <c r="AT26" i="3" s="1"/>
  <c r="AT27" i="3" s="1"/>
  <c r="AT28" i="3" s="1"/>
  <c r="AT29" i="3" s="1"/>
  <c r="AT30" i="3" s="1"/>
  <c r="AT31" i="3" s="1"/>
  <c r="AT32" i="3" s="1"/>
  <c r="AT33" i="3" s="1"/>
  <c r="AT34" i="3" s="1"/>
  <c r="AT35" i="3" s="1"/>
  <c r="AT36" i="3" s="1"/>
  <c r="AT37" i="3" s="1"/>
  <c r="AT38" i="3" s="1"/>
  <c r="AT39" i="3" s="1"/>
  <c r="AT40" i="3" s="1"/>
  <c r="AT41" i="3" s="1"/>
  <c r="AT42" i="3" s="1"/>
  <c r="AT43" i="3" s="1"/>
  <c r="AT44" i="3" s="1"/>
  <c r="AY1" i="3" l="1" a="1"/>
  <c r="AY1" i="3" s="1"/>
  <c r="AY2" i="3" s="1" a="1"/>
  <c r="AY2" i="3" s="1"/>
  <c r="AY3" i="3" l="1"/>
  <c r="D2" i="2" s="1"/>
  <c r="B2" i="2" s="1"/>
  <c r="AO3" i="17" s="1"/>
  <c r="D50"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76ABB2C8-B258-4639-A038-4B04D9D83301}">
      <text>
        <r>
          <rPr>
            <b/>
            <sz val="9"/>
            <color indexed="81"/>
            <rFont val="細明體"/>
            <family val="3"/>
            <charset val="136"/>
          </rPr>
          <t>←
←
←
←
←
←
←
←
←</t>
        </r>
      </text>
    </comment>
    <comment ref="A47" authorId="0" shapeId="0" xr:uid="{C47D3454-DA99-49CE-9802-EF4740986F4A}">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4A72A8F8-0151-4D2E-BC46-B0B61BF241D7}">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<sst xmlns="http://schemas.openxmlformats.org/spreadsheetml/2006/main" count="634" uniqueCount="475">
  <si>
    <t>化粧保養品安全評估暨產品資訊檔案(PIF)服務 (PIF) )：</t>
    <phoneticPr fontId="4" type="noConversion"/>
  </si>
  <si>
    <t>AND(前端需求+前V)</t>
    <phoneticPr fontId="4" type="noConversion"/>
  </si>
  <si>
    <t>OR(自己V或同層完成需求)</t>
    <phoneticPr fontId="4" type="noConversion"/>
  </si>
  <si>
    <t>※ 項目前有標示The item is preceded by a marked ★符號表示為認證項目 ★ symbol indicating that it is a certified project. #表示為外部服務項目# stands for subcontract.</t>
    <phoneticPr fontId="4" type="noConversion"/>
  </si>
  <si>
    <t>層級</t>
    <phoneticPr fontId="4" type="noConversion"/>
  </si>
  <si>
    <t>顯示內容</t>
    <phoneticPr fontId="4" type="noConversion"/>
  </si>
  <si>
    <t>需求開啟</t>
    <phoneticPr fontId="4" type="noConversion"/>
  </si>
  <si>
    <t>"-"個數</t>
    <phoneticPr fontId="4" type="noConversion"/>
  </si>
  <si>
    <t>需求完成</t>
    <phoneticPr fontId="4" type="noConversion"/>
  </si>
  <si>
    <t>顯示篩選</t>
    <phoneticPr fontId="4" type="noConversion"/>
  </si>
  <si>
    <t>必填未填</t>
    <phoneticPr fontId="4" type="noConversion"/>
  </si>
  <si>
    <t>未填提醒</t>
    <phoneticPr fontId="4" type="noConversion"/>
  </si>
  <si>
    <r>
      <t xml:space="preserve">I. 評估項目:  </t>
    </r>
    <r>
      <rPr>
        <b/>
        <sz val="9"/>
        <color rgb="FFFF0000"/>
        <rFont val="微軟正黑體"/>
        <family val="2"/>
        <charset val="136"/>
      </rPr>
      <t>&lt;&lt;各項目獨立一份報告&gt;&gt;</t>
    </r>
    <phoneticPr fontId="3" type="noConversion"/>
  </si>
  <si>
    <t>群組1</t>
    <phoneticPr fontId="4" type="noConversion"/>
  </si>
  <si>
    <t xml:space="preserve">Test Parameter </t>
  </si>
  <si>
    <t>Document / Service</t>
  </si>
  <si>
    <t>群組1-1</t>
    <phoneticPr fontId="4" type="noConversion"/>
  </si>
  <si>
    <t xml:space="preserve">☐ </t>
    <phoneticPr fontId="3" type="noConversion"/>
  </si>
  <si>
    <t>產品安全評估報告-含安全資料簽署人員評估及報告簽署
註:僅出具英文版報告。</t>
    <phoneticPr fontId="3" type="noConversion"/>
  </si>
  <si>
    <t>(1) Ingredient List with INCI、 CAS no. 、  % composition 
(2) COA per ingredient / MSDS per ingredient
(3) Package Label &amp; artwork for finished product
(4) IFRA cert of fragrance (如無法提供需執行26項過敏原檢測)</t>
    <phoneticPr fontId="3" type="noConversion"/>
  </si>
  <si>
    <t>成分評估 (Ingredient Review )</t>
  </si>
  <si>
    <t xml:space="preserve">Ingredient List with INCI、 CAS no. 、  % composition </t>
    <phoneticPr fontId="3" type="noConversion"/>
  </si>
  <si>
    <t>標籤評估 (Labeling Review )</t>
  </si>
  <si>
    <t>提供設計圖稿件(限 JPG、EXCEL 、PDF格式)</t>
    <phoneticPr fontId="3" type="noConversion"/>
  </si>
  <si>
    <t>其他 (Other items):      </t>
    <phoneticPr fontId="3" type="noConversion"/>
  </si>
  <si>
    <t>II. 測試項目:</t>
    <phoneticPr fontId="3" type="noConversion"/>
  </si>
  <si>
    <t>#重金屬 (Heavy Metal) (請擇一勾選)</t>
    <phoneticPr fontId="3" type="noConversion"/>
  </si>
  <si>
    <r>
      <t>(1)</t>
    </r>
    <r>
      <rPr>
        <sz val="9"/>
        <color rgb="FF000000"/>
        <rFont val="微軟正黑體"/>
        <family val="2"/>
        <charset val="136"/>
      </rPr>
      <t>TW requirement：</t>
    </r>
    <phoneticPr fontId="3" type="noConversion"/>
  </si>
  <si>
    <t>砷As、鉛Pb、鎘Cd、汞Hg( ICP-OES)</t>
    <phoneticPr fontId="3" type="noConversion"/>
  </si>
  <si>
    <t>砷As、鉛Pb、鎘Cd、汞Hg( ICP-MS)</t>
    <phoneticPr fontId="3" type="noConversion"/>
  </si>
  <si>
    <t>11大重金屬(Heavy Metal 11 items) (ICP/MS)</t>
    <phoneticPr fontId="3" type="noConversion"/>
  </si>
  <si>
    <r>
      <t>(2)</t>
    </r>
    <r>
      <rPr>
        <sz val="9"/>
        <color rgb="FF000000"/>
        <rFont val="微軟正黑體"/>
        <family val="2"/>
        <charset val="136"/>
      </rPr>
      <t>EU requirement：</t>
    </r>
    <phoneticPr fontId="3" type="noConversion"/>
  </si>
  <si>
    <t>砷As、鉛Pb、鎘Cd、汞Hg、銻Sb、鎳Ni(soluble) (ICP-MS)</t>
    <phoneticPr fontId="3" type="noConversion"/>
  </si>
  <si>
    <r>
      <t>(3)</t>
    </r>
    <r>
      <rPr>
        <sz val="9"/>
        <color rgb="FF000000"/>
        <rFont val="微軟正黑體"/>
        <family val="2"/>
        <charset val="136"/>
      </rPr>
      <t>ASEAN requirement：</t>
    </r>
    <phoneticPr fontId="3" type="noConversion"/>
  </si>
  <si>
    <t xml:space="preserve">砷As、鉛Pb、鎘Cd、銅Cu(ICP) + 汞Hg(ICP/MS) </t>
    <phoneticPr fontId="3" type="noConversion"/>
  </si>
  <si>
    <r>
      <t>(4)</t>
    </r>
    <r>
      <rPr>
        <sz val="9"/>
        <color rgb="FF000000"/>
        <rFont val="微軟正黑體"/>
        <family val="2"/>
        <charset val="136"/>
      </rPr>
      <t>USA requirement：</t>
    </r>
    <r>
      <rPr>
        <b/>
        <sz val="9"/>
        <color theme="1"/>
        <rFont val="微軟正黑體"/>
        <family val="2"/>
        <charset val="136"/>
      </rPr>
      <t xml:space="preserve">鉛Pb, 鎘Cd, 砷As, 汞Hg (ICP) </t>
    </r>
    <phoneticPr fontId="3" type="noConversion"/>
  </si>
  <si>
    <r>
      <t>(5)</t>
    </r>
    <r>
      <rPr>
        <sz val="9"/>
        <color rgb="FF000000"/>
        <rFont val="微軟正黑體"/>
        <family val="2"/>
        <charset val="136"/>
      </rPr>
      <t>CANADA requirement：</t>
    </r>
    <r>
      <rPr>
        <b/>
        <sz val="9"/>
        <color theme="1"/>
        <rFont val="微軟正黑體"/>
        <family val="2"/>
        <charset val="136"/>
      </rPr>
      <t>鉛Pb, 鎘Cd, 砷As, 汞Hg, 銻Sb (ICP)</t>
    </r>
    <phoneticPr fontId="3" type="noConversion"/>
  </si>
  <si>
    <t xml:space="preserve"> #微生物 (Microbial) (請擇一勾選)</t>
  </si>
  <si>
    <t>(1)TW requirement：</t>
  </si>
  <si>
    <t>好氣性生菌數、金黃色葡萄球菌、大腸桿菌 、綠膿桿菌、白色念珠菌</t>
    <phoneticPr fontId="3" type="noConversion"/>
  </si>
  <si>
    <t>(2)USA / CANADA requirement：</t>
  </si>
  <si>
    <t>好氣性生菌數、金黃色葡萄球菌、大腸桿菌 、綠膿桿菌(FDA)</t>
    <phoneticPr fontId="3" type="noConversion"/>
  </si>
  <si>
    <t xml:space="preserve">(3)EU / ASEAN requirement：EuP Ch.2.6.12&amp; 2.6.13 </t>
  </si>
  <si>
    <t xml:space="preserve"> #產品包裝相容性檢測</t>
    <phoneticPr fontId="3" type="noConversion"/>
  </si>
  <si>
    <t xml:space="preserve"> 產品包裝相容性檢測(Lead, Cadmium, Chromium VI, Mercury) </t>
    <phoneticPr fontId="3" type="noConversion"/>
  </si>
  <si>
    <t>內料接觸包裝材，各提供5g測試。</t>
  </si>
  <si>
    <t>(依不同產品不同材質分別收取費用)</t>
  </si>
  <si>
    <t xml:space="preserve"> #產品安定性試驗</t>
    <phoneticPr fontId="3" type="noConversion"/>
  </si>
  <si>
    <t>產品安定性試驗</t>
    <phoneticPr fontId="3" type="noConversion"/>
  </si>
  <si>
    <t>測試條件：溫度40℃, 濕度約75%。</t>
  </si>
  <si>
    <t>測試時間點：0週,4週,8週,12週。</t>
  </si>
  <si>
    <t>測試項目: 總生菌/黴菌酵母菌/外觀/氣味/pH值/淨重。</t>
  </si>
  <si>
    <t xml:space="preserve"> #防腐效力測試Preservative Efficacy Test</t>
    <phoneticPr fontId="3" type="noConversion"/>
  </si>
  <si>
    <t>防腐效力測試Preservative Efficacy Test</t>
    <phoneticPr fontId="3" type="noConversion"/>
  </si>
  <si>
    <t>測試方法(請擇一勾選):USP &lt;51&gt;   ISO 11930註  TFDA註</t>
  </si>
  <si>
    <t>測試時間點(請擇一勾選):14, 28 days 7, 14, 21, 28 days</t>
  </si>
  <si>
    <t>註: ISO 11930及TFDA方法時間點僅為7, 14, 28 days。</t>
  </si>
  <si>
    <t xml:space="preserve"> #成分的不純物與殘留量 (Impurities and traces of ingredients) (請擇一勾選)</t>
    <phoneticPr fontId="3" type="noConversion"/>
  </si>
  <si>
    <t>1,4-Dioxane</t>
    <phoneticPr fontId="3" type="noConversion"/>
  </si>
  <si>
    <t>甲醛(Free Formaldehyde Content)</t>
    <phoneticPr fontId="3" type="noConversion"/>
  </si>
  <si>
    <t>NDELA</t>
    <phoneticPr fontId="3" type="noConversion"/>
  </si>
  <si>
    <t>26項過敏原檢測</t>
    <phoneticPr fontId="3" type="noConversion"/>
  </si>
  <si>
    <t>其他 (Other items):</t>
    <phoneticPr fontId="3" type="noConversion"/>
  </si>
  <si>
    <t>版次Version：</t>
    <phoneticPr fontId="4" type="noConversion"/>
  </si>
  <si>
    <t>發行日期Issued Date：</t>
    <phoneticPr fontId="4" type="noConversion"/>
  </si>
  <si>
    <t>申請書中文名稱</t>
    <phoneticPr fontId="4" type="noConversion"/>
  </si>
  <si>
    <t>申請書英文名稱</t>
    <phoneticPr fontId="4" type="noConversion"/>
  </si>
  <si>
    <t>公司中文名稱</t>
    <phoneticPr fontId="4" type="noConversion"/>
  </si>
  <si>
    <t>公司英文名稱</t>
    <phoneticPr fontId="4" type="noConversion"/>
  </si>
  <si>
    <t>醫療器材委託實驗項目 (Medical Device Test(s)Required)：</t>
    <phoneticPr fontId="4" type="noConversion"/>
  </si>
  <si>
    <t xml:space="preserve">(5) 其他測項Others item (未在列表請自行填寫) :      </t>
    <phoneticPr fontId="4" type="noConversion"/>
  </si>
  <si>
    <t>回主頁 Back to Main Page</t>
    <phoneticPr fontId="4" type="noConversion"/>
  </si>
  <si>
    <t>2023.09.15</t>
    <phoneticPr fontId="4" type="noConversion"/>
  </si>
  <si>
    <t>付款切結書</t>
  </si>
  <si>
    <t>※ 如第一頁申請廠商與發票廠商不同，再請填寫用印此付款切結書，</t>
  </si>
  <si>
    <t>本公司</t>
    <phoneticPr fontId="4" type="noConversion"/>
  </si>
  <si>
    <t>(申請廠商) 於民國     </t>
    <phoneticPr fontId="4" type="noConversion"/>
  </si>
  <si>
    <t>年</t>
    <phoneticPr fontId="4" type="noConversion"/>
  </si>
  <si>
    <t>月</t>
    <phoneticPr fontId="4" type="noConversion"/>
  </si>
  <si>
    <t>日，</t>
    <phoneticPr fontId="4" type="noConversion"/>
  </si>
  <si>
    <t xml:space="preserve">送驗      </t>
    <phoneticPr fontId="4" type="noConversion"/>
  </si>
  <si>
    <t>(樣品名稱)至台灣檢驗科技股份有限公司檢驗，</t>
    <phoneticPr fontId="4" type="noConversion"/>
  </si>
  <si>
    <t>因公司內部因素，發票&amp;付款由</t>
    <phoneticPr fontId="4" type="noConversion"/>
  </si>
  <si>
    <t>(發票廠商)支付。若日後因上列之</t>
    <phoneticPr fontId="4"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</si>
  <si>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4" type="noConversion"/>
  </si>
  <si>
    <t>名譽受損等問題，</t>
    <phoneticPr fontId="4" type="noConversion"/>
  </si>
  <si>
    <t>一律由本公司</t>
    <phoneticPr fontId="4" type="noConversion"/>
  </si>
  <si>
    <t>(申請廠商)負擔責任問題。</t>
    <phoneticPr fontId="4" type="noConversion"/>
  </si>
  <si>
    <t>申請廠商之公司大小章</t>
    <phoneticPr fontId="4" type="noConversion"/>
  </si>
  <si>
    <t>承辦人簽名：</t>
    <phoneticPr fontId="4" type="noConversion"/>
  </si>
  <si>
    <t xml:space="preserve"> 用印處：</t>
    <phoneticPr fontId="4" type="noConversion"/>
  </si>
  <si>
    <t>付款廠商之公司大小章</t>
    <phoneticPr fontId="4" type="noConversion"/>
  </si>
  <si>
    <t>用印處：</t>
    <phoneticPr fontId="4" type="noConversion"/>
  </si>
  <si>
    <t>民國</t>
    <phoneticPr fontId="4" type="noConversion"/>
  </si>
  <si>
    <t>日</t>
    <phoneticPr fontId="4" type="noConversion"/>
  </si>
  <si>
    <t>※文件用印簽名完畢可隨樣品與簽名申請書一併寄至各區服務據點，並署名*超微量工業安全實驗室 收</t>
    <phoneticPr fontId="4" type="noConversion"/>
  </si>
  <si>
    <t>委託檢測聲明書</t>
  </si>
  <si>
    <t>※ 如第一頁申請廠商非送測產品的生產製造或品牌所有者，需填寫與用印此聲明書，</t>
  </si>
  <si>
    <t>受</t>
    <phoneticPr fontId="4" type="noConversion"/>
  </si>
  <si>
    <t>公司委託，送</t>
    <phoneticPr fontId="4" type="noConversion"/>
  </si>
  <si>
    <t>產品至</t>
    <phoneticPr fontId="4" type="noConversion"/>
  </si>
  <si>
    <t>台灣檢驗科技股份有限公司檢驗，因本公司與客戶協定關係，</t>
    <phoneticPr fontId="4" type="noConversion"/>
  </si>
  <si>
    <t>測試報告上資料需如下呈現：</t>
    <phoneticPr fontId="4" type="noConversion"/>
  </si>
  <si>
    <t>※報告廠商抬頭需填寫</t>
    <phoneticPr fontId="4" type="noConversion"/>
  </si>
  <si>
    <t>※生產或供應廠商需填寫</t>
    <phoneticPr fontId="4" type="noConversion"/>
  </si>
  <si>
    <t>※產品名稱需填寫</t>
    <phoneticPr fontId="4" type="noConversion"/>
  </si>
  <si>
    <t>以上所有資料均取得此公司同意，若日後因上列之原因，造成台灣檢驗科技股份有限公司</t>
    <phoneticPr fontId="4" type="noConversion"/>
  </si>
  <si>
    <t>出具之此份報告，有任何法律訴訟或名譽受損之疑，</t>
    <phoneticPr fontId="4" type="noConversion"/>
  </si>
  <si>
    <t xml:space="preserve">一律由本公司                                                     </t>
    <phoneticPr fontId="4" type="noConversion"/>
  </si>
  <si>
    <t>申請公司經辦人</t>
    <phoneticPr fontId="4" type="noConversion"/>
  </si>
  <si>
    <t xml:space="preserve">                          </t>
    <phoneticPr fontId="4" type="noConversion"/>
  </si>
  <si>
    <t xml:space="preserve">申請公司簽章(大小章) </t>
    <phoneticPr fontId="4" type="noConversion"/>
  </si>
  <si>
    <t>委託公司經辦人</t>
    <phoneticPr fontId="4" type="noConversion"/>
  </si>
  <si>
    <t>委託公司簽章(大小章)</t>
    <phoneticPr fontId="4" type="noConversion"/>
  </si>
  <si>
    <t>安心資訊平台檢測報告資訊公開同意書</t>
  </si>
  <si>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</si>
  <si>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</si>
  <si>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</si>
  <si>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</si>
  <si>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</si>
  <si>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</si>
  <si>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</si>
  <si>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</si>
  <si>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</si>
  <si>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</si>
  <si>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</si>
  <si>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</si>
  <si>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</si>
  <si>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</si>
  <si>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</si>
  <si>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</si>
  <si>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</si>
  <si>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t xml:space="preserve">6. 上傳揭露報告不包含混合測試報告及僅出具紙本報告。 </t>
  </si>
  <si>
    <t>7. 刊登報告所產生的相關法律責任應由申請者自行承擔；如報告檢測項目無法源依據，應自行綜合評估相關法令規範後，再提出申請。</t>
  </si>
  <si>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</si>
  <si>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</si>
  <si>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</si>
  <si>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</si>
  <si>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</si>
  <si>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</si>
  <si>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</si>
  <si>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t>廠商名稱：</t>
    <phoneticPr fontId="4" type="noConversion"/>
  </si>
  <si>
    <t>統一編號：</t>
    <phoneticPr fontId="4" type="noConversion"/>
  </si>
  <si>
    <t>聯絡電話： </t>
    <phoneticPr fontId="4" type="noConversion"/>
  </si>
  <si>
    <t>傳真：</t>
    <phoneticPr fontId="4" type="noConversion"/>
  </si>
  <si>
    <t>E-mail：</t>
    <phoneticPr fontId="4" type="noConversion"/>
  </si>
  <si>
    <t>                                                    </t>
    <phoneticPr fontId="4" type="noConversion"/>
  </si>
  <si>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4"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</si>
  <si>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4"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</si>
  <si>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4"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</si>
  <si>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4" type="noConversion"/>
  </si>
  <si>
    <r>
      <t>用印日期</t>
    </r>
    <r>
      <rPr>
        <b/>
        <sz val="8"/>
        <color rgb="FFFF0000"/>
        <rFont val="Arial"/>
        <family val="2"/>
      </rPr>
      <t>(yyyy.mm.dd)</t>
    </r>
    <r>
      <rPr>
        <b/>
        <sz val="8"/>
        <color theme="1"/>
        <rFont val="Arial"/>
        <family val="2"/>
      </rPr>
      <t>:</t>
    </r>
    <phoneticPr fontId="4"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</si>
  <si>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4" type="noConversion"/>
  </si>
  <si>
    <t>提供服務據點如下：</t>
    <phoneticPr fontId="4" type="noConversion"/>
  </si>
  <si>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</si>
  <si>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</si>
  <si>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</si>
  <si>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t>Tel: 02-2299-3279 #7122~7124/7129/7131</t>
    <phoneticPr fontId="4" type="noConversion"/>
  </si>
  <si>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</si>
  <si>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</si>
  <si>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r>
      <t>超微量工業安全實驗室</t>
    </r>
    <r>
      <rPr>
        <u/>
        <sz val="20"/>
        <color theme="1"/>
        <rFont val="Arial"/>
        <family val="2"/>
      </rPr>
      <t xml:space="preserve">               </t>
    </r>
    <r>
      <rPr>
        <sz val="20"/>
        <color theme="1"/>
        <rFont val="標楷體"/>
        <family val="4"/>
        <charset val="136"/>
      </rPr>
      <t>收</t>
    </r>
  </si>
  <si>
    <t>Tel : 04- 2359-1515  #1500~1502/1505</t>
    <phoneticPr fontId="4" type="noConversion"/>
  </si>
  <si>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</si>
  <si>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</si>
  <si>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Tel : 07-3012121#4804/4805/4809</t>
    <phoneticPr fontId="4" type="noConversion"/>
  </si>
  <si>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</si>
  <si>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</si>
  <si>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</si>
  <si>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</si>
  <si>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</si>
  <si>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</si>
  <si>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</si>
  <si>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</si>
  <si>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</si>
  <si>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</si>
  <si>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</si>
  <si>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</si>
  <si>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</si>
  <si>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</si>
  <si>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t>健康產業服務部委託試驗申請書- 化粧保養品安全評估暨產品資訊檔案(PIF)服務</t>
    <phoneticPr fontId="4" type="noConversion"/>
  </si>
  <si>
    <t>台檢工業科技股份有限公司</t>
    <phoneticPr fontId="4" type="noConversion"/>
  </si>
  <si>
    <t>SGS Taiwan Industrial Services Ltd.</t>
    <phoneticPr fontId="4" type="noConversion"/>
  </si>
  <si>
    <t>化粧保養品安全評估暨產品資訊檔案(PIF)服務 測試項目</t>
    <phoneticPr fontId="4" type="noConversion"/>
  </si>
  <si>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4" type="noConversion"/>
  </si>
  <si>
    <t>Applicant (APPL.)/Sponsor</t>
    <phoneticPr fontId="4" type="noConversion"/>
  </si>
  <si>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4" type="noConversion"/>
  </si>
  <si>
    <r>
      <rPr>
        <b/>
        <sz val="11"/>
        <color rgb="FF000000"/>
        <rFont val="微軟正黑體"/>
        <family val="2"/>
        <charset val="136"/>
      </rPr>
      <t>發票廠商</t>
    </r>
    <phoneticPr fontId="4" type="noConversion"/>
  </si>
  <si>
    <t>Invoice</t>
    <phoneticPr fontId="4" type="noConversion"/>
  </si>
  <si>
    <r>
      <rPr>
        <b/>
        <sz val="11"/>
        <color rgb="FF000000"/>
        <rFont val="微軟正黑體"/>
        <family val="2"/>
        <charset val="136"/>
      </rPr>
      <t>報告需求</t>
    </r>
    <phoneticPr fontId="4" type="noConversion"/>
  </si>
  <si>
    <t>Report requriement</t>
    <phoneticPr fontId="4" type="noConversion"/>
  </si>
  <si>
    <r>
      <rPr>
        <sz val="9"/>
        <color rgb="FF000000"/>
        <rFont val="微軟正黑體"/>
        <family val="2"/>
        <charset val="136"/>
      </rPr>
      <t>自主管理</t>
    </r>
    <r>
      <rPr>
        <sz val="9"/>
        <color rgb="FF000000"/>
        <rFont val="Arial"/>
        <family val="2"/>
      </rPr>
      <t>For self-management</t>
    </r>
    <phoneticPr fontId="4" type="noConversion"/>
  </si>
  <si>
    <r>
      <rPr>
        <sz val="9"/>
        <color rgb="FF000000"/>
        <rFont val="微軟正黑體"/>
        <family val="2"/>
        <charset val="136"/>
      </rPr>
      <t>出口使用</t>
    </r>
    <r>
      <rPr>
        <sz val="9"/>
        <color rgb="FF000000"/>
        <rFont val="Arial"/>
        <family val="2"/>
      </rPr>
      <t>For export</t>
    </r>
    <phoneticPr fontId="4" type="noConversion"/>
  </si>
  <si>
    <r>
      <rPr>
        <sz val="9"/>
        <color rgb="FF000000"/>
        <rFont val="微軟正黑體"/>
        <family val="2"/>
        <charset val="136"/>
      </rPr>
      <t>政府法規要求</t>
    </r>
    <r>
      <rPr>
        <sz val="9"/>
        <color rgb="FF000000"/>
        <rFont val="Arial"/>
        <family val="2"/>
      </rPr>
      <t xml:space="preserve"> For regulations  </t>
    </r>
    <phoneticPr fontId="4" type="noConversion"/>
  </si>
  <si>
    <r>
      <rPr>
        <sz val="10"/>
        <color rgb="FF000000"/>
        <rFont val="微軟正黑體"/>
        <family val="2"/>
        <charset val="136"/>
      </rPr>
      <t>中文</t>
    </r>
    <r>
      <rPr>
        <sz val="10"/>
        <color rgb="FF000000"/>
        <rFont val="Arial"/>
        <family val="2"/>
      </rPr>
      <t xml:space="preserve"> Traditional Chinese   </t>
    </r>
    <phoneticPr fontId="4" type="noConversion"/>
  </si>
  <si>
    <r>
      <rPr>
        <sz val="10"/>
        <color rgb="FF000000"/>
        <rFont val="微軟正黑體"/>
        <family val="2"/>
        <charset val="136"/>
      </rPr>
      <t>英文</t>
    </r>
    <r>
      <rPr>
        <sz val="10"/>
        <color rgb="FF000000"/>
        <rFont val="Arial"/>
        <family val="2"/>
      </rPr>
      <t xml:space="preserve"> English </t>
    </r>
    <phoneticPr fontId="4" type="noConversion"/>
  </si>
  <si>
    <r>
      <rPr>
        <sz val="10"/>
        <color rgb="FF000000"/>
        <rFont val="微軟正黑體"/>
        <family val="2"/>
        <charset val="136"/>
      </rPr>
      <t>自取報告</t>
    </r>
    <r>
      <rPr>
        <sz val="10"/>
        <color rgb="FF000000"/>
        <rFont val="Arial"/>
        <family val="2"/>
      </rPr>
      <t xml:space="preserve"> Pick up by self  </t>
    </r>
    <phoneticPr fontId="4"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</si>
  <si>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4"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</si>
  <si>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4" type="noConversion"/>
  </si>
  <si>
    <r>
      <rPr>
        <sz val="9"/>
        <rFont val="微軟正黑體"/>
        <family val="2"/>
        <charset val="136"/>
      </rPr>
      <t>完整包裝</t>
    </r>
    <r>
      <rPr>
        <sz val="9"/>
        <rFont val="Arial"/>
        <family val="2"/>
      </rPr>
      <t xml:space="preserve"> </t>
    </r>
    <r>
      <rPr>
        <b/>
        <sz val="10"/>
        <rFont val="Arial"/>
        <family val="2"/>
      </rPr>
      <t xml:space="preserve">Intact Packing   </t>
    </r>
    <phoneticPr fontId="4" type="noConversion"/>
  </si>
  <si>
    <r>
      <rPr>
        <sz val="9"/>
        <rFont val="微軟正黑體"/>
        <family val="2"/>
        <charset val="136"/>
      </rPr>
      <t>散裝</t>
    </r>
    <r>
      <rPr>
        <sz val="9"/>
        <rFont val="Arial"/>
        <family val="2"/>
      </rPr>
      <t xml:space="preserve"> </t>
    </r>
    <r>
      <rPr>
        <b/>
        <sz val="10"/>
        <rFont val="Arial"/>
        <family val="2"/>
      </rPr>
      <t xml:space="preserve">In Bulk  </t>
    </r>
    <phoneticPr fontId="4" type="noConversion"/>
  </si>
  <si>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4" type="noConversion"/>
  </si>
  <si>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4" type="noConversion"/>
  </si>
  <si>
    <r>
      <rPr>
        <sz val="9"/>
        <color rgb="FF000000"/>
        <rFont val="微軟正黑體"/>
        <family val="2"/>
        <charset val="136"/>
      </rPr>
      <t>數量</t>
    </r>
    <r>
      <rPr>
        <sz val="9"/>
        <color rgb="FF000000"/>
        <rFont val="Arial"/>
        <family val="2"/>
      </rPr>
      <t xml:space="preserve"> Quantity</t>
    </r>
    <phoneticPr fontId="4" type="noConversion"/>
  </si>
  <si>
    <r>
      <rPr>
        <sz val="9"/>
        <color rgb="FF000000"/>
        <rFont val="微軟正黑體"/>
        <family val="2"/>
        <charset val="136"/>
      </rPr>
      <t>單位</t>
    </r>
    <r>
      <rPr>
        <sz val="9"/>
        <color rgb="FF000000"/>
        <rFont val="Arial"/>
        <family val="2"/>
      </rPr>
      <t xml:space="preserve"> Unit</t>
    </r>
    <phoneticPr fontId="4" type="noConversion"/>
  </si>
  <si>
    <t>Unit</t>
    <phoneticPr fontId="4" type="noConversion"/>
  </si>
  <si>
    <r>
      <rPr>
        <b/>
        <sz val="11"/>
        <color rgb="FF000000"/>
        <rFont val="微軟正黑體"/>
        <family val="2"/>
        <charset val="136"/>
      </rPr>
      <t>委託測試項目</t>
    </r>
    <phoneticPr fontId="4" type="noConversion"/>
  </si>
  <si>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4" type="noConversion"/>
  </si>
  <si>
    <t>Signature</t>
    <phoneticPr fontId="4" type="noConversion"/>
  </si>
  <si>
    <t xml:space="preserve">Date in: </t>
    <phoneticPr fontId="4" type="noConversion"/>
  </si>
  <si>
    <t>Date out:</t>
    <phoneticPr fontId="4"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</si>
  <si>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4"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</si>
  <si>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4"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</si>
  <si>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4" type="noConversion"/>
  </si>
  <si>
    <t>連絡電話台北:02-22993279 #7122~7124/7129/7131 傳真02-22981338, 台中:04-23591515 #1500~1502/1505 傳真04-23592949, 高雄:07-3012121 #4804/4805/4809 傳真07-3010860</t>
  </si>
  <si>
    <t>  </t>
    <phoneticPr fontId="4" type="noConversion"/>
  </si>
  <si>
    <t>  </t>
  </si>
  <si>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4" type="noConversion"/>
  </si>
  <si>
    <t>申請廠商/試驗委託者</t>
  </si>
  <si>
    <t>Applicant (APPL.)/Sponsor</t>
  </si>
  <si>
    <t>※申請廠商 APPL. :</t>
  </si>
  <si>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4" type="noConversion"/>
  </si>
  <si>
    <t>※申請廠商地址 APPL. Address :</t>
  </si>
  <si>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4"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</si>
  <si>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4" type="noConversion"/>
  </si>
  <si>
    <t>※申請廠商電話 APPL. Tel :</t>
  </si>
  <si>
    <t>分機 Ext :</t>
  </si>
  <si>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4" type="noConversion"/>
  </si>
  <si>
    <t>※申請廠商聯絡人 Contact Person :</t>
  </si>
  <si>
    <t>※報告抬頭廠商及地址 Company name and address in the report :</t>
  </si>
  <si>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4" type="noConversion"/>
  </si>
  <si>
    <r>
      <rPr>
        <sz val="10"/>
        <color theme="1"/>
        <rFont val="微軟正黑體"/>
        <family val="2"/>
        <charset val="136"/>
      </rPr>
      <t>同發票廠商</t>
    </r>
    <r>
      <rPr>
        <sz val="10"/>
        <color theme="1"/>
        <rFont val="Arial"/>
        <family val="2"/>
      </rPr>
      <t xml:space="preserve"> As Invoice company</t>
    </r>
    <phoneticPr fontId="4" type="noConversion"/>
  </si>
  <si>
    <t>同申請廠商/試驗委託 As applicant/sponsor</t>
  </si>
  <si>
    <t>同發票廠商 As Invoice company</t>
  </si>
  <si>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4" type="noConversion"/>
  </si>
  <si>
    <t>報告抬頭廠商 Sponsor’s Name :</t>
  </si>
  <si>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4" type="noConversion"/>
  </si>
  <si>
    <t>報告抬頭地址 Sponsor’s Address :</t>
  </si>
  <si>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4" type="noConversion"/>
  </si>
  <si>
    <t>如為英文報告，請提供英文資訊。Please provide the information in English if the report is in English, .</t>
  </si>
  <si>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</si>
  <si>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t>※粗框中標示「※」符號的內容將呈現於報告中。The contents marked with「※」will be shown in the report.</t>
  </si>
  <si>
    <r>
      <t>統一編號</t>
    </r>
    <r>
      <rPr>
        <b/>
        <sz val="10"/>
        <color rgb="FF000000"/>
        <rFont val="Arial"/>
        <family val="2"/>
      </rPr>
      <t xml:space="preserve"> Registration Add. I/V No :</t>
    </r>
    <phoneticPr fontId="4" type="noConversion"/>
  </si>
  <si>
    <t>報告聯絡電話 Tel :</t>
  </si>
  <si>
    <t>手機 Mobile :</t>
  </si>
  <si>
    <t>傳真 Fax :</t>
  </si>
  <si>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4" type="noConversion"/>
  </si>
  <si>
    <r>
      <rPr>
        <b/>
        <sz val="10"/>
        <rFont val="微軟正黑體"/>
        <family val="2"/>
        <charset val="136"/>
      </rPr>
      <t>分機</t>
    </r>
    <r>
      <rPr>
        <b/>
        <sz val="10"/>
        <rFont val="Arial"/>
        <family val="2"/>
      </rPr>
      <t xml:space="preserve"> Ext :</t>
    </r>
    <phoneticPr fontId="4" type="noConversion"/>
  </si>
  <si>
    <r>
      <rPr>
        <b/>
        <sz val="10"/>
        <rFont val="微軟正黑體"/>
        <family val="2"/>
        <charset val="136"/>
      </rPr>
      <t>手機</t>
    </r>
    <r>
      <rPr>
        <b/>
        <sz val="10"/>
        <rFont val="Arial"/>
        <family val="2"/>
      </rPr>
      <t xml:space="preserve"> Mobile :</t>
    </r>
    <phoneticPr fontId="4" type="noConversion"/>
  </si>
  <si>
    <r>
      <rPr>
        <b/>
        <sz val="10"/>
        <rFont val="微軟正黑體"/>
        <family val="2"/>
        <charset val="136"/>
      </rPr>
      <t>傳真</t>
    </r>
    <r>
      <rPr>
        <b/>
        <sz val="10"/>
        <rFont val="Arial"/>
        <family val="2"/>
      </rPr>
      <t xml:space="preserve"> Fax :</t>
    </r>
    <phoneticPr fontId="4"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</si>
  <si>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4" type="noConversion"/>
  </si>
  <si>
    <r>
      <rPr>
        <b/>
        <sz val="10"/>
        <rFont val="微軟正黑體"/>
        <family val="2"/>
        <charset val="136"/>
      </rPr>
      <t>聯絡人</t>
    </r>
    <r>
      <rPr>
        <b/>
        <sz val="10"/>
        <rFont val="Arial"/>
        <family val="2"/>
      </rPr>
      <t>Contact Person :</t>
    </r>
    <phoneticPr fontId="4" type="noConversion"/>
  </si>
  <si>
    <t>電子郵件 E-mail :</t>
  </si>
  <si>
    <t>聯絡人Contact Person :</t>
  </si>
  <si>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4" type="noConversion"/>
  </si>
  <si>
    <t>發票廠商</t>
  </si>
  <si>
    <t>Invoice</t>
  </si>
  <si>
    <t>※如與申請廠商不同，需提供附件「付款切結書」 The payment statement should be provided if the invoice title is different as the applicant.</t>
  </si>
  <si>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4" type="noConversion"/>
  </si>
  <si>
    <t>發票廠商 Invoice To :</t>
  </si>
  <si>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4" type="noConversion"/>
  </si>
  <si>
    <t>統一編號 Registration Add. I/V No :</t>
  </si>
  <si>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4" type="noConversion"/>
  </si>
  <si>
    <t>發票郵寄地址 Registration Address :</t>
  </si>
  <si>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4" type="noConversion"/>
  </si>
  <si>
    <r>
      <rPr>
        <b/>
        <sz val="10"/>
        <rFont val="Microsoft JhengHei"/>
        <family val="2"/>
      </rPr>
      <t>付款</t>
    </r>
    <r>
      <rPr>
        <b/>
        <sz val="10"/>
        <rFont val="微軟正黑體"/>
        <family val="2"/>
        <charset val="136"/>
      </rPr>
      <t>聯絡人</t>
    </r>
    <r>
      <rPr>
        <b/>
        <sz val="10"/>
        <rFont val="Arial"/>
        <family val="2"/>
      </rPr>
      <t>Contact Person :</t>
    </r>
    <phoneticPr fontId="4" type="noConversion"/>
  </si>
  <si>
    <t>付款聯絡人Contact Person :</t>
  </si>
  <si>
    <r>
      <rPr>
        <b/>
        <sz val="10"/>
        <color rgb="FF000000"/>
        <rFont val="微軟正黑體"/>
        <family val="2"/>
        <charset val="136"/>
      </rPr>
      <t>服務類別</t>
    </r>
    <r>
      <rPr>
        <b/>
        <sz val="10"/>
        <color rgb="FF000000"/>
        <rFont val="Arial"/>
        <family val="2"/>
      </rPr>
      <t xml:space="preserve"> Service type :</t>
    </r>
    <phoneticPr fontId="4" type="noConversion"/>
  </si>
  <si>
    <r>
      <rPr>
        <sz val="10"/>
        <color rgb="FF000000"/>
        <rFont val="微軟正黑體"/>
        <family val="2"/>
        <charset val="136"/>
      </rPr>
      <t>普通件</t>
    </r>
    <r>
      <rPr>
        <sz val="10"/>
        <color rgb="FF000000"/>
        <rFont val="Arial"/>
        <family val="2"/>
      </rPr>
      <t xml:space="preserve"> General</t>
    </r>
    <phoneticPr fontId="4"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</si>
  <si>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4"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</si>
  <si>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4" type="noConversion"/>
  </si>
  <si>
    <t>(若未勾選一律以普件處理Default for General)</t>
    <phoneticPr fontId="4" type="noConversion"/>
  </si>
  <si>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</si>
  <si>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</si>
  <si>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</si>
  <si>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</si>
  <si>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</si>
  <si>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</si>
  <si>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</si>
  <si>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4" type="noConversion"/>
  </si>
  <si>
    <t>※ 收件當天及例假日不列入工作天數。 Working days non-including weekends and National holidays. For Express &amp; Urgent service, please inform us in advance.</t>
  </si>
  <si>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4"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</si>
  <si>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4" type="noConversion"/>
  </si>
  <si>
    <t>測項及報告使用目的Testing purpose :</t>
  </si>
  <si>
    <t>自主管理For self-management</t>
  </si>
  <si>
    <t>出口使用For export</t>
  </si>
  <si>
    <t xml:space="preserve">政府法規要求 For regulations  </t>
  </si>
  <si>
    <t>未填寫以中文提供。If not filled in, provided in Chinese.</t>
    <phoneticPr fontId="4" type="noConversion"/>
  </si>
  <si>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</si>
  <si>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</si>
  <si>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</si>
  <si>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</si>
  <si>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phoneticPr fontId="4" type="noConversion"/>
  </si>
  <si>
    <t>專案報告以紙本提供，如有電子簽章報告需求請洽客服窗口。The project report is provided in a paper form. If you need a digital signature report, please contact us.</t>
  </si>
  <si>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4" type="noConversion"/>
  </si>
  <si>
    <r>
      <rPr>
        <sz val="10"/>
        <color rgb="FF000000"/>
        <rFont val="微軟正黑體"/>
        <family val="2"/>
        <charset val="136"/>
      </rPr>
      <t>加發紙本</t>
    </r>
    <r>
      <rPr>
        <sz val="10"/>
        <color rgb="FF000000"/>
        <rFont val="Arial"/>
        <family val="2"/>
      </rPr>
      <t xml:space="preserve"> Apply</t>
    </r>
    <phoneticPr fontId="4" type="noConversion"/>
  </si>
  <si>
    <t>申請加發紙本報告 Hard Copy :</t>
  </si>
  <si>
    <r>
      <rPr>
        <b/>
        <sz val="10"/>
        <color rgb="FF000000"/>
        <rFont val="微軟正黑體"/>
        <family val="2"/>
        <charset val="136"/>
      </rPr>
      <t>紙本報告取法</t>
    </r>
    <r>
      <rPr>
        <b/>
        <sz val="10"/>
        <color rgb="FF000000"/>
        <rFont val="Arial"/>
        <family val="2"/>
      </rPr>
      <t>Shipping Method of Hard Copy :</t>
    </r>
    <phoneticPr fontId="4"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</si>
  <si>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4" type="noConversion"/>
  </si>
  <si>
    <t>紙本報告取法Shipping Method of Hard Copy :</t>
  </si>
  <si>
    <t xml:space="preserve">自取報告 Pick up by self  </t>
  </si>
  <si>
    <t>郵寄 By mail (提供郵寄地址 Provide Recipient’s Address)</t>
  </si>
  <si>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4" type="noConversion"/>
  </si>
  <si>
    <r>
      <rPr>
        <sz val="10"/>
        <color rgb="FF000000"/>
        <rFont val="Microsoft JhengHei"/>
        <family val="2"/>
        <charset val="136"/>
      </rPr>
      <t>同發票廠商</t>
    </r>
    <r>
      <rPr>
        <sz val="10"/>
        <color rgb="FF000000"/>
        <rFont val="Arial"/>
        <family val="2"/>
      </rPr>
      <t>As Invoice company</t>
    </r>
    <phoneticPr fontId="4" type="noConversion"/>
  </si>
  <si>
    <t>報告郵寄地址 Recipient’s Address :</t>
  </si>
  <si>
    <t>同申請廠商/試驗委託As applicant/sponsor</t>
  </si>
  <si>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4" type="noConversion"/>
  </si>
  <si>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</si>
  <si>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phoneticPr fontId="4" type="noConversion"/>
  </si>
  <si>
    <t>Sample Information</t>
    <phoneticPr fontId="4"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</si>
  <si>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4" type="noConversion"/>
  </si>
  <si>
    <t>樣品資訊</t>
  </si>
  <si>
    <t>Sample Information</t>
  </si>
  <si>
    <t>※產品名稱 Sample Name(必填required) :</t>
  </si>
  <si>
    <t>※包裝狀態 Packing Condition :</t>
  </si>
  <si>
    <t xml:space="preserve">完整包裝 Intact Packing   </t>
  </si>
  <si>
    <t xml:space="preserve">散裝 In Bulk  </t>
  </si>
  <si>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4"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</si>
  <si>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4" type="noConversion"/>
  </si>
  <si>
    <t>※製造/國內負責廠商Supplier/Manufacturer (必填required) :</t>
  </si>
  <si>
    <t>※樣品保存方式 Storage Condition :</t>
  </si>
  <si>
    <t>室溫 Room Temperature</t>
  </si>
  <si>
    <t xml:space="preserve">冷藏 2℃~8℃    </t>
  </si>
  <si>
    <t>冷凍 -25℃~ -15℃</t>
  </si>
  <si>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4"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</si>
  <si>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4" type="noConversion"/>
  </si>
  <si>
    <t>型號 Model No. :</t>
  </si>
  <si>
    <t>※樣品量 Amount
 (必填required) :</t>
  </si>
  <si>
    <t>數量 Quantity</t>
  </si>
  <si>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4" type="noConversion"/>
  </si>
  <si>
    <t>※批號 Lot. No. :</t>
  </si>
  <si>
    <t>單位 Unit</t>
  </si>
  <si>
    <t>Unit</t>
  </si>
  <si>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4" type="noConversion"/>
  </si>
  <si>
    <t>※製造日期 MFG :</t>
  </si>
  <si>
    <t>(若勾選”散裝”請提供總重量。
If "Bulk" is checked, please provide the total weight.)</t>
  </si>
  <si>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4" type="noConversion"/>
  </si>
  <si>
    <t>※有效期限 EXP :</t>
  </si>
  <si>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4" type="noConversion"/>
  </si>
  <si>
    <r>
      <rPr>
        <b/>
        <sz val="9"/>
        <color rgb="FF000000"/>
        <rFont val="微軟正黑體"/>
        <family val="2"/>
        <charset val="136"/>
      </rPr>
      <t>管制藥品</t>
    </r>
    <r>
      <rPr>
        <b/>
        <sz val="9"/>
        <color rgb="FF000000"/>
        <rFont val="Arial"/>
        <family val="2"/>
      </rPr>
      <t xml:space="preserve"> Controlled Drug</t>
    </r>
    <phoneticPr fontId="4"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</si>
  <si>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4" type="noConversion"/>
  </si>
  <si>
    <t>※樣品屬性 Sample Properties :</t>
  </si>
  <si>
    <t>管制藥品 Controlled Drug</t>
  </si>
  <si>
    <t>(備註及聲明9. Note and Statement 9.) (未勾選者表示申請廠商/試驗委託者確認測試樣品/試驗物質/對照物質非管制藥品/毒性及關注化學</t>
  </si>
  <si>
    <r>
      <rPr>
        <b/>
        <sz val="9"/>
        <color rgb="FF000000"/>
        <rFont val="微軟正黑體"/>
        <family val="2"/>
        <charset val="136"/>
      </rPr>
      <t>毒性及關注化學物質</t>
    </r>
    <r>
      <rPr>
        <b/>
        <sz val="9"/>
        <color rgb="FF000000"/>
        <rFont val="Arial"/>
        <family val="2"/>
      </rPr>
      <t xml:space="preserve"> Toxic and Concerned Chemical Substances</t>
    </r>
    <phoneticPr fontId="4" type="noConversion"/>
  </si>
  <si>
    <t>毒性及關注化學物質 Toxic and Concerned Chemical Substances</t>
  </si>
  <si>
    <r>
      <rPr>
        <b/>
        <sz val="10"/>
        <color rgb="FF000000"/>
        <rFont val="微軟正黑體"/>
        <family val="2"/>
        <charset val="136"/>
      </rPr>
      <t>其他</t>
    </r>
    <r>
      <rPr>
        <b/>
        <sz val="10"/>
        <color rgb="FF000000"/>
        <rFont val="Arial"/>
        <family val="2"/>
      </rPr>
      <t xml:space="preserve"> Other :</t>
    </r>
    <phoneticPr fontId="4" type="noConversion"/>
  </si>
  <si>
    <t>其他 Other :</t>
  </si>
  <si>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4" type="noConversion"/>
  </si>
  <si>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</si>
  <si>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4" type="noConversion"/>
  </si>
  <si>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</si>
  <si>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t>Test Required</t>
    <phoneticPr fontId="4"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</si>
  <si>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4" type="noConversion"/>
  </si>
  <si>
    <t>委託測試項目</t>
  </si>
  <si>
    <t>Test(s) Required</t>
  </si>
  <si>
    <t>請於附錄頁中勾選委託檢測項目，若附錄頁未呈現者，請直接填寫於下方。Please pick test item from attachment or fill it in directly below.</t>
  </si>
  <si>
    <t xml:space="preserve"> </t>
    <phoneticPr fontId="4" type="noConversion"/>
  </si>
  <si>
    <t/>
  </si>
  <si>
    <r>
      <rPr>
        <b/>
        <sz val="6"/>
        <color rgb="FF000000"/>
        <rFont val="微軟正黑體"/>
        <family val="2"/>
        <charset val="136"/>
      </rPr>
      <t>備註及聲明</t>
    </r>
    <r>
      <rPr>
        <b/>
        <sz val="6"/>
        <color rgb="FF000000"/>
        <rFont val="Arial"/>
        <family val="2"/>
      </rPr>
      <t>Note and Statement</t>
    </r>
    <phoneticPr fontId="4" type="noConversion"/>
  </si>
  <si>
    <t>備註及聲明Note and Statement</t>
  </si>
  <si>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4" type="noConversion"/>
  </si>
  <si>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</si>
  <si>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4" type="noConversion"/>
  </si>
  <si>
    <t>如未附報價單，以SGS定價為主。If no quotation is attached, the SGS pricing shall prevail.</t>
  </si>
  <si>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4" type="noConversion"/>
  </si>
  <si>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</si>
  <si>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4" type="noConversion"/>
  </si>
  <si>
    <t>微生物參照衛生福利部公告方法檢驗；微生物不接受急件、特急件。Microorganism testing refers to International Standard or Official methods. Express and Urgent services are not available for microorganism testing.</t>
  </si>
  <si>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4" type="noConversion"/>
  </si>
  <si>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</si>
  <si>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4" type="noConversion"/>
  </si>
  <si>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</si>
  <si>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4" type="noConversion"/>
  </si>
  <si>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</si>
  <si>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4" type="noConversion"/>
  </si>
  <si>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</si>
  <si>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4" type="noConversion"/>
  </si>
  <si>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</si>
  <si>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4" type="noConversion"/>
  </si>
  <si>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</si>
  <si>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4" type="noConversion"/>
  </si>
  <si>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</si>
  <si>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4" type="noConversion"/>
  </si>
  <si>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</si>
  <si>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4" type="noConversion"/>
  </si>
  <si>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</si>
  <si>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</si>
  <si>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4" type="noConversion"/>
  </si>
  <si>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</si>
  <si>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4" type="noConversion"/>
  </si>
  <si>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</si>
  <si>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4" type="noConversion"/>
  </si>
  <si>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</si>
  <si>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4" type="noConversion"/>
  </si>
  <si>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</si>
  <si>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4" type="noConversion"/>
  </si>
  <si>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</si>
  <si>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</si>
  <si>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4" type="noConversion"/>
  </si>
  <si>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</si>
  <si>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</si>
  <si>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4" type="noConversion"/>
  </si>
  <si>
    <t>SGS擁有變更及保留本申請書服務內容之主動權利，SGS亦同時保有是否承接案件之主動權利。SGS has the initiative right to change or retain the service content of this application., and SGS also has the initiative right to accept the case.</t>
  </si>
  <si>
    <r>
      <rPr>
        <b/>
        <sz val="11"/>
        <color rgb="FF000000"/>
        <rFont val="微軟正黑體"/>
        <family val="2"/>
        <charset val="136"/>
      </rPr>
      <t>簽</t>
    </r>
    <r>
      <rPr>
        <b/>
        <sz val="11"/>
        <color rgb="FF000000"/>
        <rFont val="Microsoft JhengHei"/>
        <family val="2"/>
      </rPr>
      <t>章</t>
    </r>
    <phoneticPr fontId="4" type="noConversion"/>
  </si>
  <si>
    <t>簽名</t>
  </si>
  <si>
    <t>Signature</t>
  </si>
  <si>
    <t>申請廠商/試驗委託者(聯絡人)親筆簽名或蓋公司章
Applicant/Sponsor (Contact Person) signed: (Please sign here)</t>
  </si>
  <si>
    <t>簽署日期 Date (YYYY.MM.DD):</t>
  </si>
  <si>
    <r>
      <t>SGS</t>
    </r>
    <r>
      <rPr>
        <b/>
        <sz val="10"/>
        <color theme="1"/>
        <rFont val="微軟正黑體"/>
        <family val="2"/>
        <charset val="136"/>
      </rPr>
      <t>填寫</t>
    </r>
    <phoneticPr fontId="4" type="noConversion"/>
  </si>
  <si>
    <t>By SGS</t>
    <phoneticPr fontId="4" type="noConversion"/>
  </si>
  <si>
    <r>
      <rPr>
        <sz val="8"/>
        <color theme="1"/>
        <rFont val="微軟正黑體"/>
        <family val="2"/>
        <charset val="136"/>
      </rPr>
      <t>樣品及檢測方法是否偏離</t>
    </r>
    <r>
      <rPr>
        <sz val="8"/>
        <color theme="1"/>
        <rFont val="Arial"/>
        <family val="2"/>
      </rPr>
      <t>if the sample or test method are deviated :</t>
    </r>
    <phoneticPr fontId="4" type="noConversion"/>
  </si>
  <si>
    <t>由SGS填寫</t>
  </si>
  <si>
    <t>Written by SGS</t>
  </si>
  <si>
    <t>樣品及檢測方法是否偏離if the sample or test method are deviated :</t>
  </si>
  <si>
    <r>
      <rPr>
        <sz val="8"/>
        <color rgb="FF000000"/>
        <rFont val="微軟正黑體"/>
        <family val="2"/>
        <charset val="136"/>
      </rPr>
      <t>無</t>
    </r>
    <r>
      <rPr>
        <sz val="8"/>
        <color rgb="FF000000"/>
        <rFont val="Arial"/>
        <family val="2"/>
      </rPr>
      <t xml:space="preserve">No     </t>
    </r>
    <phoneticPr fontId="4"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</si>
  <si>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4" type="noConversion"/>
  </si>
  <si>
    <t xml:space="preserve">無No     </t>
  </si>
  <si>
    <t>有，偏離原因請說明並通知客戶。Yes，reason and inform the customer.</t>
  </si>
  <si>
    <r>
      <rPr>
        <sz val="8"/>
        <color rgb="FF000000"/>
        <rFont val="微軟正黑體"/>
        <family val="2"/>
        <charset val="136"/>
      </rPr>
      <t>樣品破損</t>
    </r>
    <r>
      <rPr>
        <sz val="8"/>
        <color rgb="FF000000"/>
        <rFont val="Arial"/>
        <family val="2"/>
      </rPr>
      <t>Sample/Product Package damage</t>
    </r>
    <phoneticPr fontId="4" type="noConversion"/>
  </si>
  <si>
    <r>
      <rPr>
        <sz val="8"/>
        <color rgb="FF000000"/>
        <rFont val="微軟正黑體"/>
        <family val="2"/>
        <charset val="136"/>
      </rPr>
      <t>樣品失溫</t>
    </r>
    <r>
      <rPr>
        <sz val="8"/>
        <color rgb="FF000000"/>
        <rFont val="Arial"/>
        <family val="2"/>
      </rPr>
      <t>Temperature loss</t>
    </r>
    <phoneticPr fontId="4" type="noConversion"/>
  </si>
  <si>
    <t xml:space="preserve">樣品破損Sample / Product Package damage   </t>
  </si>
  <si>
    <t xml:space="preserve">樣品失溫Temperature loss   </t>
  </si>
  <si>
    <r>
      <rPr>
        <sz val="8"/>
        <color rgb="FF000000"/>
        <rFont val="微軟正黑體"/>
        <family val="2"/>
        <charset val="136"/>
      </rPr>
      <t>樣品包裝不符檢測要求</t>
    </r>
    <r>
      <rPr>
        <sz val="8"/>
        <color rgb="FF000000"/>
        <rFont val="Arial"/>
        <family val="2"/>
      </rPr>
      <t>Sample packing does not meet the requirement.</t>
    </r>
    <phoneticPr fontId="4" type="noConversion"/>
  </si>
  <si>
    <r>
      <rPr>
        <sz val="8"/>
        <color rgb="FF000000"/>
        <rFont val="微軟正黑體"/>
        <family val="2"/>
        <charset val="136"/>
      </rPr>
      <t>檢測方法非最新版本</t>
    </r>
    <r>
      <rPr>
        <sz val="8"/>
        <color rgb="FF000000"/>
        <rFont val="Arial"/>
        <family val="2"/>
      </rPr>
      <t>Test method is not a latest version.</t>
    </r>
    <phoneticPr fontId="4" type="noConversion"/>
  </si>
  <si>
    <t xml:space="preserve">樣品包裝不符檢測要求Sample packing does not meet the requirement  </t>
  </si>
  <si>
    <t>檢測方法非最新版本Test method is not a latest version</t>
  </si>
  <si>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4" type="noConversion"/>
  </si>
  <si>
    <t xml:space="preserve">檢測方法擴充原方法適用基質The test methods would be shown "extension" due to the specific matrix which not applied for the original method.   </t>
  </si>
  <si>
    <r>
      <rPr>
        <sz val="8"/>
        <color rgb="FF000000"/>
        <rFont val="微軟正黑體"/>
        <family val="2"/>
        <charset val="136"/>
      </rPr>
      <t>其他</t>
    </r>
    <r>
      <rPr>
        <sz val="8"/>
        <color rgb="FF000000"/>
        <rFont val="Arial"/>
        <family val="2"/>
      </rPr>
      <t xml:space="preserve"> Others</t>
    </r>
    <phoneticPr fontId="4" type="noConversion"/>
  </si>
  <si>
    <t>其他 Others</t>
  </si>
  <si>
    <t xml:space="preserve">報告號碼(Report No):                                         </t>
  </si>
  <si>
    <t xml:space="preserve">                                    </t>
  </si>
  <si>
    <t xml:space="preserve">Date in: </t>
  </si>
  <si>
    <t>Date out:</t>
  </si>
  <si>
    <t>Health Industry Services Application Form-PIF</t>
    <phoneticPr fontId="4" type="noConversion"/>
  </si>
  <si>
    <t>#重金屬 (Heavy Metal) (請擇一勾選):</t>
    <phoneticPr fontId="3" type="noConversion"/>
  </si>
  <si>
    <t xml:space="preserve"> #微生物 (Microbial) (請擇一勾選):</t>
    <phoneticPr fontId="3" type="noConversion"/>
  </si>
  <si>
    <t xml:space="preserve"> #產品包裝相容性檢測:</t>
    <phoneticPr fontId="3" type="noConversion"/>
  </si>
  <si>
    <t>產品安全評估報告-含毒理師報告簽署 $30,000 /每一支產品配方；限30支細項成份。
註:僅出具英文版報告。</t>
    <phoneticPr fontId="3" type="noConversion"/>
  </si>
  <si>
    <t>標籤評估 (Labeling Review ) $8,000 
(不包含成份合規性評估)</t>
    <phoneticPr fontId="3" type="noConversion"/>
  </si>
  <si>
    <t>成分評估 (Ingredient Review ) $6,000</t>
    <phoneticPr fontId="3" type="noConversion"/>
  </si>
  <si>
    <t>請提供完整成份表 (Ingredient List with INCI、 CAS、% composition )
30個成分以上將增加費用與工時。</t>
    <phoneticPr fontId="3" type="noConversion"/>
  </si>
  <si>
    <t>砷As、鉛Pb、鎘Cd、汞Hg( ICP/OES) $2,550</t>
  </si>
  <si>
    <t>砷As、鉛Pb、鎘Cd、汞Hg( ICP/MS) $3,100</t>
  </si>
  <si>
    <t>砷As、鉛Pb、鎘Cd、汞Hg、銻Sb、鎳Ni(soluble) (ICP/MS) 
$3,700</t>
    <phoneticPr fontId="3" type="noConversion"/>
  </si>
  <si>
    <t>砷As、鉛Pb、鎘Cd、銅Cu(ICP/OES) + 汞Hg(ICP/MS) $2,850</t>
  </si>
  <si>
    <t>(4)USA requirement：砷As、鉛Pb、鎘Cd、汞Hg( ICP/OES) $2,550</t>
  </si>
  <si>
    <t>(5)CANADA requirement：
鉛Pb, 鎘Cd, 砷As, 汞Hg, 銻Sb (ICP/OES) $2,850</t>
    <phoneticPr fontId="3" type="noConversion"/>
  </si>
  <si>
    <t>生菌數、金黃色葡萄球菌、大腸桿菌 、綠膿桿菌、白色念珠菌 
$7,600</t>
    <phoneticPr fontId="3" type="noConversion"/>
  </si>
  <si>
    <t>生菌數、金黃色葡萄球菌、大腸桿菌 、綠膿桿菌(FDA)  $5,950</t>
  </si>
  <si>
    <t>(3)EU / ASEAN requirement：EuP Ch.2.6.12 &amp; 2.6.13 $18,000</t>
  </si>
  <si>
    <t>包裝金屬溶出試驗 (Lead, Cadmium, Chromium VI, Mercury) 
$2,000 每一個包裝材質</t>
    <phoneticPr fontId="3" type="noConversion"/>
  </si>
  <si>
    <t>產品安定性試驗 $44,000</t>
  </si>
  <si>
    <t>測試項目: 生菌數/黴菌酵母菌/外觀/氣味/pH值/淨重。</t>
  </si>
  <si>
    <t xml:space="preserve">USP &lt;51&gt; 作用天數 7/14/21/28天 $22,000  </t>
  </si>
  <si>
    <t>TFDA 化粧品防腐效能試驗指引 作用天數 7/14/28天 $15,000</t>
  </si>
  <si>
    <t>ISO 11930 作用天數 7/14/28天 $33,000</t>
  </si>
  <si>
    <t>1,4-二氧六圜 (1,4-Dioxane) $8,800</t>
  </si>
  <si>
    <t>甲醛 (Formaldehyde) $2,800</t>
  </si>
  <si>
    <t>粧品中亞硝胺類化合物 (NDELA) $10,000</t>
  </si>
  <si>
    <t>26項香精過敏原測試 $26,000</t>
  </si>
  <si>
    <t>二甘醇 (Diethylene Glycol (DEG)) $6600</t>
    <phoneticPr fontId="3" type="noConversion"/>
  </si>
  <si>
    <r>
      <rPr>
        <sz val="9"/>
        <rFont val="微軟正黑體"/>
        <family val="2"/>
        <charset val="136"/>
      </rPr>
      <t>室溫</t>
    </r>
    <r>
      <rPr>
        <b/>
        <sz val="10"/>
        <rFont val="Arial"/>
        <family val="2"/>
      </rPr>
      <t>Room Temperature</t>
    </r>
    <phoneticPr fontId="4" type="noConversion"/>
  </si>
  <si>
    <r>
      <rPr>
        <b/>
        <sz val="8"/>
        <color rgb="FF000000"/>
        <rFont val="微軟正黑體"/>
        <family val="2"/>
        <charset val="136"/>
      </rPr>
      <t>申請廠商</t>
    </r>
    <r>
      <rPr>
        <b/>
        <sz val="8"/>
        <color rgb="FF000000"/>
        <rFont val="Arial"/>
        <family val="2"/>
      </rPr>
      <t>/</t>
    </r>
    <r>
      <rPr>
        <b/>
        <sz val="8"/>
        <color rgb="FF000000"/>
        <rFont val="微軟正黑體"/>
        <family val="2"/>
        <charset val="136"/>
      </rPr>
      <t>試驗委託者</t>
    </r>
    <r>
      <rPr>
        <b/>
        <sz val="8"/>
        <color rgb="FF000000"/>
        <rFont val="Arial"/>
        <family val="2"/>
      </rPr>
      <t>(</t>
    </r>
    <r>
      <rPr>
        <b/>
        <sz val="8"/>
        <color rgb="FF000000"/>
        <rFont val="微軟正黑體"/>
        <family val="2"/>
        <charset val="136"/>
      </rPr>
      <t>聯絡人</t>
    </r>
    <r>
      <rPr>
        <b/>
        <sz val="8"/>
        <color rgb="FF000000"/>
        <rFont val="Arial"/>
        <family val="2"/>
      </rPr>
      <t>)</t>
    </r>
    <r>
      <rPr>
        <b/>
        <sz val="8"/>
        <color rgb="FF000000"/>
        <rFont val="微軟正黑體"/>
        <family val="2"/>
        <charset val="136"/>
      </rPr>
      <t xml:space="preserve">簽名或蓋章
</t>
    </r>
    <r>
      <rPr>
        <b/>
        <sz val="8"/>
        <color rgb="FF000000"/>
        <rFont val="Arial"/>
        <family val="2"/>
      </rPr>
      <t xml:space="preserve">Applicant/Sponsor (Contact Person) signed or Stamped: </t>
    </r>
    <phoneticPr fontId="4" type="noConversion"/>
  </si>
  <si>
    <r>
      <rPr>
        <b/>
        <sz val="10"/>
        <color theme="1"/>
        <rFont val="微軟正黑體"/>
        <family val="2"/>
        <charset val="136"/>
      </rPr>
      <t xml:space="preserve">簽署日期 </t>
    </r>
    <r>
      <rPr>
        <b/>
        <sz val="10"/>
        <color theme="1"/>
        <rFont val="Arial"/>
        <family val="2"/>
      </rPr>
      <t xml:space="preserve">Date </t>
    </r>
    <r>
      <rPr>
        <b/>
        <sz val="7"/>
        <color theme="1"/>
        <rFont val="Arial"/>
        <family val="2"/>
      </rPr>
      <t>(YYYY.MM.DD)</t>
    </r>
    <r>
      <rPr>
        <b/>
        <sz val="10"/>
        <color theme="1"/>
        <rFont val="Arial"/>
        <family val="2"/>
      </rPr>
      <t>:</t>
    </r>
    <phoneticPr fontId="4" type="noConversion"/>
  </si>
  <si>
    <t>2025.07.21</t>
    <phoneticPr fontId="4" type="noConversion"/>
  </si>
  <si>
    <t>16大重金屬(Heavy Metal 16 items) (ICP/MS) $9,500</t>
    <phoneticPr fontId="3" type="noConversion"/>
  </si>
  <si>
    <t>化粧品中農藥之鑑別(TFDA建議檢驗方法-19項農藥)  NT 8500</t>
    <phoneticPr fontId="3" type="noConversion"/>
  </si>
  <si>
    <t>粧品四項PFAS測試套組(PFOA、PFNA、PFOS、PFDA) NT 8000</t>
    <phoneticPr fontId="3" type="noConversion"/>
  </si>
  <si>
    <r>
      <t xml:space="preserve">Received amount:
</t>
    </r>
    <r>
      <rPr>
        <b/>
        <sz val="8"/>
        <color theme="1"/>
        <rFont val="Microsoft JhengHei"/>
        <family val="2"/>
        <charset val="136"/>
      </rPr>
      <t>(       同樣品量之單位)</t>
    </r>
    <phoneticPr fontId="4" type="noConversion"/>
  </si>
  <si>
    <t xml:space="preserve"> #成分的不純物與殘留量 (Impurities and traces of ingredients) :</t>
    <phoneticPr fontId="3" type="noConversion"/>
  </si>
  <si>
    <r>
      <rPr>
        <sz val="6"/>
        <color theme="1"/>
        <rFont val="微軟正黑體"/>
        <family val="2"/>
        <charset val="136"/>
      </rPr>
      <t>本報告書的測試結果僅針對所收取申請廠商／試驗委託者的樣品／試驗物質／對照物質負責，不代表亦不涵蓋該廠商其他產品範疇。</t>
    </r>
    <r>
      <rPr>
        <sz val="6"/>
        <color theme="1"/>
        <rFont val="Arial"/>
        <family val="2"/>
      </rPr>
      <t>The results shown in this test report refer only to the sample/ test article/control article tested in the condition it was received from applicant/sponsor, and do not represent or extend to other product categories of the manufacturer.</t>
    </r>
    <phoneticPr fontId="4"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</si>
  <si>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」及「本實驗室」雙方人員簽名或蓋章確認後，視同本合約即刻生效。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4" type="noConversion"/>
  </si>
  <si>
    <r>
      <rPr>
        <b/>
        <sz val="10"/>
        <color rgb="FF000000"/>
        <rFont val="Microsoft JhengHei"/>
        <family val="2"/>
      </rPr>
      <t>電子簽</t>
    </r>
    <r>
      <rPr>
        <b/>
        <sz val="10"/>
        <color rgb="FF000000"/>
        <rFont val="微軟正黑體"/>
        <family val="2"/>
        <charset val="136"/>
      </rPr>
      <t>報告格式</t>
    </r>
    <r>
      <rPr>
        <b/>
        <sz val="10"/>
        <color rgb="FF000000"/>
        <rFont val="Arial"/>
        <family val="2"/>
      </rPr>
      <t>Digital signature report format</t>
    </r>
    <r>
      <rPr>
        <b/>
        <sz val="10"/>
        <color rgb="FF000000"/>
        <rFont val="Arial"/>
        <family val="2"/>
        <charset val="136"/>
      </rPr>
      <t>:</t>
    </r>
    <phoneticPr fontId="4" type="noConversion"/>
  </si>
  <si>
    <r>
      <t>(</t>
    </r>
    <r>
      <rPr>
        <b/>
        <sz val="7"/>
        <color rgb="FF000000"/>
        <rFont val="微軟正黑體"/>
        <family val="2"/>
        <charset val="136"/>
      </rPr>
      <t xml:space="preserve">若勾選”散裝”請提供總重量。
</t>
    </r>
    <r>
      <rPr>
        <b/>
        <sz val="7"/>
        <color rgb="FF000000"/>
        <rFont val="Arial"/>
        <family val="2"/>
      </rPr>
      <t>If "Bulk" is checked, please provide the total weight.)</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</si>
</sst>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必填&quot;"/>
  </numFmts>
  <fonts count="174">
    <font>
      <sz val="11"/>
      <color theme="1"/>
      <name val="新細明體"/>
      <family val="2"/>
      <scheme val="minor"/>
    </font>
    <font>
      <b/>
      <sz val="11"/>
      <color theme="1"/>
      <name val="新細明體"/>
      <family val="2"/>
      <charset val="136"/>
      <scheme val="minor"/>
    </font>
    <font>
      <b/>
      <sz val="12"/>
      <name val="微軟正黑體"/>
      <family val="2"/>
      <charset val="136"/>
    </font>
    <font>
      <sz val="9"/>
      <name val="新細明體"/>
      <family val="3"/>
      <charset val="136"/>
      <scheme val="minor"/>
    </font>
    <font>
      <sz val="9"/>
      <name val="新細明體"/>
      <family val="2"/>
      <charset val="136"/>
      <scheme val="minor"/>
    </font>
    <font>
      <sz val="9"/>
      <color theme="1"/>
      <name val="新細明體"/>
      <family val="2"/>
      <charset val="136"/>
      <scheme val="minor"/>
    </font>
    <font>
      <b/>
      <sz val="8"/>
      <color rgb="FFFF0000"/>
      <name val="微軟正黑體"/>
      <family val="2"/>
      <charset val="136"/>
    </font>
    <font>
      <sz val="8"/>
      <color theme="1"/>
      <name val="新細明體"/>
      <family val="2"/>
      <charset val="136"/>
      <scheme val="minor"/>
    </font>
    <font>
      <b/>
      <sz val="9"/>
      <color rgb="FF000000"/>
      <name val="微軟正黑體"/>
      <family val="2"/>
      <charset val="136"/>
    </font>
    <font>
      <b/>
      <sz val="9"/>
      <color rgb="FFFF0000"/>
      <name val="微軟正黑體"/>
      <family val="2"/>
      <charset val="136"/>
    </font>
    <font>
      <b/>
      <sz val="10"/>
      <color theme="5" tint="0.79998168889431442"/>
      <name val="微軟正黑體"/>
      <family val="2"/>
      <charset val="136"/>
    </font>
    <font>
      <b/>
      <sz val="8"/>
      <color theme="1"/>
      <name val="新細明體"/>
      <family val="2"/>
      <charset val="136"/>
      <scheme val="minor"/>
    </font>
    <font>
      <b/>
      <sz val="9"/>
      <color rgb="FFFFFFFF"/>
      <name val="微軟正黑體"/>
      <family val="2"/>
      <charset val="136"/>
    </font>
    <font>
      <sz val="9"/>
      <color theme="1"/>
      <name val="微軟正黑體"/>
      <family val="2"/>
      <charset val="136"/>
    </font>
    <font>
      <sz val="9"/>
      <color rgb="FF000000"/>
      <name val="微軟正黑體"/>
      <family val="2"/>
      <charset val="136"/>
    </font>
    <font>
      <sz val="11"/>
      <color rgb="FFFFFFFF"/>
      <name val="新細明體"/>
      <family val="2"/>
      <scheme val="minor"/>
    </font>
    <font>
      <sz val="9"/>
      <color rgb="FFFFFFFF"/>
      <name val="微軟正黑體"/>
      <family val="2"/>
      <charset val="136"/>
    </font>
    <font>
      <b/>
      <sz val="9"/>
      <color theme="1"/>
      <name val="微軟正黑體"/>
      <family val="2"/>
      <charset val="136"/>
    </font>
    <font>
      <b/>
      <sz val="9"/>
      <color theme="1"/>
      <name val="Segoe UI Symbol"/>
      <family val="2"/>
    </font>
    <font>
      <sz val="8"/>
      <color theme="1"/>
      <name val="微軟正黑體"/>
      <family val="2"/>
      <charset val="136"/>
    </font>
    <font>
      <sz val="11"/>
      <color theme="1"/>
      <name val="新細明體"/>
      <family val="2"/>
      <charset val="136"/>
      <scheme val="minor"/>
    </font>
    <font>
      <sz val="10"/>
      <color rgb="FF000000"/>
      <name val="微軟正黑體"/>
      <family val="2"/>
      <charset val="136"/>
    </font>
    <font>
      <sz val="11"/>
      <color theme="1"/>
      <name val="微軟正黑體"/>
      <family val="2"/>
      <charset val="136"/>
    </font>
    <font>
      <sz val="8"/>
      <color rgb="FF000000"/>
      <name val="微軟正黑體"/>
      <family val="2"/>
      <charset val="136"/>
    </font>
    <font>
      <b/>
      <sz val="10"/>
      <color theme="1"/>
      <name val="微軟正黑體"/>
      <family val="2"/>
      <charset val="136"/>
    </font>
    <font>
      <sz val="10"/>
      <color theme="1"/>
      <name val="微軟正黑體"/>
      <family val="2"/>
      <charset val="136"/>
    </font>
    <font>
      <sz val="10"/>
      <color rgb="FFFFFFFF"/>
      <name val="微軟正黑體"/>
      <family val="2"/>
      <charset val="136"/>
    </font>
    <font>
      <b/>
      <sz val="9"/>
      <color theme="1"/>
      <name val="Arial"/>
      <family val="2"/>
    </font>
    <font>
      <u/>
      <sz val="11"/>
      <color theme="10"/>
      <name val="新細明體"/>
      <family val="2"/>
      <charset val="136"/>
      <scheme val="minor"/>
    </font>
    <font>
      <b/>
      <u/>
      <sz val="14"/>
      <color theme="10"/>
      <name val="新細明體"/>
      <family val="1"/>
      <charset val="136"/>
      <scheme val="minor"/>
    </font>
    <font>
      <b/>
      <sz val="36"/>
      <color rgb="FF000000"/>
      <name val="微軟正黑體"/>
      <family val="2"/>
      <charset val="136"/>
    </font>
    <font>
      <b/>
      <sz val="14"/>
      <color rgb="FFFF0000"/>
      <name val="微軟正黑體"/>
      <family val="2"/>
      <charset val="136"/>
    </font>
    <font>
      <sz val="12"/>
      <color theme="1"/>
      <name val="微軟正黑體"/>
      <family val="2"/>
      <charset val="136"/>
    </font>
    <font>
      <b/>
      <sz val="12"/>
      <color theme="1"/>
      <name val="微軟正黑體"/>
      <family val="2"/>
      <charset val="136"/>
    </font>
    <font>
      <sz val="14"/>
      <color theme="1"/>
      <name val="微軟正黑體"/>
      <family val="2"/>
      <charset val="136"/>
    </font>
    <font>
      <sz val="12"/>
      <color theme="1"/>
      <name val="標楷體"/>
      <family val="4"/>
      <charset val="136"/>
    </font>
    <font>
      <b/>
      <sz val="36"/>
      <color theme="1"/>
      <name val="微軟正黑體"/>
      <family val="2"/>
      <charset val="136"/>
    </font>
    <font>
      <b/>
      <u/>
      <sz val="12"/>
      <color rgb="FF000000"/>
      <name val="微軟正黑體"/>
      <family val="2"/>
      <charset val="136"/>
    </font>
    <font>
      <sz val="12"/>
      <color theme="1"/>
      <name val="新細明體"/>
      <family val="2"/>
      <charset val="136"/>
      <scheme val="minor"/>
    </font>
    <font>
      <sz val="8"/>
      <color rgb="FF000000"/>
      <name val="Arial"/>
      <family val="2"/>
    </font>
    <font>
      <sz val="9"/>
      <color rgb="FF000000"/>
      <name val="Arial"/>
      <family val="2"/>
    </font>
    <font>
      <b/>
      <sz val="8"/>
      <color rgb="FF000000"/>
      <name val="微軟正黑體"/>
      <family val="2"/>
      <charset val="136"/>
    </font>
    <font>
      <b/>
      <sz val="8"/>
      <color rgb="FFFF6600"/>
      <name val="微軟正黑體"/>
      <family val="2"/>
      <charset val="136"/>
    </font>
    <font>
      <b/>
      <sz val="9"/>
      <color rgb="FFFF6600"/>
      <name val="微軟正黑體"/>
      <family val="2"/>
      <charset val="136"/>
    </font>
    <font>
      <b/>
      <sz val="8"/>
      <color theme="1"/>
      <name val="微軟正黑體"/>
      <family val="2"/>
      <charset val="136"/>
    </font>
    <font>
      <u/>
      <sz val="8"/>
      <color rgb="FF000000"/>
      <name val="微軟正黑體"/>
      <family val="2"/>
      <charset val="136"/>
    </font>
    <font>
      <b/>
      <sz val="8"/>
      <color theme="1"/>
      <name val="Arial"/>
      <family val="2"/>
    </font>
    <font>
      <b/>
      <sz val="8"/>
      <color rgb="FFFF0000"/>
      <name val="Arial"/>
      <family val="2"/>
    </font>
    <font>
      <sz val="8"/>
      <color theme="1"/>
      <name val="Arial"/>
      <family val="2"/>
    </font>
    <font>
      <sz val="8"/>
      <color theme="1"/>
      <name val="Segoe UI Symbol"/>
      <family val="2"/>
    </font>
    <font>
      <b/>
      <u/>
      <sz val="8"/>
      <color rgb="FF000000"/>
      <name val="Arial"/>
      <family val="2"/>
    </font>
    <font>
      <b/>
      <u/>
      <sz val="8"/>
      <color rgb="FF000000"/>
      <name val="標楷體"/>
      <family val="2"/>
      <charset val="136"/>
    </font>
    <font>
      <b/>
      <u/>
      <sz val="9"/>
      <color rgb="FF000000"/>
      <name val="Arial"/>
      <family val="2"/>
    </font>
    <font>
      <b/>
      <u/>
      <sz val="8"/>
      <color rgb="FF000000"/>
      <name val="Arial"/>
      <family val="2"/>
      <charset val="136"/>
    </font>
    <font>
      <b/>
      <u/>
      <sz val="8"/>
      <color theme="1"/>
      <name val="微軟正黑體"/>
      <family val="2"/>
      <charset val="136"/>
    </font>
    <font>
      <b/>
      <u/>
      <sz val="9"/>
      <color theme="1"/>
      <name val="微軟正黑體"/>
      <family val="2"/>
      <charset val="136"/>
    </font>
    <font>
      <b/>
      <sz val="8"/>
      <color theme="1"/>
      <name val="Arial"/>
      <family val="2"/>
      <charset val="136"/>
    </font>
    <font>
      <sz val="11"/>
      <color theme="1"/>
      <name val="標楷體"/>
      <family val="4"/>
      <charset val="136"/>
    </font>
    <font>
      <sz val="20"/>
      <color theme="1"/>
      <name val="Arial"/>
      <family val="2"/>
    </font>
    <font>
      <sz val="20"/>
      <color theme="1"/>
      <name val="標楷體"/>
      <family val="4"/>
      <charset val="136"/>
    </font>
    <font>
      <u/>
      <sz val="20"/>
      <color theme="1"/>
      <name val="Arial"/>
      <family val="2"/>
    </font>
    <font>
      <b/>
      <sz val="10"/>
      <color rgb="FF0000FF"/>
      <name val="微軟正黑體"/>
      <family val="2"/>
      <charset val="136"/>
    </font>
    <font>
      <sz val="9"/>
      <color rgb="FF000080"/>
      <name val="微軟正黑體"/>
      <family val="2"/>
      <charset val="136"/>
    </font>
    <font>
      <b/>
      <sz val="9"/>
      <color rgb="FF000080"/>
      <name val="微軟正黑體"/>
      <family val="2"/>
      <charset val="136"/>
    </font>
    <font>
      <sz val="11"/>
      <color theme="1"/>
      <name val="Arial"/>
      <family val="2"/>
    </font>
    <font>
      <sz val="10"/>
      <color theme="1"/>
      <name val="Arial"/>
      <family val="2"/>
    </font>
    <font>
      <sz val="9"/>
      <color theme="1"/>
      <name val="Arial Unicode MS"/>
      <family val="2"/>
      <charset val="136"/>
    </font>
    <font>
      <b/>
      <sz val="11"/>
      <color rgb="FF000000"/>
      <name val="Arial"/>
      <family val="2"/>
    </font>
    <font>
      <b/>
      <sz val="11"/>
      <color rgb="FF000000"/>
      <name val="微軟正黑體"/>
      <family val="2"/>
      <charset val="136"/>
    </font>
    <font>
      <b/>
      <vertAlign val="superscript"/>
      <sz val="10"/>
      <color rgb="FFFF0000"/>
      <name val="Arial"/>
      <family val="2"/>
      <charset val="136"/>
    </font>
    <font>
      <b/>
      <vertAlign val="superscript"/>
      <sz val="10"/>
      <color rgb="FFFF0000"/>
      <name val="微軟正黑體"/>
      <family val="2"/>
      <charset val="136"/>
    </font>
    <font>
      <b/>
      <sz val="10"/>
      <color rgb="FF000000"/>
      <name val="微軟正黑體"/>
      <family val="2"/>
      <charset val="136"/>
    </font>
    <font>
      <b/>
      <sz val="10"/>
      <color rgb="FF000000"/>
      <name val="Arial"/>
      <family val="2"/>
    </font>
    <font>
      <b/>
      <vertAlign val="superscript"/>
      <sz val="10"/>
      <color rgb="FFFF0000"/>
      <name val="Arial"/>
      <family val="2"/>
    </font>
    <font>
      <b/>
      <sz val="11"/>
      <color theme="1"/>
      <name val="Arial"/>
      <family val="2"/>
    </font>
    <font>
      <sz val="11"/>
      <color rgb="FFFFFFFF"/>
      <name val="新細明體"/>
      <family val="2"/>
      <charset val="136"/>
      <scheme val="minor"/>
    </font>
    <font>
      <b/>
      <sz val="10"/>
      <name val="Arial"/>
      <family val="2"/>
    </font>
    <font>
      <sz val="10"/>
      <color rgb="FFFFFFFF"/>
      <name val="Arial"/>
      <family val="2"/>
    </font>
    <font>
      <sz val="10"/>
      <color theme="1"/>
      <name val="Arial"/>
      <family val="2"/>
      <charset val="136"/>
    </font>
    <font>
      <sz val="10"/>
      <color rgb="FF000000"/>
      <name val="Arial"/>
      <family val="2"/>
    </font>
    <font>
      <sz val="9"/>
      <color theme="1"/>
      <name val="Arial"/>
      <family val="2"/>
    </font>
    <font>
      <b/>
      <sz val="10"/>
      <color rgb="FFFF0000"/>
      <name val="Arial"/>
      <family val="2"/>
    </font>
    <font>
      <sz val="10"/>
      <color rgb="FF000000"/>
      <name val="Arial"/>
      <family val="2"/>
      <charset val="136"/>
    </font>
    <font>
      <b/>
      <sz val="8"/>
      <color rgb="FFFF0000"/>
      <name val="Arial"/>
      <family val="2"/>
      <charset val="136"/>
    </font>
    <font>
      <b/>
      <sz val="8"/>
      <name val="Arial"/>
      <family val="2"/>
    </font>
    <font>
      <b/>
      <sz val="10"/>
      <color rgb="FFFFFFFF"/>
      <name val="Arial"/>
      <family val="2"/>
    </font>
    <font>
      <b/>
      <sz val="8"/>
      <color rgb="FF000000"/>
      <name val="Arial"/>
      <family val="2"/>
    </font>
    <font>
      <sz val="8"/>
      <name val="Arial"/>
      <family val="2"/>
    </font>
    <font>
      <b/>
      <sz val="9"/>
      <color rgb="FFFFFFFF"/>
      <name val="Arial"/>
      <family val="2"/>
    </font>
    <font>
      <sz val="9"/>
      <name val="微軟正黑體"/>
      <family val="2"/>
      <charset val="136"/>
    </font>
    <font>
      <sz val="9"/>
      <name val="Arial"/>
      <family val="2"/>
    </font>
    <font>
      <b/>
      <sz val="9"/>
      <color rgb="FF000000"/>
      <name val="Arial"/>
      <family val="2"/>
    </font>
    <font>
      <b/>
      <sz val="10"/>
      <name val="微軟正黑體"/>
      <family val="2"/>
      <charset val="136"/>
    </font>
    <font>
      <b/>
      <sz val="10"/>
      <color rgb="FF000000"/>
      <name val="Arial"/>
      <family val="2"/>
      <charset val="136"/>
    </font>
    <font>
      <sz val="11"/>
      <color rgb="FFFFFFFF"/>
      <name val="Arial"/>
      <family val="2"/>
    </font>
    <font>
      <b/>
      <vertAlign val="superscript"/>
      <sz val="8"/>
      <color rgb="FFFF0000"/>
      <name val="微軟正黑體"/>
      <family val="2"/>
      <charset val="136"/>
    </font>
    <font>
      <sz val="6"/>
      <color theme="1"/>
      <name val="Arial"/>
      <family val="2"/>
      <charset val="136"/>
    </font>
    <font>
      <sz val="6"/>
      <color theme="1"/>
      <name val="Arial Unicode MS"/>
      <family val="2"/>
      <charset val="136"/>
    </font>
    <font>
      <sz val="6"/>
      <color theme="1"/>
      <name val="Arial"/>
      <family val="2"/>
    </font>
    <font>
      <sz val="6"/>
      <name val="Arial"/>
      <family val="2"/>
    </font>
    <font>
      <sz val="6"/>
      <name val="微軟正黑體"/>
      <family val="2"/>
      <charset val="136"/>
    </font>
    <font>
      <b/>
      <sz val="7"/>
      <color rgb="FFFF0000"/>
      <name val="Arial"/>
      <family val="2"/>
    </font>
    <font>
      <b/>
      <sz val="10"/>
      <color theme="1"/>
      <name val="Arial"/>
      <family val="2"/>
    </font>
    <font>
      <b/>
      <sz val="7"/>
      <color theme="1"/>
      <name val="Arial"/>
      <family val="2"/>
    </font>
    <font>
      <b/>
      <sz val="11"/>
      <color theme="1"/>
      <name val="微軟正黑體"/>
      <family val="2"/>
      <charset val="136"/>
    </font>
    <font>
      <sz val="7"/>
      <color theme="1"/>
      <name val="Arial"/>
      <family val="2"/>
    </font>
    <font>
      <b/>
      <sz val="7"/>
      <color theme="1"/>
      <name val="微軟正黑體"/>
      <family val="2"/>
      <charset val="136"/>
    </font>
    <font>
      <sz val="11"/>
      <color theme="0"/>
      <name val="新細明體"/>
      <family val="2"/>
      <charset val="136"/>
      <scheme val="minor"/>
    </font>
    <font>
      <sz val="7"/>
      <color theme="1"/>
      <name val="Arial"/>
      <family val="2"/>
      <charset val="136"/>
    </font>
    <font>
      <sz val="7"/>
      <color theme="1"/>
      <name val="Microsoft JhengHei"/>
      <family val="2"/>
    </font>
    <font>
      <sz val="7"/>
      <color theme="1"/>
      <name val="微軟正黑體"/>
      <family val="2"/>
      <charset val="136"/>
    </font>
    <font>
      <b/>
      <sz val="11"/>
      <color theme="0"/>
      <name val="微軟正黑體"/>
      <family val="2"/>
      <charset val="136"/>
    </font>
    <font>
      <sz val="9"/>
      <color theme="1"/>
      <name val="Arial"/>
      <family val="2"/>
      <charset val="136"/>
    </font>
    <font>
      <sz val="10"/>
      <name val="Arial"/>
      <family val="2"/>
    </font>
    <font>
      <sz val="10"/>
      <name val="微軟正黑體"/>
      <family val="2"/>
      <charset val="136"/>
    </font>
    <font>
      <b/>
      <sz val="10"/>
      <name val="Arial"/>
      <family val="2"/>
      <charset val="136"/>
    </font>
    <font>
      <b/>
      <sz val="11"/>
      <color rgb="FFFFFF00"/>
      <name val="微軟正黑體"/>
      <family val="2"/>
      <charset val="136"/>
    </font>
    <font>
      <b/>
      <sz val="10"/>
      <color rgb="FFFFFF00"/>
      <name val="微軟正黑體"/>
      <family val="2"/>
      <charset val="136"/>
    </font>
    <font>
      <b/>
      <sz val="12"/>
      <color theme="0"/>
      <name val="微軟正黑體"/>
      <family val="2"/>
      <charset val="136"/>
    </font>
    <font>
      <b/>
      <sz val="10"/>
      <color theme="1"/>
      <name val="Arial"/>
      <family val="2"/>
      <charset val="136"/>
    </font>
    <font>
      <b/>
      <vertAlign val="superscript"/>
      <sz val="9"/>
      <color rgb="FFFF0000"/>
      <name val="微軟正黑體"/>
      <family val="2"/>
      <charset val="136"/>
    </font>
    <font>
      <b/>
      <u/>
      <sz val="11"/>
      <color rgb="FFFFFF00"/>
      <name val="新細明體"/>
      <family val="1"/>
      <charset val="136"/>
      <scheme val="minor"/>
    </font>
    <font>
      <sz val="10"/>
      <color theme="10"/>
      <name val="微軟正黑體"/>
      <family val="2"/>
      <charset val="136"/>
    </font>
    <font>
      <sz val="11"/>
      <color rgb="FFFFFF00"/>
      <name val="新細明體"/>
      <family val="2"/>
      <charset val="136"/>
      <scheme val="minor"/>
    </font>
    <font>
      <b/>
      <u/>
      <sz val="12"/>
      <color rgb="FFFFFF00"/>
      <name val="微軟正黑體"/>
      <family val="2"/>
      <charset val="136"/>
    </font>
    <font>
      <b/>
      <u/>
      <sz val="16"/>
      <color rgb="FFFFFF00"/>
      <name val="微軟正黑體"/>
      <family val="2"/>
      <charset val="136"/>
    </font>
    <font>
      <b/>
      <sz val="10"/>
      <color rgb="FF000000"/>
      <name val="Microsoft JhengHei"/>
      <family val="2"/>
    </font>
    <font>
      <b/>
      <sz val="10"/>
      <name val="Microsoft JhengHei"/>
      <family val="2"/>
    </font>
    <font>
      <b/>
      <sz val="7"/>
      <color rgb="FFFF0000"/>
      <name val="Arial"/>
      <family val="2"/>
      <charset val="136"/>
    </font>
    <font>
      <b/>
      <sz val="7"/>
      <color rgb="FFFF0000"/>
      <name val="微軟正黑體"/>
      <family val="2"/>
      <charset val="136"/>
    </font>
    <font>
      <b/>
      <sz val="7"/>
      <name val="Arial"/>
      <family val="2"/>
    </font>
    <font>
      <sz val="7"/>
      <name val="Arial"/>
      <family val="2"/>
    </font>
    <font>
      <b/>
      <sz val="10"/>
      <color rgb="FFFF0000"/>
      <name val="Arial"/>
      <family val="2"/>
      <charset val="136"/>
    </font>
    <font>
      <b/>
      <u/>
      <sz val="11"/>
      <color rgb="FFFFFF00"/>
      <name val="微軟正黑體"/>
      <family val="2"/>
      <charset val="136"/>
    </font>
    <font>
      <b/>
      <u/>
      <sz val="11"/>
      <color theme="5" tint="0.59999389629810485"/>
      <name val="微軟正黑體"/>
      <family val="2"/>
      <charset val="136"/>
    </font>
    <font>
      <b/>
      <sz val="10"/>
      <color rgb="FFFF0000"/>
      <name val="Microsoft JhengHei"/>
      <family val="2"/>
      <charset val="136"/>
    </font>
    <font>
      <b/>
      <u/>
      <sz val="12"/>
      <color rgb="FF5F5F5F"/>
      <name val="微軟正黑體"/>
      <family val="2"/>
      <charset val="136"/>
    </font>
    <font>
      <b/>
      <sz val="8"/>
      <color rgb="FFFF0000"/>
      <name val="Microsoft JhengHei"/>
      <family val="2"/>
    </font>
    <font>
      <sz val="10"/>
      <color rgb="FF000000"/>
      <name val="Microsoft JhengHei"/>
      <family val="2"/>
      <charset val="136"/>
    </font>
    <font>
      <sz val="7"/>
      <color rgb="FF000000"/>
      <name val="Arial"/>
      <family val="2"/>
    </font>
    <font>
      <sz val="7"/>
      <color rgb="FFFF0000"/>
      <name val="Arial"/>
      <family val="2"/>
    </font>
    <font>
      <b/>
      <u/>
      <sz val="9"/>
      <color rgb="FFFFFF00"/>
      <name val="新細明體"/>
      <family val="1"/>
      <charset val="136"/>
      <scheme val="minor"/>
    </font>
    <font>
      <b/>
      <sz val="11"/>
      <color rgb="FF000000"/>
      <name val="Microsoft JhengHei"/>
      <family val="2"/>
    </font>
    <font>
      <b/>
      <sz val="6"/>
      <color rgb="FF000000"/>
      <name val="Arial"/>
      <family val="2"/>
    </font>
    <font>
      <b/>
      <sz val="6"/>
      <color rgb="FF000000"/>
      <name val="微軟正黑體"/>
      <family val="2"/>
      <charset val="136"/>
    </font>
    <font>
      <b/>
      <sz val="6"/>
      <color rgb="FFFF0000"/>
      <name val="Arial"/>
      <family val="2"/>
    </font>
    <font>
      <b/>
      <sz val="6"/>
      <color rgb="FFFF0000"/>
      <name val="微軟正黑體"/>
      <family val="2"/>
      <charset val="136"/>
    </font>
    <font>
      <b/>
      <sz val="9"/>
      <color rgb="FF000000"/>
      <name val="Arial"/>
      <family val="2"/>
      <charset val="136"/>
    </font>
    <font>
      <b/>
      <sz val="6"/>
      <color rgb="FFFF0000"/>
      <name val="Arial"/>
      <family val="2"/>
      <charset val="136"/>
    </font>
    <font>
      <b/>
      <sz val="7.5"/>
      <color rgb="FFFF0000"/>
      <name val="Arial"/>
      <family val="2"/>
    </font>
    <font>
      <b/>
      <sz val="6"/>
      <color rgb="FFFF0000"/>
      <name val="Microsoft JhengHei UI"/>
      <family val="2"/>
      <charset val="136"/>
    </font>
    <font>
      <b/>
      <vertAlign val="superscript"/>
      <sz val="6"/>
      <color rgb="FFFF0000"/>
      <name val="微軟正黑體"/>
      <family val="2"/>
      <charset val="136"/>
    </font>
    <font>
      <vertAlign val="superscript"/>
      <sz val="6"/>
      <name val="微軟正黑體"/>
      <family val="2"/>
      <charset val="136"/>
    </font>
    <font>
      <sz val="6"/>
      <color theme="1"/>
      <name val="微軟正黑體"/>
      <family val="2"/>
      <charset val="136"/>
    </font>
    <font>
      <sz val="6"/>
      <color theme="0" tint="-0.499984740745262"/>
      <name val="Arial"/>
      <family val="2"/>
    </font>
    <font>
      <b/>
      <sz val="11"/>
      <color rgb="FF000000"/>
      <name val="Arial"/>
      <family val="2"/>
      <charset val="136"/>
    </font>
    <font>
      <sz val="12"/>
      <color theme="1"/>
      <name val="Arial"/>
      <family val="2"/>
    </font>
    <font>
      <sz val="8"/>
      <color theme="1"/>
      <name val="Arial"/>
      <family val="2"/>
      <charset val="136"/>
    </font>
    <font>
      <sz val="8"/>
      <color rgb="FFFFFFFF"/>
      <name val="Arial"/>
      <family val="2"/>
    </font>
    <font>
      <sz val="8"/>
      <color rgb="FF000000"/>
      <name val="Arial"/>
      <family val="2"/>
      <charset val="136"/>
    </font>
    <font>
      <sz val="9"/>
      <color rgb="FFFFFFFF"/>
      <name val="Arial"/>
      <family val="2"/>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sz val="8"/>
      <color indexed="81"/>
      <name val="微軟正黑體"/>
      <family val="2"/>
      <charset val="136"/>
    </font>
    <font>
      <b/>
      <u/>
      <sz val="8"/>
      <color indexed="81"/>
      <name val="微軟正黑體"/>
      <family val="2"/>
      <charset val="136"/>
    </font>
    <font>
      <sz val="10"/>
      <name val="Arial"/>
      <family val="2"/>
      <charset val="136"/>
    </font>
    <font>
      <b/>
      <sz val="8"/>
      <color rgb="FF000000"/>
      <name val="Arial"/>
      <family val="2"/>
      <charset val="136"/>
    </font>
    <font>
      <b/>
      <sz val="10"/>
      <color theme="1"/>
      <name val="Microsoft JhengHei"/>
      <family val="2"/>
      <charset val="136"/>
    </font>
    <font>
      <b/>
      <sz val="8"/>
      <color theme="1"/>
      <name val="Microsoft JhengHei"/>
      <family val="2"/>
      <charset val="136"/>
    </font>
    <font>
      <b/>
      <sz val="7"/>
      <color rgb="FF000000"/>
      <name val="Arial"/>
      <family val="2"/>
    </font>
    <font>
      <b/>
      <sz val="7"/>
      <color rgb="FF000000"/>
      <name val="微軟正黑體"/>
      <family val="2"/>
      <charset val="136"/>
    </font>
  </fonts>
  <fills count="10">
    <fill>
      <patternFill patternType="none"/>
    </fill>
    <fill>
      <patternFill patternType="gray125"/>
    </fill>
    <fill>
      <patternFill patternType="solid">
        <fgColor theme="5" tint="0.79998168889431442"/>
        <bgColor indexed="64"/>
      </patternFill>
    </fill>
    <fill>
      <patternFill patternType="solid">
        <fgColor rgb="FFFFF2CC"/>
        <bgColor indexed="64"/>
      </patternFill>
    </fill>
    <fill>
      <patternFill patternType="solid">
        <fgColor theme="0"/>
        <bgColor indexed="64"/>
      </patternFill>
    </fill>
    <fill>
      <patternFill patternType="solid">
        <fgColor theme="5" tint="0.39997558519241921"/>
        <bgColor indexed="64"/>
      </patternFill>
    </fill>
    <fill>
      <patternFill patternType="solid">
        <fgColor rgb="FFFDECE3"/>
        <bgColor indexed="64"/>
      </patternFill>
    </fill>
    <fill>
      <patternFill patternType="lightUp">
        <fgColor rgb="FFFFF2CC"/>
        <bgColor theme="0"/>
      </patternFill>
    </fill>
    <fill>
      <patternFill patternType="solid">
        <fgColor rgb="FFFFFF00"/>
        <bgColor indexed="64"/>
      </patternFill>
    </fill>
    <fill>
      <patternFill patternType="lightUp">
        <fgColor theme="7" tint="0.79998168889431442"/>
        <bgColor theme="0"/>
      </patternFill>
    </fill>
  </fills>
  <borders count="1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hair">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top/>
      <bottom style="double">
        <color indexed="64"/>
      </bottom>
      <diagonal/>
    </border>
    <border>
      <left/>
      <right style="thin">
        <color indexed="64"/>
      </right>
      <top style="double">
        <color indexed="64"/>
      </top>
      <bottom style="hair">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s>
  <cellStyleXfs count="4">
    <xf numFmtId="0" fontId="0" fillId="0" borderId="0"/>
    <xf numFmtId="0" fontId="1" fillId="0" borderId="0" applyNumberFormat="0" applyFill="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cellStyleXfs>
  <cellXfs count="837">
    <xf numFmtId="0" fontId="0" fillId="0" borderId="0" xfId="0"/>
    <xf numFmtId="0" fontId="13" fillId="0" borderId="0" xfId="0" applyFont="1" applyAlignment="1">
      <alignment horizontal="left" vertical="center" wrapText="1"/>
    </xf>
    <xf numFmtId="0" fontId="2" fillId="0" borderId="0" xfId="0" applyFont="1" applyAlignment="1">
      <alignment horizontal="center" vertical="center"/>
    </xf>
    <xf numFmtId="0" fontId="0" fillId="0" borderId="0" xfId="0" applyAlignment="1">
      <alignment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6" fillId="0" borderId="0" xfId="0" applyFont="1" applyAlignment="1" applyProtection="1">
      <alignment horizontal="center" vertical="center"/>
      <protection locked="0" hidden="1"/>
    </xf>
    <xf numFmtId="0" fontId="7" fillId="0" borderId="0" xfId="0" applyFont="1" applyAlignment="1">
      <alignment vertical="center"/>
    </xf>
    <xf numFmtId="0" fontId="10" fillId="2" borderId="0" xfId="0" applyFont="1" applyFill="1" applyAlignment="1">
      <alignment vertical="center"/>
    </xf>
    <xf numFmtId="0" fontId="11" fillId="0" borderId="0" xfId="0" applyFont="1" applyAlignment="1">
      <alignment vertical="top"/>
    </xf>
    <xf numFmtId="0" fontId="0" fillId="0" borderId="0" xfId="0" applyAlignment="1" applyProtection="1">
      <alignment vertical="center"/>
      <protection locked="0"/>
    </xf>
    <xf numFmtId="0" fontId="1" fillId="0" borderId="0" xfId="1">
      <alignment vertical="center"/>
    </xf>
    <xf numFmtId="0" fontId="12" fillId="0" borderId="4" xfId="0" applyFont="1" applyBorder="1" applyAlignment="1">
      <alignment horizontal="center" vertical="top"/>
    </xf>
    <xf numFmtId="0" fontId="12" fillId="0" borderId="4" xfId="0" applyFont="1" applyBorder="1" applyAlignment="1">
      <alignment horizontal="left" vertical="center"/>
    </xf>
    <xf numFmtId="0" fontId="12" fillId="0" borderId="6" xfId="0" applyFont="1" applyBorder="1" applyAlignment="1">
      <alignment horizontal="left" vertical="center"/>
    </xf>
    <xf numFmtId="0" fontId="15" fillId="4" borderId="0" xfId="0" applyFont="1" applyFill="1" applyAlignment="1">
      <alignment horizontal="left"/>
    </xf>
    <xf numFmtId="0" fontId="0" fillId="4" borderId="0" xfId="0" applyFill="1" applyAlignment="1">
      <alignment horizontal="left"/>
    </xf>
    <xf numFmtId="0" fontId="16" fillId="4" borderId="0" xfId="0" applyFont="1" applyFill="1" applyAlignment="1">
      <alignment horizontal="left"/>
    </xf>
    <xf numFmtId="0" fontId="13" fillId="4" borderId="0" xfId="0" applyFont="1" applyFill="1" applyAlignment="1">
      <alignment horizontal="left"/>
    </xf>
    <xf numFmtId="0" fontId="14" fillId="4" borderId="0" xfId="0" applyFont="1" applyFill="1" applyAlignment="1">
      <alignment horizontal="left" vertical="center"/>
    </xf>
    <xf numFmtId="0" fontId="18" fillId="0" borderId="0" xfId="0" applyFont="1" applyAlignment="1">
      <alignment vertical="center"/>
    </xf>
    <xf numFmtId="0" fontId="12" fillId="4" borderId="0" xfId="0" applyFont="1" applyFill="1" applyAlignment="1">
      <alignment horizontal="left" vertical="center"/>
    </xf>
    <xf numFmtId="0" fontId="12" fillId="4" borderId="7" xfId="0" applyFont="1" applyFill="1" applyBorder="1" applyAlignment="1">
      <alignment horizontal="left" vertical="center"/>
    </xf>
    <xf numFmtId="0" fontId="18" fillId="0" borderId="0" xfId="0" applyFont="1" applyAlignment="1">
      <alignment horizontal="left" vertical="center"/>
    </xf>
    <xf numFmtId="0" fontId="0" fillId="0" borderId="0" xfId="0" applyAlignment="1">
      <alignment horizontal="left"/>
    </xf>
    <xf numFmtId="0" fontId="20" fillId="0" borderId="0" xfId="2">
      <alignment vertical="center"/>
    </xf>
    <xf numFmtId="0" fontId="22" fillId="0" borderId="0" xfId="2" applyFont="1">
      <alignment vertical="center"/>
    </xf>
    <xf numFmtId="0" fontId="20" fillId="0" borderId="0" xfId="2" applyAlignment="1">
      <alignment vertical="top" wrapText="1"/>
    </xf>
    <xf numFmtId="0" fontId="20" fillId="0" borderId="0" xfId="2" applyAlignment="1">
      <alignment vertical="center" wrapText="1"/>
    </xf>
    <xf numFmtId="14" fontId="22" fillId="0" borderId="0" xfId="2" applyNumberFormat="1" applyFont="1">
      <alignment vertical="center"/>
    </xf>
    <xf numFmtId="0" fontId="10" fillId="2" borderId="0" xfId="2" applyFont="1" applyFill="1" applyProtection="1">
      <alignment vertical="center"/>
      <protection locked="0"/>
    </xf>
    <xf numFmtId="0" fontId="25" fillId="0" borderId="0" xfId="2" applyFont="1" applyProtection="1">
      <alignment vertical="center"/>
      <protection locked="0"/>
    </xf>
    <xf numFmtId="0" fontId="26" fillId="0" borderId="4" xfId="2" applyFont="1" applyBorder="1" applyProtection="1">
      <alignment vertical="center"/>
      <protection locked="0"/>
    </xf>
    <xf numFmtId="0" fontId="25" fillId="0" borderId="0" xfId="2" applyFont="1" applyAlignment="1" applyProtection="1">
      <alignment vertical="center" wrapText="1"/>
      <protection locked="0"/>
    </xf>
    <xf numFmtId="0" fontId="25" fillId="0" borderId="5" xfId="2" applyFont="1" applyBorder="1" applyAlignment="1" applyProtection="1">
      <alignment vertical="center" wrapText="1"/>
      <protection locked="0"/>
    </xf>
    <xf numFmtId="0" fontId="25" fillId="0" borderId="7" xfId="2" applyFont="1" applyBorder="1" applyAlignment="1" applyProtection="1">
      <alignment vertical="center" wrapText="1"/>
      <protection locked="0"/>
    </xf>
    <xf numFmtId="0" fontId="25" fillId="0" borderId="8" xfId="2" applyFont="1" applyBorder="1" applyAlignment="1" applyProtection="1">
      <alignment vertical="center" wrapText="1"/>
      <protection locked="0"/>
    </xf>
    <xf numFmtId="0" fontId="25" fillId="0" borderId="2" xfId="2" applyFont="1" applyBorder="1" applyAlignment="1" applyProtection="1">
      <alignment vertical="center" wrapText="1"/>
      <protection locked="0"/>
    </xf>
    <xf numFmtId="0" fontId="20" fillId="4" borderId="0" xfId="2" applyFill="1">
      <alignment vertical="center"/>
    </xf>
    <xf numFmtId="0" fontId="34" fillId="4" borderId="0" xfId="2" applyFont="1" applyFill="1">
      <alignment vertical="center"/>
    </xf>
    <xf numFmtId="0" fontId="35" fillId="0" borderId="0" xfId="2" applyFont="1">
      <alignment vertical="center"/>
    </xf>
    <xf numFmtId="0" fontId="32" fillId="4" borderId="0" xfId="2" applyFont="1" applyFill="1">
      <alignment vertical="center"/>
    </xf>
    <xf numFmtId="0" fontId="37" fillId="4" borderId="0" xfId="2" applyFont="1" applyFill="1" applyProtection="1">
      <alignment vertical="center"/>
      <protection locked="0"/>
    </xf>
    <xf numFmtId="0" fontId="38" fillId="4" borderId="0" xfId="2" applyFont="1" applyFill="1">
      <alignment vertical="center"/>
    </xf>
    <xf numFmtId="0" fontId="20" fillId="4" borderId="0" xfId="2" applyFill="1" applyAlignment="1">
      <alignment horizontal="left" vertical="center"/>
    </xf>
    <xf numFmtId="0" fontId="25" fillId="4" borderId="0" xfId="2" applyFont="1" applyFill="1" applyAlignment="1">
      <alignment horizontal="left" vertical="center"/>
    </xf>
    <xf numFmtId="0" fontId="25" fillId="4" borderId="0" xfId="2" applyFont="1" applyFill="1" applyAlignment="1">
      <alignment vertical="center" wrapText="1"/>
    </xf>
    <xf numFmtId="0" fontId="33" fillId="0" borderId="0" xfId="2" applyFont="1">
      <alignment vertical="center"/>
    </xf>
    <xf numFmtId="0" fontId="14" fillId="0" borderId="0" xfId="2" applyFont="1">
      <alignment vertical="center"/>
    </xf>
    <xf numFmtId="0" fontId="40" fillId="0" borderId="0" xfId="2" applyFont="1">
      <alignment vertical="center"/>
    </xf>
    <xf numFmtId="0" fontId="8" fillId="0" borderId="0" xfId="2" applyFont="1">
      <alignment vertical="center"/>
    </xf>
    <xf numFmtId="0" fontId="13" fillId="0" borderId="0" xfId="2" applyFont="1">
      <alignment vertical="center"/>
    </xf>
    <xf numFmtId="0" fontId="43" fillId="0" borderId="0" xfId="2" applyFont="1">
      <alignment vertical="center"/>
    </xf>
    <xf numFmtId="0" fontId="27" fillId="0" borderId="0" xfId="2" applyFont="1">
      <alignment vertical="center"/>
    </xf>
    <xf numFmtId="0" fontId="52" fillId="0" borderId="0" xfId="2" applyFont="1" applyAlignment="1">
      <alignment vertical="center" wrapText="1"/>
    </xf>
    <xf numFmtId="0" fontId="55" fillId="0" borderId="0" xfId="2" applyFont="1">
      <alignment vertical="center"/>
    </xf>
    <xf numFmtId="0" fontId="44" fillId="4" borderId="20" xfId="2" applyFont="1" applyFill="1" applyBorder="1" applyAlignment="1" applyProtection="1">
      <alignment vertical="center" shrinkToFit="1"/>
      <protection locked="0"/>
    </xf>
    <xf numFmtId="0" fontId="17" fillId="0" borderId="0" xfId="2" applyFont="1">
      <alignment vertical="center"/>
    </xf>
    <xf numFmtId="0" fontId="57" fillId="4" borderId="0" xfId="2" applyFont="1" applyFill="1" applyAlignment="1">
      <alignment vertical="center" wrapText="1"/>
    </xf>
    <xf numFmtId="0" fontId="14" fillId="4" borderId="0" xfId="2" applyFont="1" applyFill="1" applyAlignment="1">
      <alignment vertical="center" wrapText="1"/>
    </xf>
    <xf numFmtId="0" fontId="14" fillId="4" borderId="5" xfId="2" applyFont="1" applyFill="1" applyBorder="1" applyAlignment="1">
      <alignment vertical="center" wrapText="1"/>
    </xf>
    <xf numFmtId="0" fontId="20" fillId="0" borderId="0" xfId="2" applyProtection="1">
      <alignment vertical="center"/>
      <protection locked="0"/>
    </xf>
    <xf numFmtId="0" fontId="66" fillId="0" borderId="0" xfId="2" applyFont="1" applyProtection="1">
      <alignment vertical="center"/>
      <protection locked="0"/>
    </xf>
    <xf numFmtId="0" fontId="75" fillId="0" borderId="0" xfId="2" applyFont="1">
      <alignment vertical="center"/>
    </xf>
    <xf numFmtId="0" fontId="77" fillId="4" borderId="43" xfId="2" applyFont="1" applyFill="1" applyBorder="1" applyAlignment="1">
      <alignment vertical="center" wrapText="1"/>
    </xf>
    <xf numFmtId="0" fontId="72" fillId="4" borderId="43" xfId="2" applyFont="1" applyFill="1" applyBorder="1" applyAlignment="1">
      <alignment vertical="center" wrapText="1"/>
    </xf>
    <xf numFmtId="0" fontId="88" fillId="4" borderId="43" xfId="2" applyFont="1" applyFill="1" applyBorder="1">
      <alignment vertical="center"/>
    </xf>
    <xf numFmtId="0" fontId="20" fillId="0" borderId="0" xfId="2" applyAlignment="1">
      <alignment horizontal="center" vertical="center"/>
    </xf>
    <xf numFmtId="0" fontId="85" fillId="4" borderId="43" xfId="2" applyFont="1" applyFill="1" applyBorder="1" applyAlignment="1">
      <alignment vertical="center" wrapText="1"/>
    </xf>
    <xf numFmtId="0" fontId="94" fillId="4" borderId="43" xfId="2" applyFont="1" applyFill="1" applyBorder="1">
      <alignment vertical="center"/>
    </xf>
    <xf numFmtId="0" fontId="66" fillId="0" borderId="0" xfId="2" applyFont="1" applyAlignment="1" applyProtection="1">
      <alignment vertical="center" wrapText="1"/>
      <protection locked="0"/>
    </xf>
    <xf numFmtId="0" fontId="97" fillId="0" borderId="0" xfId="2" applyFont="1" applyAlignment="1" applyProtection="1">
      <alignment vertical="center" wrapText="1"/>
      <protection locked="0"/>
    </xf>
    <xf numFmtId="0" fontId="15" fillId="4" borderId="0" xfId="0" applyFont="1" applyFill="1" applyBorder="1" applyAlignment="1" applyProtection="1">
      <alignment horizontal="left"/>
      <protection locked="0"/>
    </xf>
    <xf numFmtId="0" fontId="0" fillId="4" borderId="0" xfId="0" applyFill="1" applyBorder="1" applyAlignment="1" applyProtection="1">
      <alignment horizontal="left"/>
      <protection locked="0"/>
    </xf>
    <xf numFmtId="0" fontId="16" fillId="4" borderId="0" xfId="0" applyFont="1" applyFill="1" applyBorder="1" applyAlignment="1" applyProtection="1">
      <alignment horizontal="left"/>
      <protection locked="0"/>
    </xf>
    <xf numFmtId="0" fontId="12" fillId="4" borderId="0" xfId="0" applyFont="1" applyFill="1" applyBorder="1" applyAlignment="1" applyProtection="1">
      <alignment horizontal="left" vertical="center"/>
      <protection locked="0"/>
    </xf>
    <xf numFmtId="0" fontId="0" fillId="0" borderId="0" xfId="0" applyAlignment="1" applyProtection="1">
      <alignment horizontal="left"/>
      <protection locked="0"/>
    </xf>
    <xf numFmtId="0" fontId="0" fillId="0" borderId="0" xfId="0" applyProtection="1">
      <protection locked="0"/>
    </xf>
    <xf numFmtId="0" fontId="79" fillId="4" borderId="0" xfId="2" applyFont="1" applyFill="1">
      <alignment vertical="center"/>
    </xf>
    <xf numFmtId="0" fontId="48" fillId="4" borderId="90" xfId="2" applyFont="1" applyFill="1" applyBorder="1" applyProtection="1">
      <alignment vertical="center"/>
      <protection locked="0"/>
    </xf>
    <xf numFmtId="0" fontId="111" fillId="0" borderId="0" xfId="2" applyFont="1" applyAlignment="1">
      <alignment horizontal="center" vertical="center"/>
    </xf>
    <xf numFmtId="0" fontId="112" fillId="4" borderId="28" xfId="2" applyFont="1" applyFill="1" applyBorder="1" applyProtection="1">
      <alignment vertical="center"/>
      <protection locked="0"/>
    </xf>
    <xf numFmtId="0" fontId="80" fillId="4" borderId="26" xfId="2" applyFont="1" applyFill="1" applyBorder="1" applyProtection="1">
      <alignment vertical="center"/>
      <protection locked="0"/>
    </xf>
    <xf numFmtId="0" fontId="80" fillId="4" borderId="27" xfId="2" applyFont="1" applyFill="1" applyBorder="1" applyProtection="1">
      <alignment vertical="center"/>
      <protection locked="0"/>
    </xf>
    <xf numFmtId="0" fontId="112" fillId="4" borderId="34" xfId="2" applyFont="1" applyFill="1" applyBorder="1" applyAlignment="1">
      <alignment horizontal="center" vertical="center" shrinkToFit="1"/>
    </xf>
    <xf numFmtId="0" fontId="80" fillId="4" borderId="0" xfId="2" applyFont="1" applyFill="1" applyAlignment="1">
      <alignment horizontal="center" vertical="center" shrinkToFit="1"/>
    </xf>
    <xf numFmtId="0" fontId="65" fillId="4" borderId="34" xfId="2" applyFont="1" applyFill="1" applyBorder="1">
      <alignment vertical="center"/>
    </xf>
    <xf numFmtId="0" fontId="113" fillId="4" borderId="0" xfId="2" applyFont="1" applyFill="1" applyAlignment="1" applyProtection="1">
      <alignment vertical="center" shrinkToFit="1"/>
      <protection locked="0"/>
    </xf>
    <xf numFmtId="0" fontId="82" fillId="4" borderId="0" xfId="2" applyFont="1" applyFill="1">
      <alignment vertical="center"/>
    </xf>
    <xf numFmtId="0" fontId="113" fillId="4" borderId="49" xfId="2" applyFont="1" applyFill="1" applyBorder="1" applyAlignment="1" applyProtection="1">
      <alignment vertical="center" shrinkToFit="1"/>
      <protection locked="0"/>
    </xf>
    <xf numFmtId="0" fontId="107" fillId="0" borderId="0" xfId="2" applyFont="1">
      <alignment vertical="center"/>
    </xf>
    <xf numFmtId="0" fontId="74" fillId="5" borderId="34" xfId="2" applyFont="1" applyFill="1" applyBorder="1" applyAlignment="1" applyProtection="1">
      <alignment vertical="center" textRotation="255"/>
      <protection locked="0"/>
    </xf>
    <xf numFmtId="0" fontId="67" fillId="5" borderId="49" xfId="2" applyFont="1" applyFill="1" applyBorder="1" applyAlignment="1" applyProtection="1">
      <alignment vertical="center" textRotation="180"/>
      <protection locked="0"/>
    </xf>
    <xf numFmtId="0" fontId="79" fillId="4" borderId="52" xfId="2" applyFont="1" applyFill="1" applyBorder="1" applyProtection="1">
      <alignment vertical="center"/>
      <protection locked="0"/>
    </xf>
    <xf numFmtId="0" fontId="79" fillId="4" borderId="36" xfId="2" applyFont="1" applyFill="1" applyBorder="1" applyProtection="1">
      <alignment vertical="center"/>
      <protection locked="0"/>
    </xf>
    <xf numFmtId="0" fontId="79" fillId="4" borderId="37" xfId="2" applyFont="1" applyFill="1" applyBorder="1" applyProtection="1">
      <alignment vertical="center"/>
      <protection locked="0"/>
    </xf>
    <xf numFmtId="49" fontId="113" fillId="4" borderId="38" xfId="2" applyNumberFormat="1" applyFont="1" applyFill="1" applyBorder="1" applyProtection="1">
      <alignment vertical="center"/>
      <protection locked="0"/>
    </xf>
    <xf numFmtId="49" fontId="113" fillId="4" borderId="36" xfId="2" applyNumberFormat="1" applyFont="1" applyFill="1" applyBorder="1" applyProtection="1">
      <alignment vertical="center"/>
      <protection locked="0"/>
    </xf>
    <xf numFmtId="49" fontId="113" fillId="4" borderId="37" xfId="2" applyNumberFormat="1" applyFont="1" applyFill="1" applyBorder="1" applyProtection="1">
      <alignment vertical="center"/>
      <protection locked="0"/>
    </xf>
    <xf numFmtId="49" fontId="79" fillId="4" borderId="38" xfId="2" applyNumberFormat="1" applyFont="1" applyFill="1" applyBorder="1" applyProtection="1">
      <alignment vertical="center"/>
      <protection locked="0"/>
    </xf>
    <xf numFmtId="49" fontId="79" fillId="4" borderId="36" xfId="2" applyNumberFormat="1" applyFont="1" applyFill="1" applyBorder="1" applyProtection="1">
      <alignment vertical="center"/>
      <protection locked="0"/>
    </xf>
    <xf numFmtId="49" fontId="113" fillId="4" borderId="53" xfId="2" applyNumberFormat="1" applyFont="1" applyFill="1" applyBorder="1" applyProtection="1">
      <alignment vertical="center"/>
      <protection locked="0"/>
    </xf>
    <xf numFmtId="0" fontId="111" fillId="0" borderId="0" xfId="2" applyFont="1">
      <alignment vertical="center"/>
    </xf>
    <xf numFmtId="0" fontId="67" fillId="5" borderId="28" xfId="2" applyFont="1" applyFill="1" applyBorder="1" applyAlignment="1" applyProtection="1">
      <alignment vertical="center" textRotation="255"/>
      <protection locked="0"/>
    </xf>
    <xf numFmtId="0" fontId="67" fillId="5" borderId="26" xfId="2" applyFont="1" applyFill="1" applyBorder="1" applyAlignment="1" applyProtection="1">
      <alignment vertical="center" textRotation="180"/>
      <protection locked="0"/>
    </xf>
    <xf numFmtId="49" fontId="73" fillId="4" borderId="29" xfId="2" applyNumberFormat="1" applyFont="1" applyFill="1" applyBorder="1" applyProtection="1">
      <alignment vertical="center"/>
      <protection locked="0"/>
    </xf>
    <xf numFmtId="49" fontId="73" fillId="4" borderId="30" xfId="2" applyNumberFormat="1" applyFont="1" applyFill="1" applyBorder="1" applyProtection="1">
      <alignment vertical="center"/>
      <protection locked="0"/>
    </xf>
    <xf numFmtId="49" fontId="73" fillId="4" borderId="31" xfId="2" applyNumberFormat="1" applyFont="1" applyFill="1" applyBorder="1" applyProtection="1">
      <alignment vertical="center"/>
      <protection locked="0"/>
    </xf>
    <xf numFmtId="49" fontId="113" fillId="4" borderId="32" xfId="2" applyNumberFormat="1" applyFont="1" applyFill="1" applyBorder="1" applyProtection="1">
      <alignment vertical="center"/>
      <protection locked="0"/>
    </xf>
    <xf numFmtId="49" fontId="113" fillId="4" borderId="30" xfId="2" applyNumberFormat="1" applyFont="1" applyFill="1" applyBorder="1" applyProtection="1">
      <alignment vertical="center"/>
      <protection locked="0"/>
    </xf>
    <xf numFmtId="49" fontId="113" fillId="4" borderId="33" xfId="2" applyNumberFormat="1" applyFont="1" applyFill="1" applyBorder="1" applyProtection="1">
      <alignment vertical="center"/>
      <protection locked="0"/>
    </xf>
    <xf numFmtId="0" fontId="67" fillId="5" borderId="0" xfId="2" applyFont="1" applyFill="1" applyAlignment="1" applyProtection="1">
      <alignment vertical="center" textRotation="180"/>
      <protection locked="0"/>
    </xf>
    <xf numFmtId="49" fontId="73" fillId="4" borderId="35" xfId="2" applyNumberFormat="1" applyFont="1" applyFill="1" applyBorder="1" applyProtection="1">
      <alignment vertical="center"/>
      <protection locked="0"/>
    </xf>
    <xf numFmtId="49" fontId="73" fillId="4" borderId="36" xfId="2" applyNumberFormat="1" applyFont="1" applyFill="1" applyBorder="1" applyProtection="1">
      <alignment vertical="center"/>
      <protection locked="0"/>
    </xf>
    <xf numFmtId="49" fontId="73" fillId="4" borderId="37" xfId="2" applyNumberFormat="1" applyFont="1" applyFill="1" applyBorder="1" applyProtection="1">
      <alignment vertical="center"/>
      <protection locked="0"/>
    </xf>
    <xf numFmtId="49" fontId="113" fillId="4" borderId="39" xfId="2" applyNumberFormat="1" applyFont="1" applyFill="1" applyBorder="1" applyProtection="1">
      <alignment vertical="center"/>
      <protection locked="0"/>
    </xf>
    <xf numFmtId="0" fontId="76" fillId="4" borderId="36" xfId="2" applyFont="1" applyFill="1" applyBorder="1" applyAlignment="1">
      <alignment horizontal="left" vertical="center" shrinkToFit="1"/>
    </xf>
    <xf numFmtId="49" fontId="73" fillId="4" borderId="4" xfId="2" applyNumberFormat="1" applyFont="1" applyFill="1" applyBorder="1" applyProtection="1">
      <alignment vertical="center"/>
      <protection locked="0"/>
    </xf>
    <xf numFmtId="49" fontId="73" fillId="4" borderId="0" xfId="2" applyNumberFormat="1" applyFont="1" applyFill="1" applyProtection="1">
      <alignment vertical="center"/>
      <protection locked="0"/>
    </xf>
    <xf numFmtId="49" fontId="73" fillId="4" borderId="40" xfId="2" applyNumberFormat="1" applyFont="1" applyFill="1" applyBorder="1" applyProtection="1">
      <alignment vertical="center"/>
      <protection locked="0"/>
    </xf>
    <xf numFmtId="49" fontId="72" fillId="4" borderId="38" xfId="2" applyNumberFormat="1" applyFont="1" applyFill="1" applyBorder="1" applyProtection="1">
      <alignment vertical="center"/>
      <protection locked="0"/>
    </xf>
    <xf numFmtId="49" fontId="72" fillId="4" borderId="36" xfId="2" applyNumberFormat="1" applyFont="1" applyFill="1" applyBorder="1" applyProtection="1">
      <alignment vertical="center"/>
      <protection locked="0"/>
    </xf>
    <xf numFmtId="49" fontId="72" fillId="4" borderId="37" xfId="2" applyNumberFormat="1" applyFont="1" applyFill="1" applyBorder="1" applyProtection="1">
      <alignment vertical="center"/>
      <protection locked="0"/>
    </xf>
    <xf numFmtId="0" fontId="116" fillId="0" borderId="0" xfId="2" applyFont="1" applyAlignment="1" applyProtection="1">
      <alignment horizontal="right" vertical="center" wrapText="1"/>
      <protection locked="0"/>
    </xf>
    <xf numFmtId="0" fontId="117" fillId="0" borderId="0" xfId="2" applyFont="1" applyAlignment="1" applyProtection="1">
      <alignment vertical="center" wrapText="1"/>
      <protection locked="0"/>
    </xf>
    <xf numFmtId="0" fontId="118" fillId="0" borderId="0" xfId="2" applyFont="1" applyAlignment="1">
      <alignment vertical="center" wrapText="1"/>
    </xf>
    <xf numFmtId="49" fontId="69" fillId="4" borderId="41" xfId="2" applyNumberFormat="1" applyFont="1" applyFill="1" applyBorder="1" applyProtection="1">
      <alignment vertical="center"/>
      <protection locked="0"/>
    </xf>
    <xf numFmtId="49" fontId="73" fillId="4" borderId="42" xfId="2" applyNumberFormat="1" applyFont="1" applyFill="1" applyBorder="1" applyProtection="1">
      <alignment vertical="center"/>
      <protection locked="0"/>
    </xf>
    <xf numFmtId="49" fontId="73" fillId="4" borderId="46" xfId="2" applyNumberFormat="1" applyFont="1" applyFill="1" applyBorder="1" applyProtection="1">
      <alignment vertical="center"/>
      <protection locked="0"/>
    </xf>
    <xf numFmtId="0" fontId="77" fillId="4" borderId="92" xfId="2" applyFont="1" applyFill="1" applyBorder="1" applyAlignment="1">
      <alignment vertical="center" shrinkToFit="1"/>
    </xf>
    <xf numFmtId="0" fontId="77" fillId="4" borderId="43" xfId="2" applyFont="1" applyFill="1" applyBorder="1" applyAlignment="1">
      <alignment vertical="center" shrinkToFit="1"/>
    </xf>
    <xf numFmtId="0" fontId="77" fillId="4" borderId="92" xfId="2" applyFont="1" applyFill="1" applyBorder="1" applyProtection="1">
      <alignment vertical="center"/>
      <protection locked="0"/>
    </xf>
    <xf numFmtId="0" fontId="65" fillId="4" borderId="93" xfId="2" applyFont="1" applyFill="1" applyBorder="1" applyProtection="1">
      <alignment vertical="center"/>
      <protection locked="0"/>
    </xf>
    <xf numFmtId="0" fontId="79" fillId="4" borderId="44" xfId="2" applyFont="1" applyFill="1" applyBorder="1" applyProtection="1">
      <alignment vertical="center"/>
      <protection locked="0"/>
    </xf>
    <xf numFmtId="0" fontId="79" fillId="4" borderId="94" xfId="2" applyFont="1" applyFill="1" applyBorder="1" applyProtection="1">
      <alignment vertical="center"/>
      <protection locked="0"/>
    </xf>
    <xf numFmtId="0" fontId="77" fillId="4" borderId="43" xfId="2" applyFont="1" applyFill="1" applyBorder="1" applyProtection="1">
      <alignment vertical="center"/>
      <protection locked="0"/>
    </xf>
    <xf numFmtId="0" fontId="65" fillId="4" borderId="44" xfId="2" applyFont="1" applyFill="1" applyBorder="1" applyProtection="1">
      <alignment vertical="center"/>
      <protection locked="0"/>
    </xf>
    <xf numFmtId="0" fontId="65" fillId="4" borderId="45" xfId="2" applyFont="1" applyFill="1" applyBorder="1" applyProtection="1">
      <alignment vertical="center"/>
      <protection locked="0"/>
    </xf>
    <xf numFmtId="49" fontId="65" fillId="4" borderId="35" xfId="2" applyNumberFormat="1" applyFont="1" applyFill="1" applyBorder="1" applyProtection="1">
      <alignment vertical="center"/>
      <protection locked="0"/>
    </xf>
    <xf numFmtId="49" fontId="65" fillId="4" borderId="36" xfId="2" applyNumberFormat="1" applyFont="1" applyFill="1" applyBorder="1" applyProtection="1">
      <alignment vertical="center"/>
      <protection locked="0"/>
    </xf>
    <xf numFmtId="49" fontId="65" fillId="4" borderId="37" xfId="2" applyNumberFormat="1" applyFont="1" applyFill="1" applyBorder="1" applyProtection="1">
      <alignment vertical="center"/>
      <protection locked="0"/>
    </xf>
    <xf numFmtId="49" fontId="113" fillId="4" borderId="44" xfId="2" applyNumberFormat="1" applyFont="1" applyFill="1" applyBorder="1" applyProtection="1">
      <alignment vertical="center"/>
      <protection locked="0"/>
    </xf>
    <xf numFmtId="49" fontId="113" fillId="4" borderId="45" xfId="2" applyNumberFormat="1" applyFont="1" applyFill="1" applyBorder="1" applyProtection="1">
      <alignment vertical="center"/>
      <protection locked="0"/>
    </xf>
    <xf numFmtId="49" fontId="81" fillId="4" borderId="41" xfId="2" applyNumberFormat="1" applyFont="1" applyFill="1" applyBorder="1" applyProtection="1">
      <alignment vertical="center"/>
      <protection locked="0"/>
    </xf>
    <xf numFmtId="49" fontId="81" fillId="4" borderId="42" xfId="2" applyNumberFormat="1" applyFont="1" applyFill="1" applyBorder="1" applyProtection="1">
      <alignment vertical="center"/>
      <protection locked="0"/>
    </xf>
    <xf numFmtId="49" fontId="81" fillId="4" borderId="46" xfId="2" applyNumberFormat="1" applyFont="1" applyFill="1" applyBorder="1" applyProtection="1">
      <alignment vertical="center"/>
      <protection locked="0"/>
    </xf>
    <xf numFmtId="49" fontId="81" fillId="8" borderId="47" xfId="2" applyNumberFormat="1" applyFont="1" applyFill="1" applyBorder="1" applyProtection="1">
      <alignment vertical="center"/>
      <protection locked="0"/>
    </xf>
    <xf numFmtId="49" fontId="81" fillId="8" borderId="18" xfId="2" applyNumberFormat="1" applyFont="1" applyFill="1" applyBorder="1" applyProtection="1">
      <alignment vertical="center"/>
      <protection locked="0"/>
    </xf>
    <xf numFmtId="49" fontId="81" fillId="8" borderId="48" xfId="2" applyNumberFormat="1" applyFont="1" applyFill="1" applyBorder="1" applyProtection="1">
      <alignment vertical="center"/>
      <protection locked="0"/>
    </xf>
    <xf numFmtId="49" fontId="79" fillId="4" borderId="50" xfId="2" applyNumberFormat="1" applyFont="1" applyFill="1" applyBorder="1" applyProtection="1">
      <alignment vertical="center"/>
      <protection locked="0"/>
    </xf>
    <xf numFmtId="49" fontId="79" fillId="4" borderId="30" xfId="2" applyNumberFormat="1" applyFont="1" applyFill="1" applyBorder="1" applyProtection="1">
      <alignment vertical="center"/>
      <protection locked="0"/>
    </xf>
    <xf numFmtId="49" fontId="113" fillId="4" borderId="31" xfId="2" applyNumberFormat="1" applyFont="1" applyFill="1" applyBorder="1" applyProtection="1">
      <alignment vertical="center"/>
      <protection locked="0"/>
    </xf>
    <xf numFmtId="49" fontId="79" fillId="4" borderId="32" xfId="2" applyNumberFormat="1" applyFont="1" applyFill="1" applyBorder="1" applyProtection="1">
      <alignment vertical="center"/>
      <protection locked="0"/>
    </xf>
    <xf numFmtId="49" fontId="79" fillId="4" borderId="31" xfId="2" applyNumberFormat="1" applyFont="1" applyFill="1" applyBorder="1" applyProtection="1">
      <alignment vertical="center"/>
      <protection locked="0"/>
    </xf>
    <xf numFmtId="49" fontId="113" fillId="4" borderId="51" xfId="2" applyNumberFormat="1" applyFont="1" applyFill="1" applyBorder="1" applyProtection="1">
      <alignment vertical="center"/>
      <protection locked="0"/>
    </xf>
    <xf numFmtId="49" fontId="79" fillId="4" borderId="52" xfId="2" applyNumberFormat="1" applyFont="1" applyFill="1" applyBorder="1" applyProtection="1">
      <alignment vertical="center"/>
      <protection locked="0"/>
    </xf>
    <xf numFmtId="49" fontId="79" fillId="4" borderId="37" xfId="2" applyNumberFormat="1" applyFont="1" applyFill="1" applyBorder="1" applyProtection="1">
      <alignment vertical="center"/>
      <protection locked="0"/>
    </xf>
    <xf numFmtId="0" fontId="121" fillId="0" borderId="0" xfId="3" applyFont="1" applyAlignment="1" applyProtection="1">
      <alignment horizontal="right" vertical="center"/>
      <protection locked="0"/>
    </xf>
    <xf numFmtId="0" fontId="123" fillId="0" borderId="0" xfId="2" applyFont="1" applyProtection="1">
      <alignment vertical="center"/>
      <protection locked="0"/>
    </xf>
    <xf numFmtId="0" fontId="74" fillId="5" borderId="54" xfId="2" applyFont="1" applyFill="1" applyBorder="1" applyAlignment="1" applyProtection="1">
      <alignment vertical="center" textRotation="255"/>
      <protection locked="0"/>
    </xf>
    <xf numFmtId="0" fontId="67" fillId="5" borderId="55" xfId="2" applyFont="1" applyFill="1" applyBorder="1" applyAlignment="1" applyProtection="1">
      <alignment vertical="center" textRotation="180"/>
      <protection locked="0"/>
    </xf>
    <xf numFmtId="49" fontId="79" fillId="4" borderId="34" xfId="2" applyNumberFormat="1" applyFont="1" applyFill="1" applyBorder="1" applyProtection="1">
      <alignment vertical="center"/>
      <protection locked="0"/>
    </xf>
    <xf numFmtId="49" fontId="79" fillId="4" borderId="0" xfId="2" applyNumberFormat="1" applyFont="1" applyFill="1" applyProtection="1">
      <alignment vertical="center"/>
      <protection locked="0"/>
    </xf>
    <xf numFmtId="49" fontId="113" fillId="4" borderId="56" xfId="2" applyNumberFormat="1" applyFont="1" applyFill="1" applyBorder="1" applyProtection="1">
      <alignment vertical="center"/>
      <protection locked="0"/>
    </xf>
    <xf numFmtId="49" fontId="113" fillId="4" borderId="57" xfId="2" applyNumberFormat="1" applyFont="1" applyFill="1" applyBorder="1" applyProtection="1">
      <alignment vertical="center"/>
      <protection locked="0"/>
    </xf>
    <xf numFmtId="49" fontId="113" fillId="4" borderId="58" xfId="2" applyNumberFormat="1" applyFont="1" applyFill="1" applyBorder="1" applyProtection="1">
      <alignment vertical="center"/>
      <protection locked="0"/>
    </xf>
    <xf numFmtId="49" fontId="79" fillId="4" borderId="56" xfId="2" applyNumberFormat="1" applyFont="1" applyFill="1" applyBorder="1" applyProtection="1">
      <alignment vertical="center"/>
      <protection locked="0"/>
    </xf>
    <xf numFmtId="49" fontId="79" fillId="4" borderId="57" xfId="2" applyNumberFormat="1" applyFont="1" applyFill="1" applyBorder="1" applyProtection="1">
      <alignment vertical="center"/>
      <protection locked="0"/>
    </xf>
    <xf numFmtId="49" fontId="113" fillId="4" borderId="59" xfId="2" applyNumberFormat="1" applyFont="1" applyFill="1" applyBorder="1" applyProtection="1">
      <alignment vertical="center"/>
      <protection locked="0"/>
    </xf>
    <xf numFmtId="0" fontId="124" fillId="0" borderId="0" xfId="3" applyFont="1" applyAlignment="1" applyProtection="1">
      <alignment horizontal="right" vertical="center"/>
      <protection locked="0"/>
    </xf>
    <xf numFmtId="0" fontId="77" fillId="4" borderId="10" xfId="2" applyFont="1" applyFill="1" applyBorder="1">
      <alignment vertical="center"/>
    </xf>
    <xf numFmtId="0" fontId="125" fillId="0" borderId="0" xfId="3" applyFont="1" applyProtection="1">
      <alignment vertical="center"/>
    </xf>
    <xf numFmtId="0" fontId="67" fillId="5" borderId="27" xfId="2" applyFont="1" applyFill="1" applyBorder="1" applyAlignment="1" applyProtection="1">
      <alignment vertical="center" textRotation="180"/>
      <protection locked="0"/>
    </xf>
    <xf numFmtId="0" fontId="77" fillId="4" borderId="28" xfId="2" applyFont="1" applyFill="1" applyBorder="1" applyProtection="1">
      <alignment vertical="center"/>
      <protection locked="0"/>
    </xf>
    <xf numFmtId="0" fontId="78" fillId="4" borderId="60" xfId="2" applyFont="1" applyFill="1" applyBorder="1" applyProtection="1">
      <alignment vertical="center"/>
      <protection locked="0"/>
    </xf>
    <xf numFmtId="0" fontId="79" fillId="4" borderId="61" xfId="2" applyFont="1" applyFill="1" applyBorder="1" applyProtection="1">
      <alignment vertical="center"/>
      <protection locked="0"/>
    </xf>
    <xf numFmtId="0" fontId="79" fillId="4" borderId="62" xfId="2" applyFont="1" applyFill="1" applyBorder="1" applyProtection="1">
      <alignment vertical="center"/>
      <protection locked="0"/>
    </xf>
    <xf numFmtId="0" fontId="83" fillId="4" borderId="60" xfId="2" applyFont="1" applyFill="1" applyBorder="1" applyProtection="1">
      <alignment vertical="center"/>
      <protection locked="0"/>
    </xf>
    <xf numFmtId="0" fontId="47" fillId="4" borderId="61" xfId="2" applyFont="1" applyFill="1" applyBorder="1" applyProtection="1">
      <alignment vertical="center"/>
      <protection locked="0"/>
    </xf>
    <xf numFmtId="0" fontId="47" fillId="4" borderId="26" xfId="2" applyFont="1" applyFill="1" applyBorder="1" applyProtection="1">
      <alignment vertical="center"/>
      <protection locked="0"/>
    </xf>
    <xf numFmtId="0" fontId="47" fillId="4" borderId="27" xfId="2" applyFont="1" applyFill="1" applyBorder="1" applyProtection="1">
      <alignment vertical="center"/>
      <protection locked="0"/>
    </xf>
    <xf numFmtId="0" fontId="67" fillId="5" borderId="34" xfId="2" applyFont="1" applyFill="1" applyBorder="1" applyAlignment="1" applyProtection="1">
      <alignment vertical="center" textRotation="255"/>
      <protection locked="0"/>
    </xf>
    <xf numFmtId="0" fontId="79" fillId="4" borderId="102" xfId="2" applyFont="1" applyFill="1" applyBorder="1" applyProtection="1">
      <alignment vertical="center"/>
      <protection locked="0"/>
    </xf>
    <xf numFmtId="49" fontId="113" fillId="4" borderId="103" xfId="2" applyNumberFormat="1" applyFont="1" applyFill="1" applyBorder="1" applyProtection="1">
      <alignment vertical="center"/>
      <protection locked="0"/>
    </xf>
    <xf numFmtId="49" fontId="79" fillId="4" borderId="42" xfId="2" applyNumberFormat="1" applyFont="1" applyFill="1" applyBorder="1" applyProtection="1">
      <alignment vertical="center"/>
      <protection locked="0"/>
    </xf>
    <xf numFmtId="0" fontId="79" fillId="4" borderId="34" xfId="2" applyFont="1" applyFill="1" applyBorder="1" applyProtection="1">
      <alignment vertical="center"/>
      <protection locked="0"/>
    </xf>
    <xf numFmtId="0" fontId="79" fillId="4" borderId="0" xfId="2" applyFont="1" applyFill="1" applyProtection="1">
      <alignment vertical="center"/>
      <protection locked="0"/>
    </xf>
    <xf numFmtId="0" fontId="79" fillId="4" borderId="40" xfId="2" applyFont="1" applyFill="1" applyBorder="1" applyProtection="1">
      <alignment vertical="center"/>
      <protection locked="0"/>
    </xf>
    <xf numFmtId="49" fontId="79" fillId="4" borderId="58" xfId="2" applyNumberFormat="1" applyFont="1" applyFill="1" applyBorder="1" applyProtection="1">
      <alignment vertical="center"/>
      <protection locked="0"/>
    </xf>
    <xf numFmtId="0" fontId="85" fillId="4" borderId="69" xfId="2" applyFont="1" applyFill="1" applyBorder="1">
      <alignment vertical="center"/>
    </xf>
    <xf numFmtId="0" fontId="72" fillId="4" borderId="64" xfId="2" applyFont="1" applyFill="1" applyBorder="1" applyProtection="1">
      <alignment vertical="center"/>
      <protection locked="0"/>
    </xf>
    <xf numFmtId="0" fontId="72" fillId="4" borderId="65" xfId="2" applyFont="1" applyFill="1" applyBorder="1" applyProtection="1">
      <alignment vertical="center"/>
      <protection locked="0"/>
    </xf>
    <xf numFmtId="0" fontId="85" fillId="4" borderId="65" xfId="2" applyFont="1" applyFill="1" applyBorder="1" applyProtection="1">
      <alignment vertical="center"/>
      <protection locked="0"/>
    </xf>
    <xf numFmtId="0" fontId="72" fillId="4" borderId="60" xfId="2" applyFont="1" applyFill="1" applyBorder="1" applyProtection="1">
      <alignment vertical="center"/>
      <protection locked="0"/>
    </xf>
    <xf numFmtId="0" fontId="72" fillId="4" borderId="61" xfId="2" applyFont="1" applyFill="1" applyBorder="1" applyProtection="1">
      <alignment vertical="center"/>
      <protection locked="0"/>
    </xf>
    <xf numFmtId="0" fontId="72" fillId="4" borderId="62" xfId="2" applyFont="1" applyFill="1" applyBorder="1" applyProtection="1">
      <alignment vertical="center"/>
      <protection locked="0"/>
    </xf>
    <xf numFmtId="0" fontId="14" fillId="4" borderId="61" xfId="2" applyFont="1" applyFill="1" applyBorder="1" applyProtection="1">
      <alignment vertical="center"/>
      <protection locked="0"/>
    </xf>
    <xf numFmtId="0" fontId="14" fillId="4" borderId="63" xfId="2" applyFont="1" applyFill="1" applyBorder="1" applyProtection="1">
      <alignment vertical="center"/>
      <protection locked="0"/>
    </xf>
    <xf numFmtId="0" fontId="132" fillId="4" borderId="66" xfId="2" applyFont="1" applyFill="1" applyBorder="1" applyProtection="1">
      <alignment vertical="center"/>
      <protection locked="0"/>
    </xf>
    <xf numFmtId="0" fontId="81" fillId="4" borderId="43" xfId="2" applyFont="1" applyFill="1" applyBorder="1" applyProtection="1">
      <alignment vertical="center"/>
      <protection locked="0"/>
    </xf>
    <xf numFmtId="0" fontId="81" fillId="4" borderId="67" xfId="2" applyFont="1" applyFill="1" applyBorder="1" applyProtection="1">
      <alignment vertical="center"/>
      <protection locked="0"/>
    </xf>
    <xf numFmtId="0" fontId="124" fillId="0" borderId="0" xfId="3" applyFont="1" applyAlignment="1" applyProtection="1">
      <alignment vertical="center" wrapText="1"/>
    </xf>
    <xf numFmtId="0" fontId="79" fillId="4" borderId="66" xfId="2" applyFont="1" applyFill="1" applyBorder="1" applyProtection="1">
      <alignment vertical="center"/>
      <protection locked="0"/>
    </xf>
    <xf numFmtId="0" fontId="79" fillId="4" borderId="43" xfId="2" applyFont="1" applyFill="1" applyBorder="1" applyProtection="1">
      <alignment vertical="center"/>
      <protection locked="0"/>
    </xf>
    <xf numFmtId="0" fontId="40" fillId="4" borderId="43" xfId="2" applyFont="1" applyFill="1" applyBorder="1" applyProtection="1">
      <alignment vertical="center"/>
      <protection locked="0"/>
    </xf>
    <xf numFmtId="0" fontId="40" fillId="4" borderId="67" xfId="2" applyFont="1" applyFill="1" applyBorder="1" applyProtection="1">
      <alignment vertical="center"/>
      <protection locked="0"/>
    </xf>
    <xf numFmtId="0" fontId="136" fillId="0" borderId="0" xfId="3" applyFont="1" applyAlignment="1" applyProtection="1">
      <alignment vertical="center" wrapText="1"/>
    </xf>
    <xf numFmtId="0" fontId="82" fillId="4" borderId="66" xfId="2" applyFont="1" applyFill="1" applyBorder="1" applyProtection="1">
      <alignment vertical="center"/>
      <protection locked="0"/>
    </xf>
    <xf numFmtId="0" fontId="79" fillId="4" borderId="38" xfId="2" applyFont="1" applyFill="1" applyBorder="1" applyProtection="1">
      <alignment vertical="center"/>
      <protection locked="0"/>
    </xf>
    <xf numFmtId="0" fontId="135" fillId="4" borderId="38" xfId="2" applyFont="1" applyFill="1" applyBorder="1" applyProtection="1">
      <alignment vertical="center"/>
      <protection locked="0"/>
    </xf>
    <xf numFmtId="0" fontId="81" fillId="4" borderId="36" xfId="2" applyFont="1" applyFill="1" applyBorder="1" applyProtection="1">
      <alignment vertical="center"/>
      <protection locked="0"/>
    </xf>
    <xf numFmtId="0" fontId="81" fillId="4" borderId="53" xfId="2" applyFont="1" applyFill="1" applyBorder="1" applyProtection="1">
      <alignment vertical="center"/>
      <protection locked="0"/>
    </xf>
    <xf numFmtId="0" fontId="21" fillId="4" borderId="52" xfId="2" applyFont="1" applyFill="1" applyBorder="1" applyProtection="1">
      <alignment vertical="center"/>
      <protection locked="0"/>
    </xf>
    <xf numFmtId="0" fontId="21" fillId="4" borderId="36" xfId="2" applyFont="1" applyFill="1" applyBorder="1" applyProtection="1">
      <alignment vertical="center"/>
      <protection locked="0"/>
    </xf>
    <xf numFmtId="0" fontId="21" fillId="4" borderId="53" xfId="2" applyFont="1" applyFill="1" applyBorder="1" applyProtection="1">
      <alignment vertical="center"/>
      <protection locked="0"/>
    </xf>
    <xf numFmtId="0" fontId="79" fillId="4" borderId="67" xfId="2" applyFont="1" applyFill="1" applyBorder="1" applyProtection="1">
      <alignment vertical="center"/>
      <protection locked="0"/>
    </xf>
    <xf numFmtId="0" fontId="65" fillId="4" borderId="43" xfId="2" applyFont="1" applyFill="1" applyBorder="1" applyProtection="1">
      <alignment vertical="center"/>
      <protection locked="0"/>
    </xf>
    <xf numFmtId="49" fontId="113" fillId="4" borderId="43" xfId="2" applyNumberFormat="1" applyFont="1" applyFill="1" applyBorder="1" applyProtection="1">
      <alignment vertical="center"/>
      <protection locked="0"/>
    </xf>
    <xf numFmtId="49" fontId="79" fillId="4" borderId="43" xfId="2" applyNumberFormat="1" applyFont="1" applyFill="1" applyBorder="1" applyProtection="1">
      <alignment vertical="center"/>
      <protection locked="0"/>
    </xf>
    <xf numFmtId="49" fontId="113" fillId="4" borderId="67" xfId="2" applyNumberFormat="1" applyFont="1" applyFill="1" applyBorder="1" applyProtection="1">
      <alignment vertical="center"/>
      <protection locked="0"/>
    </xf>
    <xf numFmtId="0" fontId="67" fillId="5" borderId="54" xfId="2" applyFont="1" applyFill="1" applyBorder="1" applyAlignment="1" applyProtection="1">
      <alignment vertical="center" textRotation="255"/>
      <protection locked="0"/>
    </xf>
    <xf numFmtId="0" fontId="67" fillId="5" borderId="68" xfId="2" applyFont="1" applyFill="1" applyBorder="1" applyAlignment="1" applyProtection="1">
      <alignment vertical="center" textRotation="180"/>
      <protection locked="0"/>
    </xf>
    <xf numFmtId="0" fontId="83" fillId="4" borderId="107" xfId="2" applyFont="1" applyFill="1" applyBorder="1" applyProtection="1">
      <alignment vertical="center"/>
      <protection locked="0"/>
    </xf>
    <xf numFmtId="0" fontId="47" fillId="4" borderId="105" xfId="2" applyFont="1" applyFill="1" applyBorder="1" applyProtection="1">
      <alignment vertical="center"/>
      <protection locked="0"/>
    </xf>
    <xf numFmtId="0" fontId="47" fillId="4" borderId="108" xfId="2" applyFont="1" applyFill="1" applyBorder="1" applyProtection="1">
      <alignment vertical="center"/>
      <protection locked="0"/>
    </xf>
    <xf numFmtId="0" fontId="141" fillId="0" borderId="0" xfId="3" applyFont="1" applyAlignment="1" applyProtection="1">
      <alignment horizontal="right" vertical="center"/>
      <protection locked="0"/>
    </xf>
    <xf numFmtId="0" fontId="72" fillId="4" borderId="110" xfId="2" applyFont="1" applyFill="1" applyBorder="1" applyAlignment="1">
      <alignment vertical="center" wrapText="1"/>
    </xf>
    <xf numFmtId="0" fontId="88" fillId="4" borderId="110" xfId="2" applyFont="1" applyFill="1" applyBorder="1">
      <alignment vertical="center"/>
    </xf>
    <xf numFmtId="0" fontId="111" fillId="0" borderId="4" xfId="2" applyFont="1" applyBorder="1">
      <alignment vertical="center"/>
    </xf>
    <xf numFmtId="0" fontId="142" fillId="5" borderId="34" xfId="2" applyFont="1" applyFill="1" applyBorder="1" applyAlignment="1" applyProtection="1">
      <alignment vertical="center" textRotation="255"/>
      <protection locked="0"/>
    </xf>
    <xf numFmtId="0" fontId="72" fillId="4" borderId="109" xfId="2" applyFont="1" applyFill="1" applyBorder="1" applyProtection="1">
      <alignment vertical="center"/>
      <protection locked="0"/>
    </xf>
    <xf numFmtId="0" fontId="93" fillId="4" borderId="110" xfId="2" applyFont="1" applyFill="1" applyBorder="1" applyProtection="1">
      <alignment vertical="center"/>
      <protection locked="0"/>
    </xf>
    <xf numFmtId="0" fontId="72" fillId="4" borderId="110" xfId="2" applyFont="1" applyFill="1" applyBorder="1" applyProtection="1">
      <alignment vertical="center"/>
      <protection locked="0"/>
    </xf>
    <xf numFmtId="49" fontId="113" fillId="4" borderId="110" xfId="2" applyNumberFormat="1" applyFont="1" applyFill="1" applyBorder="1" applyProtection="1">
      <alignment vertical="center"/>
      <protection locked="0"/>
    </xf>
    <xf numFmtId="0" fontId="72" fillId="4" borderId="111" xfId="2" applyFont="1" applyFill="1" applyBorder="1" applyProtection="1">
      <alignment vertical="center"/>
      <protection locked="0"/>
    </xf>
    <xf numFmtId="0" fontId="88" fillId="4" borderId="110" xfId="2" applyFont="1" applyFill="1" applyBorder="1" applyProtection="1">
      <alignment vertical="center"/>
      <protection locked="0"/>
    </xf>
    <xf numFmtId="0" fontId="79" fillId="4" borderId="32" xfId="2" applyFont="1" applyFill="1" applyBorder="1" applyProtection="1">
      <alignment vertical="center"/>
      <protection locked="0"/>
    </xf>
    <xf numFmtId="0" fontId="79" fillId="4" borderId="30" xfId="2" applyFont="1" applyFill="1" applyBorder="1" applyProtection="1">
      <alignment vertical="center"/>
      <protection locked="0"/>
    </xf>
    <xf numFmtId="0" fontId="79" fillId="4" borderId="33" xfId="2" applyFont="1" applyFill="1" applyBorder="1" applyProtection="1">
      <alignment vertical="center"/>
      <protection locked="0"/>
    </xf>
    <xf numFmtId="0" fontId="72" fillId="4" borderId="92" xfId="2" applyFont="1" applyFill="1" applyBorder="1" applyProtection="1">
      <alignment vertical="center"/>
      <protection locked="0"/>
    </xf>
    <xf numFmtId="0" fontId="72" fillId="4" borderId="43" xfId="2" applyFont="1" applyFill="1" applyBorder="1" applyProtection="1">
      <alignment vertical="center"/>
      <protection locked="0"/>
    </xf>
    <xf numFmtId="0" fontId="72" fillId="4" borderId="73" xfId="2" applyFont="1" applyFill="1" applyBorder="1" applyProtection="1">
      <alignment vertical="center"/>
      <protection locked="0"/>
    </xf>
    <xf numFmtId="0" fontId="88" fillId="4" borderId="43" xfId="2" applyFont="1" applyFill="1" applyBorder="1" applyProtection="1">
      <alignment vertical="center"/>
      <protection locked="0"/>
    </xf>
    <xf numFmtId="0" fontId="79" fillId="4" borderId="112" xfId="2" applyFont="1" applyFill="1" applyBorder="1" applyProtection="1">
      <alignment vertical="center"/>
      <protection locked="0"/>
    </xf>
    <xf numFmtId="0" fontId="93" fillId="4" borderId="43" xfId="2" applyFont="1" applyFill="1" applyBorder="1" applyProtection="1">
      <alignment vertical="center"/>
      <protection locked="0"/>
    </xf>
    <xf numFmtId="0" fontId="72" fillId="4" borderId="92" xfId="2" applyFont="1" applyFill="1" applyBorder="1" applyAlignment="1" applyProtection="1">
      <alignment horizontal="left" vertical="center"/>
      <protection locked="0"/>
    </xf>
    <xf numFmtId="0" fontId="40" fillId="4" borderId="112" xfId="2" applyFont="1" applyFill="1" applyBorder="1" applyProtection="1">
      <alignment vertical="center"/>
      <protection locked="0"/>
    </xf>
    <xf numFmtId="0" fontId="86" fillId="4" borderId="43" xfId="2" applyFont="1" applyFill="1" applyBorder="1" applyProtection="1">
      <alignment vertical="center"/>
      <protection locked="0"/>
    </xf>
    <xf numFmtId="0" fontId="86" fillId="4" borderId="112" xfId="2" applyFont="1" applyFill="1" applyBorder="1" applyProtection="1">
      <alignment vertical="center"/>
      <protection locked="0"/>
    </xf>
    <xf numFmtId="0" fontId="72" fillId="4" borderId="114" xfId="2" applyFont="1" applyFill="1" applyBorder="1" applyAlignment="1">
      <alignment vertical="center" wrapText="1"/>
    </xf>
    <xf numFmtId="0" fontId="72" fillId="4" borderId="75" xfId="2" applyFont="1" applyFill="1" applyBorder="1" applyProtection="1">
      <alignment vertical="center"/>
      <protection locked="0"/>
    </xf>
    <xf numFmtId="0" fontId="72" fillId="4" borderId="76" xfId="2" applyFont="1" applyFill="1" applyBorder="1" applyProtection="1">
      <alignment vertical="center"/>
      <protection locked="0"/>
    </xf>
    <xf numFmtId="0" fontId="86" fillId="4" borderId="76" xfId="2" applyFont="1" applyFill="1" applyBorder="1" applyProtection="1">
      <alignment vertical="center"/>
      <protection locked="0"/>
    </xf>
    <xf numFmtId="0" fontId="86" fillId="4" borderId="116" xfId="2" applyFont="1" applyFill="1" applyBorder="1" applyProtection="1">
      <alignment vertical="center"/>
      <protection locked="0"/>
    </xf>
    <xf numFmtId="0" fontId="85" fillId="4" borderId="43" xfId="2" applyFont="1" applyFill="1" applyBorder="1" applyProtection="1">
      <alignment vertical="center"/>
      <protection locked="0"/>
    </xf>
    <xf numFmtId="0" fontId="86" fillId="4" borderId="77" xfId="2" applyFont="1" applyFill="1" applyBorder="1" applyProtection="1">
      <alignment vertical="center"/>
      <protection locked="0"/>
    </xf>
    <xf numFmtId="0" fontId="72" fillId="4" borderId="77" xfId="2" applyFont="1" applyFill="1" applyBorder="1" applyProtection="1">
      <alignment vertical="center"/>
      <protection locked="0"/>
    </xf>
    <xf numFmtId="0" fontId="72" fillId="4" borderId="118" xfId="2" applyFont="1" applyFill="1" applyBorder="1" applyProtection="1">
      <alignment vertical="center"/>
      <protection locked="0"/>
    </xf>
    <xf numFmtId="0" fontId="94" fillId="4" borderId="43" xfId="2" applyFont="1" applyFill="1" applyBorder="1" applyProtection="1">
      <alignment vertical="center"/>
      <protection locked="0"/>
    </xf>
    <xf numFmtId="0" fontId="72" fillId="4" borderId="112" xfId="2" applyFont="1" applyFill="1" applyBorder="1" applyProtection="1">
      <alignment vertical="center"/>
      <protection locked="0"/>
    </xf>
    <xf numFmtId="49" fontId="113" fillId="4" borderId="112" xfId="2" applyNumberFormat="1" applyFont="1" applyFill="1" applyBorder="1" applyProtection="1">
      <alignment vertical="center"/>
      <protection locked="0"/>
    </xf>
    <xf numFmtId="0" fontId="145" fillId="4" borderId="41" xfId="2" applyFont="1" applyFill="1" applyBorder="1" applyProtection="1">
      <alignment vertical="center"/>
      <protection locked="0"/>
    </xf>
    <xf numFmtId="0" fontId="145" fillId="4" borderId="42" xfId="2" applyFont="1" applyFill="1" applyBorder="1" applyProtection="1">
      <alignment vertical="center"/>
      <protection locked="0"/>
    </xf>
    <xf numFmtId="0" fontId="149" fillId="4" borderId="42" xfId="2" applyFont="1" applyFill="1" applyBorder="1" applyAlignment="1" applyProtection="1">
      <alignment vertical="top"/>
      <protection locked="0"/>
    </xf>
    <xf numFmtId="0" fontId="149" fillId="4" borderId="46" xfId="2" applyFont="1" applyFill="1" applyBorder="1" applyAlignment="1" applyProtection="1">
      <alignment vertical="top"/>
      <protection locked="0"/>
    </xf>
    <xf numFmtId="0" fontId="145" fillId="8" borderId="6" xfId="2" applyFont="1" applyFill="1" applyBorder="1" applyProtection="1">
      <alignment vertical="center"/>
      <protection locked="0"/>
    </xf>
    <xf numFmtId="0" fontId="145" fillId="8" borderId="7" xfId="2" applyFont="1" applyFill="1" applyBorder="1" applyProtection="1">
      <alignment vertical="center"/>
      <protection locked="0"/>
    </xf>
    <xf numFmtId="0" fontId="145" fillId="8" borderId="8" xfId="2" applyFont="1" applyFill="1" applyBorder="1" applyProtection="1">
      <alignment vertical="center"/>
      <protection locked="0"/>
    </xf>
    <xf numFmtId="0" fontId="24" fillId="0" borderId="0" xfId="2" applyFont="1" applyAlignment="1" applyProtection="1">
      <alignment vertical="center" wrapText="1" shrinkToFit="1"/>
      <protection locked="0"/>
    </xf>
    <xf numFmtId="0" fontId="67" fillId="5" borderId="4" xfId="2" applyFont="1" applyFill="1" applyBorder="1" applyAlignment="1" applyProtection="1">
      <alignment vertical="center" textRotation="255"/>
      <protection locked="0"/>
    </xf>
    <xf numFmtId="0" fontId="104" fillId="0" borderId="0" xfId="2" applyFont="1" applyProtection="1">
      <alignment vertical="center"/>
      <protection locked="0"/>
    </xf>
    <xf numFmtId="49" fontId="22" fillId="0" borderId="0" xfId="2" quotePrefix="1" applyNumberFormat="1" applyFont="1">
      <alignment vertical="center"/>
    </xf>
    <xf numFmtId="176" fontId="84" fillId="0" borderId="34" xfId="2" applyNumberFormat="1" applyFont="1" applyBorder="1" applyAlignment="1" applyProtection="1">
      <alignment vertical="top"/>
      <protection locked="0"/>
    </xf>
    <xf numFmtId="176" fontId="84" fillId="0" borderId="0" xfId="2" applyNumberFormat="1" applyFont="1" applyAlignment="1" applyProtection="1">
      <alignment vertical="top"/>
      <protection locked="0"/>
    </xf>
    <xf numFmtId="176" fontId="84" fillId="0" borderId="5" xfId="2" applyNumberFormat="1" applyFont="1" applyBorder="1" applyAlignment="1" applyProtection="1">
      <alignment vertical="top"/>
      <protection locked="0"/>
    </xf>
    <xf numFmtId="49" fontId="113" fillId="0" borderId="34" xfId="2" applyNumberFormat="1" applyFont="1" applyBorder="1" applyAlignment="1" applyProtection="1">
      <alignment vertical="top"/>
      <protection locked="0"/>
    </xf>
    <xf numFmtId="49" fontId="113" fillId="0" borderId="0" xfId="2" applyNumberFormat="1" applyFont="1" applyAlignment="1" applyProtection="1">
      <alignment vertical="top"/>
      <protection locked="0"/>
    </xf>
    <xf numFmtId="49" fontId="113" fillId="0" borderId="5" xfId="2" applyNumberFormat="1" applyFont="1" applyBorder="1" applyAlignment="1" applyProtection="1">
      <alignment vertical="top"/>
      <protection locked="0"/>
    </xf>
    <xf numFmtId="0" fontId="67" fillId="5" borderId="6" xfId="2" applyFont="1" applyFill="1" applyBorder="1" applyAlignment="1" applyProtection="1">
      <alignment vertical="center" textRotation="255"/>
      <protection locked="0"/>
    </xf>
    <xf numFmtId="0" fontId="67" fillId="5" borderId="79" xfId="2" applyFont="1" applyFill="1" applyBorder="1" applyAlignment="1" applyProtection="1">
      <alignment vertical="center" textRotation="180"/>
      <protection locked="0"/>
    </xf>
    <xf numFmtId="49" fontId="113" fillId="0" borderId="80" xfId="2" applyNumberFormat="1" applyFont="1" applyBorder="1" applyAlignment="1" applyProtection="1">
      <alignment vertical="top"/>
      <protection locked="0"/>
    </xf>
    <xf numFmtId="49" fontId="113" fillId="0" borderId="7" xfId="2" applyNumberFormat="1" applyFont="1" applyBorder="1" applyAlignment="1" applyProtection="1">
      <alignment vertical="top"/>
      <protection locked="0"/>
    </xf>
    <xf numFmtId="49" fontId="113" fillId="0" borderId="8" xfId="2" applyNumberFormat="1" applyFont="1" applyBorder="1" applyAlignment="1" applyProtection="1">
      <alignment vertical="top"/>
      <protection locked="0"/>
    </xf>
    <xf numFmtId="0" fontId="67" fillId="4" borderId="2" xfId="2" applyFont="1" applyFill="1" applyBorder="1" applyProtection="1">
      <alignment vertical="center"/>
      <protection locked="0"/>
    </xf>
    <xf numFmtId="0" fontId="48" fillId="4" borderId="22" xfId="2" applyFont="1" applyFill="1" applyBorder="1" applyAlignment="1">
      <alignment horizontal="right" vertical="top" wrapText="1"/>
    </xf>
    <xf numFmtId="0" fontId="154" fillId="0" borderId="0" xfId="2" applyFont="1" applyAlignment="1" applyProtection="1">
      <alignment vertical="center" wrapText="1"/>
      <protection locked="0"/>
    </xf>
    <xf numFmtId="0" fontId="64" fillId="4" borderId="0" xfId="2" applyFont="1" applyFill="1" applyAlignment="1" applyProtection="1">
      <alignment horizontal="right" vertical="top"/>
      <protection locked="0"/>
    </xf>
    <xf numFmtId="0" fontId="98" fillId="4" borderId="0" xfId="2" applyFont="1" applyFill="1" applyAlignment="1" applyProtection="1">
      <alignment vertical="top"/>
      <protection locked="0"/>
    </xf>
    <xf numFmtId="0" fontId="99" fillId="4" borderId="0" xfId="3" applyFont="1" applyFill="1" applyAlignment="1" applyProtection="1">
      <alignment vertical="top"/>
      <protection locked="0"/>
    </xf>
    <xf numFmtId="0" fontId="64" fillId="4" borderId="23" xfId="2" applyFont="1" applyFill="1" applyBorder="1" applyAlignment="1">
      <alignment vertical="center" wrapText="1"/>
    </xf>
    <xf numFmtId="0" fontId="64" fillId="4" borderId="24" xfId="2" applyFont="1" applyFill="1" applyBorder="1" applyAlignment="1">
      <alignment vertical="center" wrapText="1"/>
    </xf>
    <xf numFmtId="0" fontId="64" fillId="4" borderId="25" xfId="2" applyFont="1" applyFill="1" applyBorder="1" applyAlignment="1">
      <alignment vertical="center" wrapText="1"/>
    </xf>
    <xf numFmtId="0" fontId="64" fillId="4" borderId="0" xfId="2" applyFont="1" applyFill="1" applyProtection="1">
      <alignment vertical="center"/>
      <protection locked="0"/>
    </xf>
    <xf numFmtId="0" fontId="67" fillId="5" borderId="1" xfId="2" applyFont="1" applyFill="1" applyBorder="1" applyAlignment="1" applyProtection="1">
      <alignment vertical="center" textRotation="255"/>
      <protection locked="0"/>
    </xf>
    <xf numFmtId="0" fontId="67" fillId="5" borderId="81" xfId="2" applyFont="1" applyFill="1" applyBorder="1" applyAlignment="1" applyProtection="1">
      <alignment vertical="center" textRotation="180"/>
      <protection locked="0"/>
    </xf>
    <xf numFmtId="0" fontId="86" fillId="4" borderId="82" xfId="2" applyFont="1" applyFill="1" applyBorder="1" applyProtection="1">
      <alignment vertical="center"/>
      <protection locked="0"/>
    </xf>
    <xf numFmtId="0" fontId="86" fillId="4" borderId="2" xfId="2" applyFont="1" applyFill="1" applyBorder="1" applyProtection="1">
      <alignment vertical="center"/>
      <protection locked="0"/>
    </xf>
    <xf numFmtId="0" fontId="86" fillId="4" borderId="122" xfId="2" applyFont="1" applyFill="1" applyBorder="1" applyProtection="1">
      <alignment vertical="center"/>
      <protection locked="0"/>
    </xf>
    <xf numFmtId="0" fontId="91" fillId="4" borderId="123" xfId="2" applyFont="1" applyFill="1" applyBorder="1" applyProtection="1">
      <alignment vertical="center"/>
      <protection locked="0"/>
    </xf>
    <xf numFmtId="0" fontId="91" fillId="4" borderId="2" xfId="2" applyFont="1" applyFill="1" applyBorder="1" applyProtection="1">
      <alignment vertical="center"/>
      <protection locked="0"/>
    </xf>
    <xf numFmtId="0" fontId="86" fillId="4" borderId="102" xfId="2" applyFont="1" applyFill="1" applyBorder="1" applyProtection="1">
      <alignment vertical="center"/>
      <protection locked="0"/>
    </xf>
    <xf numFmtId="0" fontId="86" fillId="4" borderId="44" xfId="2" applyFont="1" applyFill="1" applyBorder="1" applyProtection="1">
      <alignment vertical="center"/>
      <protection locked="0"/>
    </xf>
    <xf numFmtId="0" fontId="86" fillId="4" borderId="94" xfId="2" applyFont="1" applyFill="1" applyBorder="1" applyProtection="1">
      <alignment vertical="center"/>
      <protection locked="0"/>
    </xf>
    <xf numFmtId="0" fontId="91" fillId="4" borderId="93" xfId="2" applyFont="1" applyFill="1" applyBorder="1" applyProtection="1">
      <alignment vertical="center"/>
      <protection locked="0"/>
    </xf>
    <xf numFmtId="0" fontId="91" fillId="4" borderId="44" xfId="2" applyFont="1" applyFill="1" applyBorder="1" applyProtection="1">
      <alignment vertical="center"/>
      <protection locked="0"/>
    </xf>
    <xf numFmtId="0" fontId="67" fillId="5" borderId="83" xfId="2" applyFont="1" applyFill="1" applyBorder="1" applyAlignment="1" applyProtection="1">
      <alignment vertical="center" textRotation="255"/>
      <protection locked="0"/>
    </xf>
    <xf numFmtId="0" fontId="119" fillId="4" borderId="124" xfId="2" applyFont="1" applyFill="1" applyBorder="1" applyProtection="1">
      <alignment vertical="center"/>
      <protection locked="0"/>
    </xf>
    <xf numFmtId="0" fontId="119" fillId="4" borderId="57" xfId="2" applyFont="1" applyFill="1" applyBorder="1" applyProtection="1">
      <alignment vertical="center"/>
      <protection locked="0"/>
    </xf>
    <xf numFmtId="0" fontId="119" fillId="4" borderId="58" xfId="2" applyFont="1" applyFill="1" applyBorder="1" applyProtection="1">
      <alignment vertical="center"/>
      <protection locked="0"/>
    </xf>
    <xf numFmtId="0" fontId="156" fillId="4" borderId="56" xfId="2" applyFont="1" applyFill="1" applyBorder="1" applyProtection="1">
      <alignment vertical="center"/>
      <protection locked="0"/>
    </xf>
    <xf numFmtId="0" fontId="156" fillId="4" borderId="57" xfId="2" applyFont="1" applyFill="1" applyBorder="1" applyProtection="1">
      <alignment vertical="center"/>
      <protection locked="0"/>
    </xf>
    <xf numFmtId="0" fontId="74" fillId="4" borderId="22" xfId="2" applyFont="1" applyFill="1" applyBorder="1" applyAlignment="1" applyProtection="1">
      <alignment vertical="center" textRotation="255"/>
      <protection locked="0"/>
    </xf>
    <xf numFmtId="0" fontId="74" fillId="4" borderId="49" xfId="2" applyFont="1" applyFill="1" applyBorder="1" applyAlignment="1" applyProtection="1">
      <alignment vertical="center" textRotation="180"/>
      <protection locked="0"/>
    </xf>
    <xf numFmtId="0" fontId="80" fillId="4" borderId="78" xfId="2" applyFont="1" applyFill="1" applyBorder="1" applyProtection="1">
      <alignment vertical="center"/>
      <protection locked="0"/>
    </xf>
    <xf numFmtId="0" fontId="80" fillId="4" borderId="61" xfId="2" applyFont="1" applyFill="1" applyBorder="1" applyProtection="1">
      <alignment vertical="center"/>
      <protection locked="0"/>
    </xf>
    <xf numFmtId="0" fontId="80" fillId="4" borderId="84" xfId="2" applyFont="1" applyFill="1" applyBorder="1" applyProtection="1">
      <alignment vertical="center"/>
      <protection locked="0"/>
    </xf>
    <xf numFmtId="0" fontId="158" fillId="4" borderId="36" xfId="2" applyFont="1" applyFill="1" applyBorder="1" applyAlignment="1">
      <alignment vertical="center" shrinkToFit="1"/>
    </xf>
    <xf numFmtId="0" fontId="77" fillId="4" borderId="36" xfId="2" applyFont="1" applyFill="1" applyBorder="1" applyProtection="1">
      <alignment vertical="center"/>
      <protection locked="0"/>
    </xf>
    <xf numFmtId="0" fontId="160" fillId="4" borderId="36" xfId="2" applyFont="1" applyFill="1" applyBorder="1" applyProtection="1">
      <alignment vertical="center"/>
      <protection locked="0"/>
    </xf>
    <xf numFmtId="0" fontId="64" fillId="4" borderId="38" xfId="2" applyFont="1" applyFill="1" applyBorder="1" applyProtection="1">
      <alignment vertical="center"/>
      <protection locked="0"/>
    </xf>
    <xf numFmtId="0" fontId="64" fillId="4" borderId="36" xfId="2" applyFont="1" applyFill="1" applyBorder="1" applyProtection="1">
      <alignment vertical="center"/>
      <protection locked="0"/>
    </xf>
    <xf numFmtId="0" fontId="64" fillId="4" borderId="95" xfId="2" applyFont="1" applyFill="1" applyBorder="1" applyProtection="1">
      <alignment vertical="center"/>
      <protection locked="0"/>
    </xf>
    <xf numFmtId="0" fontId="158" fillId="4" borderId="44" xfId="2" applyFont="1" applyFill="1" applyBorder="1" applyAlignment="1">
      <alignment vertical="center" shrinkToFit="1"/>
    </xf>
    <xf numFmtId="0" fontId="158" fillId="4" borderId="77" xfId="2" applyFont="1" applyFill="1" applyBorder="1" applyAlignment="1">
      <alignment vertical="center" shrinkToFit="1"/>
    </xf>
    <xf numFmtId="0" fontId="48" fillId="4" borderId="44" xfId="2" applyFont="1" applyFill="1" applyBorder="1" applyAlignment="1">
      <alignment vertical="center" shrinkToFit="1"/>
    </xf>
    <xf numFmtId="0" fontId="48" fillId="4" borderId="96" xfId="2" applyFont="1" applyFill="1" applyBorder="1" applyAlignment="1">
      <alignment vertical="center" shrinkToFit="1"/>
    </xf>
    <xf numFmtId="0" fontId="77" fillId="4" borderId="44" xfId="2" applyFont="1" applyFill="1" applyBorder="1" applyProtection="1">
      <alignment vertical="center"/>
      <protection locked="0"/>
    </xf>
    <xf numFmtId="0" fontId="79" fillId="4" borderId="93" xfId="2" applyFont="1" applyFill="1" applyBorder="1" applyProtection="1">
      <alignment vertical="center"/>
      <protection locked="0"/>
    </xf>
    <xf numFmtId="0" fontId="77" fillId="4" borderId="77" xfId="2" applyFont="1" applyFill="1" applyBorder="1" applyProtection="1">
      <alignment vertical="center"/>
      <protection locked="0"/>
    </xf>
    <xf numFmtId="0" fontId="64" fillId="4" borderId="44" xfId="2" applyFont="1" applyFill="1" applyBorder="1" applyProtection="1">
      <alignment vertical="center"/>
      <protection locked="0"/>
    </xf>
    <xf numFmtId="0" fontId="64" fillId="4" borderId="96" xfId="2" applyFont="1" applyFill="1" applyBorder="1" applyProtection="1">
      <alignment vertical="center"/>
      <protection locked="0"/>
    </xf>
    <xf numFmtId="0" fontId="158" fillId="4" borderId="94" xfId="2" applyFont="1" applyFill="1" applyBorder="1" applyAlignment="1">
      <alignment vertical="center" shrinkToFit="1"/>
    </xf>
    <xf numFmtId="0" fontId="39" fillId="4" borderId="37" xfId="2" applyFont="1" applyFill="1" applyBorder="1" applyAlignment="1">
      <alignment vertical="center" shrinkToFit="1"/>
    </xf>
    <xf numFmtId="0" fontId="77" fillId="4" borderId="94" xfId="2" applyFont="1" applyFill="1" applyBorder="1" applyProtection="1">
      <alignment vertical="center"/>
      <protection locked="0"/>
    </xf>
    <xf numFmtId="0" fontId="94" fillId="4" borderId="94" xfId="2" applyFont="1" applyFill="1" applyBorder="1" applyProtection="1">
      <alignment vertical="center"/>
      <protection locked="0"/>
    </xf>
    <xf numFmtId="0" fontId="40" fillId="4" borderId="93" xfId="2" applyFont="1" applyFill="1" applyBorder="1" applyProtection="1">
      <alignment vertical="center"/>
      <protection locked="0"/>
    </xf>
    <xf numFmtId="0" fontId="40" fillId="4" borderId="44" xfId="2" applyFont="1" applyFill="1" applyBorder="1" applyProtection="1">
      <alignment vertical="center"/>
      <protection locked="0"/>
    </xf>
    <xf numFmtId="0" fontId="40" fillId="4" borderId="94" xfId="2" applyFont="1" applyFill="1" applyBorder="1" applyProtection="1">
      <alignment vertical="center"/>
      <protection locked="0"/>
    </xf>
    <xf numFmtId="0" fontId="158" fillId="4" borderId="24" xfId="2" applyFont="1" applyFill="1" applyBorder="1" applyAlignment="1">
      <alignment vertical="center" shrinkToFit="1"/>
    </xf>
    <xf numFmtId="0" fontId="74" fillId="4" borderId="23" xfId="2" applyFont="1" applyFill="1" applyBorder="1" applyAlignment="1" applyProtection="1">
      <alignment vertical="center" textRotation="255"/>
      <protection locked="0"/>
    </xf>
    <xf numFmtId="0" fontId="74" fillId="4" borderId="85" xfId="2" applyFont="1" applyFill="1" applyBorder="1" applyAlignment="1" applyProtection="1">
      <alignment vertical="center" textRotation="180"/>
      <protection locked="0"/>
    </xf>
    <xf numFmtId="0" fontId="77" fillId="4" borderId="86" xfId="2" applyFont="1" applyFill="1" applyBorder="1" applyProtection="1">
      <alignment vertical="center"/>
      <protection locked="0"/>
    </xf>
    <xf numFmtId="0" fontId="79" fillId="4" borderId="87" xfId="2" applyFont="1" applyFill="1" applyBorder="1" applyProtection="1">
      <alignment vertical="center"/>
      <protection locked="0"/>
    </xf>
    <xf numFmtId="0" fontId="79" fillId="4" borderId="24" xfId="2" applyFont="1" applyFill="1" applyBorder="1" applyProtection="1">
      <alignment vertical="center"/>
      <protection locked="0"/>
    </xf>
    <xf numFmtId="0" fontId="79" fillId="4" borderId="88" xfId="2" applyFont="1" applyFill="1" applyBorder="1" applyProtection="1">
      <alignment vertical="center"/>
      <protection locked="0"/>
    </xf>
    <xf numFmtId="49" fontId="65" fillId="4" borderId="24" xfId="2" applyNumberFormat="1" applyFont="1" applyFill="1" applyBorder="1" applyProtection="1">
      <alignment vertical="center"/>
      <protection locked="0"/>
    </xf>
    <xf numFmtId="49" fontId="65" fillId="4" borderId="25" xfId="2" applyNumberFormat="1" applyFont="1" applyFill="1" applyBorder="1" applyProtection="1">
      <alignment vertical="center"/>
      <protection locked="0"/>
    </xf>
    <xf numFmtId="0" fontId="64" fillId="4" borderId="0" xfId="2" applyFont="1" applyFill="1" applyAlignment="1" applyProtection="1">
      <alignment vertical="top" shrinkToFit="1"/>
      <protection locked="0"/>
    </xf>
    <xf numFmtId="0" fontId="27" fillId="4" borderId="10" xfId="2" applyFont="1" applyFill="1" applyBorder="1" applyProtection="1">
      <alignment vertical="center"/>
      <protection locked="0"/>
    </xf>
    <xf numFmtId="0" fontId="64" fillId="4" borderId="121" xfId="2" applyFont="1" applyFill="1" applyBorder="1" applyProtection="1">
      <alignment vertical="center"/>
      <protection locked="0"/>
    </xf>
    <xf numFmtId="0" fontId="64" fillId="4" borderId="10" xfId="2" applyFont="1" applyFill="1" applyBorder="1" applyProtection="1">
      <alignment vertical="center"/>
      <protection locked="0"/>
    </xf>
    <xf numFmtId="0" fontId="64" fillId="4" borderId="120" xfId="2" applyFont="1" applyFill="1" applyBorder="1" applyProtection="1">
      <alignment vertical="center"/>
      <protection locked="0"/>
    </xf>
    <xf numFmtId="0" fontId="64" fillId="4" borderId="0" xfId="2" applyFont="1" applyFill="1">
      <alignment vertical="center"/>
    </xf>
    <xf numFmtId="0" fontId="12" fillId="4" borderId="89" xfId="0" applyFont="1" applyFill="1" applyBorder="1" applyAlignment="1" applyProtection="1">
      <alignment horizontal="left" vertical="center"/>
      <protection locked="0"/>
    </xf>
    <xf numFmtId="0" fontId="79" fillId="4" borderId="43" xfId="2" applyFont="1" applyFill="1" applyBorder="1" applyAlignment="1">
      <alignment vertical="center" shrinkToFit="1"/>
    </xf>
    <xf numFmtId="0" fontId="30" fillId="4" borderId="0" xfId="2" applyFont="1" applyFill="1" applyAlignment="1">
      <alignment horizontal="center" vertical="center"/>
    </xf>
    <xf numFmtId="0" fontId="32" fillId="4" borderId="0" xfId="2" applyFont="1" applyFill="1" applyAlignment="1">
      <alignment horizontal="left" vertical="center"/>
    </xf>
    <xf numFmtId="0" fontId="34" fillId="4" borderId="0" xfId="2" applyFont="1" applyFill="1" applyAlignment="1">
      <alignment horizontal="left" vertical="center"/>
    </xf>
    <xf numFmtId="0" fontId="31" fillId="4" borderId="0" xfId="2" applyFont="1" applyFill="1" applyAlignment="1">
      <alignment horizontal="left" vertical="center"/>
    </xf>
    <xf numFmtId="0" fontId="34" fillId="4" borderId="0" xfId="2" applyFont="1" applyFill="1" applyAlignment="1">
      <alignment horizontal="left" vertical="center"/>
    </xf>
    <xf numFmtId="0" fontId="30" fillId="4" borderId="0" xfId="2" applyFont="1" applyFill="1" applyAlignment="1">
      <alignment horizontal="center" vertical="center"/>
    </xf>
    <xf numFmtId="0" fontId="32" fillId="4" borderId="0" xfId="2" applyFont="1" applyFill="1" applyAlignment="1">
      <alignment horizontal="left" vertical="center"/>
    </xf>
    <xf numFmtId="0" fontId="61" fillId="4" borderId="0" xfId="2" applyFont="1" applyFill="1">
      <alignment vertical="center"/>
    </xf>
    <xf numFmtId="0" fontId="72" fillId="7" borderId="37" xfId="2" applyFont="1" applyFill="1" applyBorder="1" applyAlignment="1">
      <alignment horizontal="right" vertical="center"/>
    </xf>
    <xf numFmtId="0" fontId="13" fillId="4" borderId="0" xfId="0" applyFont="1" applyFill="1" applyBorder="1" applyAlignment="1" applyProtection="1">
      <alignment horizontal="left"/>
      <protection locked="0"/>
    </xf>
    <xf numFmtId="0" fontId="14" fillId="4" borderId="0" xfId="0" applyFont="1" applyFill="1" applyBorder="1" applyAlignment="1" applyProtection="1">
      <alignment horizontal="left" vertical="center"/>
      <protection locked="0"/>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29" fillId="0" borderId="10" xfId="3" applyFont="1" applyBorder="1" applyAlignment="1" applyProtection="1">
      <alignment horizontal="left" vertical="center"/>
      <protection locked="0" hidden="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8" fillId="0" borderId="0" xfId="0" applyFont="1" applyAlignment="1">
      <alignment horizontal="left"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13" fillId="0" borderId="0" xfId="0" applyFont="1" applyAlignment="1">
      <alignment horizontal="left"/>
    </xf>
    <xf numFmtId="0" fontId="14" fillId="0" borderId="0" xfId="0" applyFont="1" applyAlignment="1">
      <alignment horizontal="left" vertical="center"/>
    </xf>
    <xf numFmtId="0" fontId="14" fillId="0" borderId="5" xfId="0" applyFont="1" applyBorder="1" applyAlignment="1">
      <alignment horizontal="left" vertical="center"/>
    </xf>
    <xf numFmtId="0" fontId="13" fillId="0" borderId="7" xfId="0" applyFont="1" applyBorder="1" applyAlignment="1">
      <alignment horizontal="left"/>
    </xf>
    <xf numFmtId="0" fontId="13" fillId="0" borderId="8" xfId="0" applyFont="1" applyBorder="1" applyAlignment="1">
      <alignment horizontal="left"/>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Alignment="1">
      <alignment horizontal="left" vertical="center"/>
    </xf>
    <xf numFmtId="0" fontId="13" fillId="0" borderId="12" xfId="0" applyFont="1" applyBorder="1" applyAlignment="1">
      <alignment horizontal="left" vertical="center"/>
    </xf>
    <xf numFmtId="0" fontId="13" fillId="4" borderId="0" xfId="0" applyFont="1" applyFill="1" applyAlignment="1">
      <alignment horizontal="left"/>
    </xf>
    <xf numFmtId="0" fontId="13" fillId="4" borderId="5" xfId="0" applyFont="1" applyFill="1" applyBorder="1" applyAlignment="1">
      <alignment horizontal="left"/>
    </xf>
    <xf numFmtId="0" fontId="14" fillId="4" borderId="0" xfId="0" applyFont="1" applyFill="1" applyAlignment="1">
      <alignment horizontal="left" vertical="center"/>
    </xf>
    <xf numFmtId="0" fontId="17" fillId="4" borderId="0" xfId="0" applyFont="1" applyFill="1" applyAlignment="1">
      <alignment horizontal="left" vertical="center"/>
    </xf>
    <xf numFmtId="0" fontId="17" fillId="4" borderId="5" xfId="0" applyFont="1" applyFill="1" applyBorder="1" applyAlignment="1">
      <alignment horizontal="left" vertical="center"/>
    </xf>
    <xf numFmtId="0" fontId="13" fillId="4" borderId="0" xfId="0" applyFont="1" applyFill="1" applyAlignment="1">
      <alignment horizontal="left" vertical="center"/>
    </xf>
    <xf numFmtId="0" fontId="14" fillId="4" borderId="0" xfId="0" applyFont="1" applyFill="1" applyAlignment="1">
      <alignment vertical="center"/>
    </xf>
    <xf numFmtId="0" fontId="14" fillId="4" borderId="5" xfId="0" applyFont="1" applyFill="1" applyBorder="1" applyAlignment="1">
      <alignment vertical="center"/>
    </xf>
    <xf numFmtId="0" fontId="14" fillId="4" borderId="5" xfId="0" applyFont="1" applyFill="1" applyBorder="1" applyAlignment="1">
      <alignment horizontal="left" vertical="center"/>
    </xf>
    <xf numFmtId="0" fontId="13" fillId="0" borderId="4" xfId="0" applyFont="1" applyBorder="1" applyAlignment="1">
      <alignment horizontal="left" vertical="center" wrapText="1"/>
    </xf>
    <xf numFmtId="0" fontId="13" fillId="0" borderId="12" xfId="0" applyFont="1" applyBorder="1" applyAlignment="1">
      <alignment horizontal="left" vertical="center" wrapText="1"/>
    </xf>
    <xf numFmtId="0" fontId="9" fillId="4" borderId="0" xfId="0" applyFont="1" applyFill="1" applyAlignment="1">
      <alignment vertical="center"/>
    </xf>
    <xf numFmtId="0" fontId="9" fillId="4" borderId="5" xfId="0" applyFont="1" applyFill="1" applyBorder="1" applyAlignment="1">
      <alignment vertical="center"/>
    </xf>
    <xf numFmtId="0" fontId="9" fillId="4" borderId="0" xfId="0" applyFont="1" applyFill="1" applyAlignment="1">
      <alignment horizontal="left" vertical="center"/>
    </xf>
    <xf numFmtId="0" fontId="9" fillId="4" borderId="5" xfId="0" applyFont="1" applyFill="1" applyBorder="1" applyAlignment="1">
      <alignment horizontal="left" vertical="center"/>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13" xfId="0" applyFont="1" applyBorder="1" applyAlignment="1">
      <alignment horizontal="left" vertical="center" wrapText="1"/>
    </xf>
    <xf numFmtId="0" fontId="13" fillId="4" borderId="7" xfId="0" applyFont="1" applyFill="1" applyBorder="1" applyAlignment="1">
      <alignment horizontal="left"/>
    </xf>
    <xf numFmtId="0" fontId="13" fillId="4" borderId="8" xfId="0" applyFont="1" applyFill="1" applyBorder="1" applyAlignment="1">
      <alignment horizontal="left"/>
    </xf>
    <xf numFmtId="0" fontId="170" fillId="4" borderId="10" xfId="2" applyFont="1" applyFill="1" applyBorder="1" applyAlignment="1">
      <alignment horizontal="left" vertical="top" wrapText="1" shrinkToFit="1"/>
    </xf>
    <xf numFmtId="0" fontId="64" fillId="4" borderId="0" xfId="2" applyFont="1" applyFill="1" applyAlignment="1" applyProtection="1">
      <alignment horizontal="left" vertical="top" shrinkToFit="1"/>
      <protection locked="0"/>
    </xf>
    <xf numFmtId="0" fontId="64" fillId="4" borderId="0" xfId="2" applyFont="1" applyFill="1" applyAlignment="1">
      <alignment horizontal="left" vertical="top" shrinkToFit="1"/>
    </xf>
    <xf numFmtId="0" fontId="64" fillId="4" borderId="10" xfId="2" applyFont="1" applyFill="1" applyBorder="1" applyAlignment="1" applyProtection="1">
      <alignment horizontal="left" vertical="top" shrinkToFit="1"/>
      <protection locked="0"/>
    </xf>
    <xf numFmtId="0" fontId="64" fillId="4" borderId="10" xfId="2" applyFont="1" applyFill="1" applyBorder="1" applyAlignment="1">
      <alignment horizontal="left" vertical="top" shrinkToFit="1"/>
    </xf>
    <xf numFmtId="0" fontId="102" fillId="4" borderId="21" xfId="2" applyFont="1" applyFill="1" applyBorder="1" applyAlignment="1">
      <alignment horizontal="center" vertical="center" textRotation="255" shrinkToFit="1"/>
    </xf>
    <xf numFmtId="0" fontId="102" fillId="4" borderId="22" xfId="2" applyFont="1" applyFill="1" applyBorder="1" applyAlignment="1">
      <alignment horizontal="center" vertical="center" textRotation="255" shrinkToFit="1"/>
    </xf>
    <xf numFmtId="0" fontId="102" fillId="4" borderId="23" xfId="2" applyFont="1" applyFill="1" applyBorder="1" applyAlignment="1">
      <alignment horizontal="center" vertical="center" textRotation="255" shrinkToFit="1"/>
    </xf>
    <xf numFmtId="0" fontId="102" fillId="4" borderId="11" xfId="2" applyFont="1" applyFill="1" applyBorder="1" applyAlignment="1">
      <alignment horizontal="center" vertical="center" textRotation="180" shrinkToFit="1"/>
    </xf>
    <xf numFmtId="0" fontId="102" fillId="4" borderId="12" xfId="2" applyFont="1" applyFill="1" applyBorder="1" applyAlignment="1">
      <alignment horizontal="center" vertical="center" textRotation="180" shrinkToFit="1"/>
    </xf>
    <xf numFmtId="0" fontId="102" fillId="4" borderId="25" xfId="2" applyFont="1" applyFill="1" applyBorder="1" applyAlignment="1">
      <alignment horizontal="center" vertical="center" textRotation="180" shrinkToFit="1"/>
    </xf>
    <xf numFmtId="0" fontId="157" fillId="4" borderId="71" xfId="2" applyFont="1" applyFill="1" applyBorder="1" applyAlignment="1">
      <alignment horizontal="left" vertical="center" shrinkToFit="1"/>
    </xf>
    <xf numFmtId="0" fontId="48" fillId="4" borderId="71" xfId="2" applyFont="1" applyFill="1" applyBorder="1" applyAlignment="1">
      <alignment horizontal="left" vertical="center" shrinkToFit="1"/>
    </xf>
    <xf numFmtId="0" fontId="48" fillId="4" borderId="72" xfId="2" applyFont="1" applyFill="1" applyBorder="1" applyAlignment="1">
      <alignment horizontal="left" vertical="center" shrinkToFit="1"/>
    </xf>
    <xf numFmtId="0" fontId="39" fillId="4" borderId="38" xfId="2" applyFont="1" applyFill="1" applyBorder="1" applyAlignment="1">
      <alignment horizontal="left" vertical="center" shrinkToFit="1"/>
    </xf>
    <xf numFmtId="0" fontId="39" fillId="4" borderId="37" xfId="2" applyFont="1" applyFill="1" applyBorder="1" applyAlignment="1">
      <alignment horizontal="left" vertical="center" shrinkToFit="1"/>
    </xf>
    <xf numFmtId="0" fontId="159" fillId="4" borderId="38" xfId="2" applyFont="1" applyFill="1" applyBorder="1" applyAlignment="1">
      <alignment horizontal="left" vertical="center" shrinkToFit="1"/>
    </xf>
    <xf numFmtId="0" fontId="39" fillId="4" borderId="36" xfId="2" applyFont="1" applyFill="1" applyBorder="1" applyAlignment="1">
      <alignment horizontal="left" vertical="center" shrinkToFit="1"/>
    </xf>
    <xf numFmtId="0" fontId="48" fillId="4" borderId="38" xfId="2" applyFont="1" applyFill="1" applyBorder="1" applyAlignment="1" applyProtection="1">
      <alignment horizontal="left" vertical="center" shrinkToFit="1"/>
      <protection locked="0"/>
    </xf>
    <xf numFmtId="0" fontId="48" fillId="4" borderId="36" xfId="2" applyFont="1" applyFill="1" applyBorder="1" applyAlignment="1" applyProtection="1">
      <alignment horizontal="left" vertical="center" shrinkToFit="1"/>
      <protection locked="0"/>
    </xf>
    <xf numFmtId="0" fontId="48" fillId="4" borderId="95" xfId="2" applyFont="1" applyFill="1" applyBorder="1" applyAlignment="1" applyProtection="1">
      <alignment horizontal="left" vertical="center" shrinkToFit="1"/>
      <protection locked="0"/>
    </xf>
    <xf numFmtId="0" fontId="159" fillId="4" borderId="93" xfId="2" applyFont="1" applyFill="1" applyBorder="1" applyAlignment="1">
      <alignment horizontal="left" vertical="center" shrinkToFit="1"/>
    </xf>
    <xf numFmtId="0" fontId="39" fillId="4" borderId="44" xfId="2" applyFont="1" applyFill="1" applyBorder="1" applyAlignment="1">
      <alignment horizontal="left" vertical="center" shrinkToFit="1"/>
    </xf>
    <xf numFmtId="0" fontId="39" fillId="4" borderId="94" xfId="2" applyFont="1" applyFill="1" applyBorder="1" applyAlignment="1">
      <alignment horizontal="left" vertical="center" shrinkToFit="1"/>
    </xf>
    <xf numFmtId="0" fontId="39" fillId="4" borderId="96" xfId="2" applyFont="1" applyFill="1" applyBorder="1" applyAlignment="1">
      <alignment horizontal="left" vertical="center" shrinkToFit="1"/>
    </xf>
    <xf numFmtId="0" fontId="159" fillId="4" borderId="87" xfId="2" applyFont="1" applyFill="1" applyBorder="1" applyAlignment="1">
      <alignment horizontal="left" vertical="center" shrinkToFit="1"/>
    </xf>
    <xf numFmtId="0" fontId="39" fillId="4" borderId="24" xfId="2" applyFont="1" applyFill="1" applyBorder="1" applyAlignment="1">
      <alignment horizontal="left" vertical="center" shrinkToFit="1"/>
    </xf>
    <xf numFmtId="0" fontId="39" fillId="4" borderId="88" xfId="2" applyFont="1" applyFill="1" applyBorder="1" applyAlignment="1">
      <alignment horizontal="left" vertical="center" shrinkToFit="1"/>
    </xf>
    <xf numFmtId="0" fontId="48" fillId="4" borderId="87" xfId="2" applyFont="1" applyFill="1" applyBorder="1" applyAlignment="1" applyProtection="1">
      <alignment horizontal="left" vertical="center" shrinkToFit="1"/>
      <protection locked="0"/>
    </xf>
    <xf numFmtId="0" fontId="48" fillId="4" borderId="24" xfId="2" applyFont="1" applyFill="1" applyBorder="1" applyAlignment="1" applyProtection="1">
      <alignment horizontal="left" vertical="center" shrinkToFit="1"/>
      <protection locked="0"/>
    </xf>
    <xf numFmtId="0" fontId="48" fillId="4" borderId="25" xfId="2" applyFont="1" applyFill="1" applyBorder="1" applyAlignment="1" applyProtection="1">
      <alignment horizontal="left" vertical="center" shrinkToFit="1"/>
      <protection locked="0"/>
    </xf>
    <xf numFmtId="0" fontId="99" fillId="4" borderId="0" xfId="3" applyFont="1" applyFill="1" applyBorder="1" applyAlignment="1" applyProtection="1">
      <alignment horizontal="left" vertical="top" wrapText="1"/>
    </xf>
    <xf numFmtId="0" fontId="98" fillId="4" borderId="0" xfId="2" applyFont="1" applyFill="1" applyAlignment="1">
      <alignment horizontal="center" vertical="top" wrapText="1"/>
    </xf>
    <xf numFmtId="0" fontId="98" fillId="4" borderId="12" xfId="2" applyFont="1" applyFill="1" applyBorder="1" applyAlignment="1">
      <alignment horizontal="center" vertical="top" wrapText="1"/>
    </xf>
    <xf numFmtId="0" fontId="96" fillId="4" borderId="0" xfId="2" applyFont="1" applyFill="1" applyAlignment="1">
      <alignment horizontal="left" vertical="top" wrapText="1"/>
    </xf>
    <xf numFmtId="0" fontId="98" fillId="4" borderId="0" xfId="2" applyFont="1" applyFill="1" applyAlignment="1">
      <alignment horizontal="left" vertical="top" wrapText="1"/>
    </xf>
    <xf numFmtId="0" fontId="98" fillId="4" borderId="12" xfId="2" applyFont="1" applyFill="1" applyBorder="1" applyAlignment="1">
      <alignment horizontal="left" vertical="top" wrapText="1"/>
    </xf>
    <xf numFmtId="0" fontId="155" fillId="6" borderId="21" xfId="2" applyFont="1" applyFill="1" applyBorder="1" applyAlignment="1">
      <alignment horizontal="center" vertical="center" textRotation="255" shrinkToFit="1"/>
    </xf>
    <xf numFmtId="0" fontId="67" fillId="6" borderId="22" xfId="2" applyFont="1" applyFill="1" applyBorder="1" applyAlignment="1">
      <alignment horizontal="center" vertical="center" textRotation="255" shrinkToFit="1"/>
    </xf>
    <xf numFmtId="0" fontId="67" fillId="6" borderId="23" xfId="2" applyFont="1" applyFill="1" applyBorder="1" applyAlignment="1">
      <alignment horizontal="center" vertical="center" textRotation="255" shrinkToFit="1"/>
    </xf>
    <xf numFmtId="0" fontId="67" fillId="6" borderId="11" xfId="2" applyFont="1" applyFill="1" applyBorder="1" applyAlignment="1">
      <alignment horizontal="center" vertical="center" textRotation="180" shrinkToFit="1"/>
    </xf>
    <xf numFmtId="0" fontId="67" fillId="6" borderId="12" xfId="2" applyFont="1" applyFill="1" applyBorder="1" applyAlignment="1">
      <alignment horizontal="center" vertical="center" textRotation="180" shrinkToFit="1"/>
    </xf>
    <xf numFmtId="0" fontId="67" fillId="6" borderId="25" xfId="2" applyFont="1" applyFill="1" applyBorder="1" applyAlignment="1">
      <alignment horizontal="center" vertical="center" textRotation="180" shrinkToFit="1"/>
    </xf>
    <xf numFmtId="0" fontId="169" fillId="4" borderId="21" xfId="2" applyFont="1" applyFill="1" applyBorder="1" applyAlignment="1">
      <alignment horizontal="left" vertical="center" wrapText="1"/>
    </xf>
    <xf numFmtId="0" fontId="86" fillId="4" borderId="10" xfId="2" applyFont="1" applyFill="1" applyBorder="1" applyAlignment="1">
      <alignment horizontal="left" vertical="center" wrapText="1"/>
    </xf>
    <xf numFmtId="0" fontId="86" fillId="4" borderId="120" xfId="2" applyFont="1" applyFill="1" applyBorder="1" applyAlignment="1">
      <alignment horizontal="left" vertical="center" wrapText="1"/>
    </xf>
    <xf numFmtId="0" fontId="86" fillId="4" borderId="125" xfId="2" applyFont="1" applyFill="1" applyBorder="1" applyAlignment="1">
      <alignment horizontal="left" vertical="center" wrapText="1"/>
    </xf>
    <xf numFmtId="0" fontId="86" fillId="4" borderId="44" xfId="2" applyFont="1" applyFill="1" applyBorder="1" applyAlignment="1">
      <alignment horizontal="left" vertical="center" wrapText="1"/>
    </xf>
    <xf numFmtId="0" fontId="86" fillId="4" borderId="94" xfId="2" applyFont="1" applyFill="1" applyBorder="1" applyAlignment="1">
      <alignment horizontal="left" vertical="center" wrapText="1"/>
    </xf>
    <xf numFmtId="0" fontId="91" fillId="4" borderId="121" xfId="2" applyFont="1" applyFill="1" applyBorder="1" applyAlignment="1" applyProtection="1">
      <alignment horizontal="left" vertical="center" shrinkToFit="1"/>
      <protection locked="0"/>
    </xf>
    <xf numFmtId="0" fontId="91" fillId="4" borderId="10" xfId="2" applyFont="1" applyFill="1" applyBorder="1" applyAlignment="1" applyProtection="1">
      <alignment horizontal="left" vertical="center" shrinkToFit="1"/>
      <protection locked="0"/>
    </xf>
    <xf numFmtId="0" fontId="91" fillId="4" borderId="11" xfId="2" applyFont="1" applyFill="1" applyBorder="1" applyAlignment="1" applyProtection="1">
      <alignment horizontal="left" vertical="center" shrinkToFit="1"/>
      <protection locked="0"/>
    </xf>
    <xf numFmtId="0" fontId="91" fillId="4" borderId="93" xfId="2" applyFont="1" applyFill="1" applyBorder="1" applyAlignment="1" applyProtection="1">
      <alignment horizontal="left" vertical="center" shrinkToFit="1"/>
      <protection locked="0"/>
    </xf>
    <xf numFmtId="0" fontId="91" fillId="4" borderId="44" xfId="2" applyFont="1" applyFill="1" applyBorder="1" applyAlignment="1" applyProtection="1">
      <alignment horizontal="left" vertical="center" shrinkToFit="1"/>
      <protection locked="0"/>
    </xf>
    <xf numFmtId="0" fontId="91" fillId="4" borderId="96" xfId="2" applyFont="1" applyFill="1" applyBorder="1" applyAlignment="1" applyProtection="1">
      <alignment horizontal="left" vertical="center" shrinkToFit="1"/>
      <protection locked="0"/>
    </xf>
    <xf numFmtId="0" fontId="119" fillId="4" borderId="126" xfId="2" applyFont="1" applyFill="1" applyBorder="1" applyAlignment="1">
      <alignment horizontal="left" vertical="center"/>
    </xf>
    <xf numFmtId="0" fontId="119" fillId="4" borderId="98" xfId="2" applyFont="1" applyFill="1" applyBorder="1" applyAlignment="1">
      <alignment horizontal="left" vertical="center"/>
    </xf>
    <xf numFmtId="0" fontId="119" fillId="4" borderId="99" xfId="2" applyFont="1" applyFill="1" applyBorder="1" applyAlignment="1">
      <alignment horizontal="left" vertical="center"/>
    </xf>
    <xf numFmtId="0" fontId="156" fillId="4" borderId="97" xfId="2" applyFont="1" applyFill="1" applyBorder="1" applyAlignment="1" applyProtection="1">
      <alignment horizontal="left" vertical="center" shrinkToFit="1"/>
      <protection locked="0"/>
    </xf>
    <xf numFmtId="0" fontId="156" fillId="4" borderId="98" xfId="2" applyFont="1" applyFill="1" applyBorder="1" applyAlignment="1" applyProtection="1">
      <alignment horizontal="left" vertical="center" shrinkToFit="1"/>
      <protection locked="0"/>
    </xf>
    <xf numFmtId="0" fontId="156" fillId="4" borderId="100" xfId="2" applyFont="1" applyFill="1" applyBorder="1" applyAlignment="1" applyProtection="1">
      <alignment horizontal="left" vertical="center" shrinkToFit="1"/>
      <protection locked="0"/>
    </xf>
    <xf numFmtId="0" fontId="104" fillId="0" borderId="0" xfId="2" applyFont="1" applyAlignment="1">
      <alignment horizontal="left" vertical="center" wrapText="1" shrinkToFit="1"/>
    </xf>
    <xf numFmtId="0" fontId="44" fillId="0" borderId="0" xfId="2" applyFont="1" applyAlignment="1" applyProtection="1">
      <alignment horizontal="left" vertical="center" wrapText="1" shrinkToFit="1"/>
      <protection locked="0"/>
    </xf>
    <xf numFmtId="49" fontId="114" fillId="0" borderId="0" xfId="2" applyNumberFormat="1" applyFont="1" applyAlignment="1" applyProtection="1">
      <alignment horizontal="left" vertical="top" wrapText="1"/>
      <protection locked="0"/>
    </xf>
    <xf numFmtId="49" fontId="114" fillId="0" borderId="12" xfId="2" applyNumberFormat="1" applyFont="1" applyBorder="1" applyAlignment="1" applyProtection="1">
      <alignment horizontal="left" vertical="top" wrapText="1"/>
      <protection locked="0"/>
    </xf>
    <xf numFmtId="0" fontId="114" fillId="0" borderId="0" xfId="2" applyFont="1" applyAlignment="1">
      <alignment horizontal="left" vertical="top" wrapText="1"/>
    </xf>
    <xf numFmtId="0" fontId="114" fillId="0" borderId="12" xfId="2" applyFont="1" applyBorder="1" applyAlignment="1">
      <alignment horizontal="left" vertical="top" wrapText="1"/>
    </xf>
    <xf numFmtId="0" fontId="114" fillId="0" borderId="24" xfId="2" applyFont="1" applyBorder="1" applyAlignment="1">
      <alignment horizontal="left" vertical="top" wrapText="1"/>
    </xf>
    <xf numFmtId="0" fontId="114" fillId="0" borderId="25" xfId="2" applyFont="1" applyBorder="1" applyAlignment="1">
      <alignment horizontal="left" vertical="top" wrapText="1"/>
    </xf>
    <xf numFmtId="0" fontId="143" fillId="4" borderId="21" xfId="2" applyFont="1" applyFill="1" applyBorder="1" applyAlignment="1">
      <alignment horizontal="left" vertical="center"/>
    </xf>
    <xf numFmtId="0" fontId="143" fillId="4" borderId="10" xfId="2" applyFont="1" applyFill="1" applyBorder="1" applyAlignment="1">
      <alignment horizontal="left" vertical="center"/>
    </xf>
    <xf numFmtId="0" fontId="143" fillId="4" borderId="11" xfId="2" applyFont="1" applyFill="1" applyBorder="1" applyAlignment="1">
      <alignment horizontal="left" vertical="center"/>
    </xf>
    <xf numFmtId="0" fontId="67" fillId="6" borderId="21" xfId="2" applyFont="1" applyFill="1" applyBorder="1" applyAlignment="1">
      <alignment horizontal="center" vertical="center" textRotation="255" shrinkToFit="1"/>
    </xf>
    <xf numFmtId="0" fontId="44" fillId="0" borderId="10" xfId="2" applyFont="1" applyBorder="1" applyAlignment="1">
      <alignment vertical="center" shrinkToFit="1"/>
    </xf>
    <xf numFmtId="0" fontId="44" fillId="0" borderId="11" xfId="2" applyFont="1" applyBorder="1" applyAlignment="1">
      <alignment vertical="center" shrinkToFit="1"/>
    </xf>
    <xf numFmtId="0" fontId="172" fillId="4" borderId="43" xfId="2" applyFont="1" applyFill="1" applyBorder="1" applyAlignment="1">
      <alignment horizontal="left" vertical="center" wrapText="1"/>
    </xf>
    <xf numFmtId="0" fontId="172" fillId="4" borderId="112" xfId="2" applyFont="1" applyFill="1" applyBorder="1" applyAlignment="1">
      <alignment horizontal="left" vertical="center" wrapText="1"/>
    </xf>
    <xf numFmtId="0" fontId="172" fillId="4" borderId="114" xfId="2" applyFont="1" applyFill="1" applyBorder="1" applyAlignment="1">
      <alignment horizontal="left" vertical="center" wrapText="1"/>
    </xf>
    <xf numFmtId="0" fontId="172" fillId="4" borderId="115" xfId="2" applyFont="1" applyFill="1" applyBorder="1" applyAlignment="1">
      <alignment horizontal="left" vertical="center" wrapText="1"/>
    </xf>
    <xf numFmtId="0" fontId="93" fillId="7" borderId="43" xfId="2" applyFont="1" applyFill="1" applyBorder="1" applyAlignment="1">
      <alignment horizontal="left" vertical="center"/>
    </xf>
    <xf numFmtId="0" fontId="72" fillId="7" borderId="43" xfId="2" applyFont="1" applyFill="1" applyBorder="1" applyAlignment="1">
      <alignment horizontal="left" vertical="center"/>
    </xf>
    <xf numFmtId="49" fontId="114" fillId="4" borderId="38" xfId="2" applyNumberFormat="1" applyFont="1" applyFill="1" applyBorder="1" applyAlignment="1" applyProtection="1">
      <alignment horizontal="left" vertical="center" shrinkToFit="1"/>
      <protection locked="0"/>
    </xf>
    <xf numFmtId="49" fontId="114" fillId="4" borderId="36" xfId="2" applyNumberFormat="1" applyFont="1" applyFill="1" applyBorder="1" applyAlignment="1" applyProtection="1">
      <alignment horizontal="left" vertical="center" shrinkToFit="1"/>
      <protection locked="0"/>
    </xf>
    <xf numFmtId="49" fontId="114" fillId="4" borderId="39" xfId="2" applyNumberFormat="1" applyFont="1" applyFill="1" applyBorder="1" applyAlignment="1" applyProtection="1">
      <alignment horizontal="left" vertical="center" shrinkToFit="1"/>
      <protection locked="0"/>
    </xf>
    <xf numFmtId="0" fontId="72" fillId="7" borderId="37" xfId="2" applyFont="1" applyFill="1" applyBorder="1" applyAlignment="1">
      <alignment horizontal="right" vertical="center"/>
    </xf>
    <xf numFmtId="0" fontId="93" fillId="7" borderId="43" xfId="2" applyFont="1" applyFill="1" applyBorder="1" applyAlignment="1">
      <alignment horizontal="left" vertical="center" wrapText="1"/>
    </xf>
    <xf numFmtId="0" fontId="72" fillId="7" borderId="43" xfId="2" applyFont="1" applyFill="1" applyBorder="1" applyAlignment="1">
      <alignment horizontal="left" vertical="center" wrapText="1"/>
    </xf>
    <xf numFmtId="0" fontId="91" fillId="4" borderId="43" xfId="2" applyFont="1" applyFill="1" applyBorder="1" applyAlignment="1">
      <alignment vertical="center" wrapText="1"/>
    </xf>
    <xf numFmtId="0" fontId="40" fillId="4" borderId="43" xfId="2" applyFont="1" applyFill="1" applyBorder="1" applyAlignment="1">
      <alignment vertical="center" wrapText="1"/>
    </xf>
    <xf numFmtId="0" fontId="86" fillId="4" borderId="77" xfId="2" applyFont="1" applyFill="1" applyBorder="1" applyAlignment="1">
      <alignment horizontal="left" vertical="center" wrapText="1"/>
    </xf>
    <xf numFmtId="0" fontId="72" fillId="4" borderId="77" xfId="2" applyFont="1" applyFill="1" applyBorder="1" applyAlignment="1">
      <alignment horizontal="left" vertical="center" wrapText="1"/>
    </xf>
    <xf numFmtId="0" fontId="72" fillId="4" borderId="117" xfId="2" applyFont="1" applyFill="1" applyBorder="1" applyAlignment="1">
      <alignment horizontal="left" vertical="center" wrapText="1"/>
    </xf>
    <xf numFmtId="0" fontId="72" fillId="4" borderId="43" xfId="2" applyFont="1" applyFill="1" applyBorder="1" applyAlignment="1">
      <alignment horizontal="left" vertical="center" wrapText="1"/>
    </xf>
    <xf numFmtId="0" fontId="72" fillId="4" borderId="74" xfId="2" applyFont="1" applyFill="1" applyBorder="1" applyAlignment="1">
      <alignment horizontal="left" vertical="center" wrapText="1"/>
    </xf>
    <xf numFmtId="0" fontId="147" fillId="4" borderId="43" xfId="2" applyFont="1" applyFill="1" applyBorder="1" applyAlignment="1">
      <alignment vertical="center" wrapText="1"/>
    </xf>
    <xf numFmtId="0" fontId="142" fillId="6" borderId="21" xfId="2" applyFont="1" applyFill="1" applyBorder="1" applyAlignment="1">
      <alignment horizontal="center" vertical="center" textRotation="255" shrinkToFit="1"/>
    </xf>
    <xf numFmtId="0" fontId="72" fillId="7" borderId="101" xfId="2" applyFont="1" applyFill="1" applyBorder="1" applyAlignment="1">
      <alignment horizontal="right" vertical="center"/>
    </xf>
    <xf numFmtId="0" fontId="93" fillId="7" borderId="69" xfId="2" applyFont="1" applyFill="1" applyBorder="1" applyAlignment="1">
      <alignment horizontal="left" vertical="center" wrapText="1"/>
    </xf>
    <xf numFmtId="0" fontId="72" fillId="7" borderId="69" xfId="2" applyFont="1" applyFill="1" applyBorder="1" applyAlignment="1">
      <alignment horizontal="left" vertical="center" wrapText="1"/>
    </xf>
    <xf numFmtId="49" fontId="114" fillId="4" borderId="69" xfId="2" applyNumberFormat="1" applyFont="1" applyFill="1" applyBorder="1" applyAlignment="1" applyProtection="1">
      <alignment horizontal="left" vertical="center" wrapText="1"/>
      <protection locked="0"/>
    </xf>
    <xf numFmtId="49" fontId="114" fillId="4" borderId="70" xfId="2" applyNumberFormat="1" applyFont="1" applyFill="1" applyBorder="1" applyAlignment="1" applyProtection="1">
      <alignment horizontal="left" vertical="center" wrapText="1"/>
      <protection locked="0"/>
    </xf>
    <xf numFmtId="49" fontId="114" fillId="4" borderId="43" xfId="2" applyNumberFormat="1" applyFont="1" applyFill="1" applyBorder="1" applyAlignment="1" applyProtection="1">
      <alignment horizontal="left" vertical="center" wrapText="1"/>
      <protection locked="0"/>
    </xf>
    <xf numFmtId="49" fontId="114" fillId="4" borderId="38" xfId="2" applyNumberFormat="1" applyFont="1" applyFill="1" applyBorder="1" applyAlignment="1" applyProtection="1">
      <alignment horizontal="left" vertical="center" wrapText="1"/>
      <protection locked="0"/>
    </xf>
    <xf numFmtId="0" fontId="93" fillId="7" borderId="109" xfId="2" applyFont="1" applyFill="1" applyBorder="1" applyAlignment="1">
      <alignment horizontal="left" vertical="center" wrapText="1"/>
    </xf>
    <xf numFmtId="0" fontId="72" fillId="7" borderId="110" xfId="2" applyFont="1" applyFill="1" applyBorder="1" applyAlignment="1">
      <alignment horizontal="left" vertical="center" wrapText="1"/>
    </xf>
    <xf numFmtId="0" fontId="72" fillId="7" borderId="92" xfId="2" applyFont="1" applyFill="1" applyBorder="1" applyAlignment="1">
      <alignment horizontal="left" vertical="center" wrapText="1"/>
    </xf>
    <xf numFmtId="0" fontId="79" fillId="4" borderId="32" xfId="2" applyFont="1" applyFill="1" applyBorder="1" applyAlignment="1">
      <alignment horizontal="left" vertical="center" wrapText="1"/>
    </xf>
    <xf numFmtId="0" fontId="79" fillId="4" borderId="30" xfId="2" applyFont="1" applyFill="1" applyBorder="1" applyAlignment="1">
      <alignment horizontal="left" vertical="center" wrapText="1"/>
    </xf>
    <xf numFmtId="0" fontId="79" fillId="4" borderId="33" xfId="2" applyFont="1" applyFill="1" applyBorder="1" applyAlignment="1">
      <alignment horizontal="left" vertical="center" wrapText="1"/>
    </xf>
    <xf numFmtId="0" fontId="79" fillId="4" borderId="43" xfId="2" applyFont="1" applyFill="1" applyBorder="1" applyAlignment="1">
      <alignment vertical="center" wrapText="1"/>
    </xf>
    <xf numFmtId="0" fontId="79" fillId="4" borderId="112" xfId="2" applyFont="1" applyFill="1" applyBorder="1" applyAlignment="1">
      <alignment vertical="center" wrapText="1"/>
    </xf>
    <xf numFmtId="49" fontId="114" fillId="4" borderId="43" xfId="2" applyNumberFormat="1" applyFont="1" applyFill="1" applyBorder="1" applyAlignment="1" applyProtection="1">
      <alignment horizontal="left" vertical="center" shrinkToFit="1"/>
      <protection locked="0"/>
    </xf>
    <xf numFmtId="0" fontId="93" fillId="7" borderId="92" xfId="2" applyFont="1" applyFill="1" applyBorder="1" applyAlignment="1">
      <alignment horizontal="left" vertical="center" wrapText="1"/>
    </xf>
    <xf numFmtId="0" fontId="72" fillId="7" borderId="113" xfId="2" applyFont="1" applyFill="1" applyBorder="1" applyAlignment="1">
      <alignment horizontal="left" vertical="center" wrapText="1"/>
    </xf>
    <xf numFmtId="0" fontId="72" fillId="7" borderId="114" xfId="2" applyFont="1" applyFill="1" applyBorder="1" applyAlignment="1">
      <alignment horizontal="left" vertical="center" wrapText="1"/>
    </xf>
    <xf numFmtId="0" fontId="40" fillId="4" borderId="43" xfId="2" applyFont="1" applyFill="1" applyBorder="1">
      <alignment vertical="center"/>
    </xf>
    <xf numFmtId="0" fontId="40" fillId="4" borderId="112" xfId="2" applyFont="1" applyFill="1" applyBorder="1">
      <alignment vertical="center"/>
    </xf>
    <xf numFmtId="49" fontId="114" fillId="4" borderId="74" xfId="2" applyNumberFormat="1" applyFont="1" applyFill="1" applyBorder="1" applyAlignment="1" applyProtection="1">
      <alignment horizontal="left" vertical="center" shrinkToFit="1"/>
      <protection locked="0"/>
    </xf>
    <xf numFmtId="0" fontId="148" fillId="4" borderId="42" xfId="2" applyFont="1" applyFill="1" applyBorder="1" applyAlignment="1">
      <alignment horizontal="left" vertical="center" wrapText="1"/>
    </xf>
    <xf numFmtId="0" fontId="145" fillId="4" borderId="42" xfId="2" applyFont="1" applyFill="1" applyBorder="1" applyAlignment="1">
      <alignment horizontal="left" vertical="center" wrapText="1"/>
    </xf>
    <xf numFmtId="0" fontId="145" fillId="4" borderId="119" xfId="2" applyFont="1" applyFill="1" applyBorder="1" applyAlignment="1">
      <alignment horizontal="left" vertical="center" wrapText="1"/>
    </xf>
    <xf numFmtId="0" fontId="148" fillId="8" borderId="24" xfId="2" applyFont="1" applyFill="1" applyBorder="1" applyAlignment="1">
      <alignment vertical="center" wrapText="1"/>
    </xf>
    <xf numFmtId="0" fontId="145" fillId="8" borderId="24" xfId="2" applyFont="1" applyFill="1" applyBorder="1" applyAlignment="1">
      <alignment vertical="center" wrapText="1"/>
    </xf>
    <xf numFmtId="0" fontId="145" fillId="8" borderId="25" xfId="2" applyFont="1" applyFill="1" applyBorder="1" applyAlignment="1">
      <alignment vertical="center" wrapText="1"/>
    </xf>
    <xf numFmtId="0" fontId="82" fillId="4" borderId="38" xfId="2" applyFont="1" applyFill="1" applyBorder="1" applyAlignment="1">
      <alignment horizontal="left" vertical="center" shrinkToFit="1"/>
    </xf>
    <xf numFmtId="0" fontId="82" fillId="4" borderId="36" xfId="2" applyFont="1" applyFill="1" applyBorder="1" applyAlignment="1">
      <alignment horizontal="left" vertical="center" shrinkToFit="1"/>
    </xf>
    <xf numFmtId="0" fontId="82" fillId="4" borderId="95" xfId="2" applyFont="1" applyFill="1" applyBorder="1" applyAlignment="1">
      <alignment horizontal="left" vertical="center" shrinkToFit="1"/>
    </xf>
    <xf numFmtId="49" fontId="114" fillId="4" borderId="95" xfId="2" applyNumberFormat="1" applyFont="1" applyFill="1" applyBorder="1" applyAlignment="1" applyProtection="1">
      <alignment horizontal="left" vertical="center" shrinkToFit="1"/>
      <protection locked="0"/>
    </xf>
    <xf numFmtId="0" fontId="14" fillId="4" borderId="71" xfId="2" applyFont="1" applyFill="1" applyBorder="1" applyAlignment="1">
      <alignment horizontal="left" vertical="center" wrapText="1"/>
    </xf>
    <xf numFmtId="0" fontId="14" fillId="4" borderId="72" xfId="2" applyFont="1" applyFill="1" applyBorder="1" applyAlignment="1">
      <alignment horizontal="left" vertical="center" wrapText="1"/>
    </xf>
    <xf numFmtId="0" fontId="128" fillId="4" borderId="37" xfId="2" applyFont="1" applyFill="1" applyBorder="1" applyAlignment="1">
      <alignment horizontal="left" vertical="center" shrinkToFit="1"/>
    </xf>
    <xf numFmtId="0" fontId="101" fillId="4" borderId="43" xfId="2" applyFont="1" applyFill="1" applyBorder="1" applyAlignment="1">
      <alignment horizontal="left" vertical="center" shrinkToFit="1"/>
    </xf>
    <xf numFmtId="0" fontId="101" fillId="4" borderId="74" xfId="2" applyFont="1" applyFill="1" applyBorder="1" applyAlignment="1">
      <alignment horizontal="left" vertical="center" shrinkToFit="1"/>
    </xf>
    <xf numFmtId="0" fontId="168" fillId="4" borderId="43" xfId="2" applyFont="1" applyFill="1" applyBorder="1" applyAlignment="1">
      <alignment vertical="center" wrapText="1"/>
    </xf>
    <xf numFmtId="0" fontId="128" fillId="4" borderId="99" xfId="2" applyFont="1" applyFill="1" applyBorder="1" applyAlignment="1">
      <alignment horizontal="left" vertical="center" wrapText="1"/>
    </xf>
    <xf numFmtId="0" fontId="101" fillId="4" borderId="76" xfId="2" applyFont="1" applyFill="1" applyBorder="1" applyAlignment="1">
      <alignment horizontal="left" vertical="center" wrapText="1"/>
    </xf>
    <xf numFmtId="0" fontId="101" fillId="4" borderId="105" xfId="2" applyFont="1" applyFill="1" applyBorder="1" applyAlignment="1">
      <alignment horizontal="left" vertical="center" wrapText="1"/>
    </xf>
    <xf numFmtId="0" fontId="101" fillId="4" borderId="106" xfId="2" applyFont="1" applyFill="1" applyBorder="1" applyAlignment="1">
      <alignment horizontal="left" vertical="center" wrapText="1"/>
    </xf>
    <xf numFmtId="0" fontId="133" fillId="0" borderId="0" xfId="3" applyFont="1" applyAlignment="1" applyProtection="1">
      <alignment horizontal="right" vertical="center" wrapText="1"/>
      <protection locked="0"/>
    </xf>
    <xf numFmtId="0" fontId="93" fillId="7" borderId="37" xfId="2" applyFont="1" applyFill="1" applyBorder="1" applyAlignment="1">
      <alignment vertical="center" shrinkToFit="1"/>
    </xf>
    <xf numFmtId="0" fontId="72" fillId="7" borderId="43" xfId="2" applyFont="1" applyFill="1" applyBorder="1" applyAlignment="1">
      <alignment vertical="center" shrinkToFit="1"/>
    </xf>
    <xf numFmtId="0" fontId="40" fillId="4" borderId="43" xfId="2" applyFont="1" applyFill="1" applyBorder="1" applyAlignment="1">
      <alignment vertical="center" shrinkToFit="1"/>
    </xf>
    <xf numFmtId="0" fontId="40" fillId="4" borderId="74" xfId="2" applyFont="1" applyFill="1" applyBorder="1" applyAlignment="1">
      <alignment vertical="center" shrinkToFit="1"/>
    </xf>
    <xf numFmtId="0" fontId="79" fillId="4" borderId="43" xfId="2" applyFont="1" applyFill="1" applyBorder="1" applyAlignment="1">
      <alignment vertical="center" shrinkToFit="1"/>
    </xf>
    <xf numFmtId="0" fontId="79" fillId="4" borderId="38" xfId="2" applyFont="1" applyFill="1" applyBorder="1" applyAlignment="1">
      <alignment horizontal="left" vertical="center" shrinkToFit="1"/>
    </xf>
    <xf numFmtId="0" fontId="79" fillId="4" borderId="36" xfId="2" applyFont="1" applyFill="1" applyBorder="1" applyAlignment="1">
      <alignment horizontal="left" vertical="center" shrinkToFit="1"/>
    </xf>
    <xf numFmtId="0" fontId="79" fillId="4" borderId="37" xfId="2" applyFont="1" applyFill="1" applyBorder="1" applyAlignment="1">
      <alignment horizontal="left" vertical="center" shrinkToFit="1"/>
    </xf>
    <xf numFmtId="0" fontId="93" fillId="7" borderId="101" xfId="2" applyFont="1" applyFill="1" applyBorder="1" applyAlignment="1">
      <alignment horizontal="left" vertical="center" shrinkToFit="1"/>
    </xf>
    <xf numFmtId="0" fontId="72" fillId="7" borderId="69" xfId="2" applyFont="1" applyFill="1" applyBorder="1" applyAlignment="1">
      <alignment horizontal="left" vertical="center" shrinkToFit="1"/>
    </xf>
    <xf numFmtId="0" fontId="79" fillId="4" borderId="69" xfId="2" applyFont="1" applyFill="1" applyBorder="1" applyAlignment="1">
      <alignment horizontal="left" vertical="center" wrapText="1"/>
    </xf>
    <xf numFmtId="0" fontId="79" fillId="4" borderId="69" xfId="2" applyFont="1" applyFill="1" applyBorder="1" applyAlignment="1">
      <alignment vertical="center" wrapText="1"/>
    </xf>
    <xf numFmtId="0" fontId="79" fillId="4" borderId="70" xfId="2" applyFont="1" applyFill="1" applyBorder="1" applyAlignment="1">
      <alignment horizontal="left" vertical="center" wrapText="1"/>
    </xf>
    <xf numFmtId="0" fontId="79" fillId="4" borderId="71" xfId="2" applyFont="1" applyFill="1" applyBorder="1" applyAlignment="1">
      <alignment horizontal="left" vertical="center" wrapText="1"/>
    </xf>
    <xf numFmtId="0" fontId="79" fillId="4" borderId="101" xfId="2" applyFont="1" applyFill="1" applyBorder="1" applyAlignment="1">
      <alignment horizontal="left" vertical="center" wrapText="1"/>
    </xf>
    <xf numFmtId="0" fontId="135" fillId="4" borderId="38" xfId="2" applyFont="1" applyFill="1" applyBorder="1" applyAlignment="1">
      <alignment horizontal="left" vertical="center" shrinkToFit="1"/>
    </xf>
    <xf numFmtId="0" fontId="81" fillId="4" borderId="36" xfId="2" applyFont="1" applyFill="1" applyBorder="1" applyAlignment="1">
      <alignment horizontal="left" vertical="center" shrinkToFit="1"/>
    </xf>
    <xf numFmtId="0" fontId="81" fillId="4" borderId="95" xfId="2" applyFont="1" applyFill="1" applyBorder="1" applyAlignment="1">
      <alignment horizontal="left" vertical="center" shrinkToFit="1"/>
    </xf>
    <xf numFmtId="0" fontId="21" fillId="4" borderId="36" xfId="2" applyFont="1" applyFill="1" applyBorder="1" applyAlignment="1">
      <alignment horizontal="left" vertical="center" shrinkToFit="1"/>
    </xf>
    <xf numFmtId="0" fontId="21" fillId="4" borderId="95" xfId="2" applyFont="1" applyFill="1" applyBorder="1" applyAlignment="1">
      <alignment horizontal="left" vertical="center" shrinkToFit="1"/>
    </xf>
    <xf numFmtId="0" fontId="82" fillId="4" borderId="43" xfId="2" applyFont="1" applyFill="1" applyBorder="1" applyAlignment="1">
      <alignment vertical="center" shrinkToFit="1"/>
    </xf>
    <xf numFmtId="0" fontId="114" fillId="0" borderId="38" xfId="2" applyFont="1" applyBorder="1" applyAlignment="1">
      <alignment horizontal="center" vertical="center" shrinkToFit="1"/>
    </xf>
    <xf numFmtId="0" fontId="114" fillId="0" borderId="36" xfId="2" applyFont="1" applyBorder="1" applyAlignment="1">
      <alignment horizontal="center" vertical="center" shrinkToFit="1"/>
    </xf>
    <xf numFmtId="0" fontId="114" fillId="0" borderId="95" xfId="2" applyFont="1" applyBorder="1" applyAlignment="1">
      <alignment horizontal="center" vertical="center" shrinkToFit="1"/>
    </xf>
    <xf numFmtId="0" fontId="79" fillId="4" borderId="95" xfId="2" applyFont="1" applyFill="1" applyBorder="1" applyAlignment="1">
      <alignment horizontal="left" vertical="center" shrinkToFit="1"/>
    </xf>
    <xf numFmtId="0" fontId="72" fillId="7" borderId="42" xfId="2" applyFont="1" applyFill="1" applyBorder="1" applyAlignment="1">
      <alignment horizontal="left" vertical="center" shrinkToFit="1"/>
    </xf>
    <xf numFmtId="0" fontId="72" fillId="7" borderId="104" xfId="2" applyFont="1" applyFill="1" applyBorder="1" applyAlignment="1">
      <alignment horizontal="left" vertical="center" shrinkToFit="1"/>
    </xf>
    <xf numFmtId="0" fontId="72" fillId="7" borderId="44" xfId="2" applyFont="1" applyFill="1" applyBorder="1" applyAlignment="1">
      <alignment horizontal="left" vertical="center" shrinkToFit="1"/>
    </xf>
    <xf numFmtId="0" fontId="72" fillId="7" borderId="94" xfId="2" applyFont="1" applyFill="1" applyBorder="1" applyAlignment="1">
      <alignment horizontal="left" vertical="center" shrinkToFit="1"/>
    </xf>
    <xf numFmtId="0" fontId="65" fillId="4" borderId="38" xfId="2" applyFont="1" applyFill="1" applyBorder="1" applyAlignment="1">
      <alignment horizontal="left" vertical="center" shrinkToFit="1"/>
    </xf>
    <xf numFmtId="0" fontId="65" fillId="4" borderId="36" xfId="2" applyFont="1" applyFill="1" applyBorder="1" applyAlignment="1">
      <alignment horizontal="left" vertical="center" shrinkToFit="1"/>
    </xf>
    <xf numFmtId="0" fontId="65" fillId="4" borderId="37" xfId="2" applyFont="1" applyFill="1" applyBorder="1" applyAlignment="1">
      <alignment horizontal="left" vertical="center" shrinkToFit="1"/>
    </xf>
    <xf numFmtId="0" fontId="74" fillId="6" borderId="22" xfId="2" applyFont="1" applyFill="1" applyBorder="1" applyAlignment="1">
      <alignment horizontal="center" vertical="center" textRotation="255" shrinkToFit="1"/>
    </xf>
    <xf numFmtId="0" fontId="74" fillId="6" borderId="23" xfId="2" applyFont="1" applyFill="1" applyBorder="1" applyAlignment="1">
      <alignment horizontal="center" vertical="center" textRotation="255" shrinkToFit="1"/>
    </xf>
    <xf numFmtId="0" fontId="78" fillId="4" borderId="70" xfId="2" applyFont="1" applyFill="1" applyBorder="1" applyAlignment="1">
      <alignment vertical="center" shrinkToFit="1"/>
    </xf>
    <xf numFmtId="0" fontId="79" fillId="4" borderId="71" xfId="2" applyFont="1" applyFill="1" applyBorder="1" applyAlignment="1">
      <alignment vertical="center" shrinkToFit="1"/>
    </xf>
    <xf numFmtId="0" fontId="79" fillId="4" borderId="101" xfId="2" applyFont="1" applyFill="1" applyBorder="1" applyAlignment="1">
      <alignment vertical="center" shrinkToFit="1"/>
    </xf>
    <xf numFmtId="0" fontId="83" fillId="4" borderId="70" xfId="2" applyFont="1" applyFill="1" applyBorder="1" applyAlignment="1">
      <alignment horizontal="left" vertical="center" shrinkToFit="1"/>
    </xf>
    <xf numFmtId="0" fontId="83" fillId="4" borderId="71" xfId="2" applyFont="1" applyFill="1" applyBorder="1" applyAlignment="1">
      <alignment horizontal="left" vertical="center" shrinkToFit="1"/>
    </xf>
    <xf numFmtId="0" fontId="83" fillId="4" borderId="72" xfId="2" applyFont="1" applyFill="1" applyBorder="1" applyAlignment="1">
      <alignment horizontal="left" vertical="center" shrinkToFit="1"/>
    </xf>
    <xf numFmtId="0" fontId="93" fillId="7" borderId="36" xfId="2" applyFont="1" applyFill="1" applyBorder="1" applyAlignment="1">
      <alignment vertical="center" shrinkToFit="1"/>
    </xf>
    <xf numFmtId="0" fontId="72" fillId="7" borderId="36" xfId="2" applyFont="1" applyFill="1" applyBorder="1" applyAlignment="1">
      <alignment vertical="center" shrinkToFit="1"/>
    </xf>
    <xf numFmtId="49" fontId="21" fillId="4" borderId="38" xfId="2" applyNumberFormat="1" applyFont="1" applyFill="1" applyBorder="1" applyAlignment="1" applyProtection="1">
      <alignment horizontal="left" vertical="center" shrinkToFit="1"/>
      <protection locked="0"/>
    </xf>
    <xf numFmtId="49" fontId="21" fillId="4" borderId="36" xfId="2" applyNumberFormat="1" applyFont="1" applyFill="1" applyBorder="1" applyAlignment="1" applyProtection="1">
      <alignment horizontal="left" vertical="center" shrinkToFit="1"/>
      <protection locked="0"/>
    </xf>
    <xf numFmtId="49" fontId="21" fillId="4" borderId="95" xfId="2" applyNumberFormat="1" applyFont="1" applyFill="1" applyBorder="1" applyAlignment="1" applyProtection="1">
      <alignment horizontal="left" vertical="center" shrinkToFit="1"/>
      <protection locked="0"/>
    </xf>
    <xf numFmtId="0" fontId="76" fillId="7" borderId="44" xfId="2" applyFont="1" applyFill="1" applyBorder="1" applyAlignment="1">
      <alignment horizontal="left" vertical="center" shrinkToFit="1"/>
    </xf>
    <xf numFmtId="49" fontId="114" fillId="4" borderId="93" xfId="2" applyNumberFormat="1" applyFont="1" applyFill="1" applyBorder="1" applyAlignment="1" applyProtection="1">
      <alignment horizontal="left" vertical="center" shrinkToFit="1"/>
      <protection locked="0"/>
    </xf>
    <xf numFmtId="49" fontId="114" fillId="4" borderId="44" xfId="2" applyNumberFormat="1" applyFont="1" applyFill="1" applyBorder="1" applyAlignment="1" applyProtection="1">
      <alignment horizontal="left" vertical="center" shrinkToFit="1"/>
      <protection locked="0"/>
    </xf>
    <xf numFmtId="49" fontId="114" fillId="4" borderId="96" xfId="2" applyNumberFormat="1" applyFont="1" applyFill="1" applyBorder="1" applyAlignment="1" applyProtection="1">
      <alignment horizontal="left" vertical="center" shrinkToFit="1"/>
      <protection locked="0"/>
    </xf>
    <xf numFmtId="0" fontId="93" fillId="7" borderId="24" xfId="2" applyFont="1" applyFill="1" applyBorder="1" applyAlignment="1">
      <alignment vertical="center" shrinkToFit="1"/>
    </xf>
    <xf numFmtId="0" fontId="72" fillId="7" borderId="24" xfId="2" applyFont="1" applyFill="1" applyBorder="1" applyAlignment="1">
      <alignment vertical="center" shrinkToFit="1"/>
    </xf>
    <xf numFmtId="49" fontId="122" fillId="4" borderId="97" xfId="3" applyNumberFormat="1" applyFont="1" applyFill="1" applyBorder="1" applyAlignment="1" applyProtection="1">
      <alignment horizontal="left" vertical="center" shrinkToFit="1"/>
      <protection locked="0"/>
    </xf>
    <xf numFmtId="49" fontId="122" fillId="4" borderId="98" xfId="3" applyNumberFormat="1" applyFont="1" applyFill="1" applyBorder="1" applyAlignment="1" applyProtection="1">
      <alignment horizontal="left" vertical="center" shrinkToFit="1"/>
      <protection locked="0"/>
    </xf>
    <xf numFmtId="49" fontId="122" fillId="4" borderId="99" xfId="3" applyNumberFormat="1" applyFont="1" applyFill="1" applyBorder="1" applyAlignment="1" applyProtection="1">
      <alignment horizontal="left" vertical="center" shrinkToFit="1"/>
      <protection locked="0"/>
    </xf>
    <xf numFmtId="0" fontId="76" fillId="7" borderId="97" xfId="2" applyFont="1" applyFill="1" applyBorder="1" applyAlignment="1">
      <alignment horizontal="left" vertical="center" shrinkToFit="1"/>
    </xf>
    <xf numFmtId="0" fontId="76" fillId="7" borderId="98" xfId="2" applyFont="1" applyFill="1" applyBorder="1" applyAlignment="1">
      <alignment horizontal="left" vertical="center" shrinkToFit="1"/>
    </xf>
    <xf numFmtId="49" fontId="114" fillId="4" borderId="97" xfId="2" applyNumberFormat="1" applyFont="1" applyFill="1" applyBorder="1" applyAlignment="1" applyProtection="1">
      <alignment horizontal="left" vertical="center" shrinkToFit="1"/>
      <protection locked="0"/>
    </xf>
    <xf numFmtId="49" fontId="114" fillId="4" borderId="98" xfId="2" applyNumberFormat="1" applyFont="1" applyFill="1" applyBorder="1" applyAlignment="1" applyProtection="1">
      <alignment horizontal="left" vertical="center" shrinkToFit="1"/>
      <protection locked="0"/>
    </xf>
    <xf numFmtId="49" fontId="114" fillId="4" borderId="100" xfId="2" applyNumberFormat="1" applyFont="1" applyFill="1" applyBorder="1" applyAlignment="1" applyProtection="1">
      <alignment horizontal="left" vertical="center" shrinkToFit="1"/>
      <protection locked="0"/>
    </xf>
    <xf numFmtId="0" fontId="93" fillId="7" borderId="44" xfId="2" applyFont="1" applyFill="1" applyBorder="1" applyAlignment="1">
      <alignment vertical="center" shrinkToFit="1"/>
    </xf>
    <xf numFmtId="0" fontId="72" fillId="7" borderId="44" xfId="2" applyFont="1" applyFill="1" applyBorder="1" applyAlignment="1">
      <alignment vertical="center" shrinkToFit="1"/>
    </xf>
    <xf numFmtId="0" fontId="115" fillId="7" borderId="93" xfId="2" applyFont="1" applyFill="1" applyBorder="1" applyAlignment="1">
      <alignment horizontal="left" vertical="center" shrinkToFit="1"/>
    </xf>
    <xf numFmtId="0" fontId="76" fillId="7" borderId="94" xfId="2" applyFont="1" applyFill="1" applyBorder="1" applyAlignment="1">
      <alignment horizontal="left" vertical="center" shrinkToFit="1"/>
    </xf>
    <xf numFmtId="49" fontId="114" fillId="4" borderId="94" xfId="2" applyNumberFormat="1" applyFont="1" applyFill="1" applyBorder="1" applyAlignment="1" applyProtection="1">
      <alignment horizontal="left" vertical="center" shrinkToFit="1"/>
      <protection locked="0"/>
    </xf>
    <xf numFmtId="0" fontId="76" fillId="7" borderId="93" xfId="2" applyFont="1" applyFill="1" applyBorder="1" applyAlignment="1">
      <alignment horizontal="left" vertical="center" shrinkToFit="1"/>
    </xf>
    <xf numFmtId="0" fontId="115" fillId="7" borderId="97" xfId="2" applyFont="1" applyFill="1" applyBorder="1" applyAlignment="1">
      <alignment horizontal="left" vertical="center" shrinkToFit="1"/>
    </xf>
    <xf numFmtId="0" fontId="47" fillId="4" borderId="41" xfId="2" applyFont="1" applyFill="1" applyBorder="1">
      <alignment vertical="center"/>
    </xf>
    <xf numFmtId="0" fontId="47" fillId="4" borderId="42" xfId="2" applyFont="1" applyFill="1" applyBorder="1">
      <alignment vertical="center"/>
    </xf>
    <xf numFmtId="0" fontId="47" fillId="4" borderId="46" xfId="2" applyFont="1" applyFill="1" applyBorder="1">
      <alignment vertical="center"/>
    </xf>
    <xf numFmtId="0" fontId="47" fillId="8" borderId="47" xfId="2" applyFont="1" applyFill="1" applyBorder="1" applyAlignment="1">
      <alignment horizontal="left" vertical="center"/>
    </xf>
    <xf numFmtId="0" fontId="47" fillId="8" borderId="18" xfId="2" applyFont="1" applyFill="1" applyBorder="1" applyAlignment="1">
      <alignment horizontal="left" vertical="center"/>
    </xf>
    <xf numFmtId="0" fontId="47" fillId="8" borderId="48" xfId="2" applyFont="1" applyFill="1" applyBorder="1" applyAlignment="1">
      <alignment horizontal="left" vertical="center"/>
    </xf>
    <xf numFmtId="0" fontId="108" fillId="4" borderId="89" xfId="2" applyFont="1" applyFill="1" applyBorder="1" applyAlignment="1" applyProtection="1">
      <alignment horizontal="center" vertical="center" shrinkToFit="1"/>
      <protection locked="0"/>
    </xf>
    <xf numFmtId="0" fontId="108" fillId="4" borderId="90" xfId="2" applyFont="1" applyFill="1" applyBorder="1" applyAlignment="1" applyProtection="1">
      <alignment horizontal="center" vertical="center" shrinkToFit="1"/>
      <protection locked="0"/>
    </xf>
    <xf numFmtId="0" fontId="108" fillId="4" borderId="91" xfId="2" applyFont="1" applyFill="1" applyBorder="1" applyAlignment="1" applyProtection="1">
      <alignment horizontal="center" vertical="center" shrinkToFit="1"/>
      <protection locked="0"/>
    </xf>
    <xf numFmtId="0" fontId="67" fillId="6" borderId="21" xfId="2" applyFont="1" applyFill="1" applyBorder="1" applyAlignment="1">
      <alignment horizontal="left" vertical="center" textRotation="255" shrinkToFit="1"/>
    </xf>
    <xf numFmtId="0" fontId="74" fillId="6" borderId="22" xfId="2" applyFont="1" applyFill="1" applyBorder="1" applyAlignment="1">
      <alignment horizontal="left" vertical="center" textRotation="255" shrinkToFit="1"/>
    </xf>
    <xf numFmtId="0" fontId="74" fillId="6" borderId="23" xfId="2" applyFont="1" applyFill="1" applyBorder="1" applyAlignment="1">
      <alignment horizontal="left" vertical="center" textRotation="255" shrinkToFit="1"/>
    </xf>
    <xf numFmtId="0" fontId="67" fillId="6" borderId="10" xfId="2" applyFont="1" applyFill="1" applyBorder="1" applyAlignment="1">
      <alignment horizontal="center" vertical="center" textRotation="180" shrinkToFit="1"/>
    </xf>
    <xf numFmtId="0" fontId="67" fillId="6" borderId="0" xfId="2" applyFont="1" applyFill="1" applyAlignment="1">
      <alignment horizontal="center" vertical="center" textRotation="180" shrinkToFit="1"/>
    </xf>
    <xf numFmtId="0" fontId="69" fillId="7" borderId="29" xfId="2" applyFont="1" applyFill="1" applyBorder="1" applyAlignment="1">
      <alignment vertical="center" shrinkToFit="1"/>
    </xf>
    <xf numFmtId="0" fontId="73" fillId="7" borderId="30" xfId="2" applyFont="1" applyFill="1" applyBorder="1" applyAlignment="1">
      <alignment vertical="center" shrinkToFit="1"/>
    </xf>
    <xf numFmtId="0" fontId="73" fillId="7" borderId="31" xfId="2" applyFont="1" applyFill="1" applyBorder="1" applyAlignment="1">
      <alignment vertical="center" shrinkToFit="1"/>
    </xf>
    <xf numFmtId="49" fontId="114" fillId="4" borderId="30" xfId="2" applyNumberFormat="1" applyFont="1" applyFill="1" applyBorder="1" applyAlignment="1" applyProtection="1">
      <alignment horizontal="left" vertical="center" shrinkToFit="1"/>
      <protection locked="0"/>
    </xf>
    <xf numFmtId="49" fontId="114" fillId="4" borderId="33" xfId="2" applyNumberFormat="1" applyFont="1" applyFill="1" applyBorder="1" applyAlignment="1" applyProtection="1">
      <alignment horizontal="left" vertical="center" shrinkToFit="1"/>
      <protection locked="0"/>
    </xf>
    <xf numFmtId="0" fontId="69" fillId="7" borderId="35" xfId="2" applyFont="1" applyFill="1" applyBorder="1" applyAlignment="1">
      <alignment vertical="center" shrinkToFit="1"/>
    </xf>
    <xf numFmtId="0" fontId="73" fillId="9" borderId="36" xfId="2" applyFont="1" applyFill="1" applyBorder="1" applyAlignment="1">
      <alignment vertical="center" shrinkToFit="1"/>
    </xf>
    <xf numFmtId="0" fontId="73" fillId="9" borderId="37" xfId="2" applyFont="1" applyFill="1" applyBorder="1" applyAlignment="1">
      <alignment vertical="center" shrinkToFit="1"/>
    </xf>
    <xf numFmtId="0" fontId="73" fillId="7" borderId="36" xfId="2" applyFont="1" applyFill="1" applyBorder="1" applyAlignment="1">
      <alignment vertical="center" shrinkToFit="1"/>
    </xf>
    <xf numFmtId="0" fontId="73" fillId="7" borderId="37" xfId="2" applyFont="1" applyFill="1" applyBorder="1" applyAlignment="1">
      <alignment vertical="center" shrinkToFit="1"/>
    </xf>
    <xf numFmtId="0" fontId="65" fillId="4" borderId="93" xfId="2" applyFont="1" applyFill="1" applyBorder="1" applyAlignment="1">
      <alignment vertical="center" shrinkToFit="1"/>
    </xf>
    <xf numFmtId="0" fontId="79" fillId="4" borderId="44" xfId="2" applyFont="1" applyFill="1" applyBorder="1" applyAlignment="1">
      <alignment vertical="center" shrinkToFit="1"/>
    </xf>
    <xf numFmtId="0" fontId="79" fillId="4" borderId="94" xfId="2" applyFont="1" applyFill="1" applyBorder="1" applyAlignment="1">
      <alignment vertical="center" shrinkToFit="1"/>
    </xf>
    <xf numFmtId="0" fontId="78" fillId="4" borderId="93" xfId="2" applyFont="1" applyFill="1" applyBorder="1" applyAlignment="1">
      <alignment vertical="center" shrinkToFit="1"/>
    </xf>
    <xf numFmtId="0" fontId="65" fillId="4" borderId="44" xfId="2" applyFont="1" applyFill="1" applyBorder="1" applyAlignment="1">
      <alignment vertical="center" shrinkToFit="1"/>
    </xf>
    <xf numFmtId="0" fontId="65" fillId="4" borderId="45" xfId="2" applyFont="1" applyFill="1" applyBorder="1" applyAlignment="1">
      <alignment vertical="center" shrinkToFit="1"/>
    </xf>
    <xf numFmtId="0" fontId="119" fillId="7" borderId="35" xfId="2" applyFont="1" applyFill="1" applyBorder="1" applyAlignment="1">
      <alignment vertical="center" shrinkToFit="1"/>
    </xf>
    <xf numFmtId="0" fontId="102" fillId="7" borderId="36" xfId="2" applyFont="1" applyFill="1" applyBorder="1" applyAlignment="1">
      <alignment vertical="center" shrinkToFit="1"/>
    </xf>
    <xf numFmtId="0" fontId="102" fillId="7" borderId="37" xfId="2" applyFont="1" applyFill="1" applyBorder="1" applyAlignment="1">
      <alignment vertical="center" shrinkToFit="1"/>
    </xf>
    <xf numFmtId="49" fontId="114" fillId="4" borderId="45" xfId="2" applyNumberFormat="1" applyFont="1" applyFill="1" applyBorder="1" applyAlignment="1" applyProtection="1">
      <alignment horizontal="left" vertical="center" shrinkToFit="1"/>
      <protection locked="0"/>
    </xf>
    <xf numFmtId="49" fontId="114" fillId="4" borderId="37" xfId="2" applyNumberFormat="1" applyFont="1" applyFill="1" applyBorder="1" applyAlignment="1" applyProtection="1">
      <alignment horizontal="left" vertical="center" shrinkToFit="1"/>
      <protection locked="0"/>
    </xf>
    <xf numFmtId="0" fontId="115" fillId="7" borderId="38" xfId="2" applyFont="1" applyFill="1" applyBorder="1" applyAlignment="1">
      <alignment horizontal="left" vertical="center" shrinkToFit="1"/>
    </xf>
    <xf numFmtId="0" fontId="76" fillId="7" borderId="36" xfId="2" applyFont="1" applyFill="1" applyBorder="1" applyAlignment="1">
      <alignment horizontal="left" vertical="center" shrinkToFit="1"/>
    </xf>
    <xf numFmtId="0" fontId="76" fillId="7" borderId="37" xfId="2" applyFont="1" applyFill="1" applyBorder="1" applyAlignment="1">
      <alignment horizontal="left" vertical="center" shrinkToFit="1"/>
    </xf>
    <xf numFmtId="0" fontId="69" fillId="7" borderId="41" xfId="2" applyFont="1" applyFill="1" applyBorder="1" applyAlignment="1">
      <alignment horizontal="left" vertical="center" shrinkToFit="1"/>
    </xf>
    <xf numFmtId="0" fontId="73" fillId="7" borderId="42" xfId="2" applyFont="1" applyFill="1" applyBorder="1" applyAlignment="1">
      <alignment horizontal="left" vertical="center" shrinkToFit="1"/>
    </xf>
    <xf numFmtId="0" fontId="73" fillId="7" borderId="46" xfId="2" applyFont="1" applyFill="1" applyBorder="1" applyAlignment="1">
      <alignment horizontal="left" vertical="center" shrinkToFit="1"/>
    </xf>
    <xf numFmtId="0" fontId="29" fillId="0" borderId="0" xfId="3"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4" borderId="0" xfId="0" applyFont="1" applyFill="1" applyBorder="1" applyAlignment="1" applyProtection="1">
      <alignment horizontal="left"/>
      <protection locked="0"/>
    </xf>
    <xf numFmtId="0" fontId="14" fillId="4" borderId="0" xfId="0" applyFont="1" applyFill="1" applyBorder="1" applyAlignment="1" applyProtection="1">
      <alignment horizontal="left" vertical="center"/>
      <protection locked="0"/>
    </xf>
    <xf numFmtId="0" fontId="9" fillId="4" borderId="0" xfId="0" applyFont="1" applyFill="1" applyBorder="1" applyAlignment="1" applyProtection="1">
      <alignment horizontal="left" vertical="center"/>
      <protection locked="0"/>
    </xf>
    <xf numFmtId="0" fontId="13" fillId="4" borderId="90" xfId="0" applyFont="1" applyFill="1" applyBorder="1" applyAlignment="1" applyProtection="1">
      <alignment horizontal="left"/>
      <protection locked="0"/>
    </xf>
    <xf numFmtId="0" fontId="13" fillId="0" borderId="0" xfId="0" applyFont="1" applyBorder="1" applyAlignment="1" applyProtection="1">
      <alignment horizontal="left"/>
      <protection locked="0"/>
    </xf>
    <xf numFmtId="0" fontId="13" fillId="0" borderId="0"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13" fillId="0" borderId="25" xfId="0" applyFont="1" applyBorder="1" applyAlignment="1" applyProtection="1">
      <alignment horizontal="left" vertical="center" wrapText="1"/>
      <protection locked="0"/>
    </xf>
    <xf numFmtId="0" fontId="13" fillId="0" borderId="90" xfId="0" applyFont="1" applyFill="1" applyBorder="1" applyAlignment="1" applyProtection="1">
      <alignment horizontal="left"/>
      <protection locked="0"/>
    </xf>
    <xf numFmtId="0" fontId="13" fillId="4" borderId="0" xfId="0" applyFont="1" applyFill="1" applyBorder="1" applyAlignment="1" applyProtection="1">
      <alignment horizontal="left" wrapText="1"/>
      <protection locked="0"/>
    </xf>
    <xf numFmtId="0" fontId="14" fillId="4" borderId="0" xfId="0" applyFont="1" applyFill="1" applyBorder="1" applyAlignment="1" applyProtection="1">
      <alignment vertical="center"/>
      <protection locked="0"/>
    </xf>
    <xf numFmtId="0" fontId="9" fillId="4" borderId="0" xfId="0" applyFont="1" applyFill="1" applyBorder="1" applyAlignment="1" applyProtection="1">
      <alignment vertical="center"/>
      <protection locked="0"/>
    </xf>
    <xf numFmtId="0" fontId="13" fillId="4" borderId="0"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protection locked="0"/>
    </xf>
    <xf numFmtId="0" fontId="14" fillId="4" borderId="0" xfId="0" applyFont="1" applyFill="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7" fillId="4"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14" fillId="4" borderId="0" xfId="0" applyFont="1" applyFill="1" applyBorder="1" applyAlignment="1" applyProtection="1">
      <alignment vertical="center" wrapText="1"/>
      <protection locked="0"/>
    </xf>
    <xf numFmtId="0" fontId="8" fillId="0" borderId="0" xfId="0" applyFont="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89" xfId="0" applyFont="1" applyFill="1" applyBorder="1" applyAlignment="1" applyProtection="1">
      <alignment horizontal="center" vertical="center"/>
      <protection locked="0"/>
    </xf>
    <xf numFmtId="0" fontId="8" fillId="3" borderId="90" xfId="0" applyFont="1" applyFill="1" applyBorder="1" applyAlignment="1" applyProtection="1">
      <alignment horizontal="center" vertical="center"/>
      <protection locked="0"/>
    </xf>
    <xf numFmtId="0" fontId="27" fillId="0" borderId="0" xfId="2" applyFont="1" applyAlignment="1" applyProtection="1">
      <alignment horizontal="center" vertical="center"/>
      <protection locked="0"/>
    </xf>
    <xf numFmtId="0" fontId="25" fillId="0" borderId="4" xfId="2" applyFont="1" applyBorder="1" applyAlignment="1" applyProtection="1">
      <alignment horizontal="left" vertical="center" wrapText="1"/>
      <protection locked="0"/>
    </xf>
    <xf numFmtId="0" fontId="25" fillId="0" borderId="0" xfId="2" applyFont="1" applyAlignment="1" applyProtection="1">
      <alignment horizontal="left" vertical="center" wrapText="1"/>
      <protection locked="0"/>
    </xf>
    <xf numFmtId="0" fontId="25" fillId="0" borderId="5" xfId="2" applyFont="1" applyBorder="1" applyAlignment="1" applyProtection="1">
      <alignment horizontal="left" vertical="center" wrapText="1"/>
      <protection locked="0"/>
    </xf>
    <xf numFmtId="0" fontId="14" fillId="0" borderId="23" xfId="0" applyFont="1" applyBorder="1" applyAlignment="1" applyProtection="1">
      <alignment horizontal="left" vertical="center"/>
      <protection locked="0"/>
    </xf>
    <xf numFmtId="0" fontId="14" fillId="0" borderId="24" xfId="0" applyFont="1" applyBorder="1" applyAlignment="1" applyProtection="1">
      <alignment horizontal="left" vertical="center"/>
      <protection locked="0"/>
    </xf>
    <xf numFmtId="0" fontId="25" fillId="0" borderId="6" xfId="2" applyFont="1" applyBorder="1" applyAlignment="1" applyProtection="1">
      <alignment horizontal="left" vertical="center" wrapText="1"/>
      <protection locked="0"/>
    </xf>
    <xf numFmtId="0" fontId="25" fillId="0" borderId="7" xfId="2" applyFont="1" applyBorder="1" applyAlignment="1" applyProtection="1">
      <alignment horizontal="left" vertical="center" wrapText="1"/>
      <protection locked="0"/>
    </xf>
    <xf numFmtId="0" fontId="2" fillId="0" borderId="1" xfId="2" applyFont="1" applyBorder="1" applyAlignment="1" applyProtection="1">
      <alignment horizontal="center" vertical="center" wrapText="1"/>
      <protection locked="0"/>
    </xf>
    <xf numFmtId="0" fontId="2" fillId="0" borderId="2" xfId="2" applyFont="1" applyBorder="1" applyAlignment="1" applyProtection="1">
      <alignment horizontal="center" vertical="center" wrapText="1"/>
      <protection locked="0"/>
    </xf>
    <xf numFmtId="0" fontId="2" fillId="0" borderId="3" xfId="2"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4" xfId="2" applyFont="1" applyBorder="1" applyAlignment="1" applyProtection="1">
      <alignment horizontal="center" vertical="center" wrapText="1"/>
      <protection locked="0"/>
    </xf>
    <xf numFmtId="0" fontId="6" fillId="0" borderId="0" xfId="2" applyFont="1" applyAlignment="1" applyProtection="1">
      <alignment horizontal="center" vertical="center" wrapText="1"/>
      <protection locked="0"/>
    </xf>
    <xf numFmtId="0" fontId="6" fillId="0" borderId="5" xfId="2" applyFont="1" applyBorder="1" applyAlignment="1" applyProtection="1">
      <alignment horizontal="center" vertical="center" wrapText="1"/>
      <protection locked="0"/>
    </xf>
    <xf numFmtId="0" fontId="24" fillId="2" borderId="0" xfId="2" applyFont="1" applyFill="1" applyAlignment="1" applyProtection="1">
      <alignment horizontal="left" vertical="center"/>
      <protection locked="0"/>
    </xf>
    <xf numFmtId="0" fontId="8" fillId="3" borderId="21"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14" fillId="0" borderId="22"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0" xfId="0" applyFont="1" applyBorder="1" applyAlignment="1" applyProtection="1">
      <alignment horizontal="left" vertical="center"/>
      <protection locked="0"/>
    </xf>
    <xf numFmtId="0" fontId="30" fillId="4" borderId="0" xfId="2" applyFont="1" applyFill="1" applyAlignment="1">
      <alignment horizontal="center" vertical="center"/>
    </xf>
    <xf numFmtId="0" fontId="32" fillId="4" borderId="0" xfId="2" applyFont="1" applyFill="1" applyAlignment="1">
      <alignment horizontal="left" vertical="center"/>
    </xf>
    <xf numFmtId="0" fontId="25" fillId="4" borderId="7" xfId="2" applyFont="1" applyFill="1" applyBorder="1" applyAlignment="1" applyProtection="1">
      <alignment horizontal="left" vertical="center" wrapText="1"/>
      <protection locked="0"/>
    </xf>
    <xf numFmtId="0" fontId="25" fillId="4" borderId="7" xfId="2" applyFont="1" applyFill="1" applyBorder="1" applyAlignment="1" applyProtection="1">
      <alignment horizontal="left" vertical="center"/>
      <protection locked="0"/>
    </xf>
    <xf numFmtId="0" fontId="34" fillId="4" borderId="0" xfId="2" applyFont="1" applyFill="1" applyAlignment="1">
      <alignment horizontal="left" vertical="center"/>
    </xf>
    <xf numFmtId="0" fontId="34" fillId="4" borderId="0" xfId="2" applyFont="1" applyFill="1" applyAlignment="1" applyProtection="1">
      <alignment horizontal="left" vertical="center"/>
      <protection locked="0"/>
    </xf>
    <xf numFmtId="0" fontId="25" fillId="4" borderId="7" xfId="2" applyFont="1" applyFill="1" applyBorder="1" applyAlignment="1" applyProtection="1">
      <alignment horizontal="center" vertical="center" wrapText="1"/>
      <protection locked="0"/>
    </xf>
    <xf numFmtId="0" fontId="32" fillId="4" borderId="0" xfId="2" applyFont="1" applyFill="1" applyAlignment="1">
      <alignment horizontal="left" vertical="center" shrinkToFit="1"/>
    </xf>
    <xf numFmtId="0" fontId="32" fillId="4" borderId="0" xfId="2" applyFont="1" applyFill="1" applyAlignment="1">
      <alignment horizontal="center" vertical="center"/>
    </xf>
    <xf numFmtId="0" fontId="32" fillId="4" borderId="7" xfId="2" applyFont="1" applyFill="1" applyBorder="1" applyAlignment="1" applyProtection="1">
      <alignment horizontal="center" vertical="center"/>
      <protection locked="0"/>
    </xf>
    <xf numFmtId="0" fontId="32" fillId="4" borderId="0" xfId="2" applyFont="1" applyFill="1" applyAlignment="1">
      <alignment horizontal="center" vertical="center" shrinkToFit="1"/>
    </xf>
    <xf numFmtId="0" fontId="32" fillId="4" borderId="7" xfId="2" applyFont="1" applyFill="1" applyBorder="1" applyAlignment="1" applyProtection="1">
      <alignment horizontal="center" vertical="center" wrapText="1" shrinkToFit="1"/>
      <protection locked="0"/>
    </xf>
    <xf numFmtId="0" fontId="25" fillId="4" borderId="0" xfId="2" applyFont="1" applyFill="1" applyAlignment="1">
      <alignment horizontal="right" vertical="center" wrapText="1"/>
    </xf>
    <xf numFmtId="0" fontId="34" fillId="4" borderId="7" xfId="2" applyFont="1" applyFill="1" applyBorder="1" applyAlignment="1" applyProtection="1">
      <alignment horizontal="center" vertical="center"/>
      <protection locked="0"/>
    </xf>
    <xf numFmtId="0" fontId="34" fillId="4" borderId="7" xfId="2" applyFont="1" applyFill="1" applyBorder="1" applyAlignment="1" applyProtection="1">
      <alignment horizontal="left" vertical="center"/>
      <protection locked="0"/>
    </xf>
    <xf numFmtId="0" fontId="34" fillId="4" borderId="2" xfId="2" applyFont="1" applyFill="1" applyBorder="1" applyAlignment="1">
      <alignment horizontal="left" vertical="center"/>
    </xf>
    <xf numFmtId="0" fontId="36" fillId="4" borderId="0" xfId="2" applyFont="1" applyFill="1" applyAlignment="1">
      <alignment horizontal="center" vertical="center"/>
    </xf>
    <xf numFmtId="0" fontId="31" fillId="4" borderId="0" xfId="2" applyFont="1" applyFill="1" applyAlignment="1">
      <alignment horizontal="left" vertical="center"/>
    </xf>
    <xf numFmtId="0" fontId="32" fillId="4" borderId="7" xfId="2" applyFont="1" applyFill="1" applyBorder="1" applyAlignment="1" applyProtection="1">
      <alignment horizontal="left" vertical="center" wrapText="1"/>
      <protection locked="0"/>
    </xf>
    <xf numFmtId="0" fontId="23" fillId="4" borderId="6" xfId="2" applyFont="1" applyFill="1" applyBorder="1" applyAlignment="1">
      <alignment vertical="center" shrinkToFit="1"/>
    </xf>
    <xf numFmtId="0" fontId="23" fillId="4" borderId="7" xfId="2" applyFont="1" applyFill="1" applyBorder="1" applyAlignment="1">
      <alignment vertical="center" shrinkToFit="1"/>
    </xf>
    <xf numFmtId="0" fontId="23" fillId="4" borderId="8" xfId="2" applyFont="1" applyFill="1" applyBorder="1" applyAlignment="1">
      <alignment vertical="center" shrinkToFit="1"/>
    </xf>
    <xf numFmtId="0" fontId="33" fillId="4" borderId="14" xfId="2" applyFont="1" applyFill="1" applyBorder="1" applyAlignment="1">
      <alignment horizontal="center" vertical="center" shrinkToFit="1"/>
    </xf>
    <xf numFmtId="0" fontId="33" fillId="4" borderId="15" xfId="2" applyFont="1" applyFill="1" applyBorder="1" applyAlignment="1">
      <alignment horizontal="center" vertical="center" shrinkToFit="1"/>
    </xf>
    <xf numFmtId="0" fontId="33" fillId="4" borderId="16" xfId="2" applyFont="1" applyFill="1" applyBorder="1" applyAlignment="1">
      <alignment horizontal="center" vertical="center" shrinkToFit="1"/>
    </xf>
    <xf numFmtId="0" fontId="23" fillId="4" borderId="1" xfId="2" applyFont="1" applyFill="1" applyBorder="1" applyAlignment="1">
      <alignment vertical="center" shrinkToFit="1"/>
    </xf>
    <xf numFmtId="0" fontId="23" fillId="4" borderId="2" xfId="2" applyFont="1" applyFill="1" applyBorder="1" applyAlignment="1">
      <alignment vertical="center" shrinkToFit="1"/>
    </xf>
    <xf numFmtId="0" fontId="23" fillId="4" borderId="3" xfId="2" applyFont="1" applyFill="1" applyBorder="1" applyAlignment="1">
      <alignment vertical="center" shrinkToFit="1"/>
    </xf>
    <xf numFmtId="0" fontId="39" fillId="4" borderId="4" xfId="2" applyFont="1" applyFill="1" applyBorder="1" applyAlignment="1">
      <alignment vertical="center" shrinkToFit="1"/>
    </xf>
    <xf numFmtId="0" fontId="39" fillId="4" borderId="0" xfId="2" applyFont="1" applyFill="1" applyAlignment="1">
      <alignment vertical="center" shrinkToFit="1"/>
    </xf>
    <xf numFmtId="0" fontId="39" fillId="4" borderId="5" xfId="2" applyFont="1" applyFill="1" applyBorder="1" applyAlignment="1">
      <alignment vertical="center" shrinkToFit="1"/>
    </xf>
    <xf numFmtId="0" fontId="23" fillId="4" borderId="4" xfId="2" applyFont="1" applyFill="1" applyBorder="1" applyAlignment="1">
      <alignment vertical="center" shrinkToFit="1"/>
    </xf>
    <xf numFmtId="0" fontId="23" fillId="4" borderId="0" xfId="2" applyFont="1" applyFill="1" applyAlignment="1">
      <alignment vertical="center" shrinkToFit="1"/>
    </xf>
    <xf numFmtId="0" fontId="23" fillId="4" borderId="5" xfId="2" applyFont="1" applyFill="1" applyBorder="1" applyAlignment="1">
      <alignment vertical="center" shrinkToFit="1"/>
    </xf>
    <xf numFmtId="0" fontId="41" fillId="4" borderId="1" xfId="2" applyFont="1" applyFill="1" applyBorder="1" applyAlignment="1">
      <alignment vertical="center" shrinkToFit="1"/>
    </xf>
    <xf numFmtId="0" fontId="41" fillId="4" borderId="2" xfId="2" applyFont="1" applyFill="1" applyBorder="1" applyAlignment="1">
      <alignment vertical="center" shrinkToFit="1"/>
    </xf>
    <xf numFmtId="0" fontId="41" fillId="4" borderId="3" xfId="2" applyFont="1" applyFill="1" applyBorder="1" applyAlignment="1">
      <alignment vertical="center" shrinkToFit="1"/>
    </xf>
    <xf numFmtId="0" fontId="19" fillId="4" borderId="4" xfId="2" applyFont="1" applyFill="1" applyBorder="1" applyAlignment="1">
      <alignment vertical="center" shrinkToFit="1"/>
    </xf>
    <xf numFmtId="0" fontId="19" fillId="4" borderId="0" xfId="2" applyFont="1" applyFill="1" applyAlignment="1">
      <alignment vertical="center" shrinkToFit="1"/>
    </xf>
    <xf numFmtId="0" fontId="19" fillId="4" borderId="5" xfId="2" applyFont="1" applyFill="1" applyBorder="1" applyAlignment="1">
      <alignment vertical="center" shrinkToFit="1"/>
    </xf>
    <xf numFmtId="0" fontId="42" fillId="4" borderId="4" xfId="2" applyFont="1" applyFill="1" applyBorder="1" applyAlignment="1">
      <alignment vertical="center" shrinkToFit="1"/>
    </xf>
    <xf numFmtId="0" fontId="42" fillId="4" borderId="0" xfId="2" applyFont="1" applyFill="1" applyAlignment="1">
      <alignment vertical="center" shrinkToFit="1"/>
    </xf>
    <xf numFmtId="0" fontId="42" fillId="4" borderId="5" xfId="2" applyFont="1" applyFill="1" applyBorder="1" applyAlignment="1">
      <alignment vertical="center" shrinkToFit="1"/>
    </xf>
    <xf numFmtId="0" fontId="39" fillId="4" borderId="1" xfId="2" applyFont="1" applyFill="1" applyBorder="1" applyAlignment="1">
      <alignment vertical="center" shrinkToFit="1"/>
    </xf>
    <xf numFmtId="0" fontId="39" fillId="4" borderId="2" xfId="2" applyFont="1" applyFill="1" applyBorder="1" applyAlignment="1">
      <alignment vertical="center" shrinkToFit="1"/>
    </xf>
    <xf numFmtId="0" fontId="39" fillId="4" borderId="3" xfId="2" applyFont="1" applyFill="1" applyBorder="1" applyAlignment="1">
      <alignment vertical="center" shrinkToFit="1"/>
    </xf>
    <xf numFmtId="0" fontId="19" fillId="4" borderId="7" xfId="2" applyFont="1" applyFill="1" applyBorder="1" applyAlignment="1" applyProtection="1">
      <alignment horizontal="left" vertical="center" shrinkToFit="1"/>
      <protection locked="0"/>
    </xf>
    <xf numFmtId="0" fontId="19" fillId="4" borderId="8" xfId="2" applyFont="1" applyFill="1" applyBorder="1" applyAlignment="1" applyProtection="1">
      <alignment horizontal="left" vertical="center" shrinkToFit="1"/>
      <protection locked="0"/>
    </xf>
    <xf numFmtId="0" fontId="39" fillId="4" borderId="6" xfId="2" applyFont="1" applyFill="1" applyBorder="1" applyAlignment="1">
      <alignment vertical="center" shrinkToFit="1"/>
    </xf>
    <xf numFmtId="0" fontId="39" fillId="4" borderId="7" xfId="2" applyFont="1" applyFill="1" applyBorder="1" applyAlignment="1">
      <alignment vertical="center" shrinkToFit="1"/>
    </xf>
    <xf numFmtId="0" fontId="39" fillId="4" borderId="8" xfId="2" applyFont="1" applyFill="1" applyBorder="1" applyAlignment="1">
      <alignment vertical="center" shrinkToFit="1"/>
    </xf>
    <xf numFmtId="0" fontId="46" fillId="4" borderId="1" xfId="2" applyFont="1" applyFill="1" applyBorder="1" applyAlignment="1">
      <alignment vertical="center" shrinkToFit="1"/>
    </xf>
    <xf numFmtId="0" fontId="46" fillId="4" borderId="2" xfId="2" applyFont="1" applyFill="1" applyBorder="1" applyAlignment="1">
      <alignment vertical="center" shrinkToFit="1"/>
    </xf>
    <xf numFmtId="0" fontId="46" fillId="4" borderId="3" xfId="2" applyFont="1" applyFill="1" applyBorder="1" applyAlignment="1">
      <alignment vertical="center" shrinkToFit="1"/>
    </xf>
    <xf numFmtId="0" fontId="19" fillId="4" borderId="4" xfId="2" applyFont="1" applyFill="1" applyBorder="1" applyAlignment="1">
      <alignment horizontal="left" vertical="center" shrinkToFit="1"/>
    </xf>
    <xf numFmtId="0" fontId="19" fillId="4" borderId="0" xfId="2" applyFont="1" applyFill="1" applyAlignment="1">
      <alignment horizontal="left" vertical="center" shrinkToFit="1"/>
    </xf>
    <xf numFmtId="0" fontId="19" fillId="4" borderId="0" xfId="2" applyFont="1" applyFill="1" applyAlignment="1" applyProtection="1">
      <alignment horizontal="left" vertical="center" shrinkToFit="1"/>
      <protection locked="0"/>
    </xf>
    <xf numFmtId="0" fontId="19" fillId="4" borderId="5" xfId="2" applyFont="1" applyFill="1" applyBorder="1" applyAlignment="1" applyProtection="1">
      <alignment horizontal="left" vertical="center" shrinkToFit="1"/>
      <protection locked="0"/>
    </xf>
    <xf numFmtId="0" fontId="19" fillId="4" borderId="6" xfId="2" applyFont="1" applyFill="1" applyBorder="1" applyAlignment="1">
      <alignment horizontal="left" vertical="center" shrinkToFit="1"/>
    </xf>
    <xf numFmtId="0" fontId="19" fillId="4" borderId="7" xfId="2" applyFont="1" applyFill="1" applyBorder="1" applyAlignment="1">
      <alignment horizontal="left" vertical="center" shrinkToFit="1"/>
    </xf>
    <xf numFmtId="0" fontId="56" fillId="4" borderId="0" xfId="2" applyFont="1" applyFill="1" applyAlignment="1">
      <alignment vertical="center" shrinkToFit="1"/>
    </xf>
    <xf numFmtId="0" fontId="46" fillId="4" borderId="0" xfId="2" applyFont="1" applyFill="1" applyAlignment="1">
      <alignment vertical="center" shrinkToFit="1"/>
    </xf>
    <xf numFmtId="0" fontId="50" fillId="4" borderId="1" xfId="2" applyFont="1" applyFill="1" applyBorder="1" applyAlignment="1" applyProtection="1">
      <alignment horizontal="center" vertical="center" shrinkToFit="1"/>
      <protection locked="0"/>
    </xf>
    <xf numFmtId="0" fontId="50" fillId="4" borderId="2" xfId="2" applyFont="1" applyFill="1" applyBorder="1" applyAlignment="1" applyProtection="1">
      <alignment horizontal="center" vertical="center" shrinkToFit="1"/>
      <protection locked="0"/>
    </xf>
    <xf numFmtId="0" fontId="50" fillId="4" borderId="2" xfId="2" applyFont="1" applyFill="1" applyBorder="1" applyAlignment="1">
      <alignment horizontal="left" vertical="center" shrinkToFit="1"/>
    </xf>
    <xf numFmtId="0" fontId="50" fillId="4" borderId="3" xfId="2" applyFont="1" applyFill="1" applyBorder="1" applyAlignment="1">
      <alignment horizontal="left" vertical="center" shrinkToFit="1"/>
    </xf>
    <xf numFmtId="0" fontId="53" fillId="4" borderId="4" xfId="2" applyFont="1" applyFill="1" applyBorder="1" applyAlignment="1">
      <alignment horizontal="left" vertical="center" shrinkToFit="1"/>
    </xf>
    <xf numFmtId="0" fontId="53" fillId="4" borderId="0" xfId="2" applyFont="1" applyFill="1" applyAlignment="1">
      <alignment horizontal="left" vertical="center" shrinkToFit="1"/>
    </xf>
    <xf numFmtId="0" fontId="53" fillId="4" borderId="5" xfId="2" applyFont="1" applyFill="1" applyBorder="1" applyAlignment="1">
      <alignment horizontal="left" vertical="center" shrinkToFit="1"/>
    </xf>
    <xf numFmtId="0" fontId="54" fillId="4" borderId="4" xfId="2" applyFont="1" applyFill="1" applyBorder="1" applyAlignment="1">
      <alignment horizontal="left" vertical="center" shrinkToFit="1"/>
    </xf>
    <xf numFmtId="0" fontId="54" fillId="4" borderId="0" xfId="2" applyFont="1" applyFill="1" applyAlignment="1">
      <alignment horizontal="left" vertical="center" shrinkToFit="1"/>
    </xf>
    <xf numFmtId="0" fontId="54" fillId="4" borderId="0" xfId="2" applyFont="1" applyFill="1" applyAlignment="1" applyProtection="1">
      <alignment horizontal="left" vertical="center" shrinkToFit="1"/>
      <protection locked="0"/>
    </xf>
    <xf numFmtId="0" fontId="54" fillId="4" borderId="5" xfId="2" applyFont="1" applyFill="1" applyBorder="1" applyAlignment="1" applyProtection="1">
      <alignment horizontal="left" vertical="center" shrinkToFit="1"/>
      <protection locked="0"/>
    </xf>
    <xf numFmtId="0" fontId="44" fillId="4" borderId="6" xfId="2" applyFont="1" applyFill="1" applyBorder="1" applyAlignment="1">
      <alignment horizontal="center" vertical="center" shrinkToFit="1"/>
    </xf>
    <xf numFmtId="0" fontId="44" fillId="4" borderId="7" xfId="2" applyFont="1" applyFill="1" applyBorder="1" applyAlignment="1">
      <alignment horizontal="center" vertical="center" shrinkToFit="1"/>
    </xf>
    <xf numFmtId="0" fontId="44" fillId="4" borderId="17" xfId="2" applyFont="1" applyFill="1" applyBorder="1" applyAlignment="1" applyProtection="1">
      <alignment horizontal="left" vertical="center" shrinkToFit="1"/>
      <protection locked="0"/>
    </xf>
    <xf numFmtId="0" fontId="44" fillId="4" borderId="18" xfId="2" applyFont="1" applyFill="1" applyBorder="1" applyAlignment="1" applyProtection="1">
      <alignment horizontal="left" vertical="center" shrinkToFit="1"/>
      <protection locked="0"/>
    </xf>
    <xf numFmtId="0" fontId="44" fillId="4" borderId="19" xfId="2" applyFont="1" applyFill="1" applyBorder="1" applyAlignment="1">
      <alignment horizontal="right" vertical="center" shrinkToFit="1"/>
    </xf>
    <xf numFmtId="0" fontId="44" fillId="4" borderId="7" xfId="2" applyFont="1" applyFill="1" applyBorder="1" applyAlignment="1">
      <alignment horizontal="right" vertical="center" shrinkToFit="1"/>
    </xf>
    <xf numFmtId="0" fontId="25" fillId="4" borderId="0" xfId="2" applyFont="1" applyFill="1">
      <alignment vertical="center"/>
    </xf>
    <xf numFmtId="0" fontId="62" fillId="4" borderId="0" xfId="2" applyFont="1" applyFill="1">
      <alignment vertical="center"/>
    </xf>
    <xf numFmtId="0" fontId="58" fillId="4" borderId="1" xfId="2" applyFont="1" applyFill="1" applyBorder="1" applyAlignment="1">
      <alignment horizontal="center" vertical="center"/>
    </xf>
    <xf numFmtId="0" fontId="58" fillId="4" borderId="2" xfId="2" applyFont="1" applyFill="1" applyBorder="1" applyAlignment="1">
      <alignment horizontal="center" vertical="center"/>
    </xf>
    <xf numFmtId="0" fontId="58" fillId="4" borderId="3" xfId="2" applyFont="1" applyFill="1" applyBorder="1" applyAlignment="1">
      <alignment horizontal="center" vertical="center"/>
    </xf>
    <xf numFmtId="0" fontId="59" fillId="4" borderId="4" xfId="2" applyFont="1" applyFill="1" applyBorder="1" applyAlignment="1">
      <alignment horizontal="center" vertical="center"/>
    </xf>
    <xf numFmtId="0" fontId="59" fillId="4" borderId="0" xfId="2" applyFont="1" applyFill="1" applyAlignment="1">
      <alignment horizontal="center" vertical="center"/>
    </xf>
    <xf numFmtId="0" fontId="59" fillId="4" borderId="5" xfId="2" applyFont="1" applyFill="1" applyBorder="1" applyAlignment="1">
      <alignment horizontal="center" vertical="center"/>
    </xf>
    <xf numFmtId="0" fontId="58" fillId="4" borderId="4" xfId="2" applyFont="1" applyFill="1" applyBorder="1" applyAlignment="1">
      <alignment horizontal="center" vertical="center"/>
    </xf>
    <xf numFmtId="0" fontId="58" fillId="4" borderId="0" xfId="2" applyFont="1" applyFill="1" applyAlignment="1">
      <alignment horizontal="center" vertical="center"/>
    </xf>
    <xf numFmtId="0" fontId="58" fillId="4" borderId="5" xfId="2" applyFont="1" applyFill="1" applyBorder="1" applyAlignment="1">
      <alignment horizontal="center" vertical="center"/>
    </xf>
    <xf numFmtId="0" fontId="58" fillId="4" borderId="6" xfId="2" applyFont="1" applyFill="1" applyBorder="1" applyAlignment="1">
      <alignment horizontal="center" vertical="center"/>
    </xf>
    <xf numFmtId="0" fontId="58" fillId="4" borderId="7" xfId="2" applyFont="1" applyFill="1" applyBorder="1" applyAlignment="1">
      <alignment horizontal="center" vertical="center"/>
    </xf>
    <xf numFmtId="0" fontId="58" fillId="4" borderId="8" xfId="2" applyFont="1" applyFill="1" applyBorder="1" applyAlignment="1">
      <alignment horizontal="center" vertical="center"/>
    </xf>
    <xf numFmtId="0" fontId="61" fillId="4" borderId="0" xfId="2" applyFont="1" applyFill="1">
      <alignment vertical="center"/>
    </xf>
    <xf numFmtId="0" fontId="57" fillId="4" borderId="7" xfId="2" applyFont="1" applyFill="1" applyBorder="1" applyAlignment="1">
      <alignment horizontal="left" vertical="center"/>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127" xfId="0" applyFont="1" applyFill="1" applyBorder="1" applyAlignment="1" applyProtection="1">
      <alignment horizontal="center" vertical="center"/>
      <protection locked="0"/>
    </xf>
    <xf numFmtId="0" fontId="12" fillId="0" borderId="4" xfId="0" applyFont="1" applyBorder="1" applyAlignment="1" applyProtection="1">
      <alignment horizontal="center" vertical="top"/>
      <protection locked="0"/>
    </xf>
    <xf numFmtId="0" fontId="14" fillId="0" borderId="5" xfId="0" applyFont="1" applyBorder="1" applyAlignment="1" applyProtection="1">
      <alignment horizontal="left" vertical="center" wrapText="1"/>
      <protection locked="0"/>
    </xf>
    <xf numFmtId="0" fontId="12"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128" xfId="0" applyFont="1" applyBorder="1" applyAlignment="1" applyProtection="1">
      <alignment horizontal="left" vertical="center"/>
      <protection locked="0"/>
    </xf>
    <xf numFmtId="0" fontId="13" fillId="0" borderId="5" xfId="0" applyFont="1" applyBorder="1" applyAlignment="1" applyProtection="1">
      <alignment horizontal="left"/>
      <protection locked="0"/>
    </xf>
    <xf numFmtId="0" fontId="8" fillId="3" borderId="129" xfId="0" applyFont="1" applyFill="1" applyBorder="1" applyAlignment="1" applyProtection="1">
      <alignment horizontal="center" vertical="center"/>
      <protection locked="0"/>
    </xf>
    <xf numFmtId="0" fontId="13" fillId="0" borderId="9" xfId="0" applyFont="1" applyBorder="1" applyAlignment="1" applyProtection="1">
      <alignment horizontal="left" vertical="center"/>
      <protection locked="0"/>
    </xf>
    <xf numFmtId="0" fontId="13" fillId="4" borderId="5" xfId="0" applyFont="1" applyFill="1" applyBorder="1" applyAlignment="1" applyProtection="1">
      <alignment horizontal="left"/>
      <protection locked="0"/>
    </xf>
    <xf numFmtId="0" fontId="13" fillId="0" borderId="4" xfId="0" applyFont="1" applyBorder="1" applyAlignment="1" applyProtection="1">
      <alignment horizontal="left" vertical="center"/>
      <protection locked="0"/>
    </xf>
    <xf numFmtId="0" fontId="17" fillId="4" borderId="5" xfId="0" applyFont="1" applyFill="1" applyBorder="1" applyAlignment="1" applyProtection="1">
      <alignment horizontal="left" vertical="center"/>
      <protection locked="0"/>
    </xf>
    <xf numFmtId="0" fontId="17" fillId="0" borderId="5" xfId="0" applyFont="1" applyFill="1" applyBorder="1" applyAlignment="1" applyProtection="1">
      <alignment horizontal="left" vertical="center"/>
      <protection locked="0"/>
    </xf>
    <xf numFmtId="0" fontId="14" fillId="4" borderId="5" xfId="0" applyFont="1" applyFill="1" applyBorder="1" applyAlignment="1" applyProtection="1">
      <alignment vertical="center"/>
      <protection locked="0"/>
    </xf>
    <xf numFmtId="0" fontId="13" fillId="4" borderId="5" xfId="0" applyFont="1" applyFill="1" applyBorder="1" applyAlignment="1" applyProtection="1">
      <alignment horizontal="left" vertical="center"/>
      <protection locked="0"/>
    </xf>
    <xf numFmtId="0" fontId="14" fillId="4" borderId="5" xfId="0" applyFont="1" applyFill="1" applyBorder="1" applyAlignment="1" applyProtection="1">
      <alignment horizontal="left" vertical="center"/>
      <protection locked="0"/>
    </xf>
    <xf numFmtId="0" fontId="13" fillId="0" borderId="4" xfId="0" applyFont="1" applyBorder="1" applyAlignment="1" applyProtection="1">
      <alignment horizontal="left" vertical="center" wrapText="1"/>
      <protection locked="0"/>
    </xf>
    <xf numFmtId="0" fontId="9" fillId="4" borderId="5" xfId="0" applyFont="1" applyFill="1" applyBorder="1" applyAlignment="1" applyProtection="1">
      <alignment vertical="center"/>
      <protection locked="0"/>
    </xf>
    <xf numFmtId="0" fontId="9" fillId="4" borderId="5" xfId="0" applyFont="1" applyFill="1" applyBorder="1" applyAlignment="1" applyProtection="1">
      <alignment horizontal="left" vertical="center"/>
      <protection locked="0"/>
    </xf>
    <xf numFmtId="0" fontId="13" fillId="4" borderId="129" xfId="0" applyFont="1" applyFill="1" applyBorder="1" applyAlignment="1" applyProtection="1">
      <alignment horizontal="left"/>
      <protection locked="0"/>
    </xf>
    <xf numFmtId="0" fontId="13" fillId="0" borderId="129" xfId="0" applyFont="1" applyFill="1" applyBorder="1" applyAlignment="1" applyProtection="1">
      <alignment horizontal="left"/>
      <protection locked="0"/>
    </xf>
    <xf numFmtId="0" fontId="13" fillId="0" borderId="130" xfId="0" applyFont="1" applyBorder="1" applyAlignment="1" applyProtection="1">
      <alignment horizontal="left" vertical="center" wrapText="1"/>
      <protection locked="0"/>
    </xf>
    <xf numFmtId="0" fontId="18" fillId="0" borderId="6" xfId="0" applyFont="1" applyBorder="1" applyAlignment="1" applyProtection="1">
      <alignment horizontal="left" vertical="center"/>
      <protection locked="0"/>
    </xf>
    <xf numFmtId="0" fontId="0" fillId="0" borderId="7" xfId="0" applyBorder="1" applyAlignment="1" applyProtection="1">
      <alignment horizontal="left"/>
      <protection locked="0"/>
    </xf>
    <xf numFmtId="0" fontId="0" fillId="0" borderId="7" xfId="0" applyBorder="1" applyProtection="1">
      <protection locked="0"/>
    </xf>
    <xf numFmtId="0" fontId="0" fillId="0" borderId="8" xfId="0" applyBorder="1" applyProtection="1">
      <protection locked="0"/>
    </xf>
  </cellXfs>
  <cellStyles count="4">
    <cellStyle name="Hyperlink 2" xfId="3" xr:uid="{82456836-AC23-4F40-96B2-D71647BD626C}"/>
    <cellStyle name="Normal 2" xfId="2" xr:uid="{968BF2D2-E907-4270-95CF-40720FADA50F}"/>
    <cellStyle name="一般" xfId="0" builtinId="0"/>
    <cellStyle name="大綱列_1" xfId="1" builtinId="1" iLevel="0"/>
  </cellStyles>
  <dxfs count="442">
    <dxf>
      <font>
        <b/>
        <i val="0"/>
        <color auto="1"/>
      </font>
      <fill>
        <patternFill>
          <bgColor theme="5" tint="0.39994506668294322"/>
        </patternFill>
      </fill>
    </dxf>
    <dxf>
      <fill>
        <patternFill>
          <bgColor rgb="FFFFFF00"/>
        </patternFill>
      </fill>
    </dxf>
    <dxf>
      <font>
        <b/>
        <i val="0"/>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FFF00"/>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F0"/>
        </patternFill>
      </fill>
    </dxf>
    <dxf>
      <fill>
        <patternFill>
          <bgColor rgb="FFFFFFF0"/>
        </patternFill>
      </fill>
    </dxf>
    <dxf>
      <fill>
        <patternFill>
          <bgColor rgb="FFFDECE3"/>
        </patternFill>
      </fill>
    </dxf>
    <dxf>
      <fill>
        <patternFill>
          <bgColor rgb="FFFDECE3"/>
        </patternFill>
      </fill>
    </dxf>
    <dxf>
      <fill>
        <patternFill>
          <bgColor rgb="FFFFFFF0"/>
        </patternFill>
      </fill>
    </dxf>
    <dxf>
      <fill>
        <patternFill>
          <bgColor rgb="FFFFF9E7"/>
        </patternFill>
      </fill>
    </dxf>
    <dxf>
      <fill>
        <patternFill>
          <bgColor rgb="FFFDECE3"/>
        </patternFill>
      </fill>
    </dxf>
    <dxf>
      <fill>
        <patternFill>
          <bgColor rgb="FFF4B084"/>
        </patternFill>
      </fill>
    </dxf>
    <dxf>
      <fill>
        <patternFill>
          <bgColor rgb="FFFDECE3"/>
        </patternFill>
      </fill>
    </dxf>
    <dxf>
      <fill>
        <patternFill>
          <bgColor rgb="FFFFF9E7"/>
        </patternFill>
      </fill>
    </dxf>
    <dxf>
      <fill>
        <patternFill>
          <bgColor rgb="FFFDECE3"/>
        </patternFill>
      </fill>
    </dxf>
    <dxf>
      <fill>
        <patternFill>
          <bgColor rgb="FFFDECE3"/>
        </patternFill>
      </fill>
    </dxf>
    <dxf>
      <font>
        <b/>
        <i val="0"/>
        <strike val="0"/>
        <color rgb="FFFF0000"/>
      </font>
      <fill>
        <patternFill>
          <bgColor rgb="FFFFFF00"/>
        </patternFill>
      </fill>
    </dxf>
    <dxf>
      <fill>
        <patternFill>
          <bgColor rgb="FFFFF9E7"/>
        </patternFill>
      </fill>
    </dxf>
    <dxf>
      <fill>
        <patternFill>
          <bgColor rgb="FFF4B084"/>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FF9E7"/>
        </patternFill>
      </fill>
    </dxf>
    <dxf>
      <fill>
        <patternFill>
          <bgColor rgb="FFFFF9E7"/>
        </patternFill>
      </fill>
    </dxf>
    <dxf>
      <fill>
        <patternFill>
          <bgColor rgb="FFFFFF00"/>
        </patternFill>
      </fill>
    </dxf>
    <dxf>
      <fill>
        <patternFill>
          <bgColor rgb="FFFFFF00"/>
        </patternFill>
      </fill>
    </dxf>
    <dxf>
      <fill>
        <patternFill>
          <bgColor rgb="FFFFFF00"/>
        </patternFill>
      </fill>
    </dxf>
    <dxf>
      <fill>
        <patternFill>
          <bgColor rgb="FFFDECE3"/>
        </patternFill>
      </fill>
    </dxf>
    <dxf>
      <fill>
        <patternFill>
          <bgColor rgb="FFFFFF00"/>
        </patternFill>
      </fill>
    </dxf>
    <dxf>
      <fill>
        <patternFill>
          <bgColor rgb="FFFFFF00"/>
        </patternFill>
      </fill>
    </dxf>
    <dxf>
      <fill>
        <patternFill>
          <bgColor rgb="FFFFFFF0"/>
        </patternFill>
      </fill>
    </dxf>
    <dxf>
      <fill>
        <patternFill>
          <bgColor rgb="FFFDECE3"/>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DECE3"/>
        </patternFill>
      </fill>
    </dxf>
    <dxf>
      <fill>
        <patternFill>
          <bgColor rgb="FFFDECE3"/>
        </patternFill>
      </fill>
    </dxf>
    <dxf>
      <fill>
        <patternFill patternType="gray0625">
          <fgColor theme="0" tint="-0.24994659260841701"/>
        </patternFill>
      </fill>
    </dxf>
    <dxf>
      <font>
        <strike val="0"/>
        <color theme="0" tint="-0.499984740745262"/>
      </font>
      <numFmt numFmtId="177" formatCode=";;;&quot;可自行填入需要的服務內容。You can fill in the required services as needed.&quot;"/>
    </dxf>
    <dxf>
      <fill>
        <patternFill patternType="lightTrellis">
          <fgColor theme="0" tint="-0.14993743705557422"/>
        </patternFill>
      </fill>
    </dxf>
    <dxf>
      <fill>
        <patternFill patternType="lightTrellis">
          <fgColor theme="0" tint="-0.14990691854609822"/>
          <bgColor theme="0"/>
        </patternFill>
      </fill>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B$5" lockText="1" noThreeD="1"/>
</file>

<file path=xl/ctrlProps/ctrlProp2.xml><?xml version="1.0" encoding="utf-8"?>
<formControlPr xmlns="http://schemas.microsoft.com/office/spreadsheetml/2009/9/main" objectType="CheckBox" fmlaLink="$BB$6" lockText="1" noThreeD="1"/>
</file>

<file path=xl/ctrlProps/ctrlProp3.xml><?xml version="1.0" encoding="utf-8"?>
<formControlPr xmlns="http://schemas.microsoft.com/office/spreadsheetml/2009/9/main" objectType="CheckBox" fmlaLink="$BB$7" lockText="1" noThreeD="1"/>
</file>

<file path=xl/ctrlProps/ctrlProp4.xml><?xml version="1.0" encoding="utf-8"?>
<formControlPr xmlns="http://schemas.microsoft.com/office/spreadsheetml/2009/9/main" objectType="CheckBox" fmlaLink="$BB$8" lockText="1" noThreeD="1"/>
</file>

<file path=xl/ctrlProps/ctrlProp5.xml><?xml version="1.0" encoding="utf-8"?>
<formControlPr xmlns="http://schemas.microsoft.com/office/spreadsheetml/2009/9/main" objectType="CheckBox" fmlaLink="$BR$11" lockText="1" noThreeD="1"/>
</file>

<file path=xl/ctrlProps/ctrlProp6.xml><?xml version="1.0" encoding="utf-8"?>
<formControlPr xmlns="http://schemas.microsoft.com/office/spreadsheetml/2009/9/main" objectType="CheckBox" fmlaLink="$BR$15" lockText="1" noThreeD="1"/>
</file>

<file path=xl/ctrlProps/ctrlProp7.xml><?xml version="1.0" encoding="utf-8"?>
<formControlPr xmlns="http://schemas.microsoft.com/office/spreadsheetml/2009/9/main" objectType="CheckBox" fmlaLink="$BR$17" lockText="1" noThreeD="1"/>
</file>

<file path=xl/ctrlProps/ctrlProp8.xml><?xml version="1.0" encoding="utf-8"?>
<formControlPr xmlns="http://schemas.microsoft.com/office/spreadsheetml/2009/9/main" objectType="CheckBox" fmlaLink="$BR$19" lockText="1" noThreeD="1"/>
</file>

<file path=xl/ctrlProps/ctrlProp9.xml><?xml version="1.0" encoding="utf-8"?>
<formControlPr xmlns="http://schemas.microsoft.com/office/spreadsheetml/2009/9/main" objectType="CheckBox" fmlaLink="$BR$20" lockText="1" noThreeD="1"/>
</file>

<file path=xl/ctrlProps/ctrlProp10.xml><?xml version="1.0" encoding="utf-8"?>
<formControlPr xmlns="http://schemas.microsoft.com/office/spreadsheetml/2009/9/main" objectType="CheckBox" fmlaLink="$BR$21" lockText="1" noThreeD="1"/>
</file>

<file path=xl/ctrlProps/ctrlProp11.xml><?xml version="1.0" encoding="utf-8"?>
<formControlPr xmlns="http://schemas.microsoft.com/office/spreadsheetml/2009/9/main" objectType="CheckBox" fmlaLink="$BR$23" lockText="1" noThreeD="1"/>
</file>

<file path=xl/ctrlProps/ctrlProp12.xml><?xml version="1.0" encoding="utf-8"?>
<formControlPr xmlns="http://schemas.microsoft.com/office/spreadsheetml/2009/9/main" objectType="CheckBox" fmlaLink="$BR$25" lockText="1" noThreeD="1"/>
</file>

<file path=xl/ctrlProps/ctrlProp13.xml><?xml version="1.0" encoding="utf-8"?>
<formControlPr xmlns="http://schemas.microsoft.com/office/spreadsheetml/2009/9/main" objectType="CheckBox" fmlaLink="$BR$26" lockText="1" noThreeD="1"/>
</file>

<file path=xl/ctrlProps/ctrlProp14.xml><?xml version="1.0" encoding="utf-8"?>
<formControlPr xmlns="http://schemas.microsoft.com/office/spreadsheetml/2009/9/main" objectType="CheckBox" fmlaLink="$BR$29" lockText="1" noThreeD="1"/>
</file>

<file path=xl/ctrlProps/ctrlProp15.xml><?xml version="1.0" encoding="utf-8"?>
<formControlPr xmlns="http://schemas.microsoft.com/office/spreadsheetml/2009/9/main" objectType="CheckBox" fmlaLink="$BR$33" lockText="1" noThreeD="1"/>
</file>

<file path=xl/ctrlProps/ctrlProp16.xml><?xml version="1.0" encoding="utf-8"?>
<formControlPr xmlns="http://schemas.microsoft.com/office/spreadsheetml/2009/9/main" objectType="CheckBox" fmlaLink="$BR$37" lockText="1" noThreeD="1"/>
</file>

<file path=xl/ctrlProps/ctrlProp17.xml><?xml version="1.0" encoding="utf-8"?>
<formControlPr xmlns="http://schemas.microsoft.com/office/spreadsheetml/2009/9/main" objectType="CheckBox" fmlaLink="$BR$38" lockText="1" noThreeD="1"/>
</file>

<file path=xl/ctrlProps/ctrlProp18.xml><?xml version="1.0" encoding="utf-8"?>
<formControlPr xmlns="http://schemas.microsoft.com/office/spreadsheetml/2009/9/main" objectType="CheckBox" fmlaLink="$BR$39" lockText="1" noThreeD="1"/>
</file>

<file path=xl/ctrlProps/ctrlProp19.xml><?xml version="1.0" encoding="utf-8"?>
<formControlPr xmlns="http://schemas.microsoft.com/office/spreadsheetml/2009/9/main" objectType="CheckBox" fmlaLink="$BR$40" lockText="1" noThreeD="1"/>
</file>

<file path=xl/ctrlProps/ctrlProp20.xml><?xml version="1.0" encoding="utf-8"?>
<formControlPr xmlns="http://schemas.microsoft.com/office/spreadsheetml/2009/9/main" objectType="CheckBox" fmlaLink="$BR$41" lockText="1" noThreeD="1"/>
</file>

<file path=xl/ctrlProps/ctrlProp21.xml><?xml version="1.0" encoding="utf-8"?>
<formControlPr xmlns="http://schemas.microsoft.com/office/spreadsheetml/2009/9/main" objectType="CheckBox" fmlaLink="$BS$12" lockText="1" noThreeD="1"/>
</file>

<file path=xl/ctrlProps/ctrlProp22.xml><?xml version="1.0" encoding="utf-8"?>
<formControlPr xmlns="http://schemas.microsoft.com/office/spreadsheetml/2009/9/main" objectType="CheckBox" fmlaLink="$BS$13" lockText="1" noThreeD="1"/>
</file>

<file path=xl/ctrlProps/ctrlProp23.xml><?xml version="1.0" encoding="utf-8"?>
<formControlPr xmlns="http://schemas.microsoft.com/office/spreadsheetml/2009/9/main" objectType="CheckBox" fmlaLink="$BS$14" lockText="1" noThreeD="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CheckBox" fmlaLink="$BD$8" lockText="1" noThreeD="1"/>
</file>

<file path=xl/ctrlProps/ctrlProp32.xml><?xml version="1.0" encoding="utf-8"?>
<formControlPr xmlns="http://schemas.microsoft.com/office/spreadsheetml/2009/9/main" objectType="CheckBox" fmlaLink="$BN$25" lockText="1" noThreeD="1"/>
</file>

<file path=xl/ctrlProps/ctrlProp33.xml><?xml version="1.0" encoding="utf-8"?>
<formControlPr xmlns="http://schemas.microsoft.com/office/spreadsheetml/2009/9/main" objectType="CheckBox" fmlaLink="$BN$27" lockText="1" noThreeD="1"/>
</file>

<file path=xl/ctrlProps/ctrlProp34.xml><?xml version="1.0" encoding="utf-8"?>
<formControlPr xmlns="http://schemas.microsoft.com/office/spreadsheetml/2009/9/main" objectType="CheckBox" fmlaLink="$BN$28" lockText="1" noThreeD="1"/>
</file>

<file path=xl/ctrlProps/ctrlProp35.xml><?xml version="1.0" encoding="utf-8"?>
<formControlPr xmlns="http://schemas.microsoft.com/office/spreadsheetml/2009/9/main" objectType="CheckBox" fmlaLink="$BN$29" lockText="1" noThreeD="1"/>
</file>

<file path=xl/ctrlProps/ctrlProp36.xml><?xml version="1.0" encoding="utf-8"?>
<formControlPr xmlns="http://schemas.microsoft.com/office/spreadsheetml/2009/9/main" objectType="CheckBox" fmlaLink="$BU$28" lockText="1" noThreeD="1"/>
</file>

<file path=xl/ctrlProps/ctrlProp37.xml><?xml version="1.0" encoding="utf-8"?>
<formControlPr xmlns="http://schemas.microsoft.com/office/spreadsheetml/2009/9/main" objectType="CheckBox" fmlaLink="$BU$25" lockText="1" noThreeD="1"/>
</file>

<file path=xl/ctrlProps/ctrlProp38.xml><?xml version="1.0" encoding="utf-8"?>
<formControlPr xmlns="http://schemas.microsoft.com/office/spreadsheetml/2009/9/main" objectType="CheckBox" fmlaLink="$BU$24" lockText="1" noThreeD="1"/>
</file>

<file path=xl/ctrlProps/ctrlProp39.xml><?xml version="1.0" encoding="utf-8"?>
<formControlPr xmlns="http://schemas.microsoft.com/office/spreadsheetml/2009/9/main" objectType="CheckBox" fmlaLink="$CA$29" lockText="1" noThreeD="1"/>
</file>

<file path=xl/ctrlProps/ctrlProp40.xml><?xml version="1.0" encoding="utf-8"?>
<formControlPr xmlns="http://schemas.microsoft.com/office/spreadsheetml/2009/9/main" objectType="CheckBox" fmlaLink="$CC$24" lockText="1" noThreeD="1"/>
</file>

<file path=xl/ctrlProps/ctrlProp41.xml><?xml version="1.0" encoding="utf-8"?>
<formControlPr xmlns="http://schemas.microsoft.com/office/spreadsheetml/2009/9/main" objectType="CheckBox" fmlaLink="$CC$32" lockText="1" noThreeD="1"/>
</file>

<file path=xl/ctrlProps/ctrlProp42.xml><?xml version="1.0" encoding="utf-8"?>
<formControlPr xmlns="http://schemas.microsoft.com/office/spreadsheetml/2009/9/main" objectType="CheckBox" fmlaLink="$CC$33" lockText="1" noThreeD="1"/>
</file>

<file path=xl/ctrlProps/ctrlProp43.xml><?xml version="1.0" encoding="utf-8"?>
<formControlPr xmlns="http://schemas.microsoft.com/office/spreadsheetml/2009/9/main" objectType="CheckBox" fmlaLink="$CC$34" lockText="1" noThreeD="1"/>
</file>

<file path=xl/ctrlProps/ctrlProp44.xml><?xml version="1.0" encoding="utf-8"?>
<formControlPr xmlns="http://schemas.microsoft.com/office/spreadsheetml/2009/9/main" objectType="CheckBox" fmlaLink="$CC$35" lockText="1" noThreeD="1"/>
</file>

<file path=xl/ctrlProps/ctrlProp45.xml><?xml version="1.0" encoding="utf-8"?>
<formControlPr xmlns="http://schemas.microsoft.com/office/spreadsheetml/2009/9/main" objectType="CheckBox" fmlaLink="$CC$36" lockText="1" noThreeD="1"/>
</file>

<file path=xl/ctrlProps/ctrlProp46.xml><?xml version="1.0" encoding="utf-8"?>
<formControlPr xmlns="http://schemas.microsoft.com/office/spreadsheetml/2009/9/main" objectType="CheckBox" fmlaLink="$BJ$41" lockText="1" noThreeD="1"/>
</file>

<file path=xl/ctrlProps/ctrlProp47.xml><?xml version="1.0" encoding="utf-8"?>
<formControlPr xmlns="http://schemas.microsoft.com/office/spreadsheetml/2009/9/main" objectType="CheckBox" fmlaLink="$BJ$42" lockText="1" noThreeD="1"/>
</file>

<file path=xl/ctrlProps/ctrlProp48.xml><?xml version="1.0" encoding="utf-8"?>
<formControlPr xmlns="http://schemas.microsoft.com/office/spreadsheetml/2009/9/main" objectType="CheckBox" fmlaLink="$BI$22" lockText="1" noThreeD="1"/>
</file>

<file path=xl/ctrlProps/ctrlProp49.xml><?xml version="1.0" encoding="utf-8"?>
<formControlPr xmlns="http://schemas.microsoft.com/office/spreadsheetml/2009/9/main" objectType="CheckBox" fmlaLink="$BN$22" lockText="1" noThreeD="1"/>
</file>

<file path=xl/ctrlProps/ctrlProp50.xml><?xml version="1.0" encoding="utf-8"?>
<formControlPr xmlns="http://schemas.microsoft.com/office/spreadsheetml/2009/9/main" objectType="CheckBox" fmlaLink="$BU$22" lockText="1" noThreeD="1"/>
</file>

<file path=xl/ctrlProps/ctrlProp51.xml><?xml version="1.0" encoding="utf-8"?>
<formControlPr xmlns="http://schemas.microsoft.com/office/spreadsheetml/2009/9/main" objectType="CheckBox" fmlaLink="$BN$24" lockText="1" noThreeD="1"/>
</file>

<file path=xl/ctrlProps/ctrlProp52.xml><?xml version="1.0" encoding="utf-8"?>
<formControlPr xmlns="http://schemas.microsoft.com/office/spreadsheetml/2009/9/main" objectType="CheckBox" fmlaLink="$BD$82" lockText="1" noThreeD="1"/>
</file>

<file path=xl/ctrlProps/ctrlProp53.xml><?xml version="1.0" encoding="utf-8"?>
<formControlPr xmlns="http://schemas.microsoft.com/office/spreadsheetml/2009/9/main" objectType="CheckBox" fmlaLink="$BD$83" lockText="1" noThreeD="1"/>
</file>

<file path=xl/ctrlProps/ctrlProp54.xml><?xml version="1.0" encoding="utf-8"?>
<formControlPr xmlns="http://schemas.microsoft.com/office/spreadsheetml/2009/9/main" objectType="CheckBox" fmlaLink="$BD$84" lockText="1" noThreeD="1"/>
</file>

<file path=xl/ctrlProps/ctrlProp55.xml><?xml version="1.0" encoding="utf-8"?>
<formControlPr xmlns="http://schemas.microsoft.com/office/spreadsheetml/2009/9/main" objectType="CheckBox" fmlaLink="$BD$85" lockText="1" noThreeD="1"/>
</file>

<file path=xl/ctrlProps/ctrlProp56.xml><?xml version="1.0" encoding="utf-8"?>
<formControlPr xmlns="http://schemas.microsoft.com/office/spreadsheetml/2009/9/main" objectType="CheckBox" fmlaLink="$BD$86" lockText="1" noThreeD="1"/>
</file>

<file path=xl/ctrlProps/ctrlProp57.xml><?xml version="1.0" encoding="utf-8"?>
<formControlPr xmlns="http://schemas.microsoft.com/office/spreadsheetml/2009/9/main" objectType="CheckBox" fmlaLink="$BG$82" lockText="1" noThreeD="1"/>
</file>

<file path=xl/ctrlProps/ctrlProp58.xml><?xml version="1.0" encoding="utf-8"?>
<formControlPr xmlns="http://schemas.microsoft.com/office/spreadsheetml/2009/9/main" objectType="CheckBox" fmlaLink="$BN$83" lockText="1" noThreeD="1"/>
</file>

<file path=xl/ctrlProps/ctrlProp59.xml><?xml version="1.0" encoding="utf-8"?>
<formControlPr xmlns="http://schemas.microsoft.com/office/spreadsheetml/2009/9/main" objectType="CheckBox" fmlaLink="$BU$84" lockText="1" noThreeD="1"/>
</file>

<file path=xl/ctrlProps/ctrlProp60.xml><?xml version="1.0" encoding="utf-8"?>
<formControlPr xmlns="http://schemas.microsoft.com/office/spreadsheetml/2009/9/main" objectType="CheckBox" fmlaLink="$BD$16" lockText="1" noThreeD="1"/>
</file>

<file path=xl/ctrlProps/ctrlProp61.xml><?xml version="1.0" encoding="utf-8"?>
<formControlPr xmlns="http://schemas.microsoft.com/office/spreadsheetml/2009/9/main" objectType="CheckBox" fmlaLink="$BN$8"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fmlaLink="$BB$5" lockText="1" noThreeD="1"/>
</file>

<file path=xl/ctrlProps/ctrlProp64.xml><?xml version="1.0" encoding="utf-8"?>
<formControlPr xmlns="http://schemas.microsoft.com/office/spreadsheetml/2009/9/main" objectType="CheckBox" fmlaLink="$BB$6" lockText="1" noThreeD="1"/>
</file>

<file path=xl/ctrlProps/ctrlProp65.xml><?xml version="1.0" encoding="utf-8"?>
<formControlPr xmlns="http://schemas.microsoft.com/office/spreadsheetml/2009/9/main" objectType="CheckBox" fmlaLink="$BB$7" lockText="1" noThreeD="1"/>
</file>

<file path=xl/ctrlProps/ctrlProp66.xml><?xml version="1.0" encoding="utf-8"?>
<formControlPr xmlns="http://schemas.microsoft.com/office/spreadsheetml/2009/9/main" objectType="CheckBox" fmlaLink="$BB$8" lockText="1" noThreeD="1"/>
</file>

<file path=xl/ctrlProps/ctrlProp67.xml><?xml version="1.0" encoding="utf-8"?>
<formControlPr xmlns="http://schemas.microsoft.com/office/spreadsheetml/2009/9/main" objectType="CheckBox" fmlaLink="$BR$11" lockText="1" noThreeD="1"/>
</file>

<file path=xl/ctrlProps/ctrlProp68.xml><?xml version="1.0" encoding="utf-8"?>
<formControlPr xmlns="http://schemas.microsoft.com/office/spreadsheetml/2009/9/main" objectType="CheckBox" fmlaLink="$BR$15" lockText="1" noThreeD="1"/>
</file>

<file path=xl/ctrlProps/ctrlProp69.xml><?xml version="1.0" encoding="utf-8"?>
<formControlPr xmlns="http://schemas.microsoft.com/office/spreadsheetml/2009/9/main" objectType="CheckBox" fmlaLink="$BR$17" lockText="1" noThreeD="1"/>
</file>

<file path=xl/ctrlProps/ctrlProp70.xml><?xml version="1.0" encoding="utf-8"?>
<formControlPr xmlns="http://schemas.microsoft.com/office/spreadsheetml/2009/9/main" objectType="CheckBox" fmlaLink="$BR$19" lockText="1" noThreeD="1"/>
</file>

<file path=xl/ctrlProps/ctrlProp71.xml><?xml version="1.0" encoding="utf-8"?>
<formControlPr xmlns="http://schemas.microsoft.com/office/spreadsheetml/2009/9/main" objectType="CheckBox" fmlaLink="$BR$20" lockText="1" noThreeD="1"/>
</file>

<file path=xl/ctrlProps/ctrlProp72.xml><?xml version="1.0" encoding="utf-8"?>
<formControlPr xmlns="http://schemas.microsoft.com/office/spreadsheetml/2009/9/main" objectType="CheckBox" fmlaLink="$BR$21" lockText="1" noThreeD="1"/>
</file>

<file path=xl/ctrlProps/ctrlProp73.xml><?xml version="1.0" encoding="utf-8"?>
<formControlPr xmlns="http://schemas.microsoft.com/office/spreadsheetml/2009/9/main" objectType="CheckBox" fmlaLink="$BR$23" lockText="1" noThreeD="1"/>
</file>

<file path=xl/ctrlProps/ctrlProp74.xml><?xml version="1.0" encoding="utf-8"?>
<formControlPr xmlns="http://schemas.microsoft.com/office/spreadsheetml/2009/9/main" objectType="CheckBox" fmlaLink="$BR$25" lockText="1" noThreeD="1"/>
</file>

<file path=xl/ctrlProps/ctrlProp75.xml><?xml version="1.0" encoding="utf-8"?>
<formControlPr xmlns="http://schemas.microsoft.com/office/spreadsheetml/2009/9/main" objectType="CheckBox" fmlaLink="$BR$26" lockText="1" noThreeD="1"/>
</file>

<file path=xl/ctrlProps/ctrlProp76.xml><?xml version="1.0" encoding="utf-8"?>
<formControlPr xmlns="http://schemas.microsoft.com/office/spreadsheetml/2009/9/main" objectType="CheckBox" fmlaLink="$BR$29" lockText="1" noThreeD="1"/>
</file>

<file path=xl/ctrlProps/ctrlProp77.xml><?xml version="1.0" encoding="utf-8"?>
<formControlPr xmlns="http://schemas.microsoft.com/office/spreadsheetml/2009/9/main" objectType="CheckBox" fmlaLink="$BR$33" lockText="1" noThreeD="1"/>
</file>

<file path=xl/ctrlProps/ctrlProp78.xml><?xml version="1.0" encoding="utf-8"?>
<formControlPr xmlns="http://schemas.microsoft.com/office/spreadsheetml/2009/9/main" objectType="CheckBox" fmlaLink="$BR$37" lockText="1" noThreeD="1"/>
</file>

<file path=xl/ctrlProps/ctrlProp79.xml><?xml version="1.0" encoding="utf-8"?>
<formControlPr xmlns="http://schemas.microsoft.com/office/spreadsheetml/2009/9/main" objectType="CheckBox" fmlaLink="$BR$38" lockText="1" noThreeD="1"/>
</file>

<file path=xl/ctrlProps/ctrlProp80.xml><?xml version="1.0" encoding="utf-8"?>
<formControlPr xmlns="http://schemas.microsoft.com/office/spreadsheetml/2009/9/main" objectType="CheckBox" fmlaLink="$BR$39" lockText="1" noThreeD="1"/>
</file>

<file path=xl/ctrlProps/ctrlProp81.xml><?xml version="1.0" encoding="utf-8"?>
<formControlPr xmlns="http://schemas.microsoft.com/office/spreadsheetml/2009/9/main" objectType="CheckBox" fmlaLink="$BS$12" lockText="1" noThreeD="1"/>
</file>

<file path=xl/ctrlProps/ctrlProp82.xml><?xml version="1.0" encoding="utf-8"?>
<formControlPr xmlns="http://schemas.microsoft.com/office/spreadsheetml/2009/9/main" objectType="CheckBox" fmlaLink="$BS$13" lockText="1" noThreeD="1"/>
</file>

<file path=xl/ctrlProps/ctrlProp83.xml><?xml version="1.0" encoding="utf-8"?>
<formControlPr xmlns="http://schemas.microsoft.com/office/spreadsheetml/2009/9/main" objectType="CheckBox" fmlaLink="$BS$14" lockText="1" noThreeD="1"/>
</file>

<file path=xl/ctrlProps/ctrlProp84.xml><?xml version="1.0" encoding="utf-8"?>
<formControlPr xmlns="http://schemas.microsoft.com/office/spreadsheetml/2009/9/main" objectType="CheckBox" fmlaLink="$BB$44" lockText="1" noThreeD="1"/>
</file>

<file path=xl/ctrlProps/ctrlProp85.xml><?xml version="1.0" encoding="utf-8"?>
<formControlPr xmlns="http://schemas.microsoft.com/office/spreadsheetml/2009/9/main" objectType="CheckBox" fmlaLink="$BR$40" lockText="1" noThreeD="1"/>
</file>

<file path=xl/ctrlProps/ctrlProp86.xml><?xml version="1.0" encoding="utf-8"?>
<formControlPr xmlns="http://schemas.microsoft.com/office/spreadsheetml/2009/9/main" objectType="CheckBox" fmlaLink="$BR$41" lockText="1" noThreeD="1"/>
</file>

<file path=xl/ctrlProps/ctrlProp87.xml><?xml version="1.0" encoding="utf-8"?>
<formControlPr xmlns="http://schemas.microsoft.com/office/spreadsheetml/2009/9/main" objectType="CheckBox" fmlaLink="$BR$42" lockText="1" noThreeD="1"/>
</file>

<file path=xl/ctrlProps/ctrlProp88.xml><?xml version="1.0" encoding="utf-8"?>
<formControlPr xmlns="http://schemas.microsoft.com/office/spreadsheetml/2009/9/main" objectType="CheckBox" fmlaLink="$BR$43" lockText="1" noThreeD="1"/>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95250</xdr:colOff>
          <xdr:row>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95250</xdr:colOff>
          <xdr:row>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95250</xdr:colOff>
          <xdr:row>7</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95250</xdr:colOff>
          <xdr:row>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18</xdr:col>
          <xdr:colOff>95250</xdr:colOff>
          <xdr:row>11</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18</xdr:col>
          <xdr:colOff>95250</xdr:colOff>
          <xdr:row>15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18</xdr:col>
          <xdr:colOff>95250</xdr:colOff>
          <xdr:row>17</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18</xdr:col>
          <xdr:colOff>95250</xdr:colOff>
          <xdr:row>19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18</xdr:col>
          <xdr:colOff>95250</xdr:colOff>
          <xdr:row>20</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0</xdr:rowOff>
        </xdr:from>
        <xdr:to>
          <xdr:col>18</xdr:col>
          <xdr:colOff>95250</xdr:colOff>
          <xdr:row>21</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18</xdr:col>
          <xdr:colOff>95250</xdr:colOff>
          <xdr:row>23</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18</xdr:col>
          <xdr:colOff>95250</xdr:colOff>
          <xdr:row>25</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18</xdr:col>
          <xdr:colOff>95250</xdr:colOff>
          <xdr:row>26</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0</xdr:rowOff>
        </xdr:from>
        <xdr:to>
          <xdr:col>18</xdr:col>
          <xdr:colOff>95250</xdr:colOff>
          <xdr:row>29</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18</xdr:col>
          <xdr:colOff>95250</xdr:colOff>
          <xdr:row>33</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0</xdr:rowOff>
        </xdr:from>
        <xdr:to>
          <xdr:col>18</xdr:col>
          <xdr:colOff>95250</xdr:colOff>
          <xdr:row>37</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18</xdr:col>
          <xdr:colOff>95250</xdr:colOff>
          <xdr:row>38</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18</xdr:col>
          <xdr:colOff>95250</xdr:colOff>
          <xdr:row>39</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18</xdr:col>
          <xdr:colOff>95250</xdr:colOff>
          <xdr:row>40</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18</xdr:col>
          <xdr:colOff>95250</xdr:colOff>
          <xdr:row>41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19</xdr:col>
          <xdr:colOff>95250</xdr:colOff>
          <xdr:row>12</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19</xdr:col>
          <xdr:colOff>95250</xdr:colOff>
          <xdr:row>13</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0</xdr:rowOff>
        </xdr:from>
        <xdr:to>
          <xdr:col>19</xdr:col>
          <xdr:colOff>95250</xdr:colOff>
          <xdr:row>14</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8</xdr:row>
          <xdr:rowOff>47625</xdr:rowOff>
        </xdr:from>
        <xdr:to>
          <xdr:col>4</xdr:col>
          <xdr:colOff>942975</xdr:colOff>
          <xdr:row>10</xdr:row>
          <xdr:rowOff>28575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版次更新</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33793" name="Button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33794" name="Button 2" hidden="1">
              <a:extLst>
                <a:ext uri="{63B3BB69-23CF-44E3-9099-C40C66FF867C}">
                  <a14:compatExt spid="_x0000_s33794"/>
                </a:ext>
                <a:ext uri="{FF2B5EF4-FFF2-40B4-BE49-F238E27FC236}">
                  <a16:creationId xmlns:a16="http://schemas.microsoft.com/office/drawing/2014/main" id="{00000000-0008-0000-0200-000002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33795" name="Button 3" hidden="1">
              <a:extLst>
                <a:ext uri="{63B3BB69-23CF-44E3-9099-C40C66FF867C}">
                  <a14:compatExt spid="_x0000_s33795"/>
                </a:ext>
                <a:ext uri="{FF2B5EF4-FFF2-40B4-BE49-F238E27FC236}">
                  <a16:creationId xmlns:a16="http://schemas.microsoft.com/office/drawing/2014/main" id="{00000000-0008-0000-0200-000003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33796" name="Button 4" hidden="1">
              <a:extLst>
                <a:ext uri="{63B3BB69-23CF-44E3-9099-C40C66FF867C}">
                  <a14:compatExt spid="_x0000_s33796"/>
                </a:ext>
                <a:ext uri="{FF2B5EF4-FFF2-40B4-BE49-F238E27FC236}">
                  <a16:creationId xmlns:a16="http://schemas.microsoft.com/office/drawing/2014/main" id="{00000000-0008-0000-0200-000004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33797" name="Button 5" hidden="1">
              <a:extLst>
                <a:ext uri="{63B3BB69-23CF-44E3-9099-C40C66FF867C}">
                  <a14:compatExt spid="_x0000_s33797"/>
                </a:ext>
                <a:ext uri="{FF2B5EF4-FFF2-40B4-BE49-F238E27FC236}">
                  <a16:creationId xmlns:a16="http://schemas.microsoft.com/office/drawing/2014/main" id="{00000000-0008-0000-0200-000005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33798" name="Button 6" hidden="1">
              <a:extLst>
                <a:ext uri="{63B3BB69-23CF-44E3-9099-C40C66FF867C}">
                  <a14:compatExt spid="_x0000_s33798"/>
                </a:ext>
                <a:ext uri="{FF2B5EF4-FFF2-40B4-BE49-F238E27FC236}">
                  <a16:creationId xmlns:a16="http://schemas.microsoft.com/office/drawing/2014/main" id="{00000000-0008-0000-0200-000006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19050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200-000007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26</xdr:row>
          <xdr:rowOff>19050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200-000008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27</xdr:row>
          <xdr:rowOff>19050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200-000009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28</xdr:row>
          <xdr:rowOff>19050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200-00000A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19050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200-00000B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28</xdr:row>
          <xdr:rowOff>19050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200-00000C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26</xdr:row>
          <xdr:rowOff>19050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200-00000D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24</xdr:row>
          <xdr:rowOff>19050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200-00000E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19050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200-00000F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24</xdr:row>
          <xdr:rowOff>19050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200-000010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200-000011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200-000012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200-000013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200-000014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28575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200-000015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40</xdr:row>
          <xdr:rowOff>219075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200-000016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28575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200-000017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28575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200-000018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28575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200-000019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28575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200-00001A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24</xdr:row>
          <xdr:rowOff>19050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200-00001B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200-00001C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19050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200-00001D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200-00001E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200-00001F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200-000020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7</xdr:col>
          <xdr:colOff>0</xdr:colOff>
          <xdr:row>82</xdr:row>
          <xdr:rowOff>19050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200-000021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19050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200-000022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200-000023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19050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200-000024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19050</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200-000025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133350</xdr:rowOff>
        </xdr:from>
        <xdr:to>
          <xdr:col>2</xdr:col>
          <xdr:colOff>123825</xdr:colOff>
          <xdr:row>87</xdr:row>
          <xdr:rowOff>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2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95250</xdr:colOff>
          <xdr:row>4</xdr:row>
          <xdr:rowOff>838200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95250</xdr:colOff>
          <xdr:row>5</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95250</xdr:colOff>
          <xdr:row>6</xdr:row>
          <xdr:rowOff>209550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95250</xdr:colOff>
          <xdr:row>8</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18</xdr:col>
          <xdr:colOff>95250</xdr:colOff>
          <xdr:row>11</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18</xdr:col>
          <xdr:colOff>95250</xdr:colOff>
          <xdr:row>15</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18</xdr:col>
          <xdr:colOff>95250</xdr:colOff>
          <xdr:row>17</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18</xdr:col>
          <xdr:colOff>95250</xdr:colOff>
          <xdr:row>19</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18</xdr:col>
          <xdr:colOff>95250</xdr:colOff>
          <xdr:row>19</xdr:row>
          <xdr:rowOff>200025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0</xdr:rowOff>
        </xdr:from>
        <xdr:to>
          <xdr:col>18</xdr:col>
          <xdr:colOff>95250</xdr:colOff>
          <xdr:row>21</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18</xdr:col>
          <xdr:colOff>95250</xdr:colOff>
          <xdr:row>23</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18</xdr:col>
          <xdr:colOff>95250</xdr:colOff>
          <xdr:row>25</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18</xdr:col>
          <xdr:colOff>95250</xdr:colOff>
          <xdr:row>25</xdr:row>
          <xdr:rowOff>200025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0</xdr:rowOff>
        </xdr:from>
        <xdr:to>
          <xdr:col>18</xdr:col>
          <xdr:colOff>95250</xdr:colOff>
          <xdr:row>29</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18</xdr:col>
          <xdr:colOff>95250</xdr:colOff>
          <xdr:row>33</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0</xdr:rowOff>
        </xdr:from>
        <xdr:to>
          <xdr:col>18</xdr:col>
          <xdr:colOff>95250</xdr:colOff>
          <xdr:row>37</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18</xdr:col>
          <xdr:colOff>95250</xdr:colOff>
          <xdr:row>38</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18</xdr:col>
          <xdr:colOff>95250</xdr:colOff>
          <xdr:row>39</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18</xdr:col>
          <xdr:colOff>95250</xdr:colOff>
          <xdr:row>40</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18</xdr:col>
          <xdr:colOff>95250</xdr:colOff>
          <xdr:row>41</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19</xdr:col>
          <xdr:colOff>95250</xdr:colOff>
          <xdr:row>12</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19</xdr:col>
          <xdr:colOff>95250</xdr:colOff>
          <xdr:row>13</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0</xdr:rowOff>
        </xdr:from>
        <xdr:to>
          <xdr:col>19</xdr:col>
          <xdr:colOff>95250</xdr:colOff>
          <xdr:row>14</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95250</xdr:colOff>
          <xdr:row>44</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18</xdr:col>
          <xdr:colOff>95250</xdr:colOff>
          <xdr:row>42</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18</xdr:col>
          <xdr:colOff>95250</xdr:colOff>
          <xdr:row>43</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3A9E2436-3D4C-42F5-97BE-F20775597070}"/>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AF96BB9B-5A16-4E35-930B-F97412C049D7}"/>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8C9E6CE5-8B47-4E35-8439-EFD3B974BBF4}"/>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5954FC96-040B-4C05-A0CF-4B5026AE5C29}"/>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2531C807-27CB-40F5-8AE3-884C8C40763A}"/>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1C467E02-2CC7-47B2-9737-CFFBD2EF056F}"/>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9" Type="http://schemas.openxmlformats.org/officeDocument/2006/relationships/ctrlProp" Target="../ctrlProps/ctrlProp57.xml"/><Relationship Id="rId3" Type="http://schemas.openxmlformats.org/officeDocument/2006/relationships/printerSettings" Target="../printerSettings/printerSettings3.bin"/><Relationship Id="rId21" Type="http://schemas.openxmlformats.org/officeDocument/2006/relationships/ctrlProp" Target="../ctrlProps/ctrlProp39.xml"/><Relationship Id="rId34" Type="http://schemas.openxmlformats.org/officeDocument/2006/relationships/ctrlProp" Target="../ctrlProps/ctrlProp52.xml"/><Relationship Id="rId42" Type="http://schemas.openxmlformats.org/officeDocument/2006/relationships/ctrlProp" Target="../ctrlProps/ctrlProp60.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38" Type="http://schemas.openxmlformats.org/officeDocument/2006/relationships/ctrlProp" Target="../ctrlProps/ctrlProp56.xml"/><Relationship Id="rId2" Type="http://schemas.openxmlformats.org/officeDocument/2006/relationships/hyperlink" Target="https://msn.sgs.com/?c=H12A0" TargetMode="External"/><Relationship Id="rId16" Type="http://schemas.openxmlformats.org/officeDocument/2006/relationships/ctrlProp" Target="../ctrlProps/ctrlProp34.xml"/><Relationship Id="rId20" Type="http://schemas.openxmlformats.org/officeDocument/2006/relationships/ctrlProp" Target="../ctrlProps/ctrlProp38.xml"/><Relationship Id="rId29" Type="http://schemas.openxmlformats.org/officeDocument/2006/relationships/ctrlProp" Target="../ctrlProps/ctrlProp47.xml"/><Relationship Id="rId41" Type="http://schemas.openxmlformats.org/officeDocument/2006/relationships/ctrlProp" Target="../ctrlProps/ctrlProp59.xml"/><Relationship Id="rId1" Type="http://schemas.openxmlformats.org/officeDocument/2006/relationships/hyperlink" Target="https://msn.sgs.com/?c=H12A0" TargetMode="External"/><Relationship Id="rId6" Type="http://schemas.openxmlformats.org/officeDocument/2006/relationships/vmlDrawing" Target="../drawings/vmlDrawing4.v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37" Type="http://schemas.openxmlformats.org/officeDocument/2006/relationships/ctrlProp" Target="../ctrlProps/ctrlProp55.xml"/><Relationship Id="rId40" Type="http://schemas.openxmlformats.org/officeDocument/2006/relationships/ctrlProp" Target="../ctrlProps/ctrlProp58.xml"/><Relationship Id="rId45" Type="http://schemas.openxmlformats.org/officeDocument/2006/relationships/comments" Target="../comments1.xml"/><Relationship Id="rId5" Type="http://schemas.openxmlformats.org/officeDocument/2006/relationships/vmlDrawing" Target="../drawings/vmlDrawing3.v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10" Type="http://schemas.openxmlformats.org/officeDocument/2006/relationships/ctrlProp" Target="../ctrlProps/ctrlProp28.xml"/><Relationship Id="rId19" Type="http://schemas.openxmlformats.org/officeDocument/2006/relationships/ctrlProp" Target="../ctrlProps/ctrlProp37.xml"/><Relationship Id="rId31" Type="http://schemas.openxmlformats.org/officeDocument/2006/relationships/ctrlProp" Target="../ctrlProps/ctrlProp49.xml"/><Relationship Id="rId44" Type="http://schemas.openxmlformats.org/officeDocument/2006/relationships/ctrlProp" Target="../ctrlProps/ctrlProp62.xml"/><Relationship Id="rId4" Type="http://schemas.openxmlformats.org/officeDocument/2006/relationships/drawing" Target="../drawings/drawing3.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 Id="rId43" Type="http://schemas.openxmlformats.org/officeDocument/2006/relationships/ctrlProp" Target="../ctrlProps/ctrlProp6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 Type="http://schemas.openxmlformats.org/officeDocument/2006/relationships/vmlDrawing" Target="../drawings/vmlDrawing5.vml"/><Relationship Id="rId21" Type="http://schemas.openxmlformats.org/officeDocument/2006/relationships/ctrlProp" Target="../ctrlProps/ctrlProp79.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2" Type="http://schemas.openxmlformats.org/officeDocument/2006/relationships/drawing" Target="../drawings/drawing4.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1" Type="http://schemas.openxmlformats.org/officeDocument/2006/relationships/printerSettings" Target="../printerSettings/printerSettings4.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10" Type="http://schemas.openxmlformats.org/officeDocument/2006/relationships/ctrlProp" Target="../ctrlProps/ctrlProp68.xml"/><Relationship Id="rId19" Type="http://schemas.openxmlformats.org/officeDocument/2006/relationships/ctrlProp" Target="../ctrlProps/ctrlProp77.xml"/><Relationship Id="rId4" Type="http://schemas.openxmlformats.org/officeDocument/2006/relationships/vmlDrawing" Target="../drawings/vmlDrawing6.v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196F7-2D2C-4BB1-B225-7042ED8A9049}">
  <sheetPr codeName="Sheet1"/>
  <dimension ref="A1:BS43"/>
  <sheetViews>
    <sheetView view="pageBreakPreview" zoomScaleNormal="100" zoomScaleSheetLayoutView="100" workbookViewId="0">
      <selection activeCell="AZ1" sqref="B1:AZ1048576"/>
    </sheetView>
  </sheetViews>
  <sheetFormatPr defaultRowHeight="15.75"/>
  <cols>
    <col min="1" max="1" width="11.5703125" customWidth="1"/>
    <col min="2" max="32" width="3" style="26" customWidth="1"/>
    <col min="33" max="37" width="3" customWidth="1"/>
    <col min="38" max="38" width="0" hidden="1" customWidth="1"/>
    <col min="39" max="40" width="10.28515625" hidden="1" customWidth="1"/>
    <col min="41" max="41" width="0" hidden="1" customWidth="1"/>
    <col min="42" max="42" width="9.5703125" hidden="1" customWidth="1"/>
    <col min="43" max="51" width="0" hidden="1" customWidth="1"/>
  </cols>
  <sheetData>
    <row r="1" spans="2:71" ht="16.5">
      <c r="B1" s="371"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3"/>
      <c r="AL1" s="2"/>
      <c r="AM1" s="3"/>
      <c r="AN1" s="4" t="s">
        <v>1</v>
      </c>
      <c r="AO1" s="3"/>
      <c r="AP1" s="4" t="s">
        <v>2</v>
      </c>
      <c r="AQ1" s="3"/>
      <c r="AR1" s="3"/>
      <c r="AS1" s="3"/>
      <c r="AT1" s="3"/>
      <c r="AU1" s="3"/>
      <c r="AV1" s="3"/>
      <c r="AW1" s="3"/>
      <c r="AX1" s="3"/>
      <c r="AY1" s="5" t="str">
        <f>IF(OR(BC9,BG9,BK9,BO9,BS9,BC12,BG12,BK12,BO12,BS12,COUNTIF(BB1:BB133,TRUE)),"《"&amp;B1&amp;"》","")</f>
        <v/>
      </c>
    </row>
    <row r="2" spans="2:71" ht="30" customHeight="1">
      <c r="B2" s="374" t="s">
        <v>3</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6"/>
      <c r="AL2" s="6" t="s">
        <v>4</v>
      </c>
      <c r="AM2" s="6" t="s">
        <v>5</v>
      </c>
      <c r="AN2" s="6" t="s">
        <v>6</v>
      </c>
      <c r="AO2" s="7" t="s">
        <v>7</v>
      </c>
      <c r="AP2" s="6" t="s">
        <v>8</v>
      </c>
      <c r="AQ2" s="6" t="s">
        <v>9</v>
      </c>
      <c r="AR2" s="6" t="s">
        <v>10</v>
      </c>
      <c r="AS2" s="6" t="s">
        <v>11</v>
      </c>
      <c r="AT2" s="6" t="s">
        <v>5</v>
      </c>
      <c r="AU2" s="8"/>
      <c r="AV2" s="8"/>
      <c r="AW2" s="3"/>
      <c r="AX2" s="3"/>
      <c r="AY2" s="9" t="str" cm="1">
        <f t="array" ref="AY2">IF(AY1&lt;&gt;"",LOOKUP(2,1/(AT3:AT997&lt;&gt;""),AT3:AT997),"")</f>
        <v/>
      </c>
    </row>
    <row r="3" spans="2:71" ht="16.5" thickBot="1">
      <c r="B3" s="377" t="s">
        <v>12</v>
      </c>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10">
        <v>1</v>
      </c>
      <c r="AM3" s="3" t="str">
        <f>IF(OR(BB5:BB8),B3,"")</f>
        <v/>
      </c>
      <c r="AN3" s="3" t="b">
        <f>OR(BB5:BB8)</f>
        <v>0</v>
      </c>
      <c r="AO3" s="3" t="s">
        <v>13</v>
      </c>
      <c r="AP3" s="3" t="b">
        <f>TRUE</f>
        <v>1</v>
      </c>
      <c r="AQ3" s="11" t="b">
        <f>AND($AN3,$AP3)</f>
        <v>0</v>
      </c>
      <c r="AR3" s="11" t="b">
        <f>IF($AN3=TRUE,$AP3&lt;&gt;TRUE)</f>
        <v>0</v>
      </c>
      <c r="AS3" s="3"/>
      <c r="AT3" s="12" t="str">
        <f>IF(AQ3=TRUE,
    IF(AL3=3,
        IF(AM3="", "", "        "&amp;REPT("-", LEN(AO3) - LEN(SUBSTITUTE(AO3, "-", "")))&amp;AM3&amp;CHAR(10)),
        IF(AL3=1, ""&amp;AM3&amp;CHAR(10),
           IF(AL3=2, "      █"&amp;AM3&amp;CHAR(10), AM3&amp;CHAR(10))
        )
    )&amp;AS3,
    "")</f>
        <v/>
      </c>
      <c r="AU3" s="3"/>
      <c r="AV3" s="3"/>
      <c r="AW3" s="3"/>
      <c r="AX3" s="3"/>
      <c r="AY3" s="11"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row>
    <row r="4" spans="2:71">
      <c r="B4" s="378" t="s">
        <v>14</v>
      </c>
      <c r="C4" s="379"/>
      <c r="D4" s="379"/>
      <c r="E4" s="379"/>
      <c r="F4" s="379"/>
      <c r="G4" s="379"/>
      <c r="H4" s="379"/>
      <c r="I4" s="379"/>
      <c r="J4" s="379"/>
      <c r="K4" s="379"/>
      <c r="L4" s="379"/>
      <c r="M4" s="379"/>
      <c r="N4" s="379"/>
      <c r="O4" s="379"/>
      <c r="P4" s="379"/>
      <c r="Q4" s="379"/>
      <c r="R4" s="379" t="s">
        <v>15</v>
      </c>
      <c r="S4" s="379"/>
      <c r="T4" s="379"/>
      <c r="U4" s="379"/>
      <c r="V4" s="379"/>
      <c r="W4" s="379"/>
      <c r="X4" s="379"/>
      <c r="Y4" s="379"/>
      <c r="Z4" s="379"/>
      <c r="AA4" s="379"/>
      <c r="AB4" s="379"/>
      <c r="AC4" s="379"/>
      <c r="AD4" s="379"/>
      <c r="AE4" s="379"/>
      <c r="AF4" s="379"/>
      <c r="AG4" s="379"/>
      <c r="AH4" s="379"/>
      <c r="AI4" s="379"/>
      <c r="AJ4" s="379"/>
      <c r="AK4" s="380"/>
      <c r="AL4" s="10">
        <v>1</v>
      </c>
      <c r="AM4" s="13" t="str">
        <f>IF(BB5,C5&amp;CHAR(10)&amp;"-"&amp;R5,"")</f>
        <v/>
      </c>
      <c r="AN4" s="13">
        <f>BB4</f>
        <v>0</v>
      </c>
      <c r="AO4" s="13" t="s">
        <v>16</v>
      </c>
      <c r="AP4" s="3">
        <f>BB4</f>
        <v>0</v>
      </c>
      <c r="AQ4" s="11" t="b">
        <f t="shared" ref="AQ4:AQ8" si="0">AND($AN4,$AP4)</f>
        <v>0</v>
      </c>
      <c r="AR4" s="11" t="b">
        <f t="shared" ref="AR4:AR8" si="1">IF($AN4=TRUE,$AP4&lt;&gt;TRUE)</f>
        <v>0</v>
      </c>
      <c r="AS4" s="3"/>
      <c r="AT4" s="12" t="str">
        <f>AT3&amp;IF(AQ4=TRUE,
    IF(AL4=3,
        IF(AM4="", "", "        "&amp;REPT("-", LEN(AO4) - LEN(SUBSTITUTE(AO4, "-", "")))&amp;AM4&amp;CHAR(10)),
        IF(AL4=1, ""&amp;AM4&amp;CHAR(10),
           IF(AL4=2, "      █"&amp;AM4&amp;CHAR(10), AM4&amp;CHAR(10))
        )
    )&amp;AS4,
    "")</f>
        <v/>
      </c>
      <c r="AU4" s="3"/>
      <c r="AV4" s="3"/>
      <c r="AW4" s="3"/>
      <c r="AX4" s="3"/>
      <c r="AY4" s="3"/>
    </row>
    <row r="5" spans="2:71" ht="66" customHeight="1">
      <c r="B5" s="14" t="s">
        <v>17</v>
      </c>
      <c r="C5" s="1" t="s">
        <v>18</v>
      </c>
      <c r="D5" s="1"/>
      <c r="E5" s="1"/>
      <c r="F5" s="1"/>
      <c r="G5" s="1"/>
      <c r="H5" s="1"/>
      <c r="I5" s="1"/>
      <c r="J5" s="1"/>
      <c r="K5" s="1"/>
      <c r="L5" s="1"/>
      <c r="M5" s="1"/>
      <c r="N5" s="1"/>
      <c r="O5" s="1"/>
      <c r="P5" s="1"/>
      <c r="Q5" s="1"/>
      <c r="R5" s="368" t="s">
        <v>19</v>
      </c>
      <c r="S5" s="368"/>
      <c r="T5" s="368"/>
      <c r="U5" s="368"/>
      <c r="V5" s="368"/>
      <c r="W5" s="368"/>
      <c r="X5" s="368"/>
      <c r="Y5" s="368"/>
      <c r="Z5" s="368"/>
      <c r="AA5" s="368"/>
      <c r="AB5" s="368"/>
      <c r="AC5" s="368"/>
      <c r="AD5" s="368"/>
      <c r="AE5" s="368"/>
      <c r="AF5" s="368"/>
      <c r="AG5" s="368"/>
      <c r="AH5" s="368"/>
      <c r="AI5" s="368"/>
      <c r="AJ5" s="368"/>
      <c r="AK5" s="369"/>
      <c r="AL5" s="10">
        <v>2</v>
      </c>
      <c r="AM5" s="13" t="str">
        <f>IF(BB6,C6&amp;CHAR(10)&amp;"-"&amp;R6,"")</f>
        <v/>
      </c>
      <c r="AN5" s="13" t="b">
        <f t="shared" ref="AN5:AN8" si="2">BB5</f>
        <v>0</v>
      </c>
      <c r="AO5" s="13" t="s">
        <v>16</v>
      </c>
      <c r="AP5" s="3" t="b">
        <f t="shared" ref="AP5:AP8" si="3">BB5</f>
        <v>0</v>
      </c>
      <c r="AQ5" s="11" t="b">
        <f t="shared" si="0"/>
        <v>0</v>
      </c>
      <c r="AR5" s="11" t="b">
        <f t="shared" si="1"/>
        <v>0</v>
      </c>
      <c r="AS5" s="3"/>
      <c r="AT5" s="12" t="str">
        <f t="shared" ref="AT5:AT40" si="4">AT4&amp;IF(AQ5=TRUE,
    IF(AL5=3,
        IF(AM5="", "", "        "&amp;REPT("-", LEN(AO5) - LEN(SUBSTITUTE(AO5, "-", "")))&amp;AM5&amp;CHAR(10)),
        IF(AL5=1, ""&amp;AM5&amp;CHAR(10),
           IF(AL5=2, "      █"&amp;AM5&amp;CHAR(10), AM5&amp;CHAR(10))
        )
    )&amp;AS5,
    "")</f>
        <v/>
      </c>
      <c r="BB5" t="b">
        <v>0</v>
      </c>
    </row>
    <row r="6" spans="2:71">
      <c r="B6" s="15" t="s">
        <v>17</v>
      </c>
      <c r="C6" s="381" t="s">
        <v>20</v>
      </c>
      <c r="D6" s="381"/>
      <c r="E6" s="381"/>
      <c r="F6" s="381"/>
      <c r="G6" s="381"/>
      <c r="H6" s="381"/>
      <c r="I6" s="381"/>
      <c r="J6" s="381"/>
      <c r="K6" s="381"/>
      <c r="L6" s="381"/>
      <c r="M6" s="381"/>
      <c r="N6" s="381"/>
      <c r="O6" s="381"/>
      <c r="P6" s="381"/>
      <c r="Q6" s="381"/>
      <c r="R6" s="382" t="s">
        <v>21</v>
      </c>
      <c r="S6" s="382"/>
      <c r="T6" s="382"/>
      <c r="U6" s="382"/>
      <c r="V6" s="382"/>
      <c r="W6" s="382"/>
      <c r="X6" s="382"/>
      <c r="Y6" s="382"/>
      <c r="Z6" s="382"/>
      <c r="AA6" s="382"/>
      <c r="AB6" s="382"/>
      <c r="AC6" s="382"/>
      <c r="AD6" s="382"/>
      <c r="AE6" s="382"/>
      <c r="AF6" s="382"/>
      <c r="AG6" s="382"/>
      <c r="AH6" s="382"/>
      <c r="AI6" s="382"/>
      <c r="AJ6" s="382"/>
      <c r="AK6" s="383"/>
      <c r="AL6" s="10">
        <v>2</v>
      </c>
      <c r="AM6" s="13" t="str">
        <f>IF(BB7,C7&amp;CHAR(10)&amp;"-"&amp;R7,"")</f>
        <v/>
      </c>
      <c r="AN6" s="13" t="b">
        <f t="shared" si="2"/>
        <v>0</v>
      </c>
      <c r="AO6" s="13" t="s">
        <v>16</v>
      </c>
      <c r="AP6" s="3" t="b">
        <f t="shared" si="3"/>
        <v>0</v>
      </c>
      <c r="AQ6" s="11" t="b">
        <f t="shared" si="0"/>
        <v>0</v>
      </c>
      <c r="AR6" s="11" t="b">
        <f t="shared" si="1"/>
        <v>0</v>
      </c>
      <c r="AS6" s="3"/>
      <c r="AT6" s="12" t="str">
        <f t="shared" si="4"/>
        <v/>
      </c>
      <c r="BB6" t="b">
        <v>0</v>
      </c>
    </row>
    <row r="7" spans="2:71">
      <c r="B7" s="15" t="s">
        <v>17</v>
      </c>
      <c r="C7" s="381" t="s">
        <v>22</v>
      </c>
      <c r="D7" s="381"/>
      <c r="E7" s="381"/>
      <c r="F7" s="381"/>
      <c r="G7" s="381"/>
      <c r="H7" s="381"/>
      <c r="I7" s="381"/>
      <c r="J7" s="381"/>
      <c r="K7" s="381"/>
      <c r="L7" s="381"/>
      <c r="M7" s="381"/>
      <c r="N7" s="381"/>
      <c r="O7" s="381"/>
      <c r="P7" s="381"/>
      <c r="Q7" s="381"/>
      <c r="R7" s="382" t="s">
        <v>23</v>
      </c>
      <c r="S7" s="382"/>
      <c r="T7" s="382"/>
      <c r="U7" s="382"/>
      <c r="V7" s="382"/>
      <c r="W7" s="382"/>
      <c r="X7" s="382"/>
      <c r="Y7" s="382"/>
      <c r="Z7" s="382"/>
      <c r="AA7" s="382"/>
      <c r="AB7" s="382"/>
      <c r="AC7" s="382"/>
      <c r="AD7" s="382"/>
      <c r="AE7" s="382"/>
      <c r="AF7" s="382"/>
      <c r="AG7" s="382"/>
      <c r="AH7" s="382"/>
      <c r="AI7" s="382"/>
      <c r="AJ7" s="382"/>
      <c r="AK7" s="383"/>
      <c r="AL7" s="10">
        <v>2</v>
      </c>
      <c r="AM7" s="13" t="str">
        <f>IF(BB8,C8&amp;CHAR(10)&amp;"-"&amp;R8,"")</f>
        <v/>
      </c>
      <c r="AN7" s="13" t="b">
        <f t="shared" si="2"/>
        <v>0</v>
      </c>
      <c r="AO7" s="13" t="s">
        <v>16</v>
      </c>
      <c r="AP7" s="3" t="b">
        <f t="shared" si="3"/>
        <v>0</v>
      </c>
      <c r="AQ7" s="11" t="b">
        <f t="shared" si="0"/>
        <v>0</v>
      </c>
      <c r="AR7" s="11" t="b">
        <f t="shared" si="1"/>
        <v>0</v>
      </c>
      <c r="AS7" s="3"/>
      <c r="AT7" s="12" t="str">
        <f t="shared" si="4"/>
        <v/>
      </c>
      <c r="BB7" t="b">
        <v>0</v>
      </c>
    </row>
    <row r="8" spans="2:71" ht="16.5" thickBot="1">
      <c r="B8" s="16" t="s">
        <v>17</v>
      </c>
      <c r="C8" s="384" t="s">
        <v>24</v>
      </c>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5"/>
      <c r="AL8" s="10">
        <v>2</v>
      </c>
      <c r="AM8" s="13" t="str">
        <f>IF(BB9,C9&amp;CHAR(10)&amp;"-"&amp;R9,"")</f>
        <v/>
      </c>
      <c r="AN8" s="13" t="b">
        <f t="shared" si="2"/>
        <v>0</v>
      </c>
      <c r="AO8" s="13" t="s">
        <v>16</v>
      </c>
      <c r="AP8" s="3" t="b">
        <f t="shared" si="3"/>
        <v>0</v>
      </c>
      <c r="AQ8" s="11" t="b">
        <f t="shared" si="0"/>
        <v>0</v>
      </c>
      <c r="AR8" s="11" t="b">
        <f t="shared" si="1"/>
        <v>0</v>
      </c>
      <c r="AS8" s="3"/>
      <c r="AT8" s="12" t="str">
        <f t="shared" si="4"/>
        <v/>
      </c>
      <c r="BB8" t="b">
        <v>0</v>
      </c>
    </row>
    <row r="9" spans="2:71" ht="16.5" thickBot="1">
      <c r="B9" s="377" t="s">
        <v>25</v>
      </c>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10">
        <v>1</v>
      </c>
      <c r="AM9" s="3" t="str">
        <f>IF(OR(BR11,BR15,BR17,BR19,BR20,BR21,BR23,BR25,BR26,BR29,BR33,BR37,BR38,BR39,BR40,BR41),B9,"")</f>
        <v/>
      </c>
      <c r="AN9" s="3" t="b">
        <f>OR(BR11,BR15,BR17,BR19,BR20,BR21,BR23,BR25,BR26,BR29,BR33,BR37,BR38,BR39,BR40,BR41)</f>
        <v>0</v>
      </c>
      <c r="AO9" s="3" t="s">
        <v>13</v>
      </c>
      <c r="AP9" s="3" t="b">
        <f>TRUE</f>
        <v>1</v>
      </c>
      <c r="AQ9" s="11" t="b">
        <f>AND($AN9,$AP9)</f>
        <v>0</v>
      </c>
      <c r="AR9" s="11" t="b">
        <f>IF($AN9=TRUE,$AP9&lt;&gt;TRUE)</f>
        <v>0</v>
      </c>
      <c r="AS9" s="3"/>
      <c r="AT9" s="12" t="str">
        <f t="shared" si="4"/>
        <v/>
      </c>
    </row>
    <row r="10" spans="2:71">
      <c r="B10" s="378" t="s">
        <v>14</v>
      </c>
      <c r="C10" s="379"/>
      <c r="D10" s="379"/>
      <c r="E10" s="379"/>
      <c r="F10" s="379"/>
      <c r="G10" s="379"/>
      <c r="H10" s="379"/>
      <c r="I10" s="379"/>
      <c r="J10" s="379"/>
      <c r="K10" s="379"/>
      <c r="L10" s="379"/>
      <c r="M10" s="379"/>
      <c r="N10" s="379"/>
      <c r="O10" s="379"/>
      <c r="P10" s="379"/>
      <c r="Q10" s="379"/>
      <c r="R10" s="379" t="s">
        <v>15</v>
      </c>
      <c r="S10" s="379"/>
      <c r="T10" s="379"/>
      <c r="U10" s="379"/>
      <c r="V10" s="379"/>
      <c r="W10" s="379"/>
      <c r="X10" s="379"/>
      <c r="Y10" s="379"/>
      <c r="Z10" s="379"/>
      <c r="AA10" s="379"/>
      <c r="AB10" s="379"/>
      <c r="AC10" s="379"/>
      <c r="AD10" s="379"/>
      <c r="AE10" s="379"/>
      <c r="AF10" s="379"/>
      <c r="AG10" s="379"/>
      <c r="AH10" s="379"/>
      <c r="AI10" s="379"/>
      <c r="AJ10" s="379"/>
      <c r="AK10" s="380"/>
      <c r="AL10" s="10">
        <v>1</v>
      </c>
      <c r="AT10" s="12" t="str">
        <f t="shared" si="4"/>
        <v/>
      </c>
    </row>
    <row r="11" spans="2:71">
      <c r="B11" s="386" t="s">
        <v>26</v>
      </c>
      <c r="C11" s="387"/>
      <c r="D11" s="387"/>
      <c r="E11" s="387"/>
      <c r="F11" s="387"/>
      <c r="G11" s="387"/>
      <c r="H11" s="387"/>
      <c r="I11" s="387"/>
      <c r="J11" s="387"/>
      <c r="K11" s="387"/>
      <c r="L11" s="387"/>
      <c r="M11" s="387"/>
      <c r="N11" s="387"/>
      <c r="O11" s="387"/>
      <c r="P11" s="387"/>
      <c r="Q11" s="388"/>
      <c r="R11" s="17"/>
      <c r="S11" s="392" t="s">
        <v>27</v>
      </c>
      <c r="T11" s="392"/>
      <c r="U11" s="392"/>
      <c r="V11" s="392"/>
      <c r="W11" s="392"/>
      <c r="X11" s="392"/>
      <c r="Y11" s="392"/>
      <c r="Z11" s="392"/>
      <c r="AA11" s="392"/>
      <c r="AB11" s="392"/>
      <c r="AC11" s="392"/>
      <c r="AD11" s="392"/>
      <c r="AE11" s="392"/>
      <c r="AF11" s="392"/>
      <c r="AG11" s="392"/>
      <c r="AH11" s="392"/>
      <c r="AI11" s="392"/>
      <c r="AJ11" s="392"/>
      <c r="AK11" s="393"/>
      <c r="AL11" s="10">
        <v>2</v>
      </c>
      <c r="AM11" s="13" t="str">
        <f>IF(BR11,$B$11&amp;S11,"")</f>
        <v/>
      </c>
      <c r="AN11" s="13" t="b">
        <f>BR11</f>
        <v>0</v>
      </c>
      <c r="AO11" s="13" t="s">
        <v>16</v>
      </c>
      <c r="AP11" s="3" t="b">
        <f>AN11</f>
        <v>0</v>
      </c>
      <c r="AQ11" s="11" t="b">
        <f t="shared" ref="AQ11:AQ41" si="5">AND($AN11,$AP11)</f>
        <v>0</v>
      </c>
      <c r="AR11" s="11" t="b">
        <f t="shared" ref="AR11:AR41" si="6">IF($AN11=TRUE,$AP11&lt;&gt;TRUE)</f>
        <v>0</v>
      </c>
      <c r="AS11" s="3"/>
      <c r="AT11" s="12" t="str">
        <f t="shared" si="4"/>
        <v/>
      </c>
      <c r="BR11" t="b">
        <v>0</v>
      </c>
    </row>
    <row r="12" spans="2:71">
      <c r="B12" s="389"/>
      <c r="C12" s="390"/>
      <c r="D12" s="390"/>
      <c r="E12" s="390"/>
      <c r="F12" s="390"/>
      <c r="G12" s="390"/>
      <c r="H12" s="390"/>
      <c r="I12" s="390"/>
      <c r="J12" s="390"/>
      <c r="K12" s="390"/>
      <c r="L12" s="390"/>
      <c r="M12" s="390"/>
      <c r="N12" s="390"/>
      <c r="O12" s="390"/>
      <c r="P12" s="390"/>
      <c r="Q12" s="391"/>
      <c r="R12" s="18"/>
      <c r="S12" s="19"/>
      <c r="T12" s="394" t="s">
        <v>28</v>
      </c>
      <c r="U12" s="395"/>
      <c r="V12" s="395"/>
      <c r="W12" s="395"/>
      <c r="X12" s="395"/>
      <c r="Y12" s="395"/>
      <c r="Z12" s="395"/>
      <c r="AA12" s="395"/>
      <c r="AB12" s="395"/>
      <c r="AC12" s="395"/>
      <c r="AD12" s="395"/>
      <c r="AE12" s="395"/>
      <c r="AF12" s="395"/>
      <c r="AG12" s="395"/>
      <c r="AH12" s="395"/>
      <c r="AI12" s="395"/>
      <c r="AJ12" s="395"/>
      <c r="AK12" s="396"/>
      <c r="AL12" s="10">
        <v>2</v>
      </c>
      <c r="AM12" s="13" t="str">
        <f>IF(BR12,T12,"")</f>
        <v/>
      </c>
      <c r="AN12" s="13" t="b">
        <f>BS12</f>
        <v>0</v>
      </c>
      <c r="AO12" s="13" t="s">
        <v>16</v>
      </c>
      <c r="AP12" s="3" t="b">
        <f>AN12</f>
        <v>0</v>
      </c>
      <c r="AQ12" s="11" t="b">
        <f t="shared" si="5"/>
        <v>0</v>
      </c>
      <c r="AR12" s="11" t="b">
        <f t="shared" si="6"/>
        <v>0</v>
      </c>
      <c r="AS12" s="3"/>
      <c r="AT12" s="12" t="str">
        <f t="shared" si="4"/>
        <v/>
      </c>
      <c r="BS12" t="b">
        <v>0</v>
      </c>
    </row>
    <row r="13" spans="2:71">
      <c r="B13" s="389"/>
      <c r="C13" s="390"/>
      <c r="D13" s="390"/>
      <c r="E13" s="390"/>
      <c r="F13" s="390"/>
      <c r="G13" s="390"/>
      <c r="H13" s="390"/>
      <c r="I13" s="390"/>
      <c r="J13" s="390"/>
      <c r="K13" s="390"/>
      <c r="L13" s="390"/>
      <c r="M13" s="390"/>
      <c r="N13" s="390"/>
      <c r="O13" s="390"/>
      <c r="P13" s="390"/>
      <c r="Q13" s="391"/>
      <c r="R13" s="18"/>
      <c r="S13" s="19"/>
      <c r="T13" s="394" t="s">
        <v>29</v>
      </c>
      <c r="U13" s="395"/>
      <c r="V13" s="395"/>
      <c r="W13" s="395"/>
      <c r="X13" s="395"/>
      <c r="Y13" s="395"/>
      <c r="Z13" s="395"/>
      <c r="AA13" s="395"/>
      <c r="AB13" s="395"/>
      <c r="AC13" s="395"/>
      <c r="AD13" s="395"/>
      <c r="AE13" s="395"/>
      <c r="AF13" s="395"/>
      <c r="AG13" s="395"/>
      <c r="AH13" s="395"/>
      <c r="AI13" s="395"/>
      <c r="AJ13" s="395"/>
      <c r="AK13" s="396"/>
      <c r="AL13" s="10">
        <v>2</v>
      </c>
      <c r="AM13" s="13" t="str">
        <f t="shared" ref="AM13:AM14" si="7">IF(BR13,T13,"")</f>
        <v/>
      </c>
      <c r="AN13" s="13" t="b">
        <f t="shared" ref="AN13:AN14" si="8">BS13</f>
        <v>0</v>
      </c>
      <c r="AO13" s="13" t="s">
        <v>16</v>
      </c>
      <c r="AP13" s="3" t="b">
        <f t="shared" ref="AP13:AP14" si="9">AN13</f>
        <v>0</v>
      </c>
      <c r="AQ13" s="11" t="b">
        <f t="shared" si="5"/>
        <v>0</v>
      </c>
      <c r="AR13" s="11" t="b">
        <f t="shared" si="6"/>
        <v>0</v>
      </c>
      <c r="AS13" s="3"/>
      <c r="AT13" s="12" t="str">
        <f t="shared" si="4"/>
        <v/>
      </c>
      <c r="BS13" t="b">
        <v>0</v>
      </c>
    </row>
    <row r="14" spans="2:71">
      <c r="B14" s="389"/>
      <c r="C14" s="390"/>
      <c r="D14" s="390"/>
      <c r="E14" s="390"/>
      <c r="F14" s="390"/>
      <c r="G14" s="390"/>
      <c r="H14" s="390"/>
      <c r="I14" s="390"/>
      <c r="J14" s="390"/>
      <c r="K14" s="390"/>
      <c r="L14" s="390"/>
      <c r="M14" s="390"/>
      <c r="N14" s="390"/>
      <c r="O14" s="390"/>
      <c r="P14" s="390"/>
      <c r="Q14" s="391"/>
      <c r="R14" s="18"/>
      <c r="S14" s="17"/>
      <c r="T14" s="397" t="s">
        <v>30</v>
      </c>
      <c r="U14" s="395"/>
      <c r="V14" s="395"/>
      <c r="W14" s="395"/>
      <c r="X14" s="395"/>
      <c r="Y14" s="395"/>
      <c r="Z14" s="395"/>
      <c r="AA14" s="395"/>
      <c r="AB14" s="395"/>
      <c r="AC14" s="395"/>
      <c r="AD14" s="395"/>
      <c r="AE14" s="395"/>
      <c r="AF14" s="395"/>
      <c r="AG14" s="395"/>
      <c r="AH14" s="395"/>
      <c r="AI14" s="395"/>
      <c r="AJ14" s="395"/>
      <c r="AK14" s="396"/>
      <c r="AL14" s="10">
        <v>2</v>
      </c>
      <c r="AM14" s="13" t="str">
        <f t="shared" si="7"/>
        <v/>
      </c>
      <c r="AN14" s="13" t="b">
        <f t="shared" si="8"/>
        <v>0</v>
      </c>
      <c r="AO14" s="13" t="s">
        <v>16</v>
      </c>
      <c r="AP14" s="3" t="b">
        <f t="shared" si="9"/>
        <v>0</v>
      </c>
      <c r="AQ14" s="11" t="b">
        <f t="shared" si="5"/>
        <v>0</v>
      </c>
      <c r="AR14" s="11" t="b">
        <f t="shared" si="6"/>
        <v>0</v>
      </c>
      <c r="AS14" s="3"/>
      <c r="AT14" s="12" t="str">
        <f t="shared" si="4"/>
        <v/>
      </c>
      <c r="BS14" t="b">
        <v>0</v>
      </c>
    </row>
    <row r="15" spans="2:71">
      <c r="B15" s="389"/>
      <c r="C15" s="390"/>
      <c r="D15" s="390"/>
      <c r="E15" s="390"/>
      <c r="F15" s="390"/>
      <c r="G15" s="390"/>
      <c r="H15" s="390"/>
      <c r="I15" s="390"/>
      <c r="J15" s="390"/>
      <c r="K15" s="390"/>
      <c r="L15" s="390"/>
      <c r="M15" s="390"/>
      <c r="N15" s="390"/>
      <c r="O15" s="390"/>
      <c r="P15" s="390"/>
      <c r="Q15" s="391"/>
      <c r="R15" s="17"/>
      <c r="S15" s="392" t="s">
        <v>31</v>
      </c>
      <c r="T15" s="392"/>
      <c r="U15" s="392"/>
      <c r="V15" s="392"/>
      <c r="W15" s="392"/>
      <c r="X15" s="392"/>
      <c r="Y15" s="392"/>
      <c r="Z15" s="392"/>
      <c r="AA15" s="392"/>
      <c r="AB15" s="392"/>
      <c r="AC15" s="392"/>
      <c r="AD15" s="392"/>
      <c r="AE15" s="392"/>
      <c r="AF15" s="392"/>
      <c r="AG15" s="392"/>
      <c r="AH15" s="392"/>
      <c r="AI15" s="392"/>
      <c r="AJ15" s="392"/>
      <c r="AK15" s="393"/>
      <c r="AL15" s="10">
        <v>2</v>
      </c>
      <c r="AM15" s="13" t="str">
        <f>IF(BR15,$B$11&amp;S15,"")</f>
        <v/>
      </c>
      <c r="AN15" s="13" t="b">
        <f>BR15</f>
        <v>0</v>
      </c>
      <c r="AO15" s="13" t="s">
        <v>16</v>
      </c>
      <c r="AP15" s="3" t="b">
        <f>AN15</f>
        <v>0</v>
      </c>
      <c r="AQ15" s="11" t="b">
        <f t="shared" si="5"/>
        <v>0</v>
      </c>
      <c r="AR15" s="11" t="b">
        <f t="shared" si="6"/>
        <v>0</v>
      </c>
      <c r="AS15" s="3"/>
      <c r="AT15" s="12" t="str">
        <f t="shared" si="4"/>
        <v/>
      </c>
      <c r="BR15" t="b">
        <v>0</v>
      </c>
    </row>
    <row r="16" spans="2:71">
      <c r="B16" s="389"/>
      <c r="C16" s="390"/>
      <c r="D16" s="390"/>
      <c r="E16" s="390"/>
      <c r="F16" s="390"/>
      <c r="G16" s="390"/>
      <c r="H16" s="390"/>
      <c r="I16" s="390"/>
      <c r="J16" s="390"/>
      <c r="K16" s="390"/>
      <c r="L16" s="390"/>
      <c r="M16" s="390"/>
      <c r="N16" s="390"/>
      <c r="O16" s="390"/>
      <c r="P16" s="390"/>
      <c r="Q16" s="391"/>
      <c r="R16" s="18"/>
      <c r="S16" s="18"/>
      <c r="T16" s="398" t="s">
        <v>32</v>
      </c>
      <c r="U16" s="398"/>
      <c r="V16" s="398"/>
      <c r="W16" s="398"/>
      <c r="X16" s="398"/>
      <c r="Y16" s="398"/>
      <c r="Z16" s="398"/>
      <c r="AA16" s="398"/>
      <c r="AB16" s="398"/>
      <c r="AC16" s="398"/>
      <c r="AD16" s="398"/>
      <c r="AE16" s="398"/>
      <c r="AF16" s="398"/>
      <c r="AG16" s="398"/>
      <c r="AH16" s="398"/>
      <c r="AI16" s="398"/>
      <c r="AJ16" s="398"/>
      <c r="AK16" s="399"/>
      <c r="AL16" s="10">
        <v>3</v>
      </c>
      <c r="AM16" s="13" t="str">
        <f>T16</f>
        <v>砷As、鉛Pb、鎘Cd、汞Hg、銻Sb、鎳Ni(soluble) (ICP-MS)</v>
      </c>
      <c r="AN16" s="13" t="b">
        <f>BR15</f>
        <v>0</v>
      </c>
      <c r="AO16" s="13" t="s">
        <v>16</v>
      </c>
      <c r="AP16" s="3" t="b">
        <v>1</v>
      </c>
      <c r="AQ16" s="11" t="b">
        <f t="shared" si="5"/>
        <v>0</v>
      </c>
      <c r="AR16" s="11" t="b">
        <f t="shared" si="6"/>
        <v>0</v>
      </c>
      <c r="AS16" s="3"/>
      <c r="AT16" s="12" t="str">
        <f t="shared" si="4"/>
        <v/>
      </c>
    </row>
    <row r="17" spans="2:70">
      <c r="B17" s="389"/>
      <c r="C17" s="390"/>
      <c r="D17" s="390"/>
      <c r="E17" s="390"/>
      <c r="F17" s="390"/>
      <c r="G17" s="390"/>
      <c r="H17" s="390"/>
      <c r="I17" s="390"/>
      <c r="J17" s="390"/>
      <c r="K17" s="390"/>
      <c r="L17" s="390"/>
      <c r="M17" s="390"/>
      <c r="N17" s="390"/>
      <c r="O17" s="390"/>
      <c r="P17" s="390"/>
      <c r="Q17" s="391"/>
      <c r="R17" s="17"/>
      <c r="S17" s="392" t="s">
        <v>33</v>
      </c>
      <c r="T17" s="392"/>
      <c r="U17" s="392"/>
      <c r="V17" s="392"/>
      <c r="W17" s="392"/>
      <c r="X17" s="392"/>
      <c r="Y17" s="392"/>
      <c r="Z17" s="392"/>
      <c r="AA17" s="392"/>
      <c r="AB17" s="392"/>
      <c r="AC17" s="392"/>
      <c r="AD17" s="392"/>
      <c r="AE17" s="392"/>
      <c r="AF17" s="392"/>
      <c r="AG17" s="392"/>
      <c r="AH17" s="392"/>
      <c r="AI17" s="392"/>
      <c r="AJ17" s="392"/>
      <c r="AK17" s="393"/>
      <c r="AL17" s="10">
        <v>2</v>
      </c>
      <c r="AM17" s="13" t="str">
        <f>IF(BR17,$B$11&amp;S17,"")</f>
        <v/>
      </c>
      <c r="AN17" s="13" t="b">
        <f>BR17</f>
        <v>0</v>
      </c>
      <c r="AO17" s="13" t="s">
        <v>16</v>
      </c>
      <c r="AP17" s="3" t="b">
        <f>AN17</f>
        <v>0</v>
      </c>
      <c r="AQ17" s="11" t="b">
        <f t="shared" si="5"/>
        <v>0</v>
      </c>
      <c r="AR17" s="11" t="b">
        <f t="shared" si="6"/>
        <v>0</v>
      </c>
      <c r="AS17" s="3"/>
      <c r="AT17" s="12" t="str">
        <f t="shared" si="4"/>
        <v/>
      </c>
      <c r="BR17" t="b">
        <v>0</v>
      </c>
    </row>
    <row r="18" spans="2:70">
      <c r="B18" s="389"/>
      <c r="C18" s="390"/>
      <c r="D18" s="390"/>
      <c r="E18" s="390"/>
      <c r="F18" s="390"/>
      <c r="G18" s="390"/>
      <c r="H18" s="390"/>
      <c r="I18" s="390"/>
      <c r="J18" s="390"/>
      <c r="K18" s="390"/>
      <c r="L18" s="390"/>
      <c r="M18" s="390"/>
      <c r="N18" s="390"/>
      <c r="O18" s="390"/>
      <c r="P18" s="390"/>
      <c r="Q18" s="391"/>
      <c r="R18" s="18"/>
      <c r="S18" s="18"/>
      <c r="T18" s="398" t="s">
        <v>34</v>
      </c>
      <c r="U18" s="398"/>
      <c r="V18" s="398"/>
      <c r="W18" s="398"/>
      <c r="X18" s="398"/>
      <c r="Y18" s="398"/>
      <c r="Z18" s="398"/>
      <c r="AA18" s="398"/>
      <c r="AB18" s="398"/>
      <c r="AC18" s="398"/>
      <c r="AD18" s="398"/>
      <c r="AE18" s="398"/>
      <c r="AF18" s="398"/>
      <c r="AG18" s="398"/>
      <c r="AH18" s="398"/>
      <c r="AI18" s="398"/>
      <c r="AJ18" s="398"/>
      <c r="AK18" s="399"/>
      <c r="AL18" s="10">
        <v>3</v>
      </c>
      <c r="AM18" s="13" t="str">
        <f>T18</f>
        <v xml:space="preserve">砷As、鉛Pb、鎘Cd、銅Cu(ICP) + 汞Hg(ICP/MS) </v>
      </c>
      <c r="AN18" s="13" t="b">
        <f>BR17</f>
        <v>0</v>
      </c>
      <c r="AO18" s="13" t="s">
        <v>16</v>
      </c>
      <c r="AP18" s="3" t="b">
        <v>1</v>
      </c>
      <c r="AQ18" s="11" t="b">
        <f t="shared" si="5"/>
        <v>0</v>
      </c>
      <c r="AR18" s="11" t="b">
        <f t="shared" si="6"/>
        <v>0</v>
      </c>
      <c r="AS18" s="3"/>
      <c r="AT18" s="12" t="str">
        <f t="shared" si="4"/>
        <v/>
      </c>
    </row>
    <row r="19" spans="2:70">
      <c r="B19" s="389"/>
      <c r="C19" s="390"/>
      <c r="D19" s="390"/>
      <c r="E19" s="390"/>
      <c r="F19" s="390"/>
      <c r="G19" s="390"/>
      <c r="H19" s="390"/>
      <c r="I19" s="390"/>
      <c r="J19" s="390"/>
      <c r="K19" s="390"/>
      <c r="L19" s="390"/>
      <c r="M19" s="390"/>
      <c r="N19" s="390"/>
      <c r="O19" s="390"/>
      <c r="P19" s="390"/>
      <c r="Q19" s="391"/>
      <c r="R19" s="17"/>
      <c r="S19" s="392" t="s">
        <v>35</v>
      </c>
      <c r="T19" s="392"/>
      <c r="U19" s="392"/>
      <c r="V19" s="392"/>
      <c r="W19" s="392"/>
      <c r="X19" s="392"/>
      <c r="Y19" s="392"/>
      <c r="Z19" s="392"/>
      <c r="AA19" s="392"/>
      <c r="AB19" s="392"/>
      <c r="AC19" s="392"/>
      <c r="AD19" s="392"/>
      <c r="AE19" s="392"/>
      <c r="AF19" s="392"/>
      <c r="AG19" s="392"/>
      <c r="AH19" s="392"/>
      <c r="AI19" s="392"/>
      <c r="AJ19" s="392"/>
      <c r="AK19" s="393"/>
      <c r="AL19" s="10">
        <v>2</v>
      </c>
      <c r="AM19" s="13" t="str">
        <f t="shared" ref="AM19:AM20" si="10">IF(BR19,$B$11&amp;S19,"")</f>
        <v/>
      </c>
      <c r="AN19" s="13" t="b">
        <f t="shared" ref="AN19:AN20" si="11">BR19</f>
        <v>0</v>
      </c>
      <c r="AO19" s="13" t="s">
        <v>16</v>
      </c>
      <c r="AP19" s="3" t="b">
        <f>AN19</f>
        <v>0</v>
      </c>
      <c r="AQ19" s="11" t="b">
        <f t="shared" si="5"/>
        <v>0</v>
      </c>
      <c r="AR19" s="11" t="b">
        <f t="shared" si="6"/>
        <v>0</v>
      </c>
      <c r="AS19" s="3"/>
      <c r="AT19" s="12" t="str">
        <f t="shared" si="4"/>
        <v/>
      </c>
      <c r="BR19" t="b">
        <v>0</v>
      </c>
    </row>
    <row r="20" spans="2:70">
      <c r="B20" s="389"/>
      <c r="C20" s="390"/>
      <c r="D20" s="390"/>
      <c r="E20" s="390"/>
      <c r="F20" s="390"/>
      <c r="G20" s="390"/>
      <c r="H20" s="390"/>
      <c r="I20" s="390"/>
      <c r="J20" s="390"/>
      <c r="K20" s="390"/>
      <c r="L20" s="390"/>
      <c r="M20" s="390"/>
      <c r="N20" s="390"/>
      <c r="O20" s="390"/>
      <c r="P20" s="390"/>
      <c r="Q20" s="391"/>
      <c r="R20" s="17"/>
      <c r="S20" s="392" t="s">
        <v>36</v>
      </c>
      <c r="T20" s="392"/>
      <c r="U20" s="392"/>
      <c r="V20" s="392"/>
      <c r="W20" s="392"/>
      <c r="X20" s="392"/>
      <c r="Y20" s="392"/>
      <c r="Z20" s="392"/>
      <c r="AA20" s="392"/>
      <c r="AB20" s="392"/>
      <c r="AC20" s="392"/>
      <c r="AD20" s="392"/>
      <c r="AE20" s="392"/>
      <c r="AF20" s="392"/>
      <c r="AG20" s="392"/>
      <c r="AH20" s="392"/>
      <c r="AI20" s="392"/>
      <c r="AJ20" s="392"/>
      <c r="AK20" s="393"/>
      <c r="AL20" s="10">
        <v>2</v>
      </c>
      <c r="AM20" s="13" t="str">
        <f t="shared" si="10"/>
        <v/>
      </c>
      <c r="AN20" s="13" t="b">
        <f t="shared" si="11"/>
        <v>0</v>
      </c>
      <c r="AO20" s="13" t="s">
        <v>16</v>
      </c>
      <c r="AP20" s="3" t="b">
        <f>AN20</f>
        <v>0</v>
      </c>
      <c r="AQ20" s="11" t="b">
        <f t="shared" si="5"/>
        <v>0</v>
      </c>
      <c r="AR20" s="11" t="b">
        <f t="shared" si="6"/>
        <v>0</v>
      </c>
      <c r="AS20" s="3"/>
      <c r="AT20" s="12" t="str">
        <f t="shared" si="4"/>
        <v/>
      </c>
      <c r="BR20" t="b">
        <v>0</v>
      </c>
    </row>
    <row r="21" spans="2:70">
      <c r="B21" s="389" t="s">
        <v>37</v>
      </c>
      <c r="C21" s="390"/>
      <c r="D21" s="390"/>
      <c r="E21" s="390"/>
      <c r="F21" s="390"/>
      <c r="G21" s="390"/>
      <c r="H21" s="390"/>
      <c r="I21" s="390"/>
      <c r="J21" s="390"/>
      <c r="K21" s="390"/>
      <c r="L21" s="390"/>
      <c r="M21" s="390"/>
      <c r="N21" s="390"/>
      <c r="O21" s="390"/>
      <c r="P21" s="390"/>
      <c r="Q21" s="391"/>
      <c r="R21" s="17"/>
      <c r="S21" s="392" t="s">
        <v>38</v>
      </c>
      <c r="T21" s="392"/>
      <c r="U21" s="392"/>
      <c r="V21" s="392"/>
      <c r="W21" s="392"/>
      <c r="X21" s="392"/>
      <c r="Y21" s="392"/>
      <c r="Z21" s="392"/>
      <c r="AA21" s="392"/>
      <c r="AB21" s="392"/>
      <c r="AC21" s="392"/>
      <c r="AD21" s="392"/>
      <c r="AE21" s="392"/>
      <c r="AF21" s="392"/>
      <c r="AG21" s="392"/>
      <c r="AH21" s="392"/>
      <c r="AI21" s="392"/>
      <c r="AJ21" s="392"/>
      <c r="AK21" s="393"/>
      <c r="AL21" s="10">
        <v>2</v>
      </c>
      <c r="AM21" s="13" t="str">
        <f>IF(BR21,$B$21&amp;S21,"")</f>
        <v/>
      </c>
      <c r="AN21" s="13" t="b">
        <f>BR21</f>
        <v>0</v>
      </c>
      <c r="AO21" s="13" t="s">
        <v>16</v>
      </c>
      <c r="AP21" s="3" t="b">
        <f>AN21</f>
        <v>0</v>
      </c>
      <c r="AQ21" s="11" t="b">
        <f t="shared" si="5"/>
        <v>0</v>
      </c>
      <c r="AR21" s="11" t="b">
        <f t="shared" si="6"/>
        <v>0</v>
      </c>
      <c r="AS21" s="3"/>
      <c r="AT21" s="12" t="str">
        <f t="shared" si="4"/>
        <v/>
      </c>
      <c r="BR21" t="b">
        <v>0</v>
      </c>
    </row>
    <row r="22" spans="2:70">
      <c r="B22" s="389"/>
      <c r="C22" s="390"/>
      <c r="D22" s="390"/>
      <c r="E22" s="390"/>
      <c r="F22" s="390"/>
      <c r="G22" s="390"/>
      <c r="H22" s="390"/>
      <c r="I22" s="390"/>
      <c r="J22" s="390"/>
      <c r="K22" s="390"/>
      <c r="L22" s="390"/>
      <c r="M22" s="390"/>
      <c r="N22" s="390"/>
      <c r="O22" s="390"/>
      <c r="P22" s="390"/>
      <c r="Q22" s="391"/>
      <c r="R22" s="18"/>
      <c r="S22" s="18"/>
      <c r="T22" s="394" t="s">
        <v>39</v>
      </c>
      <c r="U22" s="394"/>
      <c r="V22" s="394"/>
      <c r="W22" s="394"/>
      <c r="X22" s="394"/>
      <c r="Y22" s="394"/>
      <c r="Z22" s="394"/>
      <c r="AA22" s="394"/>
      <c r="AB22" s="394"/>
      <c r="AC22" s="394"/>
      <c r="AD22" s="394"/>
      <c r="AE22" s="394"/>
      <c r="AF22" s="394"/>
      <c r="AG22" s="394"/>
      <c r="AH22" s="394"/>
      <c r="AI22" s="394"/>
      <c r="AJ22" s="394"/>
      <c r="AK22" s="400"/>
      <c r="AL22" s="10">
        <v>3</v>
      </c>
      <c r="AM22" s="13" t="str">
        <f>T22</f>
        <v>好氣性生菌數、金黃色葡萄球菌、大腸桿菌 、綠膿桿菌、白色念珠菌</v>
      </c>
      <c r="AN22" s="13" t="b">
        <f>BR21</f>
        <v>0</v>
      </c>
      <c r="AO22" s="13" t="s">
        <v>16</v>
      </c>
      <c r="AP22" s="3" t="b">
        <v>1</v>
      </c>
      <c r="AQ22" s="11" t="b">
        <f t="shared" si="5"/>
        <v>0</v>
      </c>
      <c r="AR22" s="11" t="b">
        <f t="shared" si="6"/>
        <v>0</v>
      </c>
      <c r="AS22" s="3"/>
      <c r="AT22" s="12" t="str">
        <f t="shared" si="4"/>
        <v/>
      </c>
    </row>
    <row r="23" spans="2:70">
      <c r="B23" s="389"/>
      <c r="C23" s="390"/>
      <c r="D23" s="390"/>
      <c r="E23" s="390"/>
      <c r="F23" s="390"/>
      <c r="G23" s="390"/>
      <c r="H23" s="390"/>
      <c r="I23" s="390"/>
      <c r="J23" s="390"/>
      <c r="K23" s="390"/>
      <c r="L23" s="390"/>
      <c r="M23" s="390"/>
      <c r="N23" s="390"/>
      <c r="O23" s="390"/>
      <c r="P23" s="390"/>
      <c r="Q23" s="391"/>
      <c r="R23" s="17"/>
      <c r="S23" s="392" t="s">
        <v>40</v>
      </c>
      <c r="T23" s="392"/>
      <c r="U23" s="392"/>
      <c r="V23" s="392"/>
      <c r="W23" s="392"/>
      <c r="X23" s="392"/>
      <c r="Y23" s="392"/>
      <c r="Z23" s="392"/>
      <c r="AA23" s="392"/>
      <c r="AB23" s="392"/>
      <c r="AC23" s="392"/>
      <c r="AD23" s="392"/>
      <c r="AE23" s="392"/>
      <c r="AF23" s="392"/>
      <c r="AG23" s="392"/>
      <c r="AH23" s="392"/>
      <c r="AI23" s="392"/>
      <c r="AJ23" s="392"/>
      <c r="AK23" s="393"/>
      <c r="AL23" s="10">
        <v>2</v>
      </c>
      <c r="AM23" s="13" t="str">
        <f>IF(BR23,$B$21&amp;S23,"")</f>
        <v/>
      </c>
      <c r="AN23" s="13" t="b">
        <f>BR23</f>
        <v>0</v>
      </c>
      <c r="AO23" s="13" t="s">
        <v>16</v>
      </c>
      <c r="AP23" s="3" t="b">
        <f>AN23</f>
        <v>0</v>
      </c>
      <c r="AQ23" s="11" t="b">
        <f t="shared" si="5"/>
        <v>0</v>
      </c>
      <c r="AR23" s="11" t="b">
        <f t="shared" si="6"/>
        <v>0</v>
      </c>
      <c r="AS23" s="3"/>
      <c r="AT23" s="12" t="str">
        <f t="shared" si="4"/>
        <v/>
      </c>
      <c r="BR23" t="b">
        <v>0</v>
      </c>
    </row>
    <row r="24" spans="2:70">
      <c r="B24" s="389"/>
      <c r="C24" s="390"/>
      <c r="D24" s="390"/>
      <c r="E24" s="390"/>
      <c r="F24" s="390"/>
      <c r="G24" s="390"/>
      <c r="H24" s="390"/>
      <c r="I24" s="390"/>
      <c r="J24" s="390"/>
      <c r="K24" s="390"/>
      <c r="L24" s="390"/>
      <c r="M24" s="390"/>
      <c r="N24" s="390"/>
      <c r="O24" s="390"/>
      <c r="P24" s="390"/>
      <c r="Q24" s="391"/>
      <c r="R24" s="18"/>
      <c r="S24" s="18"/>
      <c r="T24" s="398" t="s">
        <v>41</v>
      </c>
      <c r="U24" s="398"/>
      <c r="V24" s="398"/>
      <c r="W24" s="398"/>
      <c r="X24" s="398"/>
      <c r="Y24" s="398"/>
      <c r="Z24" s="398"/>
      <c r="AA24" s="398"/>
      <c r="AB24" s="398"/>
      <c r="AC24" s="398"/>
      <c r="AD24" s="398"/>
      <c r="AE24" s="398"/>
      <c r="AF24" s="398"/>
      <c r="AG24" s="398"/>
      <c r="AH24" s="398"/>
      <c r="AI24" s="398"/>
      <c r="AJ24" s="398"/>
      <c r="AK24" s="399"/>
      <c r="AL24" s="10">
        <v>3</v>
      </c>
      <c r="AM24" s="13" t="str">
        <f>T24</f>
        <v>好氣性生菌數、金黃色葡萄球菌、大腸桿菌 、綠膿桿菌(FDA)</v>
      </c>
      <c r="AN24" s="13" t="b">
        <f>BR23</f>
        <v>0</v>
      </c>
      <c r="AO24" s="13" t="s">
        <v>16</v>
      </c>
      <c r="AP24" s="3" t="b">
        <v>1</v>
      </c>
      <c r="AQ24" s="11" t="b">
        <f t="shared" si="5"/>
        <v>0</v>
      </c>
      <c r="AR24" s="11" t="b">
        <f t="shared" si="6"/>
        <v>0</v>
      </c>
      <c r="AS24" s="3"/>
      <c r="AT24" s="12" t="str">
        <f t="shared" si="4"/>
        <v/>
      </c>
    </row>
    <row r="25" spans="2:70">
      <c r="B25" s="389"/>
      <c r="C25" s="390"/>
      <c r="D25" s="390"/>
      <c r="E25" s="390"/>
      <c r="F25" s="390"/>
      <c r="G25" s="390"/>
      <c r="H25" s="390"/>
      <c r="I25" s="390"/>
      <c r="J25" s="390"/>
      <c r="K25" s="390"/>
      <c r="L25" s="390"/>
      <c r="M25" s="390"/>
      <c r="N25" s="390"/>
      <c r="O25" s="390"/>
      <c r="P25" s="390"/>
      <c r="Q25" s="391"/>
      <c r="R25" s="17"/>
      <c r="S25" s="392" t="s">
        <v>42</v>
      </c>
      <c r="T25" s="392"/>
      <c r="U25" s="392"/>
      <c r="V25" s="392"/>
      <c r="W25" s="392"/>
      <c r="X25" s="392"/>
      <c r="Y25" s="392"/>
      <c r="Z25" s="392"/>
      <c r="AA25" s="392"/>
      <c r="AB25" s="392"/>
      <c r="AC25" s="392"/>
      <c r="AD25" s="392"/>
      <c r="AE25" s="392"/>
      <c r="AF25" s="392"/>
      <c r="AG25" s="392"/>
      <c r="AH25" s="392"/>
      <c r="AI25" s="392"/>
      <c r="AJ25" s="392"/>
      <c r="AK25" s="393"/>
      <c r="AL25" s="10">
        <v>2</v>
      </c>
      <c r="AM25" s="13" t="str">
        <f>IF(BR25,$B$21&amp;S25,"")</f>
        <v/>
      </c>
      <c r="AN25" s="13" t="b">
        <f>BR25</f>
        <v>0</v>
      </c>
      <c r="AO25" s="13" t="s">
        <v>16</v>
      </c>
      <c r="AP25" s="3" t="b">
        <f t="shared" ref="AP25:AP26" si="12">AN25</f>
        <v>0</v>
      </c>
      <c r="AQ25" s="11" t="b">
        <f t="shared" si="5"/>
        <v>0</v>
      </c>
      <c r="AR25" s="11" t="b">
        <f t="shared" si="6"/>
        <v>0</v>
      </c>
      <c r="AS25" s="3"/>
      <c r="AT25" s="12" t="str">
        <f t="shared" si="4"/>
        <v/>
      </c>
      <c r="BR25" t="b">
        <v>0</v>
      </c>
    </row>
    <row r="26" spans="2:70" ht="15.75" customHeight="1">
      <c r="B26" s="401" t="s">
        <v>43</v>
      </c>
      <c r="C26" s="1"/>
      <c r="D26" s="1"/>
      <c r="E26" s="1"/>
      <c r="F26" s="1"/>
      <c r="G26" s="1"/>
      <c r="H26" s="1"/>
      <c r="I26" s="1"/>
      <c r="J26" s="1"/>
      <c r="K26" s="1"/>
      <c r="L26" s="1"/>
      <c r="M26" s="1"/>
      <c r="N26" s="1"/>
      <c r="O26" s="1"/>
      <c r="P26" s="1"/>
      <c r="Q26" s="402"/>
      <c r="R26" s="17"/>
      <c r="S26" s="392" t="s">
        <v>44</v>
      </c>
      <c r="T26" s="392"/>
      <c r="U26" s="392"/>
      <c r="V26" s="392"/>
      <c r="W26" s="392"/>
      <c r="X26" s="392"/>
      <c r="Y26" s="392"/>
      <c r="Z26" s="392"/>
      <c r="AA26" s="392"/>
      <c r="AB26" s="392"/>
      <c r="AC26" s="392"/>
      <c r="AD26" s="392"/>
      <c r="AE26" s="392"/>
      <c r="AF26" s="392"/>
      <c r="AG26" s="392"/>
      <c r="AH26" s="392"/>
      <c r="AI26" s="392"/>
      <c r="AJ26" s="392"/>
      <c r="AK26" s="393"/>
      <c r="AL26" s="10">
        <v>2</v>
      </c>
      <c r="AM26" s="13" t="str">
        <f>IF(BR26,$B$26&amp;S26,"")</f>
        <v/>
      </c>
      <c r="AN26" s="13" t="b">
        <f>BR26</f>
        <v>0</v>
      </c>
      <c r="AO26" s="13" t="s">
        <v>16</v>
      </c>
      <c r="AP26" s="3" t="b">
        <f t="shared" si="12"/>
        <v>0</v>
      </c>
      <c r="AQ26" s="11" t="b">
        <f t="shared" si="5"/>
        <v>0</v>
      </c>
      <c r="AR26" s="11" t="b">
        <f t="shared" si="6"/>
        <v>0</v>
      </c>
      <c r="AS26" s="3"/>
      <c r="AT26" s="12" t="str">
        <f t="shared" si="4"/>
        <v/>
      </c>
      <c r="BR26" t="b">
        <v>0</v>
      </c>
    </row>
    <row r="27" spans="2:70">
      <c r="B27" s="401"/>
      <c r="C27" s="1"/>
      <c r="D27" s="1"/>
      <c r="E27" s="1"/>
      <c r="F27" s="1"/>
      <c r="G27" s="1"/>
      <c r="H27" s="1"/>
      <c r="I27" s="1"/>
      <c r="J27" s="1"/>
      <c r="K27" s="1"/>
      <c r="L27" s="1"/>
      <c r="M27" s="1"/>
      <c r="N27" s="1"/>
      <c r="O27" s="1"/>
      <c r="P27" s="1"/>
      <c r="Q27" s="402"/>
      <c r="R27" s="18"/>
      <c r="S27" s="18"/>
      <c r="T27" s="398" t="s">
        <v>45</v>
      </c>
      <c r="U27" s="398"/>
      <c r="V27" s="398"/>
      <c r="W27" s="398"/>
      <c r="X27" s="398"/>
      <c r="Y27" s="398"/>
      <c r="Z27" s="398"/>
      <c r="AA27" s="398"/>
      <c r="AB27" s="398"/>
      <c r="AC27" s="398"/>
      <c r="AD27" s="398"/>
      <c r="AE27" s="398"/>
      <c r="AF27" s="398"/>
      <c r="AG27" s="398"/>
      <c r="AH27" s="398"/>
      <c r="AI27" s="398"/>
      <c r="AJ27" s="398"/>
      <c r="AK27" s="399"/>
      <c r="AL27" s="10">
        <v>3</v>
      </c>
      <c r="AM27" s="13" t="str">
        <f>T27</f>
        <v>內料接觸包裝材，各提供5g測試。</v>
      </c>
      <c r="AN27" s="13" t="b">
        <f>BR26</f>
        <v>0</v>
      </c>
      <c r="AO27" s="13" t="s">
        <v>16</v>
      </c>
      <c r="AP27" s="3" t="b">
        <v>1</v>
      </c>
      <c r="AQ27" s="11" t="b">
        <f t="shared" si="5"/>
        <v>0</v>
      </c>
      <c r="AR27" s="11" t="b">
        <f t="shared" si="6"/>
        <v>0</v>
      </c>
      <c r="AS27" s="3"/>
      <c r="AT27" s="12" t="str">
        <f t="shared" si="4"/>
        <v/>
      </c>
    </row>
    <row r="28" spans="2:70">
      <c r="B28" s="401"/>
      <c r="C28" s="1"/>
      <c r="D28" s="1"/>
      <c r="E28" s="1"/>
      <c r="F28" s="1"/>
      <c r="G28" s="1"/>
      <c r="H28" s="1"/>
      <c r="I28" s="1"/>
      <c r="J28" s="1"/>
      <c r="K28" s="1"/>
      <c r="L28" s="1"/>
      <c r="M28" s="1"/>
      <c r="N28" s="1"/>
      <c r="O28" s="1"/>
      <c r="P28" s="1"/>
      <c r="Q28" s="402"/>
      <c r="R28" s="18"/>
      <c r="S28" s="18"/>
      <c r="T28" s="403" t="s">
        <v>46</v>
      </c>
      <c r="U28" s="403"/>
      <c r="V28" s="403"/>
      <c r="W28" s="403"/>
      <c r="X28" s="403"/>
      <c r="Y28" s="403"/>
      <c r="Z28" s="403"/>
      <c r="AA28" s="403"/>
      <c r="AB28" s="403"/>
      <c r="AC28" s="403"/>
      <c r="AD28" s="403"/>
      <c r="AE28" s="403"/>
      <c r="AF28" s="403"/>
      <c r="AG28" s="403"/>
      <c r="AH28" s="403"/>
      <c r="AI28" s="403"/>
      <c r="AJ28" s="403"/>
      <c r="AK28" s="404"/>
      <c r="AL28" s="10">
        <v>3</v>
      </c>
      <c r="AM28" s="13" t="str">
        <f>T28</f>
        <v>(依不同產品不同材質分別收取費用)</v>
      </c>
      <c r="AN28" s="13" t="b">
        <f>BR26</f>
        <v>0</v>
      </c>
      <c r="AO28" s="13" t="s">
        <v>16</v>
      </c>
      <c r="AP28" s="3" t="b">
        <v>1</v>
      </c>
      <c r="AQ28" s="11" t="b">
        <f t="shared" si="5"/>
        <v>0</v>
      </c>
      <c r="AR28" s="11" t="b">
        <f t="shared" si="6"/>
        <v>0</v>
      </c>
      <c r="AS28" s="3"/>
      <c r="AT28" s="12" t="str">
        <f t="shared" si="4"/>
        <v/>
      </c>
    </row>
    <row r="29" spans="2:70">
      <c r="B29" s="389" t="s">
        <v>47</v>
      </c>
      <c r="C29" s="390"/>
      <c r="D29" s="390"/>
      <c r="E29" s="390"/>
      <c r="F29" s="390"/>
      <c r="G29" s="390"/>
      <c r="H29" s="390"/>
      <c r="I29" s="390"/>
      <c r="J29" s="390"/>
      <c r="K29" s="390"/>
      <c r="L29" s="390"/>
      <c r="M29" s="390"/>
      <c r="N29" s="390"/>
      <c r="O29" s="390"/>
      <c r="P29" s="390"/>
      <c r="Q29" s="391"/>
      <c r="R29" s="17"/>
      <c r="S29" s="392" t="s">
        <v>48</v>
      </c>
      <c r="T29" s="392"/>
      <c r="U29" s="392"/>
      <c r="V29" s="392"/>
      <c r="W29" s="392"/>
      <c r="X29" s="392"/>
      <c r="Y29" s="392"/>
      <c r="Z29" s="392"/>
      <c r="AA29" s="392"/>
      <c r="AB29" s="392"/>
      <c r="AC29" s="392"/>
      <c r="AD29" s="392"/>
      <c r="AE29" s="392"/>
      <c r="AF29" s="392"/>
      <c r="AG29" s="392"/>
      <c r="AH29" s="392"/>
      <c r="AI29" s="392"/>
      <c r="AJ29" s="392"/>
      <c r="AK29" s="393"/>
      <c r="AL29" s="10">
        <v>2</v>
      </c>
      <c r="AM29" s="13" t="str">
        <f>IF(BR29,$B$29&amp;S29,"")</f>
        <v/>
      </c>
      <c r="AN29" s="13" t="b">
        <f>BR29</f>
        <v>0</v>
      </c>
      <c r="AO29" s="13" t="s">
        <v>16</v>
      </c>
      <c r="AP29" s="3" t="b">
        <f>AN29</f>
        <v>0</v>
      </c>
      <c r="AQ29" s="11" t="b">
        <f t="shared" si="5"/>
        <v>0</v>
      </c>
      <c r="AR29" s="11" t="b">
        <f t="shared" si="6"/>
        <v>0</v>
      </c>
      <c r="AS29" s="3"/>
      <c r="AT29" s="12" t="str">
        <f t="shared" si="4"/>
        <v/>
      </c>
      <c r="BR29" t="b">
        <v>0</v>
      </c>
    </row>
    <row r="30" spans="2:70">
      <c r="B30" s="389"/>
      <c r="C30" s="390"/>
      <c r="D30" s="390"/>
      <c r="E30" s="390"/>
      <c r="F30" s="390"/>
      <c r="G30" s="390"/>
      <c r="H30" s="390"/>
      <c r="I30" s="390"/>
      <c r="J30" s="390"/>
      <c r="K30" s="390"/>
      <c r="L30" s="390"/>
      <c r="M30" s="390"/>
      <c r="N30" s="390"/>
      <c r="O30" s="390"/>
      <c r="P30" s="390"/>
      <c r="Q30" s="391"/>
      <c r="R30" s="18"/>
      <c r="S30" s="20"/>
      <c r="T30" s="394" t="s">
        <v>49</v>
      </c>
      <c r="U30" s="394"/>
      <c r="V30" s="394"/>
      <c r="W30" s="394"/>
      <c r="X30" s="394"/>
      <c r="Y30" s="394"/>
      <c r="Z30" s="394"/>
      <c r="AA30" s="394"/>
      <c r="AB30" s="394"/>
      <c r="AC30" s="394"/>
      <c r="AD30" s="394"/>
      <c r="AE30" s="394"/>
      <c r="AF30" s="394"/>
      <c r="AG30" s="394"/>
      <c r="AH30" s="394"/>
      <c r="AI30" s="394"/>
      <c r="AJ30" s="394"/>
      <c r="AK30" s="400"/>
      <c r="AL30" s="10">
        <v>3</v>
      </c>
      <c r="AM30" s="13" t="str">
        <f>T30</f>
        <v>測試條件：溫度40℃, 濕度約75%。</v>
      </c>
      <c r="AN30" s="13" t="b">
        <f>BR29</f>
        <v>0</v>
      </c>
      <c r="AO30" s="13" t="s">
        <v>16</v>
      </c>
      <c r="AP30" s="3" t="b">
        <v>1</v>
      </c>
      <c r="AQ30" s="11" t="b">
        <f t="shared" si="5"/>
        <v>0</v>
      </c>
      <c r="AR30" s="11" t="b">
        <f t="shared" si="6"/>
        <v>0</v>
      </c>
      <c r="AS30" s="3"/>
      <c r="AT30" s="12" t="str">
        <f t="shared" si="4"/>
        <v/>
      </c>
    </row>
    <row r="31" spans="2:70">
      <c r="B31" s="389"/>
      <c r="C31" s="390"/>
      <c r="D31" s="390"/>
      <c r="E31" s="390"/>
      <c r="F31" s="390"/>
      <c r="G31" s="390"/>
      <c r="H31" s="390"/>
      <c r="I31" s="390"/>
      <c r="J31" s="390"/>
      <c r="K31" s="390"/>
      <c r="L31" s="390"/>
      <c r="M31" s="390"/>
      <c r="N31" s="390"/>
      <c r="O31" s="390"/>
      <c r="P31" s="390"/>
      <c r="Q31" s="391"/>
      <c r="R31" s="18"/>
      <c r="S31" s="20"/>
      <c r="T31" s="394" t="s">
        <v>50</v>
      </c>
      <c r="U31" s="394"/>
      <c r="V31" s="394"/>
      <c r="W31" s="394"/>
      <c r="X31" s="394"/>
      <c r="Y31" s="394"/>
      <c r="Z31" s="394"/>
      <c r="AA31" s="394"/>
      <c r="AB31" s="394"/>
      <c r="AC31" s="394"/>
      <c r="AD31" s="394"/>
      <c r="AE31" s="394"/>
      <c r="AF31" s="394"/>
      <c r="AG31" s="394"/>
      <c r="AH31" s="394"/>
      <c r="AI31" s="394"/>
      <c r="AJ31" s="394"/>
      <c r="AK31" s="400"/>
      <c r="AL31" s="10">
        <v>3</v>
      </c>
      <c r="AM31" s="13" t="str">
        <f>T31</f>
        <v>測試時間點：0週,4週,8週,12週。</v>
      </c>
      <c r="AN31" s="13" t="b">
        <f>BR29</f>
        <v>0</v>
      </c>
      <c r="AO31" s="13" t="s">
        <v>16</v>
      </c>
      <c r="AP31" s="3" t="b">
        <v>1</v>
      </c>
      <c r="AQ31" s="11" t="b">
        <f t="shared" si="5"/>
        <v>0</v>
      </c>
      <c r="AR31" s="11" t="b">
        <f t="shared" si="6"/>
        <v>0</v>
      </c>
      <c r="AS31" s="3"/>
      <c r="AT31" s="12" t="str">
        <f t="shared" si="4"/>
        <v/>
      </c>
    </row>
    <row r="32" spans="2:70">
      <c r="B32" s="389"/>
      <c r="C32" s="390"/>
      <c r="D32" s="390"/>
      <c r="E32" s="390"/>
      <c r="F32" s="390"/>
      <c r="G32" s="390"/>
      <c r="H32" s="390"/>
      <c r="I32" s="390"/>
      <c r="J32" s="390"/>
      <c r="K32" s="390"/>
      <c r="L32" s="390"/>
      <c r="M32" s="390"/>
      <c r="N32" s="390"/>
      <c r="O32" s="390"/>
      <c r="P32" s="390"/>
      <c r="Q32" s="391"/>
      <c r="R32" s="18"/>
      <c r="S32" s="20"/>
      <c r="T32" s="394" t="s">
        <v>51</v>
      </c>
      <c r="U32" s="394"/>
      <c r="V32" s="394"/>
      <c r="W32" s="394"/>
      <c r="X32" s="394"/>
      <c r="Y32" s="394"/>
      <c r="Z32" s="394"/>
      <c r="AA32" s="394"/>
      <c r="AB32" s="394"/>
      <c r="AC32" s="394"/>
      <c r="AD32" s="394"/>
      <c r="AE32" s="394"/>
      <c r="AF32" s="394"/>
      <c r="AG32" s="394"/>
      <c r="AH32" s="394"/>
      <c r="AI32" s="394"/>
      <c r="AJ32" s="394"/>
      <c r="AK32" s="400"/>
      <c r="AL32" s="10">
        <v>3</v>
      </c>
      <c r="AM32" s="13" t="str">
        <f>T32</f>
        <v>測試項目: 總生菌/黴菌酵母菌/外觀/氣味/pH值/淨重。</v>
      </c>
      <c r="AN32" s="13" t="b">
        <f>BR29</f>
        <v>0</v>
      </c>
      <c r="AO32" s="13" t="s">
        <v>16</v>
      </c>
      <c r="AP32" s="3" t="b">
        <v>1</v>
      </c>
      <c r="AQ32" s="11" t="b">
        <f t="shared" si="5"/>
        <v>0</v>
      </c>
      <c r="AR32" s="11" t="b">
        <f t="shared" si="6"/>
        <v>0</v>
      </c>
      <c r="AS32" s="3"/>
      <c r="AT32" s="12" t="str">
        <f t="shared" si="4"/>
        <v/>
      </c>
    </row>
    <row r="33" spans="1:70">
      <c r="B33" s="389" t="s">
        <v>52</v>
      </c>
      <c r="C33" s="390"/>
      <c r="D33" s="390"/>
      <c r="E33" s="390"/>
      <c r="F33" s="390"/>
      <c r="G33" s="390"/>
      <c r="H33" s="390"/>
      <c r="I33" s="390"/>
      <c r="J33" s="390"/>
      <c r="K33" s="390"/>
      <c r="L33" s="390"/>
      <c r="M33" s="390"/>
      <c r="N33" s="390"/>
      <c r="O33" s="390"/>
      <c r="P33" s="390"/>
      <c r="Q33" s="391"/>
      <c r="R33" s="17"/>
      <c r="S33" s="392" t="s">
        <v>53</v>
      </c>
      <c r="T33" s="392"/>
      <c r="U33" s="392"/>
      <c r="V33" s="392"/>
      <c r="W33" s="392"/>
      <c r="X33" s="392"/>
      <c r="Y33" s="392"/>
      <c r="Z33" s="392"/>
      <c r="AA33" s="392"/>
      <c r="AB33" s="392"/>
      <c r="AC33" s="392"/>
      <c r="AD33" s="392"/>
      <c r="AE33" s="392"/>
      <c r="AF33" s="392"/>
      <c r="AG33" s="392"/>
      <c r="AH33" s="392"/>
      <c r="AI33" s="392"/>
      <c r="AJ33" s="392"/>
      <c r="AK33" s="393"/>
      <c r="AL33" s="10">
        <v>2</v>
      </c>
      <c r="AM33" s="13" t="str">
        <f>IF(BR33,$B$33&amp;S33,"")</f>
        <v/>
      </c>
      <c r="AN33" s="13" t="b">
        <f>BR33</f>
        <v>0</v>
      </c>
      <c r="AO33" s="13" t="s">
        <v>16</v>
      </c>
      <c r="AP33" s="3" t="b">
        <f>AN33</f>
        <v>0</v>
      </c>
      <c r="AQ33" s="11" t="b">
        <f t="shared" si="5"/>
        <v>0</v>
      </c>
      <c r="AR33" s="11" t="b">
        <f t="shared" si="6"/>
        <v>0</v>
      </c>
      <c r="AS33" s="3"/>
      <c r="AT33" s="12" t="str">
        <f t="shared" si="4"/>
        <v/>
      </c>
      <c r="BR33" t="b">
        <v>0</v>
      </c>
    </row>
    <row r="34" spans="1:70">
      <c r="B34" s="389"/>
      <c r="C34" s="390"/>
      <c r="D34" s="390"/>
      <c r="E34" s="390"/>
      <c r="F34" s="390"/>
      <c r="G34" s="390"/>
      <c r="H34" s="390"/>
      <c r="I34" s="390"/>
      <c r="J34" s="390"/>
      <c r="K34" s="390"/>
      <c r="L34" s="390"/>
      <c r="M34" s="390"/>
      <c r="N34" s="390"/>
      <c r="O34" s="390"/>
      <c r="P34" s="390"/>
      <c r="Q34" s="391"/>
      <c r="R34" s="21"/>
      <c r="S34" s="20"/>
      <c r="T34" s="394" t="s">
        <v>54</v>
      </c>
      <c r="U34" s="394"/>
      <c r="V34" s="394"/>
      <c r="W34" s="394"/>
      <c r="X34" s="394"/>
      <c r="Y34" s="394"/>
      <c r="Z34" s="394"/>
      <c r="AA34" s="394"/>
      <c r="AB34" s="394"/>
      <c r="AC34" s="394"/>
      <c r="AD34" s="394"/>
      <c r="AE34" s="394"/>
      <c r="AF34" s="394"/>
      <c r="AG34" s="394"/>
      <c r="AH34" s="394"/>
      <c r="AI34" s="394"/>
      <c r="AJ34" s="394"/>
      <c r="AK34" s="400"/>
      <c r="AL34" s="10">
        <v>3</v>
      </c>
      <c r="AM34" s="13" t="str">
        <f>T34</f>
        <v>測試方法(請擇一勾選):USP &lt;51&gt;   ISO 11930註  TFDA註</v>
      </c>
      <c r="AN34" s="13" t="b">
        <f>BR33</f>
        <v>0</v>
      </c>
      <c r="AO34" s="13" t="s">
        <v>16</v>
      </c>
      <c r="AP34" s="3" t="b">
        <v>1</v>
      </c>
      <c r="AQ34" s="11" t="b">
        <f t="shared" si="5"/>
        <v>0</v>
      </c>
      <c r="AR34" s="11" t="b">
        <f t="shared" si="6"/>
        <v>0</v>
      </c>
      <c r="AS34" s="3"/>
      <c r="AT34" s="12" t="str">
        <f t="shared" si="4"/>
        <v/>
      </c>
    </row>
    <row r="35" spans="1:70">
      <c r="A35" s="22"/>
      <c r="B35" s="389"/>
      <c r="C35" s="390"/>
      <c r="D35" s="390"/>
      <c r="E35" s="390"/>
      <c r="F35" s="390"/>
      <c r="G35" s="390"/>
      <c r="H35" s="390"/>
      <c r="I35" s="390"/>
      <c r="J35" s="390"/>
      <c r="K35" s="390"/>
      <c r="L35" s="390"/>
      <c r="M35" s="390"/>
      <c r="N35" s="390"/>
      <c r="O35" s="390"/>
      <c r="P35" s="390"/>
      <c r="Q35" s="391"/>
      <c r="R35" s="18"/>
      <c r="S35" s="20"/>
      <c r="T35" s="394" t="s">
        <v>55</v>
      </c>
      <c r="U35" s="394"/>
      <c r="V35" s="394"/>
      <c r="W35" s="394"/>
      <c r="X35" s="394"/>
      <c r="Y35" s="394"/>
      <c r="Z35" s="394"/>
      <c r="AA35" s="394"/>
      <c r="AB35" s="394"/>
      <c r="AC35" s="394"/>
      <c r="AD35" s="394"/>
      <c r="AE35" s="394"/>
      <c r="AF35" s="394"/>
      <c r="AG35" s="394"/>
      <c r="AH35" s="394"/>
      <c r="AI35" s="394"/>
      <c r="AJ35" s="394"/>
      <c r="AK35" s="400"/>
      <c r="AL35" s="10">
        <v>3</v>
      </c>
      <c r="AM35" s="13" t="str">
        <f>T35</f>
        <v>測試時間點(請擇一勾選):14, 28 days 7, 14, 21, 28 days</v>
      </c>
      <c r="AN35" s="13" t="b">
        <f>BR33</f>
        <v>0</v>
      </c>
      <c r="AO35" s="13" t="s">
        <v>16</v>
      </c>
      <c r="AP35" s="3" t="b">
        <v>1</v>
      </c>
      <c r="AQ35" s="11" t="b">
        <f t="shared" si="5"/>
        <v>0</v>
      </c>
      <c r="AR35" s="11" t="b">
        <f t="shared" si="6"/>
        <v>0</v>
      </c>
      <c r="AS35" s="3"/>
      <c r="AT35" s="12" t="str">
        <f t="shared" si="4"/>
        <v/>
      </c>
    </row>
    <row r="36" spans="1:70">
      <c r="B36" s="389"/>
      <c r="C36" s="390"/>
      <c r="D36" s="390"/>
      <c r="E36" s="390"/>
      <c r="F36" s="390"/>
      <c r="G36" s="390"/>
      <c r="H36" s="390"/>
      <c r="I36" s="390"/>
      <c r="J36" s="390"/>
      <c r="K36" s="390"/>
      <c r="L36" s="390"/>
      <c r="M36" s="390"/>
      <c r="N36" s="390"/>
      <c r="O36" s="390"/>
      <c r="P36" s="390"/>
      <c r="Q36" s="391"/>
      <c r="R36" s="18"/>
      <c r="S36" s="20"/>
      <c r="T36" s="405" t="s">
        <v>56</v>
      </c>
      <c r="U36" s="405"/>
      <c r="V36" s="405"/>
      <c r="W36" s="405"/>
      <c r="X36" s="405"/>
      <c r="Y36" s="405"/>
      <c r="Z36" s="405"/>
      <c r="AA36" s="405"/>
      <c r="AB36" s="405"/>
      <c r="AC36" s="405"/>
      <c r="AD36" s="405"/>
      <c r="AE36" s="405"/>
      <c r="AF36" s="405"/>
      <c r="AG36" s="405"/>
      <c r="AH36" s="405"/>
      <c r="AI36" s="405"/>
      <c r="AJ36" s="405"/>
      <c r="AK36" s="406"/>
      <c r="AL36" s="10">
        <v>3</v>
      </c>
      <c r="AM36" s="13" t="str">
        <f>T36</f>
        <v>註: ISO 11930及TFDA方法時間點僅為7, 14, 28 days。</v>
      </c>
      <c r="AN36" s="13" t="b">
        <f>BR33</f>
        <v>0</v>
      </c>
      <c r="AO36" s="13" t="s">
        <v>16</v>
      </c>
      <c r="AP36" s="3" t="b">
        <v>1</v>
      </c>
      <c r="AQ36" s="11" t="b">
        <f t="shared" si="5"/>
        <v>0</v>
      </c>
      <c r="AR36" s="11" t="b">
        <f t="shared" si="6"/>
        <v>0</v>
      </c>
      <c r="AS36" s="3"/>
      <c r="AT36" s="12" t="str">
        <f t="shared" si="4"/>
        <v/>
      </c>
    </row>
    <row r="37" spans="1:70">
      <c r="A37" s="22"/>
      <c r="B37" s="401" t="s">
        <v>57</v>
      </c>
      <c r="C37" s="1"/>
      <c r="D37" s="1"/>
      <c r="E37" s="1"/>
      <c r="F37" s="1"/>
      <c r="G37" s="1"/>
      <c r="H37" s="1"/>
      <c r="I37" s="1"/>
      <c r="J37" s="1"/>
      <c r="K37" s="1"/>
      <c r="L37" s="1"/>
      <c r="M37" s="1"/>
      <c r="N37" s="1"/>
      <c r="O37" s="1"/>
      <c r="P37" s="1"/>
      <c r="Q37" s="402"/>
      <c r="R37" s="23"/>
      <c r="S37" s="392" t="s">
        <v>58</v>
      </c>
      <c r="T37" s="392"/>
      <c r="U37" s="392"/>
      <c r="V37" s="392"/>
      <c r="W37" s="392"/>
      <c r="X37" s="392"/>
      <c r="Y37" s="392"/>
      <c r="Z37" s="392"/>
      <c r="AA37" s="392"/>
      <c r="AB37" s="392"/>
      <c r="AC37" s="392"/>
      <c r="AD37" s="392"/>
      <c r="AE37" s="392"/>
      <c r="AF37" s="392"/>
      <c r="AG37" s="392"/>
      <c r="AH37" s="392"/>
      <c r="AI37" s="392"/>
      <c r="AJ37" s="392"/>
      <c r="AK37" s="393"/>
      <c r="AL37" s="10">
        <v>2</v>
      </c>
      <c r="AM37" s="13" t="str">
        <f>IF(BR37,$B$37&amp;S37,"")</f>
        <v/>
      </c>
      <c r="AN37" s="13" t="b">
        <f>BR37</f>
        <v>0</v>
      </c>
      <c r="AO37" s="13" t="s">
        <v>16</v>
      </c>
      <c r="AP37" s="3" t="b">
        <f t="shared" ref="AP37:AP41" si="13">AN37</f>
        <v>0</v>
      </c>
      <c r="AQ37" s="11" t="b">
        <f t="shared" si="5"/>
        <v>0</v>
      </c>
      <c r="AR37" s="11" t="b">
        <f t="shared" si="6"/>
        <v>0</v>
      </c>
      <c r="AS37" s="3"/>
      <c r="AT37" s="12" t="str">
        <f t="shared" si="4"/>
        <v/>
      </c>
      <c r="BR37" t="b">
        <v>0</v>
      </c>
    </row>
    <row r="38" spans="1:70">
      <c r="A38" s="22"/>
      <c r="B38" s="401"/>
      <c r="C38" s="1"/>
      <c r="D38" s="1"/>
      <c r="E38" s="1"/>
      <c r="F38" s="1"/>
      <c r="G38" s="1"/>
      <c r="H38" s="1"/>
      <c r="I38" s="1"/>
      <c r="J38" s="1"/>
      <c r="K38" s="1"/>
      <c r="L38" s="1"/>
      <c r="M38" s="1"/>
      <c r="N38" s="1"/>
      <c r="O38" s="1"/>
      <c r="P38" s="1"/>
      <c r="Q38" s="402"/>
      <c r="R38" s="19"/>
      <c r="S38" s="392" t="s">
        <v>59</v>
      </c>
      <c r="T38" s="392"/>
      <c r="U38" s="392"/>
      <c r="V38" s="392"/>
      <c r="W38" s="392"/>
      <c r="X38" s="392"/>
      <c r="Y38" s="392"/>
      <c r="Z38" s="392"/>
      <c r="AA38" s="392"/>
      <c r="AB38" s="392"/>
      <c r="AC38" s="392"/>
      <c r="AD38" s="392"/>
      <c r="AE38" s="392"/>
      <c r="AF38" s="392"/>
      <c r="AG38" s="392"/>
      <c r="AH38" s="392"/>
      <c r="AI38" s="392"/>
      <c r="AJ38" s="392"/>
      <c r="AK38" s="393"/>
      <c r="AL38" s="10">
        <v>2</v>
      </c>
      <c r="AM38" s="13" t="str">
        <f t="shared" ref="AM38:AM41" si="14">IF(BR38,$B$37&amp;S38,"")</f>
        <v/>
      </c>
      <c r="AN38" s="13" t="b">
        <f t="shared" ref="AN38:AN41" si="15">BR38</f>
        <v>0</v>
      </c>
      <c r="AO38" s="13" t="s">
        <v>16</v>
      </c>
      <c r="AP38" s="3" t="b">
        <f t="shared" si="13"/>
        <v>0</v>
      </c>
      <c r="AQ38" s="11" t="b">
        <f t="shared" si="5"/>
        <v>0</v>
      </c>
      <c r="AR38" s="11" t="b">
        <f t="shared" si="6"/>
        <v>0</v>
      </c>
      <c r="AS38" s="3"/>
      <c r="AT38" s="12" t="str">
        <f t="shared" si="4"/>
        <v/>
      </c>
      <c r="BR38" t="b">
        <v>0</v>
      </c>
    </row>
    <row r="39" spans="1:70">
      <c r="A39" s="22"/>
      <c r="B39" s="401"/>
      <c r="C39" s="1"/>
      <c r="D39" s="1"/>
      <c r="E39" s="1"/>
      <c r="F39" s="1"/>
      <c r="G39" s="1"/>
      <c r="H39" s="1"/>
      <c r="I39" s="1"/>
      <c r="J39" s="1"/>
      <c r="K39" s="1"/>
      <c r="L39" s="1"/>
      <c r="M39" s="1"/>
      <c r="N39" s="1"/>
      <c r="O39" s="1"/>
      <c r="P39" s="1"/>
      <c r="Q39" s="402"/>
      <c r="R39" s="23"/>
      <c r="S39" s="392" t="s">
        <v>60</v>
      </c>
      <c r="T39" s="392"/>
      <c r="U39" s="392"/>
      <c r="V39" s="392"/>
      <c r="W39" s="392"/>
      <c r="X39" s="392"/>
      <c r="Y39" s="392"/>
      <c r="Z39" s="392"/>
      <c r="AA39" s="392"/>
      <c r="AB39" s="392"/>
      <c r="AC39" s="392"/>
      <c r="AD39" s="392"/>
      <c r="AE39" s="392"/>
      <c r="AF39" s="392"/>
      <c r="AG39" s="392"/>
      <c r="AH39" s="392"/>
      <c r="AI39" s="392"/>
      <c r="AJ39" s="392"/>
      <c r="AK39" s="393"/>
      <c r="AL39" s="10">
        <v>2</v>
      </c>
      <c r="AM39" s="13" t="str">
        <f t="shared" si="14"/>
        <v/>
      </c>
      <c r="AN39" s="13" t="b">
        <f t="shared" si="15"/>
        <v>0</v>
      </c>
      <c r="AO39" s="13" t="s">
        <v>16</v>
      </c>
      <c r="AP39" s="3" t="b">
        <f t="shared" si="13"/>
        <v>0</v>
      </c>
      <c r="AQ39" s="11" t="b">
        <f t="shared" si="5"/>
        <v>0</v>
      </c>
      <c r="AR39" s="11" t="b">
        <f t="shared" si="6"/>
        <v>0</v>
      </c>
      <c r="AS39" s="3"/>
      <c r="AT39" s="12" t="str">
        <f t="shared" si="4"/>
        <v/>
      </c>
      <c r="BR39" t="b">
        <v>0</v>
      </c>
    </row>
    <row r="40" spans="1:70">
      <c r="A40" s="22"/>
      <c r="B40" s="401"/>
      <c r="C40" s="1"/>
      <c r="D40" s="1"/>
      <c r="E40" s="1"/>
      <c r="F40" s="1"/>
      <c r="G40" s="1"/>
      <c r="H40" s="1"/>
      <c r="I40" s="1"/>
      <c r="J40" s="1"/>
      <c r="K40" s="1"/>
      <c r="L40" s="1"/>
      <c r="M40" s="1"/>
      <c r="N40" s="1"/>
      <c r="O40" s="1"/>
      <c r="P40" s="1"/>
      <c r="Q40" s="402"/>
      <c r="R40" s="23"/>
      <c r="S40" s="392" t="s">
        <v>61</v>
      </c>
      <c r="T40" s="392"/>
      <c r="U40" s="392"/>
      <c r="V40" s="392"/>
      <c r="W40" s="392"/>
      <c r="X40" s="392"/>
      <c r="Y40" s="392"/>
      <c r="Z40" s="392"/>
      <c r="AA40" s="392"/>
      <c r="AB40" s="392"/>
      <c r="AC40" s="392"/>
      <c r="AD40" s="392"/>
      <c r="AE40" s="392"/>
      <c r="AF40" s="392"/>
      <c r="AG40" s="392"/>
      <c r="AH40" s="392"/>
      <c r="AI40" s="392"/>
      <c r="AJ40" s="392"/>
      <c r="AK40" s="393"/>
      <c r="AL40" s="10">
        <v>2</v>
      </c>
      <c r="AM40" s="13" t="str">
        <f t="shared" si="14"/>
        <v/>
      </c>
      <c r="AN40" s="13" t="b">
        <f t="shared" si="15"/>
        <v>0</v>
      </c>
      <c r="AO40" s="13" t="s">
        <v>16</v>
      </c>
      <c r="AP40" s="3" t="b">
        <f t="shared" si="13"/>
        <v>0</v>
      </c>
      <c r="AQ40" s="11" t="b">
        <f t="shared" si="5"/>
        <v>0</v>
      </c>
      <c r="AR40" s="11" t="b">
        <f t="shared" si="6"/>
        <v>0</v>
      </c>
      <c r="AS40" s="3"/>
      <c r="AT40" s="12" t="str">
        <f t="shared" si="4"/>
        <v/>
      </c>
      <c r="BR40" t="b">
        <v>0</v>
      </c>
    </row>
    <row r="41" spans="1:70" ht="16.5" thickBot="1">
      <c r="A41" s="22"/>
      <c r="B41" s="407"/>
      <c r="C41" s="408"/>
      <c r="D41" s="408"/>
      <c r="E41" s="408"/>
      <c r="F41" s="408"/>
      <c r="G41" s="408"/>
      <c r="H41" s="408"/>
      <c r="I41" s="408"/>
      <c r="J41" s="408"/>
      <c r="K41" s="408"/>
      <c r="L41" s="408"/>
      <c r="M41" s="408"/>
      <c r="N41" s="408"/>
      <c r="O41" s="408"/>
      <c r="P41" s="408"/>
      <c r="Q41" s="409"/>
      <c r="R41" s="24"/>
      <c r="S41" s="410" t="s">
        <v>62</v>
      </c>
      <c r="T41" s="410"/>
      <c r="U41" s="410"/>
      <c r="V41" s="410"/>
      <c r="W41" s="410"/>
      <c r="X41" s="410"/>
      <c r="Y41" s="410"/>
      <c r="Z41" s="410"/>
      <c r="AA41" s="410"/>
      <c r="AB41" s="410"/>
      <c r="AC41" s="410"/>
      <c r="AD41" s="410"/>
      <c r="AE41" s="410"/>
      <c r="AF41" s="410"/>
      <c r="AG41" s="410"/>
      <c r="AH41" s="410"/>
      <c r="AI41" s="410"/>
      <c r="AJ41" s="410"/>
      <c r="AK41" s="411"/>
      <c r="AL41" s="10">
        <v>2</v>
      </c>
      <c r="AM41" s="13" t="str">
        <f t="shared" si="14"/>
        <v/>
      </c>
      <c r="AN41" s="13" t="b">
        <f t="shared" si="15"/>
        <v>0</v>
      </c>
      <c r="AO41" s="13" t="s">
        <v>16</v>
      </c>
      <c r="AP41" s="3" t="b">
        <f t="shared" si="13"/>
        <v>0</v>
      </c>
      <c r="AQ41" s="11" t="b">
        <f t="shared" si="5"/>
        <v>0</v>
      </c>
      <c r="AR41" s="11" t="b">
        <f t="shared" si="6"/>
        <v>0</v>
      </c>
      <c r="AS41" s="3"/>
      <c r="AT41" s="12" t="str">
        <f>AT40&amp;IF(AQ41=TRUE,
    IF(AL41=3,
        IF(AM41="", "", "        "&amp;REPT("-", LEN(AO41) - LEN(SUBSTITUTE(AO41, "-", "")))&amp;AM41&amp;CHAR(10)),
        IF(AL41=1, ""&amp;AM41&amp;CHAR(10),
           IF(AL41=2, "      █"&amp;AM41&amp;CHAR(10), AM41&amp;CHAR(10))
        )
    )&amp;AS41,
    "")</f>
        <v/>
      </c>
      <c r="BR41" t="b">
        <v>0</v>
      </c>
    </row>
    <row r="42" spans="1:70">
      <c r="A42" s="22"/>
      <c r="B42" s="25"/>
    </row>
    <row r="43" spans="1:70" ht="19.5">
      <c r="A43" s="22"/>
      <c r="B43" s="370" t="s">
        <v>71</v>
      </c>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row>
  </sheetData>
  <sheetProtection algorithmName="SHA-512" hashValue="DmS5xCg3fz93DKmJenIn0NUfBd1N6PK//7jgbI4aVHhAE6MQ3pJ+c8KVhNtxHmH0qbuQWoRCPfyeASQwBmbSJg==" saltValue="W2MDOKpgKDm4UJHVlmXvJg==" spinCount="100000" sheet="1" scenarios="1" formatCells="0" formatRows="0"/>
  <mergeCells count="55">
    <mergeCell ref="B37:Q41"/>
    <mergeCell ref="S37:AK37"/>
    <mergeCell ref="S38:AK38"/>
    <mergeCell ref="S39:AK39"/>
    <mergeCell ref="S40:AK40"/>
    <mergeCell ref="S41:X41"/>
    <mergeCell ref="Y41:AK41"/>
    <mergeCell ref="B33:Q36"/>
    <mergeCell ref="S33:AK33"/>
    <mergeCell ref="T34:AK34"/>
    <mergeCell ref="T35:AK35"/>
    <mergeCell ref="T36:AK36"/>
    <mergeCell ref="B26:Q28"/>
    <mergeCell ref="S26:AK26"/>
    <mergeCell ref="T27:AK27"/>
    <mergeCell ref="T28:AK28"/>
    <mergeCell ref="B29:Q32"/>
    <mergeCell ref="S29:AK29"/>
    <mergeCell ref="T30:AK30"/>
    <mergeCell ref="T31:AK31"/>
    <mergeCell ref="T32:AK32"/>
    <mergeCell ref="B21:Q25"/>
    <mergeCell ref="S21:AK21"/>
    <mergeCell ref="T22:AK22"/>
    <mergeCell ref="S23:AK23"/>
    <mergeCell ref="T24:AK24"/>
    <mergeCell ref="S25:AK25"/>
    <mergeCell ref="R10:AK10"/>
    <mergeCell ref="B11:Q20"/>
    <mergeCell ref="S11:AK11"/>
    <mergeCell ref="T12:AK12"/>
    <mergeCell ref="T13:AK13"/>
    <mergeCell ref="T14:AK14"/>
    <mergeCell ref="S15:AK15"/>
    <mergeCell ref="T16:AK16"/>
    <mergeCell ref="S17:AK17"/>
    <mergeCell ref="T18:AK18"/>
    <mergeCell ref="S19:AK19"/>
    <mergeCell ref="S20:AK20"/>
    <mergeCell ref="C5:Q5"/>
    <mergeCell ref="R5:AK5"/>
    <mergeCell ref="B43:AK43"/>
    <mergeCell ref="B1:AK1"/>
    <mergeCell ref="B2:AK2"/>
    <mergeCell ref="B3:AK3"/>
    <mergeCell ref="B4:Q4"/>
    <mergeCell ref="R4:AK4"/>
    <mergeCell ref="C6:Q6"/>
    <mergeCell ref="R6:AK6"/>
    <mergeCell ref="C7:Q7"/>
    <mergeCell ref="R7:AK7"/>
    <mergeCell ref="C8:Q8"/>
    <mergeCell ref="R8:AK8"/>
    <mergeCell ref="B9:AK9"/>
    <mergeCell ref="B10:Q10"/>
  </mergeCells>
  <phoneticPr fontId="3" type="noConversion"/>
  <conditionalFormatting sqref="B3">
    <cfRule type="expression" dxfId="441" priority="191" stopIfTrue="1">
      <formula>AND($AQ3=TRUE, ISNUMBER(SEARCH("*", $AT3)))</formula>
    </cfRule>
  </conditionalFormatting>
  <conditionalFormatting sqref="B9">
    <cfRule type="expression" dxfId="440" priority="192" stopIfTrue="1">
      <formula>AND($AQ9=TRUE, ISNUMBER(SEARCH("*", $AT9)))</formula>
    </cfRule>
  </conditionalFormatting>
  <conditionalFormatting sqref="B11">
    <cfRule type="expression" dxfId="439" priority="185" stopIfTrue="1">
      <formula>OR($BR$11,$BR$15,$BR$17,$BR$19,$BR$20)</formula>
    </cfRule>
  </conditionalFormatting>
  <conditionalFormatting sqref="B21">
    <cfRule type="expression" dxfId="438" priority="186" stopIfTrue="1">
      <formula>OR($BR$21,$BR$23,$BR$25)</formula>
    </cfRule>
  </conditionalFormatting>
  <conditionalFormatting sqref="B26">
    <cfRule type="expression" dxfId="437" priority="187" stopIfTrue="1">
      <formula>$BR$26</formula>
    </cfRule>
  </conditionalFormatting>
  <conditionalFormatting sqref="B29">
    <cfRule type="expression" dxfId="436" priority="188" stopIfTrue="1">
      <formula>$BR$29</formula>
    </cfRule>
  </conditionalFormatting>
  <conditionalFormatting sqref="B33">
    <cfRule type="expression" dxfId="435" priority="189" stopIfTrue="1">
      <formula>$BR$33</formula>
    </cfRule>
  </conditionalFormatting>
  <conditionalFormatting sqref="B37">
    <cfRule type="expression" dxfId="434" priority="190" stopIfTrue="1">
      <formula>OR($BR$37,$BR$38,$BR$39,$BR$40,$BR$41)</formula>
    </cfRule>
  </conditionalFormatting>
  <conditionalFormatting sqref="B43">
    <cfRule type="expression" dxfId="433" priority="1">
      <formula>OR($AL43=2,$AL43=3,$AL43=1)</formula>
    </cfRule>
    <cfRule type="expression" dxfId="432" priority="2">
      <formula>OR($AL43=3)</formula>
    </cfRule>
  </conditionalFormatting>
  <conditionalFormatting sqref="B1:AY42 AL43:AY43 B44:AY97">
    <cfRule type="expression" dxfId="431" priority="177">
      <formula>OR($AL1=2,$AL1=3,$AL1=1)</formula>
    </cfRule>
    <cfRule type="expression" dxfId="430" priority="178">
      <formula>OR($AL1=3)</formula>
    </cfRule>
  </conditionalFormatting>
  <conditionalFormatting sqref="C8">
    <cfRule type="expression" dxfId="429" priority="179" stopIfTrue="1">
      <formula>BB8=TRUE</formula>
    </cfRule>
  </conditionalFormatting>
  <conditionalFormatting sqref="C5:AK5">
    <cfRule type="expression" dxfId="428" priority="158" stopIfTrue="1">
      <formula>$BB$5=TRUE</formula>
    </cfRule>
  </conditionalFormatting>
  <conditionalFormatting sqref="C6:AK6">
    <cfRule type="expression" dxfId="427" priority="159" stopIfTrue="1">
      <formula>$BB$6=TRUE</formula>
    </cfRule>
  </conditionalFormatting>
  <conditionalFormatting sqref="C7:AK7">
    <cfRule type="expression" dxfId="426" priority="160" stopIfTrue="1">
      <formula>$BB$7=TRUE</formula>
    </cfRule>
  </conditionalFormatting>
  <conditionalFormatting sqref="R8">
    <cfRule type="expression" dxfId="425" priority="181">
      <formula>AND(BB8, NOT(ISBLANK(R8)))</formula>
    </cfRule>
    <cfRule type="expression" dxfId="424" priority="180">
      <formula>AND(BB8, ISBLANK(R8))</formula>
    </cfRule>
  </conditionalFormatting>
  <conditionalFormatting sqref="S11">
    <cfRule type="expression" dxfId="423" priority="161" stopIfTrue="1">
      <formula>BR11=TRUE</formula>
    </cfRule>
  </conditionalFormatting>
  <conditionalFormatting sqref="S15">
    <cfRule type="expression" dxfId="422" priority="163" stopIfTrue="1">
      <formula>BR15=TRUE</formula>
    </cfRule>
  </conditionalFormatting>
  <conditionalFormatting sqref="S17">
    <cfRule type="expression" dxfId="421" priority="164" stopIfTrue="1">
      <formula>BR17=TRUE</formula>
    </cfRule>
  </conditionalFormatting>
  <conditionalFormatting sqref="S19:S21">
    <cfRule type="expression" dxfId="420" priority="165" stopIfTrue="1">
      <formula>BR19=TRUE</formula>
    </cfRule>
  </conditionalFormatting>
  <conditionalFormatting sqref="S23">
    <cfRule type="expression" dxfId="419" priority="166" stopIfTrue="1">
      <formula>BR23=TRUE</formula>
    </cfRule>
  </conditionalFormatting>
  <conditionalFormatting sqref="S25:S26">
    <cfRule type="expression" dxfId="418" priority="167" stopIfTrue="1">
      <formula>BR25=TRUE</formula>
    </cfRule>
  </conditionalFormatting>
  <conditionalFormatting sqref="S29">
    <cfRule type="expression" dxfId="417" priority="168" stopIfTrue="1">
      <formula>BR29=TRUE</formula>
    </cfRule>
  </conditionalFormatting>
  <conditionalFormatting sqref="S33">
    <cfRule type="expression" dxfId="416" priority="169" stopIfTrue="1">
      <formula>BR33=TRUE</formula>
    </cfRule>
  </conditionalFormatting>
  <conditionalFormatting sqref="S37:S40">
    <cfRule type="expression" dxfId="415" priority="170" stopIfTrue="1">
      <formula>BR37=TRUE</formula>
    </cfRule>
  </conditionalFormatting>
  <conditionalFormatting sqref="S41">
    <cfRule type="expression" dxfId="414" priority="184" stopIfTrue="1">
      <formula>BR41=TRUE</formula>
    </cfRule>
  </conditionalFormatting>
  <conditionalFormatting sqref="T12:T14">
    <cfRule type="expression" dxfId="413" priority="162" stopIfTrue="1">
      <formula>BS12=TRUE</formula>
    </cfRule>
  </conditionalFormatting>
  <conditionalFormatting sqref="T16">
    <cfRule type="expression" dxfId="412" priority="156" stopIfTrue="1">
      <formula>AND($AQ16=TRUE, ISNUMBER(SEARCH("*", $AT16)))</formula>
    </cfRule>
  </conditionalFormatting>
  <conditionalFormatting sqref="T18">
    <cfRule type="expression" dxfId="411" priority="157">
      <formula>AND($AQ18=TRUE, ISNUMBER(SEARCH("*", $AT18)))</formula>
    </cfRule>
  </conditionalFormatting>
  <conditionalFormatting sqref="T22">
    <cfRule type="expression" dxfId="410" priority="172" stopIfTrue="1">
      <formula>AND($AQ22=TRUE, ISNUMBER(SEARCH("*", $AT22)))</formula>
    </cfRule>
  </conditionalFormatting>
  <conditionalFormatting sqref="T24">
    <cfRule type="expression" dxfId="409" priority="171" stopIfTrue="1">
      <formula>AND($AQ24=TRUE, ISNUMBER(SEARCH("*", $AT24)))</formula>
    </cfRule>
  </conditionalFormatting>
  <conditionalFormatting sqref="T27">
    <cfRule type="expression" dxfId="408" priority="173">
      <formula>AND($AQ27=TRUE, ISNUMBER(SEARCH("*", $AT27)))</formula>
    </cfRule>
  </conditionalFormatting>
  <conditionalFormatting sqref="T28">
    <cfRule type="expression" dxfId="407" priority="174" stopIfTrue="1">
      <formula>AND($AQ28=TRUE, ISNUMBER(SEARCH("*", $AT28)))</formula>
    </cfRule>
  </conditionalFormatting>
  <conditionalFormatting sqref="T30:T32">
    <cfRule type="expression" dxfId="406" priority="175" stopIfTrue="1">
      <formula>AND($AQ30=TRUE, ISNUMBER(SEARCH("*", $AT30)))</formula>
    </cfRule>
  </conditionalFormatting>
  <conditionalFormatting sqref="T34:T36">
    <cfRule type="expression" dxfId="405" priority="176" stopIfTrue="1">
      <formula>AND($AQ34=TRUE, ISNUMBER(SEARCH("*", $AT34)))</formula>
    </cfRule>
  </conditionalFormatting>
  <conditionalFormatting sqref="Y41">
    <cfRule type="expression" dxfId="404" priority="182">
      <formula>AND(BR41, ISBLANK(Y41))</formula>
    </cfRule>
    <cfRule type="expression" dxfId="403" priority="183">
      <formula>AND(BR41, NOT(ISBLANK(Y41)))</formula>
    </cfRule>
  </conditionalFormatting>
  <conditionalFormatting sqref="AL3:AL8">
    <cfRule type="expression" dxfId="402" priority="149">
      <formula>$AK3</formula>
    </cfRule>
  </conditionalFormatting>
  <conditionalFormatting sqref="AL9">
    <cfRule type="expression" dxfId="401" priority="132">
      <formula>$AK9</formula>
    </cfRule>
  </conditionalFormatting>
  <conditionalFormatting sqref="AL11:AL14">
    <cfRule type="expression" dxfId="400" priority="129">
      <formula>$AK11</formula>
    </cfRule>
  </conditionalFormatting>
  <conditionalFormatting sqref="AL15:AL16">
    <cfRule type="expression" dxfId="399" priority="124">
      <formula>$AK15</formula>
    </cfRule>
  </conditionalFormatting>
  <conditionalFormatting sqref="AL17">
    <cfRule type="expression" dxfId="398" priority="119">
      <formula>$AK17</formula>
    </cfRule>
  </conditionalFormatting>
  <conditionalFormatting sqref="AL18">
    <cfRule type="expression" dxfId="397" priority="107">
      <formula>$AK18</formula>
    </cfRule>
  </conditionalFormatting>
  <conditionalFormatting sqref="AL19:AL20">
    <cfRule type="expression" dxfId="396" priority="114">
      <formula>$AK19</formula>
    </cfRule>
  </conditionalFormatting>
  <conditionalFormatting sqref="AL21">
    <cfRule type="expression" dxfId="395" priority="100">
      <formula>$AK21</formula>
    </cfRule>
  </conditionalFormatting>
  <conditionalFormatting sqref="AL22">
    <cfRule type="expression" dxfId="394" priority="95">
      <formula>$AK22</formula>
    </cfRule>
  </conditionalFormatting>
  <conditionalFormatting sqref="AL23">
    <cfRule type="expression" dxfId="393" priority="88">
      <formula>$AK23</formula>
    </cfRule>
  </conditionalFormatting>
  <conditionalFormatting sqref="AL24">
    <cfRule type="expression" dxfId="392" priority="83">
      <formula>$AK24</formula>
    </cfRule>
  </conditionalFormatting>
  <conditionalFormatting sqref="AL25">
    <cfRule type="expression" dxfId="391" priority="76">
      <formula>$AK25</formula>
    </cfRule>
  </conditionalFormatting>
  <conditionalFormatting sqref="AL26">
    <cfRule type="expression" dxfId="390" priority="71">
      <formula>$AK26</formula>
    </cfRule>
  </conditionalFormatting>
  <conditionalFormatting sqref="AL27:AL28">
    <cfRule type="expression" dxfId="389" priority="64">
      <formula>$AK27</formula>
    </cfRule>
  </conditionalFormatting>
  <conditionalFormatting sqref="AL29">
    <cfRule type="expression" dxfId="388" priority="57">
      <formula>$AK29</formula>
    </cfRule>
  </conditionalFormatting>
  <conditionalFormatting sqref="AL30:AL32">
    <cfRule type="expression" dxfId="387" priority="50">
      <formula>$AK30</formula>
    </cfRule>
  </conditionalFormatting>
  <conditionalFormatting sqref="AL33">
    <cfRule type="expression" dxfId="386" priority="43">
      <formula>$AK33</formula>
    </cfRule>
  </conditionalFormatting>
  <conditionalFormatting sqref="AL34:AL36">
    <cfRule type="expression" dxfId="385" priority="36">
      <formula>$AK34</formula>
    </cfRule>
  </conditionalFormatting>
  <conditionalFormatting sqref="AL37:AL41">
    <cfRule type="expression" dxfId="384" priority="29">
      <formula>$AK37</formula>
    </cfRule>
  </conditionalFormatting>
  <conditionalFormatting sqref="AL12:AO14">
    <cfRule type="expression" dxfId="383" priority="6">
      <formula>OR($AL12=3)</formula>
    </cfRule>
    <cfRule type="expression" dxfId="382" priority="5">
      <formula>OR($AL12=2,$AL12=3,$AL12=1)</formula>
    </cfRule>
  </conditionalFormatting>
  <conditionalFormatting sqref="AL15:AO15">
    <cfRule type="expression" dxfId="381" priority="120">
      <formula>OR($AL15=2,$AL15=3,$AL15=1)</formula>
    </cfRule>
    <cfRule type="expression" dxfId="380" priority="121">
      <formula>OR($AL15=3)</formula>
    </cfRule>
  </conditionalFormatting>
  <conditionalFormatting sqref="AL17:AO17">
    <cfRule type="expression" dxfId="379" priority="116">
      <formula>OR($AL17=3)</formula>
    </cfRule>
    <cfRule type="expression" dxfId="378" priority="115">
      <formula>OR($AL17=2,$AL17=3,$AL17=1)</formula>
    </cfRule>
  </conditionalFormatting>
  <conditionalFormatting sqref="AL19:AO20">
    <cfRule type="expression" dxfId="377" priority="110">
      <formula>OR($AL19=2,$AL19=3,$AL19=1)</formula>
    </cfRule>
    <cfRule type="expression" dxfId="376" priority="111">
      <formula>OR($AL19=3)</formula>
    </cfRule>
  </conditionalFormatting>
  <conditionalFormatting sqref="AL21:AO21">
    <cfRule type="expression" dxfId="375" priority="97">
      <formula>OR($AL21=3)</formula>
    </cfRule>
    <cfRule type="expression" dxfId="374" priority="96">
      <formula>OR($AL21=2,$AL21=3,$AL21=1)</formula>
    </cfRule>
  </conditionalFormatting>
  <conditionalFormatting sqref="AL23:AO23">
    <cfRule type="expression" dxfId="373" priority="85">
      <formula>OR($AL23=3)</formula>
    </cfRule>
    <cfRule type="expression" dxfId="372" priority="84">
      <formula>OR($AL23=2,$AL23=3,$AL23=1)</formula>
    </cfRule>
  </conditionalFormatting>
  <conditionalFormatting sqref="AL25:AO25">
    <cfRule type="expression" dxfId="371" priority="72">
      <formula>OR($AL25=2,$AL25=3,$AL25=1)</formula>
    </cfRule>
    <cfRule type="expression" dxfId="370" priority="73">
      <formula>OR($AL25=3)</formula>
    </cfRule>
  </conditionalFormatting>
  <conditionalFormatting sqref="AL26:AO26">
    <cfRule type="expression" dxfId="369" priority="67">
      <formula>OR($AL26=2,$AL26=3,$AL26=1)</formula>
    </cfRule>
    <cfRule type="expression" dxfId="368" priority="68">
      <formula>OR($AL26=3)</formula>
    </cfRule>
  </conditionalFormatting>
  <conditionalFormatting sqref="AL29:AO29">
    <cfRule type="expression" dxfId="367" priority="53">
      <formula>OR($AL29=2,$AL29=3,$AL29=1)</formula>
    </cfRule>
    <cfRule type="expression" dxfId="366" priority="54">
      <formula>OR($AL29=3)</formula>
    </cfRule>
  </conditionalFormatting>
  <conditionalFormatting sqref="AL33:AO33">
    <cfRule type="expression" dxfId="365" priority="40">
      <formula>OR($AL33=3)</formula>
    </cfRule>
    <cfRule type="expression" dxfId="364" priority="39">
      <formula>OR($AL33=2,$AL33=3,$AL33=1)</formula>
    </cfRule>
  </conditionalFormatting>
  <conditionalFormatting sqref="AL37:AO37">
    <cfRule type="expression" dxfId="363" priority="25">
      <formula>OR($AL37=2,$AL37=3,$AL37=1)</formula>
    </cfRule>
    <cfRule type="expression" dxfId="362" priority="26">
      <formula>OR($AL37=3)</formula>
    </cfRule>
  </conditionalFormatting>
  <conditionalFormatting sqref="AL38:AO41">
    <cfRule type="expression" dxfId="361" priority="22">
      <formula>OR($AL38=3)</formula>
    </cfRule>
    <cfRule type="expression" dxfId="360" priority="21">
      <formula>OR($AL38=2,$AL38=3,$AL38=1)</formula>
    </cfRule>
  </conditionalFormatting>
  <conditionalFormatting sqref="AL5:AS8">
    <cfRule type="expression" dxfId="359" priority="138">
      <formula>OR($AL5=3)</formula>
    </cfRule>
    <cfRule type="expression" dxfId="358" priority="137">
      <formula>OR($AL5=2,$AL5=3,$AL5=1)</formula>
    </cfRule>
  </conditionalFormatting>
  <conditionalFormatting sqref="AL9:AS9">
    <cfRule type="expression" dxfId="357" priority="134">
      <formula>OR($AL9=3)</formula>
    </cfRule>
    <cfRule type="expression" dxfId="356" priority="133">
      <formula>OR($AL9=2,$AL9=3,$AL9=1)</formula>
    </cfRule>
  </conditionalFormatting>
  <conditionalFormatting sqref="AL11:AS11">
    <cfRule type="expression" dxfId="355" priority="126">
      <formula>OR($AL11=3)</formula>
    </cfRule>
    <cfRule type="expression" dxfId="354" priority="125">
      <formula>OR($AL11=2,$AL11=3,$AL11=1)</formula>
    </cfRule>
  </conditionalFormatting>
  <conditionalFormatting sqref="AL16:AS16">
    <cfRule type="expression" dxfId="353" priority="108">
      <formula>OR($AL16=2,$AL16=3,$AL16=1)</formula>
    </cfRule>
    <cfRule type="expression" dxfId="352" priority="109">
      <formula>OR($AL16=3)</formula>
    </cfRule>
  </conditionalFormatting>
  <conditionalFormatting sqref="AL18:AS18">
    <cfRule type="expression" dxfId="351" priority="101">
      <formula>OR($AL18=2,$AL18=3,$AL18=1)</formula>
    </cfRule>
    <cfRule type="expression" dxfId="350" priority="102">
      <formula>OR($AL18=3)</formula>
    </cfRule>
  </conditionalFormatting>
  <conditionalFormatting sqref="AL22:AS22">
    <cfRule type="expression" dxfId="349" priority="90">
      <formula>OR($AL22=3)</formula>
    </cfRule>
    <cfRule type="expression" dxfId="348" priority="89">
      <formula>OR($AL22=2,$AL22=3,$AL22=1)</formula>
    </cfRule>
  </conditionalFormatting>
  <conditionalFormatting sqref="AL24:AS24">
    <cfRule type="expression" dxfId="347" priority="77">
      <formula>OR($AL24=2,$AL24=3,$AL24=1)</formula>
    </cfRule>
    <cfRule type="expression" dxfId="346" priority="78">
      <formula>OR($AL24=3)</formula>
    </cfRule>
  </conditionalFormatting>
  <conditionalFormatting sqref="AL27:AS28">
    <cfRule type="expression" dxfId="345" priority="58">
      <formula>OR($AL27=2,$AL27=3,$AL27=1)</formula>
    </cfRule>
    <cfRule type="expression" dxfId="344" priority="59">
      <formula>OR($AL27=3)</formula>
    </cfRule>
  </conditionalFormatting>
  <conditionalFormatting sqref="AL30:AS32">
    <cfRule type="expression" dxfId="343" priority="45">
      <formula>OR($AL30=3)</formula>
    </cfRule>
    <cfRule type="expression" dxfId="342" priority="44">
      <formula>OR($AL30=2,$AL30=3,$AL30=1)</formula>
    </cfRule>
  </conditionalFormatting>
  <conditionalFormatting sqref="AL34:AS36">
    <cfRule type="expression" dxfId="341" priority="31">
      <formula>OR($AL34=3)</formula>
    </cfRule>
    <cfRule type="expression" dxfId="340" priority="30">
      <formula>OR($AL34=2,$AL34=3,$AL34=1)</formula>
    </cfRule>
  </conditionalFormatting>
  <conditionalFormatting sqref="AL1:AT2">
    <cfRule type="expression" dxfId="339" priority="154">
      <formula>OR($AL1=2,$AL1=3,$AL1=1)</formula>
    </cfRule>
    <cfRule type="expression" dxfId="338" priority="155">
      <formula>OR($AL1=3)</formula>
    </cfRule>
  </conditionalFormatting>
  <conditionalFormatting sqref="AL2:AT2">
    <cfRule type="expression" dxfId="337" priority="153">
      <formula>OR($AL2=3)</formula>
    </cfRule>
    <cfRule type="expression" dxfId="336" priority="152">
      <formula>OR($AL2=2,$AL2=3,$AL2=1)</formula>
    </cfRule>
  </conditionalFormatting>
  <conditionalFormatting sqref="AM4:AM8">
    <cfRule type="expression" dxfId="335" priority="139">
      <formula>OR($AL4=2,$AL4=3,$AL4=1)</formula>
    </cfRule>
    <cfRule type="expression" dxfId="334" priority="140">
      <formula>OR($AL4=3)</formula>
    </cfRule>
  </conditionalFormatting>
  <conditionalFormatting sqref="AM5:AM8">
    <cfRule type="expression" dxfId="333" priority="136">
      <formula>OR($AL5=3)</formula>
    </cfRule>
    <cfRule type="expression" dxfId="332" priority="135">
      <formula>OR($AL5=2,$AL5=3,$AL5=1)</formula>
    </cfRule>
  </conditionalFormatting>
  <conditionalFormatting sqref="AM11:AM14">
    <cfRule type="expression" dxfId="331" priority="127">
      <formula>OR($AL11=2,$AL11=3,$AL11=1)</formula>
    </cfRule>
    <cfRule type="expression" dxfId="330" priority="128">
      <formula>OR($AL11=3)</formula>
    </cfRule>
  </conditionalFormatting>
  <conditionalFormatting sqref="AM11:AM16">
    <cfRule type="expression" dxfId="329" priority="123">
      <formula>OR($AL11=3)</formula>
    </cfRule>
    <cfRule type="expression" dxfId="328" priority="122">
      <formula>OR($AL11=2,$AL11=3,$AL11=1)</formula>
    </cfRule>
  </conditionalFormatting>
  <conditionalFormatting sqref="AM15:AM17">
    <cfRule type="expression" dxfId="327" priority="118">
      <formula>OR($AL15=3)</formula>
    </cfRule>
    <cfRule type="expression" dxfId="326" priority="117">
      <formula>OR($AL15=2,$AL15=3,$AL15=1)</formula>
    </cfRule>
  </conditionalFormatting>
  <conditionalFormatting sqref="AM17:AM20">
    <cfRule type="expression" dxfId="325" priority="106">
      <formula>OR($AL17=3)</formula>
    </cfRule>
    <cfRule type="expression" dxfId="324" priority="105">
      <formula>OR($AL17=2,$AL17=3,$AL17=1)</formula>
    </cfRule>
  </conditionalFormatting>
  <conditionalFormatting sqref="AM18">
    <cfRule type="expression" dxfId="323" priority="103">
      <formula>OR($AL18=2,$AL18=3,$AL18=1)</formula>
    </cfRule>
    <cfRule type="expression" dxfId="322" priority="104">
      <formula>OR($AL18=3)</formula>
    </cfRule>
  </conditionalFormatting>
  <conditionalFormatting sqref="AM19:AM20">
    <cfRule type="expression" dxfId="321" priority="112">
      <formula>OR($AL19=2,$AL19=3,$AL19=1)</formula>
    </cfRule>
    <cfRule type="expression" dxfId="320" priority="113">
      <formula>OR($AL19=3)</formula>
    </cfRule>
  </conditionalFormatting>
  <conditionalFormatting sqref="AM21">
    <cfRule type="expression" dxfId="319" priority="98">
      <formula>OR($AL21=2,$AL21=3,$AL21=1)</formula>
    </cfRule>
    <cfRule type="expression" dxfId="318" priority="99">
      <formula>OR($AL21=3)</formula>
    </cfRule>
  </conditionalFormatting>
  <conditionalFormatting sqref="AM21:AM22">
    <cfRule type="expression" dxfId="317" priority="93">
      <formula>OR($AL21=2,$AL21=3,$AL21=1)</formula>
    </cfRule>
    <cfRule type="expression" dxfId="316" priority="94">
      <formula>OR($AL21=3)</formula>
    </cfRule>
  </conditionalFormatting>
  <conditionalFormatting sqref="AM22">
    <cfRule type="expression" dxfId="315" priority="92">
      <formula>OR($AL22=3)</formula>
    </cfRule>
    <cfRule type="expression" dxfId="314" priority="91">
      <formula>OR($AL22=2,$AL22=3,$AL22=1)</formula>
    </cfRule>
  </conditionalFormatting>
  <conditionalFormatting sqref="AM23">
    <cfRule type="expression" dxfId="313" priority="86">
      <formula>OR($AL23=2,$AL23=3,$AL23=1)</formula>
    </cfRule>
    <cfRule type="expression" dxfId="312" priority="87">
      <formula>OR($AL23=3)</formula>
    </cfRule>
  </conditionalFormatting>
  <conditionalFormatting sqref="AM23:AM24">
    <cfRule type="expression" dxfId="311" priority="82">
      <formula>OR($AL23=3)</formula>
    </cfRule>
    <cfRule type="expression" dxfId="310" priority="81">
      <formula>OR($AL23=2,$AL23=3,$AL23=1)</formula>
    </cfRule>
  </conditionalFormatting>
  <conditionalFormatting sqref="AM24">
    <cfRule type="expression" dxfId="309" priority="80">
      <formula>OR($AL24=3)</formula>
    </cfRule>
    <cfRule type="expression" dxfId="308" priority="79">
      <formula>OR($AL24=2,$AL24=3,$AL24=1)</formula>
    </cfRule>
  </conditionalFormatting>
  <conditionalFormatting sqref="AM25">
    <cfRule type="expression" dxfId="307" priority="74">
      <formula>OR($AL25=2,$AL25=3,$AL25=1)</formula>
    </cfRule>
    <cfRule type="expression" dxfId="306" priority="75">
      <formula>OR($AL25=3)</formula>
    </cfRule>
  </conditionalFormatting>
  <conditionalFormatting sqref="AM25:AM26">
    <cfRule type="expression" dxfId="305" priority="69">
      <formula>OR($AL25=2,$AL25=3,$AL25=1)</formula>
    </cfRule>
    <cfRule type="expression" dxfId="304" priority="70">
      <formula>OR($AL25=3)</formula>
    </cfRule>
  </conditionalFormatting>
  <conditionalFormatting sqref="AM26:AM27">
    <cfRule type="expression" dxfId="303" priority="66">
      <formula>OR($AL26=3)</formula>
    </cfRule>
    <cfRule type="expression" dxfId="302" priority="65">
      <formula>OR($AL26=2,$AL26=3,$AL26=1)</formula>
    </cfRule>
  </conditionalFormatting>
  <conditionalFormatting sqref="AM27:AM28">
    <cfRule type="expression" dxfId="301" priority="63">
      <formula>OR($AL27=3)</formula>
    </cfRule>
    <cfRule type="expression" dxfId="300" priority="62">
      <formula>OR($AL27=2,$AL27=3,$AL27=1)</formula>
    </cfRule>
  </conditionalFormatting>
  <conditionalFormatting sqref="AM28">
    <cfRule type="expression" dxfId="299" priority="61">
      <formula>OR($AL28=3)</formula>
    </cfRule>
    <cfRule type="expression" dxfId="298" priority="60">
      <formula>OR($AL28=2,$AL28=3,$AL28=1)</formula>
    </cfRule>
  </conditionalFormatting>
  <conditionalFormatting sqref="AM29">
    <cfRule type="expression" dxfId="297" priority="55">
      <formula>OR($AL29=2,$AL29=3,$AL29=1)</formula>
    </cfRule>
    <cfRule type="expression" dxfId="296" priority="56">
      <formula>OR($AL29=3)</formula>
    </cfRule>
  </conditionalFormatting>
  <conditionalFormatting sqref="AM29:AM30">
    <cfRule type="expression" dxfId="295" priority="52">
      <formula>OR($AL29=3)</formula>
    </cfRule>
    <cfRule type="expression" dxfId="294" priority="51">
      <formula>OR($AL29=2,$AL29=3,$AL29=1)</formula>
    </cfRule>
  </conditionalFormatting>
  <conditionalFormatting sqref="AM30:AM32">
    <cfRule type="expression" dxfId="293" priority="49">
      <formula>OR($AL30=3)</formula>
    </cfRule>
    <cfRule type="expression" dxfId="292" priority="48">
      <formula>OR($AL30=2,$AL30=3,$AL30=1)</formula>
    </cfRule>
  </conditionalFormatting>
  <conditionalFormatting sqref="AM31:AM32">
    <cfRule type="expression" dxfId="291" priority="47">
      <formula>OR($AL31=3)</formula>
    </cfRule>
    <cfRule type="expression" dxfId="290" priority="46">
      <formula>OR($AL31=2,$AL31=3,$AL31=1)</formula>
    </cfRule>
  </conditionalFormatting>
  <conditionalFormatting sqref="AM33">
    <cfRule type="expression" dxfId="289" priority="42">
      <formula>OR($AL33=3)</formula>
    </cfRule>
    <cfRule type="expression" dxfId="288" priority="41">
      <formula>OR($AL33=2,$AL33=3,$AL33=1)</formula>
    </cfRule>
  </conditionalFormatting>
  <conditionalFormatting sqref="AM33:AM34">
    <cfRule type="expression" dxfId="287" priority="38">
      <formula>OR($AL33=3)</formula>
    </cfRule>
    <cfRule type="expression" dxfId="286" priority="37">
      <formula>OR($AL33=2,$AL33=3,$AL33=1)</formula>
    </cfRule>
  </conditionalFormatting>
  <conditionalFormatting sqref="AM34:AM36">
    <cfRule type="expression" dxfId="285" priority="35">
      <formula>OR($AL34=3)</formula>
    </cfRule>
    <cfRule type="expression" dxfId="284" priority="34">
      <formula>OR($AL34=2,$AL34=3,$AL34=1)</formula>
    </cfRule>
  </conditionalFormatting>
  <conditionalFormatting sqref="AM35:AM36">
    <cfRule type="expression" dxfId="283" priority="33">
      <formula>OR($AL35=3)</formula>
    </cfRule>
    <cfRule type="expression" dxfId="282" priority="32">
      <formula>OR($AL35=2,$AL35=3,$AL35=1)</formula>
    </cfRule>
  </conditionalFormatting>
  <conditionalFormatting sqref="AM37:AM41">
    <cfRule type="expression" dxfId="281" priority="27">
      <formula>OR($AL37=2,$AL37=3,$AL37=1)</formula>
    </cfRule>
    <cfRule type="expression" dxfId="280" priority="23">
      <formula>OR($AL37=2,$AL37=3,$AL37=1)</formula>
    </cfRule>
    <cfRule type="expression" dxfId="279" priority="28">
      <formula>OR($AL37=3)</formula>
    </cfRule>
    <cfRule type="expression" dxfId="278" priority="24">
      <formula>OR($AL37=3)</formula>
    </cfRule>
  </conditionalFormatting>
  <conditionalFormatting sqref="AM1:AS1">
    <cfRule type="expression" dxfId="277" priority="151">
      <formula>OR($AL1=3)</formula>
    </cfRule>
    <cfRule type="expression" dxfId="276" priority="150">
      <formula>OR($AL1=2,$AL1=3,$AL1=1)</formula>
    </cfRule>
  </conditionalFormatting>
  <conditionalFormatting sqref="AP12:AS15">
    <cfRule type="expression" dxfId="275" priority="7">
      <formula>OR($AL12=2,$AL12=3,$AL12=1)</formula>
    </cfRule>
    <cfRule type="expression" dxfId="274" priority="8">
      <formula>OR($AL12=3)</formula>
    </cfRule>
  </conditionalFormatting>
  <conditionalFormatting sqref="AP17:AS17 AP19:AS21">
    <cfRule type="expression" dxfId="273" priority="20">
      <formula>OR($AL17=3)</formula>
    </cfRule>
    <cfRule type="expression" dxfId="272" priority="19">
      <formula>OR($AL17=2,$AL17=3,$AL17=1)</formula>
    </cfRule>
  </conditionalFormatting>
  <conditionalFormatting sqref="AP23:AS23">
    <cfRule type="expression" dxfId="271" priority="18">
      <formula>OR($AL23=3)</formula>
    </cfRule>
    <cfRule type="expression" dxfId="270" priority="17">
      <formula>OR($AL23=2,$AL23=3,$AL23=1)</formula>
    </cfRule>
  </conditionalFormatting>
  <conditionalFormatting sqref="AP25:AS26">
    <cfRule type="expression" dxfId="269" priority="16">
      <formula>OR($AL25=3)</formula>
    </cfRule>
    <cfRule type="expression" dxfId="268" priority="15">
      <formula>OR($AL25=2,$AL25=3,$AL25=1)</formula>
    </cfRule>
  </conditionalFormatting>
  <conditionalFormatting sqref="AP29:AS29">
    <cfRule type="expression" dxfId="267" priority="14">
      <formula>OR($AL29=3)</formula>
    </cfRule>
    <cfRule type="expression" dxfId="266" priority="13">
      <formula>OR($AL29=2,$AL29=3,$AL29=1)</formula>
    </cfRule>
  </conditionalFormatting>
  <conditionalFormatting sqref="AP33:AS33">
    <cfRule type="expression" dxfId="265" priority="12">
      <formula>OR($AL33=3)</formula>
    </cfRule>
    <cfRule type="expression" dxfId="264" priority="11">
      <formula>OR($AL33=2,$AL33=3,$AL33=1)</formula>
    </cfRule>
  </conditionalFormatting>
  <conditionalFormatting sqref="AP37:AS41">
    <cfRule type="expression" dxfId="263" priority="10">
      <formula>OR($AL37=3)</formula>
    </cfRule>
    <cfRule type="expression" dxfId="262" priority="9">
      <formula>OR($AL37=2,$AL37=3,$AL37=1)</formula>
    </cfRule>
  </conditionalFormatting>
  <conditionalFormatting sqref="AS3">
    <cfRule type="expression" dxfId="261" priority="147">
      <formula>OR($AL3=2,$AL3=3,$AL3=1)</formula>
    </cfRule>
    <cfRule type="expression" dxfId="260" priority="148">
      <formula>OR($AL3=3)</formula>
    </cfRule>
  </conditionalFormatting>
  <conditionalFormatting sqref="AS9">
    <cfRule type="expression" dxfId="259" priority="130">
      <formula>OR($AL9=2,$AL9=3,$AL9=1)</formula>
    </cfRule>
    <cfRule type="expression" dxfId="258" priority="131">
      <formula>OR($AL9=3)</formula>
    </cfRule>
  </conditionalFormatting>
  <conditionalFormatting sqref="AT3:AT41">
    <cfRule type="expression" dxfId="257" priority="141">
      <formula>OR($AL3=2,$AL3=3,$AL3=1)</formula>
    </cfRule>
    <cfRule type="expression" dxfId="256" priority="142">
      <formula>OR($AL3=3)</formula>
    </cfRule>
    <cfRule type="expression" dxfId="255" priority="143">
      <formula>OR($AL3=2,$AL3=3,$AL3=1)</formula>
    </cfRule>
    <cfRule type="expression" dxfId="254" priority="144">
      <formula>OR($AL3=3)</formula>
    </cfRule>
  </conditionalFormatting>
  <conditionalFormatting sqref="AT5:AT41">
    <cfRule type="expression" dxfId="253" priority="4">
      <formula>OR($AL5=3)</formula>
    </cfRule>
    <cfRule type="expression" dxfId="252" priority="3">
      <formula>OR($AL5=2,$AL5=3,$AL5=1)</formula>
    </cfRule>
  </conditionalFormatting>
  <conditionalFormatting sqref="AY1:AY3">
    <cfRule type="expression" dxfId="251" priority="145">
      <formula>OR($AL1=2,$AL1=3,$AL1=1)</formula>
    </cfRule>
    <cfRule type="expression" dxfId="250" priority="146">
      <formula>OR($AL1=3)</formula>
    </cfRule>
  </conditionalFormatting>
  <hyperlinks>
    <hyperlink ref="B43" location="'主頁 Main Page'!A1" display="回主頁 Back to Main Page" xr:uid="{385C071C-F806-4ED7-A68E-F8F888B61FFB}"/>
    <hyperlink ref="B43:AK43" location="'主頁 Main Page'!D50" display="回主頁 Back to Main Page" xr:uid="{D018E7CB-94AF-4A65-87E0-1F9FC117C862}"/>
  </hyperlinks>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4</xdr:row>
                    <xdr:rowOff>0</xdr:rowOff>
                  </from>
                  <to>
                    <xdr:col>2</xdr:col>
                    <xdr:colOff>95250</xdr:colOff>
                    <xdr:row>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0</xdr:colOff>
                    <xdr:row>5</xdr:row>
                    <xdr:rowOff>0</xdr:rowOff>
                  </from>
                  <to>
                    <xdr:col>2</xdr:col>
                    <xdr:colOff>95250</xdr:colOff>
                    <xdr:row>6</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0</xdr:colOff>
                    <xdr:row>6</xdr:row>
                    <xdr:rowOff>0</xdr:rowOff>
                  </from>
                  <to>
                    <xdr:col>2</xdr:col>
                    <xdr:colOff>95250</xdr:colOff>
                    <xdr:row>7</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0</xdr:colOff>
                    <xdr:row>7</xdr:row>
                    <xdr:rowOff>0</xdr:rowOff>
                  </from>
                  <to>
                    <xdr:col>2</xdr:col>
                    <xdr:colOff>95250</xdr:colOff>
                    <xdr:row>8</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0</xdr:colOff>
                    <xdr:row>14</xdr:row>
                    <xdr:rowOff>0</xdr:rowOff>
                  </from>
                  <to>
                    <xdr:col>18</xdr:col>
                    <xdr:colOff>95250</xdr:colOff>
                    <xdr:row>15</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18</xdr:row>
                    <xdr:rowOff>0</xdr:rowOff>
                  </from>
                  <to>
                    <xdr:col>18</xdr:col>
                    <xdr:colOff>95250</xdr:colOff>
                    <xdr:row>19</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0</xdr:colOff>
                    <xdr:row>19</xdr:row>
                    <xdr:rowOff>0</xdr:rowOff>
                  </from>
                  <to>
                    <xdr:col>18</xdr:col>
                    <xdr:colOff>95250</xdr:colOff>
                    <xdr:row>20</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17</xdr:col>
                    <xdr:colOff>0</xdr:colOff>
                    <xdr:row>20</xdr:row>
                    <xdr:rowOff>0</xdr:rowOff>
                  </from>
                  <to>
                    <xdr:col>18</xdr:col>
                    <xdr:colOff>95250</xdr:colOff>
                    <xdr:row>21</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17</xdr:col>
                    <xdr:colOff>0</xdr:colOff>
                    <xdr:row>22</xdr:row>
                    <xdr:rowOff>0</xdr:rowOff>
                  </from>
                  <to>
                    <xdr:col>18</xdr:col>
                    <xdr:colOff>95250</xdr:colOff>
                    <xdr:row>23</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17</xdr:col>
                    <xdr:colOff>0</xdr:colOff>
                    <xdr:row>25</xdr:row>
                    <xdr:rowOff>0</xdr:rowOff>
                  </from>
                  <to>
                    <xdr:col>18</xdr:col>
                    <xdr:colOff>95250</xdr:colOff>
                    <xdr:row>26</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17</xdr:col>
                    <xdr:colOff>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17</xdr:col>
                    <xdr:colOff>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0</xdr:colOff>
                    <xdr:row>36</xdr:row>
                    <xdr:rowOff>0</xdr:rowOff>
                  </from>
                  <to>
                    <xdr:col>18</xdr:col>
                    <xdr:colOff>95250</xdr:colOff>
                    <xdr:row>37</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17</xdr:col>
                    <xdr:colOff>0</xdr:colOff>
                    <xdr:row>37</xdr:row>
                    <xdr:rowOff>0</xdr:rowOff>
                  </from>
                  <to>
                    <xdr:col>18</xdr:col>
                    <xdr:colOff>95250</xdr:colOff>
                    <xdr:row>38</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0</xdr:colOff>
                    <xdr:row>38</xdr:row>
                    <xdr:rowOff>0</xdr:rowOff>
                  </from>
                  <to>
                    <xdr:col>18</xdr:col>
                    <xdr:colOff>95250</xdr:colOff>
                    <xdr:row>39</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17</xdr:col>
                    <xdr:colOff>0</xdr:colOff>
                    <xdr:row>39</xdr:row>
                    <xdr:rowOff>0</xdr:rowOff>
                  </from>
                  <to>
                    <xdr:col>18</xdr:col>
                    <xdr:colOff>95250</xdr:colOff>
                    <xdr:row>40</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17</xdr:col>
                    <xdr:colOff>0</xdr:colOff>
                    <xdr:row>40</xdr:row>
                    <xdr:rowOff>0</xdr:rowOff>
                  </from>
                  <to>
                    <xdr:col>18</xdr:col>
                    <xdr:colOff>95250</xdr:colOff>
                    <xdr:row>41</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18</xdr:col>
                    <xdr:colOff>0</xdr:colOff>
                    <xdr:row>11</xdr:row>
                    <xdr:rowOff>0</xdr:rowOff>
                  </from>
                  <to>
                    <xdr:col>19</xdr:col>
                    <xdr:colOff>95250</xdr:colOff>
                    <xdr:row>12</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18</xdr:col>
                    <xdr:colOff>0</xdr:colOff>
                    <xdr:row>12</xdr:row>
                    <xdr:rowOff>0</xdr:rowOff>
                  </from>
                  <to>
                    <xdr:col>19</xdr:col>
                    <xdr:colOff>95250</xdr:colOff>
                    <xdr:row>13</xdr:row>
                    <xdr:rowOff>9525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18</xdr:col>
                    <xdr:colOff>0</xdr:colOff>
                    <xdr:row>13</xdr:row>
                    <xdr:rowOff>0</xdr:rowOff>
                  </from>
                  <to>
                    <xdr:col>19</xdr:col>
                    <xdr:colOff>95250</xdr:colOff>
                    <xdr:row>14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89840-F9F9-411D-9B1C-63DF5AB80CB7}">
  <sheetPr codeName="Sheet10"/>
  <dimension ref="B1:F6"/>
  <sheetViews>
    <sheetView workbookViewId="0">
      <selection activeCell="F4" sqref="F4"/>
    </sheetView>
  </sheetViews>
  <sheetFormatPr defaultColWidth="9.140625" defaultRowHeight="15.75"/>
  <cols>
    <col min="1" max="1" width="3.5703125" style="27" customWidth="1"/>
    <col min="2" max="2" width="68.140625" style="27" customWidth="1"/>
    <col min="3" max="3" width="19.28515625" style="27" customWidth="1"/>
    <col min="4" max="4" width="54.85546875" style="27" customWidth="1"/>
    <col min="5" max="5" width="20.85546875" style="27" customWidth="1"/>
    <col min="6" max="6" width="12.85546875" style="27" customWidth="1"/>
    <col min="7" max="16384" width="9.140625" style="27"/>
  </cols>
  <sheetData>
    <row r="1" spans="2:6">
      <c r="E1" s="28" t="s">
        <v>65</v>
      </c>
      <c r="F1" s="28" t="s">
        <v>179</v>
      </c>
    </row>
    <row r="2" spans="2:6">
      <c r="B2" t="str">
        <f>IF(D2&amp;D3&amp;D4&amp;D5&amp;D6&amp;D7&lt;&gt;"",IF(D2&lt;&gt;"",D2&amp;IF(D3&amp;D4&amp;D5&amp;D6&amp;D7&lt;&gt;"",CHAR(10)&amp;"----------------------------------------------------------------------------------"&amp;CHAR(10),""),"")&amp;
IF(D3&lt;&gt;"",D3&amp;IF(D4&amp;D5&amp;D6&amp;D7&lt;&gt;"",CHAR(10)&amp;"----------------------------------------------------------------------------------"&amp;CHAR(10),""),"")&amp;
IF(D4&lt;&gt;"",D4&amp;IF(D5&amp;D6&amp;D7&lt;&gt;"",CHAR(10)&amp;"----------------------------------------------------------------------------------"&amp;CHAR(10),""),"")&amp;
IF(D5&lt;&gt;"",D5&amp;IF(D6&amp;D7&lt;&gt;"",CHAR(10)&amp;"----------------------------------------------------------------------------------"&amp;CHAR(10),""),"")&amp;
IF(D6&lt;&gt;"",D6&amp;IF(D7&lt;&gt;"",CHAR(10)&amp;"----------------------------------------------------------------------------------"&amp;CHAR(10),""),"")&amp;
IF(D7&lt;&gt;"",D7,"")&amp;"========================================================","")</f>
        <v/>
      </c>
      <c r="C2" s="27" t="s">
        <v>182</v>
      </c>
      <c r="D2" s="30" t="str">
        <f>'化粧保養品安全評估暨產品資訊檔案(PIF)服務 測試項目'!AY3</f>
        <v/>
      </c>
      <c r="E2" s="28" t="s">
        <v>66</v>
      </c>
      <c r="F2" s="28" t="s">
        <v>434</v>
      </c>
    </row>
    <row r="3" spans="2:6">
      <c r="B3" s="29"/>
      <c r="E3" s="28" t="s">
        <v>63</v>
      </c>
      <c r="F3" s="28">
        <v>1.7</v>
      </c>
    </row>
    <row r="4" spans="2:6">
      <c r="B4" s="29"/>
      <c r="E4" s="28" t="s">
        <v>64</v>
      </c>
      <c r="F4" s="31" t="s">
        <v>465</v>
      </c>
    </row>
    <row r="5" spans="2:6">
      <c r="D5" s="30"/>
      <c r="E5" s="28" t="s">
        <v>67</v>
      </c>
      <c r="F5" s="28" t="s">
        <v>180</v>
      </c>
    </row>
    <row r="6" spans="2:6">
      <c r="E6" s="28" t="s">
        <v>68</v>
      </c>
      <c r="F6" s="28" t="s">
        <v>181</v>
      </c>
    </row>
  </sheetData>
  <sheetProtection algorithmName="SHA-512" hashValue="zzUfJ2SLXwzMfpLOy4oRfUlw7Ay9RoQiJnjk2dSwbpXO/g/LKngF6QrcMhFGBJjLZNfTnzf0T+MSqDbEpN7jeg==" saltValue="df1xoehels4JwmCZukJwvQ==" spinCount="100000" sheet="1" scenarios="1" formatCells="0" formatRows="0"/>
  <phoneticPr fontId="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anchor moveWithCells="1" sizeWithCells="1">
                  <from>
                    <xdr:col>4</xdr:col>
                    <xdr:colOff>38100</xdr:colOff>
                    <xdr:row>8</xdr:row>
                    <xdr:rowOff>47625</xdr:rowOff>
                  </from>
                  <to>
                    <xdr:col>4</xdr:col>
                    <xdr:colOff>942975</xdr:colOff>
                    <xdr:row>10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43D68-8098-4AEE-86A6-6A07E5CE3F66}">
  <sheetPr codeName="Sheet14">
    <pageSetUpPr fitToPage="1"/>
  </sheetPr>
  <dimension ref="A1:CJ87"/>
  <sheetViews>
    <sheetView view="pageBreakPreview" zoomScale="130" zoomScaleNormal="100" zoomScaleSheetLayoutView="130" workbookViewId="0">
      <selection activeCell="L3" sqref="L3:AJ3"/>
    </sheetView>
  </sheetViews>
  <sheetFormatPr defaultRowHeight="15.75"/>
  <cols>
    <col min="1" max="1" width="23.42578125" style="63" customWidth="1"/>
    <col min="2" max="3" width="3.7109375" style="354" customWidth="1"/>
    <col min="4" max="4" width="2.7109375" style="354" customWidth="1"/>
    <col min="5" max="8" width="4.28515625" style="354" customWidth="1"/>
    <col min="9" max="9" width="2.7109375" style="354" customWidth="1"/>
    <col min="10" max="13" width="4.28515625" style="354" customWidth="1"/>
    <col min="14" max="14" width="2.7109375" style="354" customWidth="1"/>
    <col min="15" max="20" width="4.28515625" style="354" customWidth="1"/>
    <col min="21" max="21" width="2.7109375" style="354" customWidth="1"/>
    <col min="22" max="23" width="4.28515625" style="354" customWidth="1"/>
    <col min="24" max="25" width="4.28515625" style="354" hidden="1" customWidth="1"/>
    <col min="26" max="27" width="4.28515625" style="354" customWidth="1"/>
    <col min="28" max="28" width="4.28515625" style="354" hidden="1" customWidth="1"/>
    <col min="29" max="29" width="2.7109375" style="354" customWidth="1"/>
    <col min="30" max="34" width="4.28515625" style="354" customWidth="1"/>
    <col min="35" max="35" width="4.28515625" style="354" hidden="1" customWidth="1"/>
    <col min="36" max="36" width="1.42578125" style="354" customWidth="1"/>
    <col min="37" max="37" width="12" style="28" customWidth="1"/>
    <col min="38" max="38" width="15.7109375" style="27" hidden="1" customWidth="1"/>
    <col min="39" max="39" width="10.85546875" style="27" hidden="1" customWidth="1"/>
    <col min="40" max="41" width="9.140625" style="27" hidden="1" customWidth="1"/>
    <col min="42" max="42" width="9.140625" style="63" hidden="1" customWidth="1"/>
    <col min="43" max="43" width="10.85546875" style="64" hidden="1" customWidth="1"/>
    <col min="44" max="44" width="99.28515625" style="63" hidden="1" customWidth="1"/>
    <col min="45" max="45" width="9.42578125" style="27" customWidth="1"/>
    <col min="46" max="53" width="9.140625" style="27"/>
    <col min="54" max="55" width="3.7109375" style="294" hidden="1" customWidth="1"/>
    <col min="56" max="56" width="2.7109375" style="294" hidden="1" customWidth="1"/>
    <col min="57" max="60" width="4.28515625" style="294" hidden="1" customWidth="1"/>
    <col min="61" max="61" width="2.7109375" style="294" hidden="1" customWidth="1"/>
    <col min="62" max="65" width="4.28515625" style="294" hidden="1" customWidth="1"/>
    <col min="66" max="66" width="2.7109375" style="294" hidden="1" customWidth="1"/>
    <col min="67" max="72" width="4.28515625" style="294" hidden="1" customWidth="1"/>
    <col min="73" max="73" width="2.7109375" style="294" hidden="1" customWidth="1"/>
    <col min="74" max="80" width="4.28515625" style="294" hidden="1" customWidth="1"/>
    <col min="81" max="81" width="2.7109375" style="294" hidden="1" customWidth="1"/>
    <col min="82" max="88" width="4.28515625" style="294" hidden="1" customWidth="1"/>
    <col min="89" max="16384" width="9.140625" style="27"/>
  </cols>
  <sheetData>
    <row r="1" spans="1:88" ht="15.95" customHeight="1" thickTop="1" thickBot="1">
      <c r="B1" s="623" t="s">
        <v>210</v>
      </c>
      <c r="C1" s="624"/>
      <c r="D1" s="624"/>
      <c r="E1" s="624"/>
      <c r="F1" s="624"/>
      <c r="G1" s="624"/>
      <c r="H1" s="624"/>
      <c r="I1" s="624"/>
      <c r="J1" s="624"/>
      <c r="K1" s="624"/>
      <c r="L1" s="624"/>
      <c r="M1" s="624" t="s">
        <v>211</v>
      </c>
      <c r="N1" s="624"/>
      <c r="O1" s="624"/>
      <c r="P1" s="624"/>
      <c r="Q1" s="624"/>
      <c r="R1" s="624"/>
      <c r="S1" s="624"/>
      <c r="T1" s="624"/>
      <c r="U1" s="624"/>
      <c r="V1" s="624"/>
      <c r="W1" s="624"/>
      <c r="X1" s="81"/>
      <c r="Y1" s="81"/>
      <c r="Z1" s="624" t="s">
        <v>212</v>
      </c>
      <c r="AA1" s="624"/>
      <c r="AB1" s="624"/>
      <c r="AC1" s="624"/>
      <c r="AD1" s="624"/>
      <c r="AE1" s="624"/>
      <c r="AF1" s="624"/>
      <c r="AG1" s="624"/>
      <c r="AH1" s="624"/>
      <c r="AI1" s="624"/>
      <c r="AJ1" s="625"/>
      <c r="AL1" s="82"/>
      <c r="BB1" s="83" t="s">
        <v>213</v>
      </c>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5"/>
    </row>
    <row r="2" spans="1:88" ht="18" hidden="1" customHeight="1" thickTop="1" thickBot="1">
      <c r="B2" s="86"/>
      <c r="C2" s="87"/>
      <c r="D2" s="88" t="s">
        <v>214</v>
      </c>
      <c r="E2" s="80"/>
      <c r="F2" s="80"/>
      <c r="G2" s="80"/>
      <c r="H2" s="80"/>
      <c r="I2" s="89"/>
      <c r="J2" s="89"/>
      <c r="K2" s="89"/>
      <c r="L2" s="89"/>
      <c r="M2" s="89"/>
      <c r="N2" s="89"/>
      <c r="O2" s="89"/>
      <c r="P2" s="89"/>
      <c r="Q2" s="89"/>
      <c r="R2" s="89"/>
      <c r="S2" s="89"/>
      <c r="T2" s="89"/>
      <c r="U2" s="90"/>
      <c r="V2" s="80"/>
      <c r="W2" s="80"/>
      <c r="X2" s="80"/>
      <c r="Y2" s="80"/>
      <c r="Z2" s="80"/>
      <c r="AA2" s="89"/>
      <c r="AB2" s="89"/>
      <c r="AC2" s="89"/>
      <c r="AD2" s="89"/>
      <c r="AE2" s="89"/>
      <c r="AF2" s="89"/>
      <c r="AG2" s="89"/>
      <c r="AH2" s="89"/>
      <c r="AI2" s="89"/>
      <c r="AJ2" s="91"/>
      <c r="AL2" s="92"/>
      <c r="AN2" s="65"/>
      <c r="AO2" s="65"/>
      <c r="BB2" s="93"/>
      <c r="BC2" s="94"/>
      <c r="BD2" s="95" t="s">
        <v>215</v>
      </c>
      <c r="BE2" s="96"/>
      <c r="BF2" s="96"/>
      <c r="BG2" s="96"/>
      <c r="BH2" s="96"/>
      <c r="BI2" s="96"/>
      <c r="BJ2" s="96"/>
      <c r="BK2" s="96"/>
      <c r="BL2" s="97"/>
      <c r="BM2" s="98"/>
      <c r="BN2" s="99"/>
      <c r="BO2" s="99"/>
      <c r="BP2" s="99"/>
      <c r="BQ2" s="99"/>
      <c r="BR2" s="99"/>
      <c r="BS2" s="99"/>
      <c r="BT2" s="100"/>
      <c r="BU2" s="101"/>
      <c r="BV2" s="102"/>
      <c r="BW2" s="102"/>
      <c r="BX2" s="102"/>
      <c r="BY2" s="102"/>
      <c r="BZ2" s="102"/>
      <c r="CA2" s="98"/>
      <c r="CB2" s="99"/>
      <c r="CC2" s="99"/>
      <c r="CD2" s="99"/>
      <c r="CE2" s="99"/>
      <c r="CF2" s="99"/>
      <c r="CG2" s="99"/>
      <c r="CH2" s="99"/>
      <c r="CI2" s="99"/>
      <c r="CJ2" s="103"/>
    </row>
    <row r="3" spans="1:88" ht="20.100000000000001" customHeight="1" thickTop="1">
      <c r="B3" s="626" t="s">
        <v>183</v>
      </c>
      <c r="C3" s="629" t="s">
        <v>184</v>
      </c>
      <c r="D3" s="631" t="s">
        <v>216</v>
      </c>
      <c r="E3" s="632"/>
      <c r="F3" s="632"/>
      <c r="G3" s="632"/>
      <c r="H3" s="632"/>
      <c r="I3" s="632"/>
      <c r="J3" s="632"/>
      <c r="K3" s="633"/>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5"/>
      <c r="AK3" s="104" t="str" cm="1">
        <f t="array" aca="1" ref="AK3" ca="1">IF($BU$25,IF(SUMPRODUCT(LEN(L3)-LEN(SUBSTITUTE(LOWER(L3), MID("abcdefghijklmnopqrstuvwxyz", ROW(INDIRECT("1:26")), 1), ""))) &lt;= 2, "←請填寫英文Please fill in English.",""),"")</f>
        <v/>
      </c>
      <c r="AL3" s="104"/>
      <c r="AO3" t="str">
        <f>彙整資料!B2</f>
        <v/>
      </c>
      <c r="BB3" s="105" t="s">
        <v>217</v>
      </c>
      <c r="BC3" s="106" t="s">
        <v>218</v>
      </c>
      <c r="BD3" s="107" t="s">
        <v>219</v>
      </c>
      <c r="BE3" s="108"/>
      <c r="BF3" s="108"/>
      <c r="BG3" s="108"/>
      <c r="BH3" s="108"/>
      <c r="BI3" s="108"/>
      <c r="BJ3" s="108"/>
      <c r="BK3" s="108"/>
      <c r="BL3" s="109"/>
      <c r="BM3" s="110"/>
      <c r="BN3" s="111"/>
      <c r="BO3" s="111"/>
      <c r="BP3" s="111"/>
      <c r="BQ3" s="111"/>
      <c r="BR3" s="111"/>
      <c r="BS3" s="111"/>
      <c r="BT3" s="111"/>
      <c r="BU3" s="111"/>
      <c r="BV3" s="111"/>
      <c r="BW3" s="111"/>
      <c r="BX3" s="111"/>
      <c r="BY3" s="111"/>
      <c r="BZ3" s="111"/>
      <c r="CA3" s="111"/>
      <c r="CB3" s="111"/>
      <c r="CC3" s="111"/>
      <c r="CD3" s="111"/>
      <c r="CE3" s="111"/>
      <c r="CF3" s="111"/>
      <c r="CG3" s="111"/>
      <c r="CH3" s="111"/>
      <c r="CI3" s="111"/>
      <c r="CJ3" s="112"/>
    </row>
    <row r="4" spans="1:88" ht="20.100000000000001" customHeight="1">
      <c r="B4" s="627"/>
      <c r="C4" s="630"/>
      <c r="D4" s="636" t="s">
        <v>220</v>
      </c>
      <c r="E4" s="637"/>
      <c r="F4" s="637"/>
      <c r="G4" s="637"/>
      <c r="H4" s="637"/>
      <c r="I4" s="637"/>
      <c r="J4" s="637"/>
      <c r="K4" s="638"/>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5"/>
      <c r="AK4" s="104" t="str" cm="1">
        <f t="array" aca="1" ref="AK4" ca="1">IF($BU$25,IF(SUMPRODUCT(LEN(L4)-LEN(SUBSTITUTE(LOWER(L4), MID("abcdefghijklmnopqrstuvwxyz", ROW(INDIRECT("1:26")), 1), ""))) &lt;= 2, "←請填寫英文Please fill in English.",""),"")</f>
        <v/>
      </c>
      <c r="AL4" s="104"/>
      <c r="BB4" s="93"/>
      <c r="BC4" s="113"/>
      <c r="BD4" s="114" t="s">
        <v>221</v>
      </c>
      <c r="BE4" s="115"/>
      <c r="BF4" s="115"/>
      <c r="BG4" s="115"/>
      <c r="BH4" s="115"/>
      <c r="BI4" s="115"/>
      <c r="BJ4" s="115"/>
      <c r="BK4" s="115"/>
      <c r="BL4" s="116"/>
      <c r="BM4" s="98"/>
      <c r="BN4" s="99"/>
      <c r="BO4" s="99"/>
      <c r="BP4" s="99"/>
      <c r="BQ4" s="99"/>
      <c r="BR4" s="99"/>
      <c r="BS4" s="99"/>
      <c r="BT4" s="99"/>
      <c r="BU4" s="99"/>
      <c r="BV4" s="99"/>
      <c r="BW4" s="99"/>
      <c r="BX4" s="99"/>
      <c r="BY4" s="99"/>
      <c r="BZ4" s="99"/>
      <c r="CA4" s="99"/>
      <c r="CB4" s="99"/>
      <c r="CC4" s="99"/>
      <c r="CD4" s="99"/>
      <c r="CE4" s="99"/>
      <c r="CF4" s="99"/>
      <c r="CG4" s="99"/>
      <c r="CH4" s="99"/>
      <c r="CI4" s="99"/>
      <c r="CJ4" s="117"/>
    </row>
    <row r="5" spans="1:88" ht="20.100000000000001" customHeight="1">
      <c r="B5" s="627"/>
      <c r="C5" s="630"/>
      <c r="D5" s="636" t="s">
        <v>222</v>
      </c>
      <c r="E5" s="639"/>
      <c r="F5" s="639"/>
      <c r="G5" s="639"/>
      <c r="H5" s="639"/>
      <c r="I5" s="639"/>
      <c r="J5" s="639"/>
      <c r="K5" s="640"/>
      <c r="L5" s="494"/>
      <c r="M5" s="494"/>
      <c r="N5" s="494"/>
      <c r="O5" s="494"/>
      <c r="P5" s="494"/>
      <c r="Q5" s="494"/>
      <c r="R5" s="494"/>
      <c r="S5" s="494"/>
      <c r="T5" s="651"/>
      <c r="U5" s="652" t="s">
        <v>223</v>
      </c>
      <c r="V5" s="653"/>
      <c r="W5" s="654"/>
      <c r="X5" s="118"/>
      <c r="Y5" s="118"/>
      <c r="Z5" s="494"/>
      <c r="AA5" s="494"/>
      <c r="AB5" s="494"/>
      <c r="AC5" s="494"/>
      <c r="AD5" s="494"/>
      <c r="AE5" s="494"/>
      <c r="AF5" s="494"/>
      <c r="AG5" s="494"/>
      <c r="AH5" s="494"/>
      <c r="AI5" s="494"/>
      <c r="AJ5" s="495"/>
      <c r="AK5" s="104"/>
      <c r="AL5" s="104"/>
      <c r="BB5" s="93"/>
      <c r="BC5" s="113"/>
      <c r="BD5" s="119" t="s">
        <v>224</v>
      </c>
      <c r="BE5" s="120"/>
      <c r="BF5" s="120"/>
      <c r="BG5" s="120"/>
      <c r="BH5" s="120"/>
      <c r="BI5" s="120"/>
      <c r="BJ5" s="120"/>
      <c r="BK5" s="120"/>
      <c r="BL5" s="121"/>
      <c r="BM5" s="98"/>
      <c r="BN5" s="99"/>
      <c r="BO5" s="99"/>
      <c r="BP5" s="99"/>
      <c r="BQ5" s="99"/>
      <c r="BR5" s="99"/>
      <c r="BS5" s="99"/>
      <c r="BT5" s="100"/>
      <c r="BU5" s="122" t="s">
        <v>225</v>
      </c>
      <c r="BV5" s="123"/>
      <c r="BW5" s="124"/>
      <c r="BX5" s="123"/>
      <c r="BY5" s="123"/>
      <c r="BZ5" s="99"/>
      <c r="CA5" s="99"/>
      <c r="CB5" s="99"/>
      <c r="CC5" s="99"/>
      <c r="CD5" s="99"/>
      <c r="CE5" s="99"/>
      <c r="CF5" s="99"/>
      <c r="CG5" s="99"/>
      <c r="CH5" s="99"/>
      <c r="CI5" s="99"/>
      <c r="CJ5" s="117"/>
    </row>
    <row r="6" spans="1:88" ht="20.100000000000001" customHeight="1">
      <c r="A6" s="125"/>
      <c r="B6" s="627"/>
      <c r="C6" s="630"/>
      <c r="D6" s="636" t="s">
        <v>226</v>
      </c>
      <c r="E6" s="639"/>
      <c r="F6" s="639"/>
      <c r="G6" s="639"/>
      <c r="H6" s="639"/>
      <c r="I6" s="639"/>
      <c r="J6" s="639"/>
      <c r="K6" s="639"/>
      <c r="L6" s="493"/>
      <c r="M6" s="494"/>
      <c r="N6" s="494"/>
      <c r="O6" s="494"/>
      <c r="P6" s="494"/>
      <c r="Q6" s="494"/>
      <c r="R6" s="494"/>
      <c r="S6" s="494"/>
      <c r="T6" s="494"/>
      <c r="U6" s="494"/>
      <c r="V6" s="494"/>
      <c r="W6" s="494"/>
      <c r="X6" s="494"/>
      <c r="Y6" s="494"/>
      <c r="Z6" s="494"/>
      <c r="AA6" s="494"/>
      <c r="AB6" s="494"/>
      <c r="AC6" s="494"/>
      <c r="AD6" s="494"/>
      <c r="AE6" s="494"/>
      <c r="AF6" s="494"/>
      <c r="AG6" s="494"/>
      <c r="AH6" s="494"/>
      <c r="AI6" s="494"/>
      <c r="AJ6" s="495"/>
      <c r="AK6" s="104" t="str" cm="1">
        <f t="array" aca="1" ref="AK6" ca="1">IF($BU$25,IF(SUMPRODUCT(LEN(L6)-LEN(SUBSTITUTE(LOWER(L6), MID("abcdefghijklmnopqrstuvwxyz", ROW(INDIRECT("1:26")), 1), ""))) &lt;= 2, "←請填寫英文Please fill in English.",""),"")</f>
        <v/>
      </c>
      <c r="AL6" s="104"/>
      <c r="BB6" s="93"/>
      <c r="BC6" s="113"/>
      <c r="BD6" s="114" t="s">
        <v>227</v>
      </c>
      <c r="BE6" s="115"/>
      <c r="BF6" s="115"/>
      <c r="BG6" s="115"/>
      <c r="BH6" s="115"/>
      <c r="BI6" s="115"/>
      <c r="BJ6" s="115"/>
      <c r="BK6" s="115"/>
      <c r="BL6" s="116"/>
      <c r="BM6" s="98"/>
      <c r="BN6" s="99"/>
      <c r="BO6" s="99"/>
      <c r="BP6" s="99"/>
      <c r="BQ6" s="99"/>
      <c r="BR6" s="99"/>
      <c r="BS6" s="99"/>
      <c r="BT6" s="99"/>
      <c r="BU6" s="99"/>
      <c r="BV6" s="99"/>
      <c r="BW6" s="99"/>
      <c r="BX6" s="99"/>
      <c r="BY6" s="99"/>
      <c r="BZ6" s="99"/>
      <c r="CA6" s="99"/>
      <c r="CB6" s="99"/>
      <c r="CC6" s="99"/>
      <c r="CD6" s="99"/>
      <c r="CE6" s="99"/>
      <c r="CF6" s="99"/>
      <c r="CG6" s="99"/>
      <c r="CH6" s="99"/>
      <c r="CI6" s="99"/>
      <c r="CJ6" s="117"/>
    </row>
    <row r="7" spans="1:88" ht="16.5" customHeight="1">
      <c r="A7" s="126"/>
      <c r="B7" s="627"/>
      <c r="C7" s="630"/>
      <c r="D7" s="655" t="s">
        <v>185</v>
      </c>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7"/>
      <c r="AK7" s="104"/>
      <c r="AL7" s="127"/>
      <c r="BB7" s="93"/>
      <c r="BC7" s="113"/>
      <c r="BD7" s="128" t="s">
        <v>228</v>
      </c>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30"/>
    </row>
    <row r="8" spans="1:88" ht="16.5" customHeight="1">
      <c r="B8" s="627"/>
      <c r="C8" s="630"/>
      <c r="D8" s="131"/>
      <c r="E8" s="641" t="s">
        <v>229</v>
      </c>
      <c r="F8" s="642"/>
      <c r="G8" s="642"/>
      <c r="H8" s="642"/>
      <c r="I8" s="642"/>
      <c r="J8" s="642"/>
      <c r="K8" s="642"/>
      <c r="L8" s="642"/>
      <c r="M8" s="643"/>
      <c r="N8" s="132"/>
      <c r="O8" s="644" t="s">
        <v>230</v>
      </c>
      <c r="P8" s="645"/>
      <c r="Q8" s="645"/>
      <c r="R8" s="645"/>
      <c r="S8" s="645"/>
      <c r="T8" s="645"/>
      <c r="U8" s="645"/>
      <c r="V8" s="645"/>
      <c r="W8" s="645"/>
      <c r="X8" s="645"/>
      <c r="Y8" s="645"/>
      <c r="Z8" s="645"/>
      <c r="AA8" s="645"/>
      <c r="AB8" s="645"/>
      <c r="AC8" s="645"/>
      <c r="AD8" s="645"/>
      <c r="AE8" s="645"/>
      <c r="AF8" s="645"/>
      <c r="AG8" s="645"/>
      <c r="AH8" s="645"/>
      <c r="AI8" s="645"/>
      <c r="AJ8" s="646"/>
      <c r="AK8" s="104"/>
      <c r="AL8" s="104"/>
      <c r="BB8" s="93"/>
      <c r="BC8" s="113"/>
      <c r="BD8" s="133" t="b">
        <v>0</v>
      </c>
      <c r="BE8" s="134" t="s">
        <v>231</v>
      </c>
      <c r="BF8" s="135"/>
      <c r="BG8" s="135"/>
      <c r="BH8" s="135"/>
      <c r="BI8" s="135"/>
      <c r="BJ8" s="135"/>
      <c r="BK8" s="135"/>
      <c r="BL8" s="135"/>
      <c r="BM8" s="136"/>
      <c r="BN8" s="137" t="b">
        <v>0</v>
      </c>
      <c r="BO8" s="134" t="s">
        <v>232</v>
      </c>
      <c r="BP8" s="138"/>
      <c r="BQ8" s="138"/>
      <c r="BR8" s="138"/>
      <c r="BS8" s="138"/>
      <c r="BT8" s="138"/>
      <c r="BU8" s="138"/>
      <c r="BV8" s="138"/>
      <c r="BW8" s="138"/>
      <c r="BX8" s="138"/>
      <c r="BY8" s="138"/>
      <c r="BZ8" s="138"/>
      <c r="CA8" s="138"/>
      <c r="CB8" s="138"/>
      <c r="CC8" s="138"/>
      <c r="CD8" s="138"/>
      <c r="CE8" s="138"/>
      <c r="CF8" s="138"/>
      <c r="CG8" s="138"/>
      <c r="CH8" s="138"/>
      <c r="CI8" s="138"/>
      <c r="CJ8" s="139"/>
    </row>
    <row r="9" spans="1:88" ht="20.100000000000001" customHeight="1">
      <c r="B9" s="627"/>
      <c r="C9" s="630"/>
      <c r="D9" s="647" t="s">
        <v>233</v>
      </c>
      <c r="E9" s="648"/>
      <c r="F9" s="648"/>
      <c r="G9" s="648"/>
      <c r="H9" s="648"/>
      <c r="I9" s="648"/>
      <c r="J9" s="648"/>
      <c r="K9" s="649"/>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650"/>
      <c r="AK9" s="104" t="str" cm="1">
        <f t="array" aca="1" ref="AK9" ca="1">IF(AND($BU$25,OR($BD$8,$BN$8)&lt;&gt;TRUE),IF(SUMPRODUCT(LEN(L9)-LEN(SUBSTITUTE(LOWER(L9), MID("abcdefghijklmnopqrstuvwxyz", ROW(INDIRECT("1:26")), 1), ""))) &lt;= 2, "←請填寫英文Please fill in English.",""),"")</f>
        <v/>
      </c>
      <c r="AL9" s="104"/>
      <c r="BB9" s="93"/>
      <c r="BC9" s="113"/>
      <c r="BD9" s="140" t="s">
        <v>234</v>
      </c>
      <c r="BE9" s="141"/>
      <c r="BF9" s="141"/>
      <c r="BG9" s="141"/>
      <c r="BH9" s="141"/>
      <c r="BI9" s="141"/>
      <c r="BJ9" s="141"/>
      <c r="BK9" s="142"/>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4"/>
    </row>
    <row r="10" spans="1:88" ht="20.100000000000001" customHeight="1">
      <c r="B10" s="627"/>
      <c r="C10" s="630"/>
      <c r="D10" s="647" t="s">
        <v>235</v>
      </c>
      <c r="E10" s="648"/>
      <c r="F10" s="648"/>
      <c r="G10" s="648"/>
      <c r="H10" s="648"/>
      <c r="I10" s="648"/>
      <c r="J10" s="648"/>
      <c r="K10" s="649"/>
      <c r="L10" s="493"/>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5"/>
      <c r="AK10" s="104" t="str" cm="1">
        <f t="array" aca="1" ref="AK10" ca="1">IF(AND($BU$25,OR($BD$8,$BN$8)&lt;&gt;TRUE),IF(SUMPRODUCT(LEN(L10)-LEN(SUBSTITUTE(LOWER(L10), MID("abcdefghijklmnopqrstuvwxyz", ROW(INDIRECT("1:26")), 1), ""))) &lt;= 2, "←請填寫英文Please fill in English.",""),"")</f>
        <v/>
      </c>
      <c r="AL10" s="104"/>
      <c r="BB10" s="93"/>
      <c r="BC10" s="113"/>
      <c r="BD10" s="140" t="s">
        <v>236</v>
      </c>
      <c r="BE10" s="141"/>
      <c r="BF10" s="141"/>
      <c r="BG10" s="141"/>
      <c r="BH10" s="141"/>
      <c r="BI10" s="141"/>
      <c r="BJ10" s="141"/>
      <c r="BK10" s="142"/>
      <c r="BL10" s="98"/>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117"/>
    </row>
    <row r="11" spans="1:88" ht="12" customHeight="1">
      <c r="B11" s="627"/>
      <c r="C11" s="630"/>
      <c r="D11" s="617" t="s">
        <v>237</v>
      </c>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9"/>
      <c r="BB11" s="93"/>
      <c r="BC11" s="113"/>
      <c r="BD11" s="145" t="s">
        <v>238</v>
      </c>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7"/>
    </row>
    <row r="12" spans="1:88" ht="12" customHeight="1" thickBot="1">
      <c r="B12" s="627"/>
      <c r="C12" s="630"/>
      <c r="D12" s="620" t="s">
        <v>239</v>
      </c>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2"/>
      <c r="BB12" s="93"/>
      <c r="BC12" s="113"/>
      <c r="BD12" s="148" t="s">
        <v>240</v>
      </c>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50"/>
    </row>
    <row r="13" spans="1:88" ht="20.100000000000001" customHeight="1">
      <c r="B13" s="627"/>
      <c r="C13" s="453"/>
      <c r="D13" s="591" t="s">
        <v>241</v>
      </c>
      <c r="E13" s="592"/>
      <c r="F13" s="592"/>
      <c r="G13" s="592"/>
      <c r="H13" s="592"/>
      <c r="I13" s="592"/>
      <c r="J13" s="592"/>
      <c r="K13" s="592"/>
      <c r="L13" s="593"/>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5"/>
      <c r="BB13" s="93"/>
      <c r="BC13" s="94"/>
      <c r="BD13" s="151" t="s">
        <v>242</v>
      </c>
      <c r="BE13" s="152"/>
      <c r="BF13" s="152"/>
      <c r="BG13" s="152"/>
      <c r="BH13" s="152"/>
      <c r="BI13" s="110"/>
      <c r="BJ13" s="111"/>
      <c r="BK13" s="111"/>
      <c r="BL13" s="111"/>
      <c r="BM13" s="111"/>
      <c r="BN13" s="111"/>
      <c r="BO13" s="111" t="s">
        <v>225</v>
      </c>
      <c r="BP13" s="111"/>
      <c r="BQ13" s="111"/>
      <c r="BR13" s="111"/>
      <c r="BS13" s="111" t="s">
        <v>243</v>
      </c>
      <c r="BT13" s="153"/>
      <c r="BU13" s="154"/>
      <c r="BV13" s="152"/>
      <c r="BW13" s="155"/>
      <c r="BX13" s="152"/>
      <c r="BY13" s="152"/>
      <c r="BZ13" s="111"/>
      <c r="CA13" s="111"/>
      <c r="CB13" s="111"/>
      <c r="CC13" s="111"/>
      <c r="CD13" s="111" t="s">
        <v>244</v>
      </c>
      <c r="CE13" s="111"/>
      <c r="CF13" s="111"/>
      <c r="CG13" s="111"/>
      <c r="CH13" s="111"/>
      <c r="CI13" s="111"/>
      <c r="CJ13" s="156"/>
    </row>
    <row r="14" spans="1:88" ht="20.100000000000001" customHeight="1">
      <c r="B14" s="627"/>
      <c r="C14" s="453"/>
      <c r="D14" s="610" t="s">
        <v>245</v>
      </c>
      <c r="E14" s="611"/>
      <c r="F14" s="611"/>
      <c r="G14" s="611"/>
      <c r="H14" s="611"/>
      <c r="I14" s="597"/>
      <c r="J14" s="598"/>
      <c r="K14" s="598"/>
      <c r="L14" s="598"/>
      <c r="M14" s="598"/>
      <c r="N14" s="598"/>
      <c r="O14" s="612" t="s">
        <v>246</v>
      </c>
      <c r="P14" s="613"/>
      <c r="Q14" s="597"/>
      <c r="R14" s="614"/>
      <c r="S14" s="615" t="s">
        <v>247</v>
      </c>
      <c r="T14" s="596"/>
      <c r="U14" s="613"/>
      <c r="V14" s="597"/>
      <c r="W14" s="598"/>
      <c r="X14" s="598"/>
      <c r="Y14" s="598"/>
      <c r="Z14" s="598"/>
      <c r="AA14" s="598"/>
      <c r="AB14" s="598"/>
      <c r="AC14" s="614"/>
      <c r="AD14" s="596" t="s">
        <v>248</v>
      </c>
      <c r="AE14" s="596"/>
      <c r="AF14" s="597"/>
      <c r="AG14" s="598"/>
      <c r="AH14" s="598"/>
      <c r="AI14" s="598"/>
      <c r="AJ14" s="599"/>
      <c r="BB14" s="93"/>
      <c r="BC14" s="94"/>
      <c r="BD14" s="157" t="s">
        <v>215</v>
      </c>
      <c r="BE14" s="102"/>
      <c r="BF14" s="102"/>
      <c r="BG14" s="102"/>
      <c r="BH14" s="102"/>
      <c r="BI14" s="98"/>
      <c r="BJ14" s="99"/>
      <c r="BK14" s="99"/>
      <c r="BL14" s="99"/>
      <c r="BM14" s="99"/>
      <c r="BN14" s="99"/>
      <c r="BO14" s="99"/>
      <c r="BP14" s="99"/>
      <c r="BQ14" s="99"/>
      <c r="BR14" s="99"/>
      <c r="BS14" s="99"/>
      <c r="BT14" s="100"/>
      <c r="BU14" s="101"/>
      <c r="BV14" s="102"/>
      <c r="BW14" s="102"/>
      <c r="BX14" s="102"/>
      <c r="BY14" s="102"/>
      <c r="BZ14" s="158"/>
      <c r="CA14" s="99"/>
      <c r="CB14" s="99"/>
      <c r="CC14" s="99"/>
      <c r="CD14" s="99"/>
      <c r="CE14" s="99"/>
      <c r="CF14" s="99"/>
      <c r="CG14" s="99"/>
      <c r="CH14" s="99"/>
      <c r="CI14" s="99"/>
      <c r="CJ14" s="103"/>
    </row>
    <row r="15" spans="1:88" ht="20.100000000000001" customHeight="1" thickBot="1">
      <c r="A15" s="159" t="str">
        <f>IF(AND(BD16&lt;&gt;TRUE,L17&lt;&gt;L3),"Payment Statement","")</f>
        <v/>
      </c>
      <c r="B15" s="628"/>
      <c r="C15" s="454"/>
      <c r="D15" s="600" t="s">
        <v>249</v>
      </c>
      <c r="E15" s="601"/>
      <c r="F15" s="601"/>
      <c r="G15" s="601"/>
      <c r="H15" s="601"/>
      <c r="I15" s="602"/>
      <c r="J15" s="603"/>
      <c r="K15" s="603"/>
      <c r="L15" s="603"/>
      <c r="M15" s="603"/>
      <c r="N15" s="603"/>
      <c r="O15" s="603"/>
      <c r="P15" s="603"/>
      <c r="Q15" s="603"/>
      <c r="R15" s="604"/>
      <c r="S15" s="616" t="s">
        <v>250</v>
      </c>
      <c r="T15" s="606"/>
      <c r="U15" s="606"/>
      <c r="V15" s="606"/>
      <c r="W15" s="606"/>
      <c r="X15" s="606"/>
      <c r="Y15" s="606"/>
      <c r="Z15" s="606"/>
      <c r="AA15" s="607"/>
      <c r="AB15" s="608"/>
      <c r="AC15" s="608"/>
      <c r="AD15" s="608"/>
      <c r="AE15" s="608"/>
      <c r="AF15" s="608"/>
      <c r="AG15" s="608"/>
      <c r="AH15" s="608"/>
      <c r="AI15" s="608"/>
      <c r="AJ15" s="609"/>
      <c r="AM15" s="65"/>
      <c r="AP15" s="160"/>
      <c r="BB15" s="161"/>
      <c r="BC15" s="162"/>
      <c r="BD15" s="163" t="s">
        <v>251</v>
      </c>
      <c r="BE15" s="164"/>
      <c r="BF15" s="164"/>
      <c r="BG15" s="164"/>
      <c r="BH15" s="164"/>
      <c r="BI15" s="165"/>
      <c r="BJ15" s="166"/>
      <c r="BK15" s="166"/>
      <c r="BL15" s="166"/>
      <c r="BM15" s="166"/>
      <c r="BN15" s="166"/>
      <c r="BO15" s="166"/>
      <c r="BP15" s="166"/>
      <c r="BQ15" s="166"/>
      <c r="BR15" s="166"/>
      <c r="BS15" s="166" t="s">
        <v>252</v>
      </c>
      <c r="BT15" s="167"/>
      <c r="BU15" s="168"/>
      <c r="BV15" s="169"/>
      <c r="BW15" s="169"/>
      <c r="BX15" s="169"/>
      <c r="BY15" s="169"/>
      <c r="BZ15" s="169"/>
      <c r="CA15" s="169"/>
      <c r="CB15" s="169"/>
      <c r="CC15" s="169"/>
      <c r="CD15" s="169"/>
      <c r="CE15" s="165"/>
      <c r="CF15" s="166"/>
      <c r="CG15" s="166"/>
      <c r="CH15" s="166"/>
      <c r="CI15" s="166"/>
      <c r="CJ15" s="170"/>
    </row>
    <row r="16" spans="1:88" ht="16.5" customHeight="1" thickTop="1">
      <c r="A16" s="171" t="str">
        <f>IF(AND(BD16&lt;&gt;TRUE,L17&lt;&gt;L3),"付款切結書連結","")</f>
        <v/>
      </c>
      <c r="B16" s="484" t="s">
        <v>186</v>
      </c>
      <c r="C16" s="452" t="s">
        <v>187</v>
      </c>
      <c r="D16" s="172" t="b">
        <f>$BD$16</f>
        <v>0</v>
      </c>
      <c r="E16" s="585" t="s">
        <v>229</v>
      </c>
      <c r="F16" s="586"/>
      <c r="G16" s="586"/>
      <c r="H16" s="586"/>
      <c r="I16" s="586"/>
      <c r="J16" s="586"/>
      <c r="K16" s="586"/>
      <c r="L16" s="586"/>
      <c r="M16" s="587"/>
      <c r="N16" s="588" t="s">
        <v>253</v>
      </c>
      <c r="O16" s="589"/>
      <c r="P16" s="589"/>
      <c r="Q16" s="589"/>
      <c r="R16" s="589"/>
      <c r="S16" s="589"/>
      <c r="T16" s="589"/>
      <c r="U16" s="589"/>
      <c r="V16" s="589"/>
      <c r="W16" s="589"/>
      <c r="X16" s="589"/>
      <c r="Y16" s="589"/>
      <c r="Z16" s="589"/>
      <c r="AA16" s="589"/>
      <c r="AB16" s="589"/>
      <c r="AC16" s="589"/>
      <c r="AD16" s="589"/>
      <c r="AE16" s="589"/>
      <c r="AF16" s="589"/>
      <c r="AG16" s="589"/>
      <c r="AH16" s="589"/>
      <c r="AI16" s="589"/>
      <c r="AJ16" s="590"/>
      <c r="AL16" s="173"/>
      <c r="BB16" s="105" t="s">
        <v>254</v>
      </c>
      <c r="BC16" s="174" t="s">
        <v>255</v>
      </c>
      <c r="BD16" s="175" t="b">
        <v>0</v>
      </c>
      <c r="BE16" s="176" t="s">
        <v>231</v>
      </c>
      <c r="BF16" s="177"/>
      <c r="BG16" s="177"/>
      <c r="BH16" s="177"/>
      <c r="BI16" s="177"/>
      <c r="BJ16" s="177"/>
      <c r="BK16" s="177"/>
      <c r="BL16" s="177"/>
      <c r="BM16" s="178"/>
      <c r="BN16" s="179" t="s">
        <v>256</v>
      </c>
      <c r="BO16" s="180"/>
      <c r="BP16" s="180"/>
      <c r="BQ16" s="180"/>
      <c r="BR16" s="180"/>
      <c r="BS16" s="180"/>
      <c r="BT16" s="180"/>
      <c r="BU16" s="180"/>
      <c r="BV16" s="180"/>
      <c r="BW16" s="180"/>
      <c r="BX16" s="180"/>
      <c r="BY16" s="180"/>
      <c r="BZ16" s="180"/>
      <c r="CA16" s="180"/>
      <c r="CB16" s="180"/>
      <c r="CC16" s="180"/>
      <c r="CD16" s="180"/>
      <c r="CE16" s="180"/>
      <c r="CF16" s="180"/>
      <c r="CG16" s="180"/>
      <c r="CH16" s="180"/>
      <c r="CI16" s="181"/>
      <c r="CJ16" s="182"/>
    </row>
    <row r="17" spans="1:88" ht="20.100000000000001" customHeight="1">
      <c r="B17" s="450"/>
      <c r="C17" s="453"/>
      <c r="D17" s="591" t="s">
        <v>257</v>
      </c>
      <c r="E17" s="592"/>
      <c r="F17" s="592"/>
      <c r="G17" s="592"/>
      <c r="H17" s="592"/>
      <c r="I17" s="592"/>
      <c r="J17" s="592"/>
      <c r="K17" s="592"/>
      <c r="L17" s="593"/>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5"/>
      <c r="AK17" s="104" t="str" cm="1">
        <f t="array" aca="1" ref="AK17" ca="1">IF(AND($BU$25,$BN$8),IF(SUMPRODUCT(LEN(L17)-LEN(SUBSTITUTE(LOWER(L17), MID("abcdefghijklmnopqrstuvwxyz", ROW(INDIRECT("1:26")), 1), ""))) &lt;= 2, "←請填寫英文Please fill in English.",""),"")</f>
        <v/>
      </c>
      <c r="BB17" s="183"/>
      <c r="BC17" s="94"/>
      <c r="BD17" s="95" t="s">
        <v>258</v>
      </c>
      <c r="BE17" s="96"/>
      <c r="BF17" s="96"/>
      <c r="BG17" s="96"/>
      <c r="BH17" s="96"/>
      <c r="BI17" s="96"/>
      <c r="BJ17" s="96"/>
      <c r="BK17" s="96"/>
      <c r="BL17" s="97"/>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103"/>
    </row>
    <row r="18" spans="1:88" ht="20.100000000000001" customHeight="1">
      <c r="B18" s="450"/>
      <c r="C18" s="453"/>
      <c r="D18" s="591" t="s">
        <v>259</v>
      </c>
      <c r="E18" s="592"/>
      <c r="F18" s="592"/>
      <c r="G18" s="592"/>
      <c r="H18" s="592"/>
      <c r="I18" s="592"/>
      <c r="J18" s="592"/>
      <c r="K18" s="592"/>
      <c r="L18" s="593"/>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5"/>
      <c r="AL18" s="65"/>
      <c r="AO18" s="65"/>
      <c r="BB18" s="183"/>
      <c r="BC18" s="94"/>
      <c r="BD18" s="184" t="s">
        <v>260</v>
      </c>
      <c r="BE18" s="135"/>
      <c r="BF18" s="135"/>
      <c r="BG18" s="135"/>
      <c r="BH18" s="135"/>
      <c r="BI18" s="135"/>
      <c r="BJ18" s="135"/>
      <c r="BK18" s="135"/>
      <c r="BL18" s="136"/>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85"/>
    </row>
    <row r="19" spans="1:88" ht="20.100000000000001" customHeight="1">
      <c r="B19" s="583"/>
      <c r="C19" s="453"/>
      <c r="D19" s="591" t="s">
        <v>261</v>
      </c>
      <c r="E19" s="592"/>
      <c r="F19" s="592"/>
      <c r="G19" s="592"/>
      <c r="H19" s="592"/>
      <c r="I19" s="592"/>
      <c r="J19" s="592"/>
      <c r="K19" s="592"/>
      <c r="L19" s="593"/>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5"/>
      <c r="AK19" s="104" t="str" cm="1">
        <f t="array" aca="1" ref="AK19" ca="1">IF(AND($BU$25,$BN$8),IF(SUMPRODUCT(LEN(L19)-LEN(SUBSTITUTE(LOWER(L19), MID("abcdefghijklmnopqrstuvwxyz", ROW(INDIRECT("1:26")), 1), ""))) &lt;= 2, "←請填寫英文Please fill in English.",""),"")</f>
        <v/>
      </c>
      <c r="AL19" s="65"/>
      <c r="BB19" s="93"/>
      <c r="BC19" s="94"/>
      <c r="BD19" s="95" t="s">
        <v>262</v>
      </c>
      <c r="BE19" s="96"/>
      <c r="BF19" s="96"/>
      <c r="BG19" s="96"/>
      <c r="BH19" s="96"/>
      <c r="BI19" s="96"/>
      <c r="BJ19" s="96"/>
      <c r="BK19" s="96"/>
      <c r="BL19" s="97"/>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103"/>
    </row>
    <row r="20" spans="1:88" ht="20.100000000000001" customHeight="1">
      <c r="B20" s="583"/>
      <c r="C20" s="453"/>
      <c r="D20" s="610" t="s">
        <v>263</v>
      </c>
      <c r="E20" s="611"/>
      <c r="F20" s="611"/>
      <c r="G20" s="611"/>
      <c r="H20" s="611"/>
      <c r="I20" s="597"/>
      <c r="J20" s="598"/>
      <c r="K20" s="598"/>
      <c r="L20" s="598"/>
      <c r="M20" s="598"/>
      <c r="N20" s="598"/>
      <c r="O20" s="612" t="s">
        <v>246</v>
      </c>
      <c r="P20" s="613"/>
      <c r="Q20" s="597"/>
      <c r="R20" s="614"/>
      <c r="S20" s="615" t="s">
        <v>247</v>
      </c>
      <c r="T20" s="596"/>
      <c r="U20" s="613"/>
      <c r="V20" s="597"/>
      <c r="W20" s="598"/>
      <c r="X20" s="598"/>
      <c r="Y20" s="598"/>
      <c r="Z20" s="598"/>
      <c r="AA20" s="598"/>
      <c r="AB20" s="598"/>
      <c r="AC20" s="614"/>
      <c r="AD20" s="596" t="s">
        <v>248</v>
      </c>
      <c r="AE20" s="596"/>
      <c r="AF20" s="597"/>
      <c r="AG20" s="598"/>
      <c r="AH20" s="598"/>
      <c r="AI20" s="598"/>
      <c r="AJ20" s="599"/>
      <c r="AN20" s="65"/>
      <c r="AO20" s="65"/>
      <c r="BB20" s="93"/>
      <c r="BC20" s="94"/>
      <c r="BD20" s="95" t="s">
        <v>242</v>
      </c>
      <c r="BE20" s="96"/>
      <c r="BF20" s="96"/>
      <c r="BG20" s="96"/>
      <c r="BH20" s="96"/>
      <c r="BI20" s="96"/>
      <c r="BJ20" s="96"/>
      <c r="BK20" s="96"/>
      <c r="BL20" s="96"/>
      <c r="BM20" s="98"/>
      <c r="BN20" s="99"/>
      <c r="BO20" s="99" t="s">
        <v>225</v>
      </c>
      <c r="BP20" s="99"/>
      <c r="BQ20" s="99"/>
      <c r="BR20" s="99"/>
      <c r="BS20" s="99" t="s">
        <v>243</v>
      </c>
      <c r="BT20" s="99"/>
      <c r="BU20" s="101"/>
      <c r="BV20" s="102"/>
      <c r="BW20" s="158"/>
      <c r="BX20" s="186"/>
      <c r="BY20" s="186"/>
      <c r="BZ20" s="99"/>
      <c r="CA20" s="99"/>
      <c r="CB20" s="99"/>
      <c r="CC20" s="99"/>
      <c r="CD20" s="99" t="s">
        <v>244</v>
      </c>
      <c r="CE20" s="99"/>
      <c r="CF20" s="99"/>
      <c r="CG20" s="99"/>
      <c r="CH20" s="99"/>
      <c r="CI20" s="99"/>
      <c r="CJ20" s="103"/>
    </row>
    <row r="21" spans="1:88" ht="20.100000000000001" customHeight="1" thickBot="1">
      <c r="B21" s="584"/>
      <c r="C21" s="454"/>
      <c r="D21" s="600" t="s">
        <v>249</v>
      </c>
      <c r="E21" s="601"/>
      <c r="F21" s="601"/>
      <c r="G21" s="601"/>
      <c r="H21" s="601"/>
      <c r="I21" s="602"/>
      <c r="J21" s="603"/>
      <c r="K21" s="603"/>
      <c r="L21" s="603"/>
      <c r="M21" s="603"/>
      <c r="N21" s="603"/>
      <c r="O21" s="603"/>
      <c r="P21" s="603"/>
      <c r="Q21" s="603"/>
      <c r="R21" s="604"/>
      <c r="S21" s="605" t="s">
        <v>264</v>
      </c>
      <c r="T21" s="606"/>
      <c r="U21" s="606"/>
      <c r="V21" s="606"/>
      <c r="W21" s="606"/>
      <c r="X21" s="606"/>
      <c r="Y21" s="606"/>
      <c r="Z21" s="606"/>
      <c r="AA21" s="607"/>
      <c r="AB21" s="608"/>
      <c r="AC21" s="608"/>
      <c r="AD21" s="608"/>
      <c r="AE21" s="608"/>
      <c r="AF21" s="608"/>
      <c r="AG21" s="608"/>
      <c r="AH21" s="608"/>
      <c r="AI21" s="608"/>
      <c r="AJ21" s="609"/>
      <c r="BB21" s="93"/>
      <c r="BC21" s="94"/>
      <c r="BD21" s="187" t="s">
        <v>251</v>
      </c>
      <c r="BE21" s="188"/>
      <c r="BF21" s="188"/>
      <c r="BG21" s="188"/>
      <c r="BH21" s="188"/>
      <c r="BI21" s="188"/>
      <c r="BJ21" s="188"/>
      <c r="BK21" s="188"/>
      <c r="BL21" s="189"/>
      <c r="BM21" s="165"/>
      <c r="BN21" s="166"/>
      <c r="BO21" s="166"/>
      <c r="BP21" s="166"/>
      <c r="BQ21" s="166"/>
      <c r="BR21" s="166"/>
      <c r="BS21" s="166" t="s">
        <v>265</v>
      </c>
      <c r="BT21" s="167"/>
      <c r="BU21" s="168"/>
      <c r="BV21" s="169"/>
      <c r="BW21" s="169"/>
      <c r="BX21" s="169"/>
      <c r="BY21" s="169"/>
      <c r="BZ21" s="169"/>
      <c r="CA21" s="169"/>
      <c r="CB21" s="169"/>
      <c r="CC21" s="169"/>
      <c r="CD21" s="190"/>
      <c r="CE21" s="166"/>
      <c r="CF21" s="166"/>
      <c r="CG21" s="166"/>
      <c r="CH21" s="166"/>
      <c r="CI21" s="166"/>
      <c r="CJ21" s="170"/>
    </row>
    <row r="22" spans="1:88" ht="29.1" customHeight="1" thickTop="1">
      <c r="B22" s="484" t="s">
        <v>188</v>
      </c>
      <c r="C22" s="452" t="s">
        <v>189</v>
      </c>
      <c r="D22" s="559" t="s">
        <v>266</v>
      </c>
      <c r="E22" s="560"/>
      <c r="F22" s="560"/>
      <c r="G22" s="560"/>
      <c r="H22" s="560"/>
      <c r="I22" s="191"/>
      <c r="J22" s="561" t="s">
        <v>267</v>
      </c>
      <c r="K22" s="561"/>
      <c r="L22" s="561"/>
      <c r="M22" s="561"/>
      <c r="N22" s="191"/>
      <c r="O22" s="562" t="s">
        <v>268</v>
      </c>
      <c r="P22" s="562"/>
      <c r="Q22" s="562"/>
      <c r="R22" s="562"/>
      <c r="S22" s="562"/>
      <c r="T22" s="562"/>
      <c r="U22" s="191"/>
      <c r="V22" s="563" t="s">
        <v>269</v>
      </c>
      <c r="W22" s="564"/>
      <c r="X22" s="564"/>
      <c r="Y22" s="564"/>
      <c r="Z22" s="564"/>
      <c r="AA22" s="564"/>
      <c r="AB22" s="564"/>
      <c r="AC22" s="565"/>
      <c r="AD22" s="540" t="s">
        <v>270</v>
      </c>
      <c r="AE22" s="540"/>
      <c r="AF22" s="540"/>
      <c r="AG22" s="540"/>
      <c r="AH22" s="540"/>
      <c r="AI22" s="540"/>
      <c r="AJ22" s="541"/>
      <c r="BB22" s="105" t="s">
        <v>271</v>
      </c>
      <c r="BC22" s="106" t="s">
        <v>272</v>
      </c>
      <c r="BD22" s="192" t="s">
        <v>273</v>
      </c>
      <c r="BE22" s="193"/>
      <c r="BF22" s="193"/>
      <c r="BG22" s="193"/>
      <c r="BH22" s="193"/>
      <c r="BI22" s="194" t="b">
        <v>0</v>
      </c>
      <c r="BJ22" s="193" t="s">
        <v>274</v>
      </c>
      <c r="BK22" s="193"/>
      <c r="BL22" s="193"/>
      <c r="BM22" s="193"/>
      <c r="BN22" s="194" t="b">
        <v>0</v>
      </c>
      <c r="BO22" s="193" t="s">
        <v>275</v>
      </c>
      <c r="BP22" s="193"/>
      <c r="BQ22" s="193"/>
      <c r="BR22" s="193"/>
      <c r="BS22" s="193"/>
      <c r="BT22" s="193"/>
      <c r="BU22" s="194" t="b">
        <v>0</v>
      </c>
      <c r="BV22" s="195" t="s">
        <v>276</v>
      </c>
      <c r="BW22" s="196"/>
      <c r="BX22" s="196"/>
      <c r="BY22" s="196"/>
      <c r="BZ22" s="196"/>
      <c r="CA22" s="196"/>
      <c r="CB22" s="196"/>
      <c r="CC22" s="197"/>
      <c r="CD22" s="198" t="s">
        <v>277</v>
      </c>
      <c r="CE22" s="198"/>
      <c r="CF22" s="198"/>
      <c r="CG22" s="198"/>
      <c r="CH22" s="198"/>
      <c r="CI22" s="198"/>
      <c r="CJ22" s="199"/>
    </row>
    <row r="23" spans="1:88" ht="10.5" customHeight="1">
      <c r="B23" s="450"/>
      <c r="C23" s="453"/>
      <c r="D23" s="542" t="s">
        <v>278</v>
      </c>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4"/>
      <c r="BB23" s="183"/>
      <c r="BC23" s="113"/>
      <c r="BD23" s="200" t="s">
        <v>279</v>
      </c>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2"/>
    </row>
    <row r="24" spans="1:88" ht="17.100000000000001" customHeight="1">
      <c r="A24" s="550" t="s">
        <v>280</v>
      </c>
      <c r="B24" s="450"/>
      <c r="C24" s="453"/>
      <c r="D24" s="551" t="s">
        <v>281</v>
      </c>
      <c r="E24" s="552"/>
      <c r="F24" s="552"/>
      <c r="G24" s="552"/>
      <c r="H24" s="552"/>
      <c r="I24" s="552"/>
      <c r="J24" s="552"/>
      <c r="K24" s="552"/>
      <c r="L24" s="552"/>
      <c r="M24" s="552"/>
      <c r="N24" s="132"/>
      <c r="O24" s="553" t="s">
        <v>190</v>
      </c>
      <c r="P24" s="553"/>
      <c r="Q24" s="553"/>
      <c r="R24" s="553"/>
      <c r="S24" s="553"/>
      <c r="T24" s="553"/>
      <c r="U24" s="132"/>
      <c r="V24" s="553" t="s">
        <v>191</v>
      </c>
      <c r="W24" s="553"/>
      <c r="X24" s="553"/>
      <c r="Y24" s="553"/>
      <c r="Z24" s="553"/>
      <c r="AA24" s="553"/>
      <c r="AB24" s="356"/>
      <c r="AC24" s="132"/>
      <c r="AD24" s="553" t="s">
        <v>192</v>
      </c>
      <c r="AE24" s="553"/>
      <c r="AF24" s="553"/>
      <c r="AG24" s="553"/>
      <c r="AH24" s="553"/>
      <c r="AI24" s="553"/>
      <c r="AJ24" s="554"/>
      <c r="AL24" s="203"/>
      <c r="BB24" s="183"/>
      <c r="BC24" s="113"/>
      <c r="BD24" s="204" t="s">
        <v>282</v>
      </c>
      <c r="BE24" s="205"/>
      <c r="BF24" s="205"/>
      <c r="BG24" s="205"/>
      <c r="BH24" s="205"/>
      <c r="BI24" s="205"/>
      <c r="BJ24" s="205"/>
      <c r="BK24" s="205"/>
      <c r="BL24" s="205"/>
      <c r="BM24" s="205"/>
      <c r="BN24" s="137" t="b">
        <v>0</v>
      </c>
      <c r="BO24" s="206" t="s">
        <v>283</v>
      </c>
      <c r="BP24" s="206"/>
      <c r="BQ24" s="206"/>
      <c r="BR24" s="206"/>
      <c r="BS24" s="206"/>
      <c r="BT24" s="206"/>
      <c r="BU24" s="137" t="b">
        <v>0</v>
      </c>
      <c r="BV24" s="206" t="s">
        <v>284</v>
      </c>
      <c r="BW24" s="206"/>
      <c r="BX24" s="206"/>
      <c r="BY24" s="206"/>
      <c r="BZ24" s="206"/>
      <c r="CA24" s="206"/>
      <c r="CB24" s="205"/>
      <c r="CC24" s="137" t="b">
        <v>0</v>
      </c>
      <c r="CD24" s="206" t="s">
        <v>285</v>
      </c>
      <c r="CE24" s="206"/>
      <c r="CF24" s="206"/>
      <c r="CG24" s="206"/>
      <c r="CH24" s="206"/>
      <c r="CI24" s="206"/>
      <c r="CJ24" s="207"/>
    </row>
    <row r="25" spans="1:88" ht="17.100000000000001" customHeight="1">
      <c r="A25" s="550"/>
      <c r="B25" s="450"/>
      <c r="C25" s="453"/>
      <c r="D25" s="551" t="s">
        <v>473</v>
      </c>
      <c r="E25" s="552"/>
      <c r="F25" s="552"/>
      <c r="G25" s="552"/>
      <c r="H25" s="552"/>
      <c r="I25" s="552"/>
      <c r="J25" s="552"/>
      <c r="K25" s="552"/>
      <c r="L25" s="552"/>
      <c r="M25" s="552"/>
      <c r="N25" s="132"/>
      <c r="O25" s="555" t="s">
        <v>193</v>
      </c>
      <c r="P25" s="555"/>
      <c r="Q25" s="555"/>
      <c r="R25" s="555"/>
      <c r="S25" s="555"/>
      <c r="T25" s="555"/>
      <c r="U25" s="132"/>
      <c r="V25" s="556" t="s">
        <v>194</v>
      </c>
      <c r="W25" s="557"/>
      <c r="X25" s="557"/>
      <c r="Y25" s="557"/>
      <c r="Z25" s="558"/>
      <c r="AA25" s="566" t="s">
        <v>286</v>
      </c>
      <c r="AB25" s="567"/>
      <c r="AC25" s="567"/>
      <c r="AD25" s="567"/>
      <c r="AE25" s="567"/>
      <c r="AF25" s="567"/>
      <c r="AG25" s="567"/>
      <c r="AH25" s="567"/>
      <c r="AI25" s="567"/>
      <c r="AJ25" s="568"/>
      <c r="AK25" s="104" t="str">
        <f ca="1">IF(OR(COUNTIF(AK3:AK24,"*English*")&gt;0,COUNTIF(AK28:AK42,"*English*")&gt;0),"申請資訊請填寫英文","")</f>
        <v/>
      </c>
      <c r="AL25" s="208"/>
      <c r="BB25" s="183"/>
      <c r="BC25" s="113"/>
      <c r="BD25" s="209" t="s">
        <v>287</v>
      </c>
      <c r="BE25" s="205"/>
      <c r="BF25" s="205"/>
      <c r="BG25" s="205"/>
      <c r="BH25" s="205"/>
      <c r="BI25" s="205"/>
      <c r="BJ25" s="205"/>
      <c r="BK25" s="205"/>
      <c r="BL25" s="205"/>
      <c r="BM25" s="205"/>
      <c r="BN25" s="137" t="b">
        <v>0</v>
      </c>
      <c r="BO25" s="205" t="s">
        <v>288</v>
      </c>
      <c r="BP25" s="205"/>
      <c r="BQ25" s="205"/>
      <c r="BR25" s="205"/>
      <c r="BS25" s="205"/>
      <c r="BT25" s="205"/>
      <c r="BU25" s="137" t="b">
        <v>0</v>
      </c>
      <c r="BV25" s="210" t="s">
        <v>289</v>
      </c>
      <c r="BW25" s="96"/>
      <c r="BX25" s="96"/>
      <c r="BY25" s="96"/>
      <c r="BZ25" s="97"/>
      <c r="CA25" s="211" t="s">
        <v>290</v>
      </c>
      <c r="CB25" s="212"/>
      <c r="CC25" s="212"/>
      <c r="CD25" s="212"/>
      <c r="CE25" s="212"/>
      <c r="CF25" s="212"/>
      <c r="CG25" s="212"/>
      <c r="CH25" s="212"/>
      <c r="CI25" s="212"/>
      <c r="CJ25" s="213"/>
    </row>
    <row r="26" spans="1:88" hidden="1">
      <c r="B26" s="450"/>
      <c r="C26" s="453"/>
      <c r="D26" s="569" t="s">
        <v>291</v>
      </c>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70"/>
      <c r="BB26" s="183"/>
      <c r="BC26" s="113"/>
      <c r="BD26" s="214" t="s">
        <v>292</v>
      </c>
      <c r="BE26" s="215"/>
      <c r="BF26" s="215"/>
      <c r="BG26" s="215"/>
      <c r="BH26" s="215"/>
      <c r="BI26" s="215"/>
      <c r="BJ26" s="215"/>
      <c r="BK26" s="215"/>
      <c r="BL26" s="215"/>
      <c r="BM26" s="215"/>
      <c r="BN26" s="215"/>
      <c r="BO26" s="215"/>
      <c r="BP26" s="215"/>
      <c r="BQ26" s="215"/>
      <c r="BR26" s="215"/>
      <c r="BS26" s="215"/>
      <c r="BT26" s="215"/>
      <c r="BU26" s="215"/>
      <c r="BV26" s="215"/>
      <c r="BW26" s="215"/>
      <c r="BX26" s="215"/>
      <c r="BY26" s="215"/>
      <c r="BZ26" s="215"/>
      <c r="CA26" s="215"/>
      <c r="CB26" s="215"/>
      <c r="CC26" s="215"/>
      <c r="CD26" s="215"/>
      <c r="CE26" s="215"/>
      <c r="CF26" s="215"/>
      <c r="CG26" s="215"/>
      <c r="CH26" s="215"/>
      <c r="CI26" s="215"/>
      <c r="CJ26" s="216"/>
    </row>
    <row r="27" spans="1:88" ht="17.100000000000001" customHeight="1">
      <c r="B27" s="450"/>
      <c r="C27" s="453"/>
      <c r="D27" s="551" t="s">
        <v>293</v>
      </c>
      <c r="E27" s="552"/>
      <c r="F27" s="552"/>
      <c r="G27" s="552"/>
      <c r="H27" s="552"/>
      <c r="I27" s="552"/>
      <c r="J27" s="552"/>
      <c r="K27" s="552"/>
      <c r="L27" s="552"/>
      <c r="M27" s="552"/>
      <c r="N27" s="132"/>
      <c r="O27" s="571" t="s">
        <v>294</v>
      </c>
      <c r="P27" s="555"/>
      <c r="Q27" s="555"/>
      <c r="R27" s="555"/>
      <c r="S27" s="555"/>
      <c r="T27" s="555"/>
      <c r="U27" s="572" t="str">
        <f>IF(OR(AND(BU25,BN25),BN27),"需額外加收取費用 It will be charged.","")</f>
        <v/>
      </c>
      <c r="V27" s="573"/>
      <c r="W27" s="573"/>
      <c r="X27" s="573"/>
      <c r="Y27" s="573"/>
      <c r="Z27" s="573"/>
      <c r="AA27" s="573"/>
      <c r="AB27" s="573"/>
      <c r="AC27" s="573"/>
      <c r="AD27" s="573"/>
      <c r="AE27" s="573"/>
      <c r="AF27" s="573"/>
      <c r="AG27" s="573"/>
      <c r="AH27" s="573"/>
      <c r="AI27" s="573"/>
      <c r="AJ27" s="574"/>
      <c r="AK27" s="104" t="str">
        <f ca="1">IF(OR(COUNTIF(AK3:AK24,"*English*")&gt;0,COUNTIF(AK28:AK42,"*English*")&gt;0),"Please fill in the information in English.","")</f>
        <v/>
      </c>
      <c r="BB27" s="183"/>
      <c r="BC27" s="113"/>
      <c r="BD27" s="209" t="s">
        <v>295</v>
      </c>
      <c r="BE27" s="205"/>
      <c r="BF27" s="205"/>
      <c r="BG27" s="205"/>
      <c r="BH27" s="205"/>
      <c r="BI27" s="205"/>
      <c r="BJ27" s="205"/>
      <c r="BK27" s="205"/>
      <c r="BL27" s="205"/>
      <c r="BM27" s="205"/>
      <c r="BN27" s="137" t="b">
        <v>0</v>
      </c>
      <c r="BO27" s="205" t="s">
        <v>288</v>
      </c>
      <c r="BP27" s="205"/>
      <c r="BQ27" s="205"/>
      <c r="BR27" s="205"/>
      <c r="BS27" s="205"/>
      <c r="BT27" s="205"/>
      <c r="BU27" s="137"/>
      <c r="BV27" s="210"/>
      <c r="BW27" s="96"/>
      <c r="BX27" s="96"/>
      <c r="BY27" s="96"/>
      <c r="BZ27" s="97"/>
      <c r="CA27" s="211"/>
      <c r="CB27" s="212"/>
      <c r="CC27" s="212"/>
      <c r="CD27" s="212"/>
      <c r="CE27" s="212"/>
      <c r="CF27" s="212"/>
      <c r="CG27" s="212"/>
      <c r="CH27" s="212"/>
      <c r="CI27" s="212"/>
      <c r="CJ27" s="213"/>
    </row>
    <row r="28" spans="1:88" ht="17.100000000000001" customHeight="1">
      <c r="B28" s="450"/>
      <c r="C28" s="453"/>
      <c r="D28" s="551" t="s">
        <v>296</v>
      </c>
      <c r="E28" s="552"/>
      <c r="F28" s="552"/>
      <c r="G28" s="552"/>
      <c r="H28" s="552"/>
      <c r="I28" s="552"/>
      <c r="J28" s="552"/>
      <c r="K28" s="552"/>
      <c r="L28" s="552"/>
      <c r="M28" s="552"/>
      <c r="N28" s="132"/>
      <c r="O28" s="556" t="s">
        <v>195</v>
      </c>
      <c r="P28" s="557"/>
      <c r="Q28" s="557"/>
      <c r="R28" s="557"/>
      <c r="S28" s="557"/>
      <c r="T28" s="558"/>
      <c r="U28" s="132"/>
      <c r="V28" s="536" t="s">
        <v>297</v>
      </c>
      <c r="W28" s="557"/>
      <c r="X28" s="557"/>
      <c r="Y28" s="557"/>
      <c r="Z28" s="557"/>
      <c r="AA28" s="557"/>
      <c r="AB28" s="557"/>
      <c r="AC28" s="557"/>
      <c r="AD28" s="557"/>
      <c r="AE28" s="557"/>
      <c r="AF28" s="557"/>
      <c r="AG28" s="557"/>
      <c r="AH28" s="557"/>
      <c r="AI28" s="557"/>
      <c r="AJ28" s="575"/>
      <c r="BB28" s="183"/>
      <c r="BC28" s="113"/>
      <c r="BD28" s="204" t="s">
        <v>298</v>
      </c>
      <c r="BE28" s="205"/>
      <c r="BF28" s="205"/>
      <c r="BG28" s="205"/>
      <c r="BH28" s="205"/>
      <c r="BI28" s="205"/>
      <c r="BJ28" s="205"/>
      <c r="BK28" s="205"/>
      <c r="BL28" s="205"/>
      <c r="BM28" s="205"/>
      <c r="BN28" s="137" t="b">
        <v>0</v>
      </c>
      <c r="BO28" s="205" t="s">
        <v>299</v>
      </c>
      <c r="BP28" s="205"/>
      <c r="BQ28" s="205"/>
      <c r="BR28" s="205"/>
      <c r="BS28" s="205"/>
      <c r="BT28" s="205"/>
      <c r="BU28" s="205" t="b">
        <v>0</v>
      </c>
      <c r="BV28" s="205" t="s">
        <v>300</v>
      </c>
      <c r="BW28" s="205"/>
      <c r="BX28" s="205"/>
      <c r="BY28" s="205"/>
      <c r="BZ28" s="205"/>
      <c r="CA28" s="205"/>
      <c r="CB28" s="205"/>
      <c r="CC28" s="205"/>
      <c r="CD28" s="205"/>
      <c r="CE28" s="205"/>
      <c r="CF28" s="205"/>
      <c r="CG28" s="205"/>
      <c r="CH28" s="205"/>
      <c r="CI28" s="205"/>
      <c r="CJ28" s="217"/>
    </row>
    <row r="29" spans="1:88" ht="17.100000000000001" customHeight="1">
      <c r="B29" s="450"/>
      <c r="C29" s="453"/>
      <c r="D29" s="576" t="s">
        <v>301</v>
      </c>
      <c r="E29" s="576"/>
      <c r="F29" s="576"/>
      <c r="G29" s="576"/>
      <c r="H29" s="576"/>
      <c r="I29" s="576"/>
      <c r="J29" s="576"/>
      <c r="K29" s="576"/>
      <c r="L29" s="576"/>
      <c r="M29" s="577"/>
      <c r="N29" s="66"/>
      <c r="O29" s="580" t="s">
        <v>196</v>
      </c>
      <c r="P29" s="581"/>
      <c r="Q29" s="581"/>
      <c r="R29" s="581"/>
      <c r="S29" s="581"/>
      <c r="T29" s="581"/>
      <c r="U29" s="581"/>
      <c r="V29" s="581"/>
      <c r="W29" s="581"/>
      <c r="X29" s="581"/>
      <c r="Y29" s="581"/>
      <c r="Z29" s="582"/>
      <c r="AA29" s="132"/>
      <c r="AB29" s="356"/>
      <c r="AC29" s="536" t="s">
        <v>302</v>
      </c>
      <c r="AD29" s="537"/>
      <c r="AE29" s="537"/>
      <c r="AF29" s="537"/>
      <c r="AG29" s="537"/>
      <c r="AH29" s="537"/>
      <c r="AI29" s="537"/>
      <c r="AJ29" s="538"/>
      <c r="BB29" s="183"/>
      <c r="BC29" s="113"/>
      <c r="BD29" s="204" t="s">
        <v>303</v>
      </c>
      <c r="BE29" s="205"/>
      <c r="BF29" s="205"/>
      <c r="BG29" s="205"/>
      <c r="BH29" s="205"/>
      <c r="BI29" s="205"/>
      <c r="BJ29" s="205"/>
      <c r="BK29" s="205"/>
      <c r="BL29" s="205"/>
      <c r="BM29" s="205"/>
      <c r="BN29" s="137" t="b">
        <v>0</v>
      </c>
      <c r="BO29" s="218" t="s">
        <v>304</v>
      </c>
      <c r="BP29" s="218"/>
      <c r="BQ29" s="218"/>
      <c r="BR29" s="218"/>
      <c r="BS29" s="218"/>
      <c r="BT29" s="218"/>
      <c r="BU29" s="218"/>
      <c r="BV29" s="218"/>
      <c r="BW29" s="218"/>
      <c r="BX29" s="218"/>
      <c r="BY29" s="218"/>
      <c r="BZ29" s="137" t="b">
        <v>0</v>
      </c>
      <c r="CA29" s="205" t="b">
        <v>0</v>
      </c>
      <c r="CB29" s="205"/>
      <c r="CC29" s="205"/>
      <c r="CD29" s="205"/>
      <c r="CE29" s="205"/>
      <c r="CF29" s="205"/>
      <c r="CG29" s="205"/>
      <c r="CH29" s="205"/>
      <c r="CI29" s="205"/>
      <c r="CJ29" s="217"/>
    </row>
    <row r="30" spans="1:88" ht="17.100000000000001" customHeight="1">
      <c r="B30" s="450"/>
      <c r="C30" s="453"/>
      <c r="D30" s="578"/>
      <c r="E30" s="578"/>
      <c r="F30" s="578"/>
      <c r="G30" s="578"/>
      <c r="H30" s="578"/>
      <c r="I30" s="578"/>
      <c r="J30" s="578"/>
      <c r="K30" s="578"/>
      <c r="L30" s="578"/>
      <c r="M30" s="579"/>
      <c r="N30" s="493"/>
      <c r="O30" s="494"/>
      <c r="P30" s="494"/>
      <c r="Q30" s="494"/>
      <c r="R30" s="494"/>
      <c r="S30" s="494"/>
      <c r="T30" s="494"/>
      <c r="U30" s="494"/>
      <c r="V30" s="494"/>
      <c r="W30" s="494"/>
      <c r="X30" s="494"/>
      <c r="Y30" s="494"/>
      <c r="Z30" s="494"/>
      <c r="AA30" s="494"/>
      <c r="AB30" s="494"/>
      <c r="AC30" s="494"/>
      <c r="AD30" s="494"/>
      <c r="AE30" s="494"/>
      <c r="AF30" s="494"/>
      <c r="AG30" s="494"/>
      <c r="AH30" s="494"/>
      <c r="AI30" s="494"/>
      <c r="AJ30" s="539"/>
      <c r="BB30" s="183"/>
      <c r="BC30" s="113"/>
      <c r="BD30" s="204"/>
      <c r="BE30" s="205"/>
      <c r="BF30" s="205"/>
      <c r="BG30" s="219"/>
      <c r="BH30" s="219"/>
      <c r="BI30" s="220"/>
      <c r="BJ30" s="220"/>
      <c r="BK30" s="219"/>
      <c r="BL30" s="219"/>
      <c r="BM30" s="219"/>
      <c r="BN30" s="219"/>
      <c r="BO30" s="219"/>
      <c r="BP30" s="219"/>
      <c r="BQ30" s="219"/>
      <c r="BR30" s="219"/>
      <c r="BS30" s="219"/>
      <c r="BT30" s="219"/>
      <c r="BU30" s="219"/>
      <c r="BV30" s="219"/>
      <c r="BW30" s="219"/>
      <c r="BX30" s="219"/>
      <c r="BY30" s="219"/>
      <c r="BZ30" s="219"/>
      <c r="CA30" s="219"/>
      <c r="CB30" s="219"/>
      <c r="CC30" s="219"/>
      <c r="CD30" s="219"/>
      <c r="CE30" s="219"/>
      <c r="CF30" s="219"/>
      <c r="CG30" s="219"/>
      <c r="CH30" s="219"/>
      <c r="CI30" s="219"/>
      <c r="CJ30" s="221"/>
    </row>
    <row r="31" spans="1:88" ht="37.5" customHeight="1" thickBot="1">
      <c r="B31" s="451"/>
      <c r="C31" s="454"/>
      <c r="D31" s="546" t="s">
        <v>305</v>
      </c>
      <c r="E31" s="547"/>
      <c r="F31" s="547"/>
      <c r="G31" s="547"/>
      <c r="H31" s="547"/>
      <c r="I31" s="547"/>
      <c r="J31" s="547"/>
      <c r="K31" s="547"/>
      <c r="L31" s="547"/>
      <c r="M31" s="547"/>
      <c r="N31" s="547"/>
      <c r="O31" s="547"/>
      <c r="P31" s="547"/>
      <c r="Q31" s="547"/>
      <c r="R31" s="547"/>
      <c r="S31" s="547"/>
      <c r="T31" s="547"/>
      <c r="U31" s="548"/>
      <c r="V31" s="548"/>
      <c r="W31" s="548"/>
      <c r="X31" s="548"/>
      <c r="Y31" s="548"/>
      <c r="Z31" s="548"/>
      <c r="AA31" s="548"/>
      <c r="AB31" s="548"/>
      <c r="AC31" s="548"/>
      <c r="AD31" s="548"/>
      <c r="AE31" s="548"/>
      <c r="AF31" s="548"/>
      <c r="AG31" s="548"/>
      <c r="AH31" s="548"/>
      <c r="AI31" s="548"/>
      <c r="AJ31" s="549"/>
      <c r="BB31" s="222"/>
      <c r="BC31" s="223"/>
      <c r="BD31" s="224" t="s">
        <v>306</v>
      </c>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6"/>
    </row>
    <row r="32" spans="1:88" ht="15.75" customHeight="1" thickTop="1">
      <c r="A32" s="227"/>
      <c r="B32" s="507" t="s">
        <v>307</v>
      </c>
      <c r="C32" s="452" t="s">
        <v>308</v>
      </c>
      <c r="D32" s="508">
        <v>1</v>
      </c>
      <c r="E32" s="509" t="s">
        <v>197</v>
      </c>
      <c r="F32" s="510"/>
      <c r="G32" s="510"/>
      <c r="H32" s="510"/>
      <c r="I32" s="510"/>
      <c r="J32" s="511"/>
      <c r="K32" s="511"/>
      <c r="L32" s="511"/>
      <c r="M32" s="511"/>
      <c r="N32" s="511"/>
      <c r="O32" s="511"/>
      <c r="P32" s="511"/>
      <c r="Q32" s="511"/>
      <c r="R32" s="511"/>
      <c r="S32" s="511"/>
      <c r="T32" s="512"/>
      <c r="U32" s="515" t="s">
        <v>309</v>
      </c>
      <c r="V32" s="516"/>
      <c r="W32" s="516"/>
      <c r="X32" s="516"/>
      <c r="Y32" s="516"/>
      <c r="Z32" s="516"/>
      <c r="AA32" s="516"/>
      <c r="AB32" s="228"/>
      <c r="AC32" s="229"/>
      <c r="AD32" s="518" t="s">
        <v>198</v>
      </c>
      <c r="AE32" s="519"/>
      <c r="AF32" s="519"/>
      <c r="AG32" s="519"/>
      <c r="AH32" s="519"/>
      <c r="AI32" s="519"/>
      <c r="AJ32" s="520"/>
      <c r="AK32" s="230" t="str" cm="1">
        <f t="array" aca="1" ref="AK32" ca="1">IF($BU$25,IF(SUMPRODUCT(LEN(J32)-LEN(SUBSTITUTE(LOWER(J32), MID("abcdefghijklmnopqrstuvwxyz", ROW(INDIRECT("1:26")), 1), ""))) &lt;= 2, "←產品名稱填寫英文", ""),"")</f>
        <v/>
      </c>
      <c r="BB32" s="231" t="s">
        <v>310</v>
      </c>
      <c r="BC32" s="113" t="s">
        <v>311</v>
      </c>
      <c r="BD32" s="232">
        <v>1</v>
      </c>
      <c r="BE32" s="233" t="s">
        <v>312</v>
      </c>
      <c r="BF32" s="234"/>
      <c r="BG32" s="234"/>
      <c r="BH32" s="234"/>
      <c r="BI32" s="234"/>
      <c r="BJ32" s="235"/>
      <c r="BK32" s="235"/>
      <c r="BL32" s="235"/>
      <c r="BM32" s="235"/>
      <c r="BN32" s="235"/>
      <c r="BO32" s="235"/>
      <c r="BP32" s="235"/>
      <c r="BQ32" s="235"/>
      <c r="BR32" s="235"/>
      <c r="BS32" s="235"/>
      <c r="BT32" s="110"/>
      <c r="BU32" s="236" t="s">
        <v>313</v>
      </c>
      <c r="BV32" s="234"/>
      <c r="BW32" s="234"/>
      <c r="BX32" s="234"/>
      <c r="BY32" s="234"/>
      <c r="BZ32" s="234"/>
      <c r="CA32" s="234"/>
      <c r="CB32" s="234"/>
      <c r="CC32" s="237" t="b">
        <v>0</v>
      </c>
      <c r="CD32" s="238" t="s">
        <v>314</v>
      </c>
      <c r="CE32" s="239"/>
      <c r="CF32" s="239"/>
      <c r="CG32" s="239"/>
      <c r="CH32" s="239"/>
      <c r="CI32" s="239"/>
      <c r="CJ32" s="240"/>
    </row>
    <row r="33" spans="1:88" ht="15.75" customHeight="1">
      <c r="A33" s="171"/>
      <c r="B33" s="450"/>
      <c r="C33" s="453"/>
      <c r="D33" s="496"/>
      <c r="E33" s="498"/>
      <c r="F33" s="498"/>
      <c r="G33" s="498"/>
      <c r="H33" s="498"/>
      <c r="I33" s="498"/>
      <c r="J33" s="513"/>
      <c r="K33" s="513"/>
      <c r="L33" s="513"/>
      <c r="M33" s="513"/>
      <c r="N33" s="513"/>
      <c r="O33" s="513"/>
      <c r="P33" s="513"/>
      <c r="Q33" s="513"/>
      <c r="R33" s="513"/>
      <c r="S33" s="513"/>
      <c r="T33" s="514"/>
      <c r="U33" s="517"/>
      <c r="V33" s="498"/>
      <c r="W33" s="498"/>
      <c r="X33" s="498"/>
      <c r="Y33" s="498"/>
      <c r="Z33" s="498"/>
      <c r="AA33" s="498"/>
      <c r="AB33" s="67"/>
      <c r="AC33" s="68"/>
      <c r="AD33" s="521" t="s">
        <v>199</v>
      </c>
      <c r="AE33" s="521"/>
      <c r="AF33" s="521"/>
      <c r="AG33" s="521"/>
      <c r="AH33" s="521"/>
      <c r="AI33" s="521"/>
      <c r="AJ33" s="522"/>
      <c r="AK33" s="230" t="str" cm="1">
        <f t="array" aca="1" ref="AK33" ca="1">IF($BU$25,IF(SUMPRODUCT(LEN(J32)-LEN(SUBSTITUTE(LOWER(J32), MID("abcdefghijklmnopqrstuvwxyz", ROW(INDIRECT("1:26")), 1), ""))) &lt;= 2, "← Name should be filled in English.", ""),"")</f>
        <v/>
      </c>
      <c r="BB33" s="183"/>
      <c r="BC33" s="113"/>
      <c r="BD33" s="241"/>
      <c r="BE33" s="242"/>
      <c r="BF33" s="242"/>
      <c r="BG33" s="242"/>
      <c r="BH33" s="242"/>
      <c r="BI33" s="242"/>
      <c r="BJ33" s="219"/>
      <c r="BK33" s="219"/>
      <c r="BL33" s="219"/>
      <c r="BM33" s="219"/>
      <c r="BN33" s="219"/>
      <c r="BO33" s="219"/>
      <c r="BP33" s="219"/>
      <c r="BQ33" s="219"/>
      <c r="BR33" s="219"/>
      <c r="BS33" s="219"/>
      <c r="BT33" s="98"/>
      <c r="BU33" s="243"/>
      <c r="BV33" s="242"/>
      <c r="BW33" s="242"/>
      <c r="BX33" s="242"/>
      <c r="BY33" s="242"/>
      <c r="BZ33" s="242"/>
      <c r="CA33" s="242"/>
      <c r="CB33" s="242"/>
      <c r="CC33" s="244" t="b">
        <v>0</v>
      </c>
      <c r="CD33" s="205" t="s">
        <v>315</v>
      </c>
      <c r="CE33" s="205"/>
      <c r="CF33" s="205"/>
      <c r="CG33" s="205"/>
      <c r="CH33" s="205"/>
      <c r="CI33" s="205"/>
      <c r="CJ33" s="245"/>
    </row>
    <row r="34" spans="1:88" ht="15.75" customHeight="1">
      <c r="A34" s="227" t="str">
        <f>IF(J34&lt;&gt;L3,"Statemen of Authorization","")</f>
        <v/>
      </c>
      <c r="B34" s="450"/>
      <c r="C34" s="453"/>
      <c r="D34" s="496">
        <v>2</v>
      </c>
      <c r="E34" s="497" t="s">
        <v>316</v>
      </c>
      <c r="F34" s="498"/>
      <c r="G34" s="498"/>
      <c r="H34" s="498"/>
      <c r="I34" s="498"/>
      <c r="J34" s="513"/>
      <c r="K34" s="513"/>
      <c r="L34" s="513"/>
      <c r="M34" s="513"/>
      <c r="N34" s="513"/>
      <c r="O34" s="513"/>
      <c r="P34" s="513"/>
      <c r="Q34" s="513"/>
      <c r="R34" s="513"/>
      <c r="S34" s="513"/>
      <c r="T34" s="514"/>
      <c r="U34" s="524" t="s">
        <v>317</v>
      </c>
      <c r="V34" s="498"/>
      <c r="W34" s="498"/>
      <c r="X34" s="498"/>
      <c r="Y34" s="498"/>
      <c r="Z34" s="498"/>
      <c r="AA34" s="498"/>
      <c r="AB34" s="67"/>
      <c r="AC34" s="68"/>
      <c r="AD34" s="545" t="s">
        <v>462</v>
      </c>
      <c r="AE34" s="521"/>
      <c r="AF34" s="521"/>
      <c r="AG34" s="521"/>
      <c r="AH34" s="521"/>
      <c r="AI34" s="521"/>
      <c r="AJ34" s="522"/>
      <c r="AK34" s="104" t="str" cm="1">
        <f t="array" aca="1" ref="AK34" ca="1">IF($BU$25,IF(SUMPRODUCT(LEN(J34)-LEN(SUBSTITUTE(LOWER(J34), MID("abcdefghijklmnopqrstuvwxyz", ROW(INDIRECT("1:26")), 1), ""))) &lt;= 2, "←廠商資訊填寫英文 ", ""),"")</f>
        <v/>
      </c>
      <c r="BB34" s="183"/>
      <c r="BC34" s="113"/>
      <c r="BD34" s="241">
        <v>2</v>
      </c>
      <c r="BE34" s="246" t="s">
        <v>318</v>
      </c>
      <c r="BF34" s="242"/>
      <c r="BG34" s="242"/>
      <c r="BH34" s="242"/>
      <c r="BI34" s="242"/>
      <c r="BJ34" s="219"/>
      <c r="BK34" s="219"/>
      <c r="BL34" s="219"/>
      <c r="BM34" s="219"/>
      <c r="BN34" s="219"/>
      <c r="BO34" s="219"/>
      <c r="BP34" s="219"/>
      <c r="BQ34" s="219"/>
      <c r="BR34" s="219"/>
      <c r="BS34" s="219"/>
      <c r="BT34" s="98"/>
      <c r="BU34" s="243" t="s">
        <v>319</v>
      </c>
      <c r="BV34" s="242"/>
      <c r="BW34" s="242"/>
      <c r="BX34" s="242"/>
      <c r="BY34" s="242"/>
      <c r="BZ34" s="242"/>
      <c r="CA34" s="242"/>
      <c r="CB34" s="242"/>
      <c r="CC34" s="244" t="b">
        <v>0</v>
      </c>
      <c r="CD34" s="205" t="s">
        <v>320</v>
      </c>
      <c r="CE34" s="205"/>
      <c r="CF34" s="205"/>
      <c r="CG34" s="205"/>
      <c r="CH34" s="205"/>
      <c r="CI34" s="205"/>
      <c r="CJ34" s="245"/>
    </row>
    <row r="35" spans="1:88" ht="15.75" customHeight="1">
      <c r="A35" s="171" t="str">
        <f>IF(J34&lt;&gt;L3,"委託檢測聲明書連結","")</f>
        <v/>
      </c>
      <c r="B35" s="450"/>
      <c r="C35" s="453"/>
      <c r="D35" s="496"/>
      <c r="E35" s="498"/>
      <c r="F35" s="498"/>
      <c r="G35" s="498"/>
      <c r="H35" s="498"/>
      <c r="I35" s="498"/>
      <c r="J35" s="513"/>
      <c r="K35" s="513"/>
      <c r="L35" s="513"/>
      <c r="M35" s="513"/>
      <c r="N35" s="513"/>
      <c r="O35" s="513"/>
      <c r="P35" s="513"/>
      <c r="Q35" s="513"/>
      <c r="R35" s="513"/>
      <c r="S35" s="513"/>
      <c r="T35" s="514"/>
      <c r="U35" s="517"/>
      <c r="V35" s="498"/>
      <c r="W35" s="498"/>
      <c r="X35" s="498"/>
      <c r="Y35" s="498"/>
      <c r="Z35" s="498"/>
      <c r="AA35" s="498"/>
      <c r="AB35" s="67"/>
      <c r="AC35" s="68"/>
      <c r="AD35" s="521" t="s">
        <v>200</v>
      </c>
      <c r="AE35" s="521"/>
      <c r="AF35" s="521"/>
      <c r="AG35" s="521"/>
      <c r="AH35" s="521"/>
      <c r="AI35" s="521"/>
      <c r="AJ35" s="522"/>
      <c r="AK35" s="104" t="str" cm="1">
        <f t="array" aca="1" ref="AK35" ca="1">IF($BU$25,IF(SUMPRODUCT(LEN(J34)-LEN(SUBSTITUTE(LOWER(J34), MID("abcdefghijklmnopqrstuvwxyz", ROW(INDIRECT("1:26")), 1), ""))) &lt;= 2, "←Supplier/Manufacturer should be filled in English.", ""),"")</f>
        <v/>
      </c>
      <c r="BB35" s="183"/>
      <c r="BC35" s="113"/>
      <c r="BD35" s="241"/>
      <c r="BE35" s="242"/>
      <c r="BF35" s="242"/>
      <c r="BG35" s="242"/>
      <c r="BH35" s="242"/>
      <c r="BI35" s="242"/>
      <c r="BJ35" s="219"/>
      <c r="BK35" s="219"/>
      <c r="BL35" s="219"/>
      <c r="BM35" s="219"/>
      <c r="BN35" s="219"/>
      <c r="BO35" s="219"/>
      <c r="BP35" s="219"/>
      <c r="BQ35" s="219"/>
      <c r="BR35" s="219"/>
      <c r="BS35" s="219"/>
      <c r="BT35" s="98"/>
      <c r="BU35" s="243"/>
      <c r="BV35" s="242"/>
      <c r="BW35" s="242"/>
      <c r="BX35" s="242"/>
      <c r="BY35" s="242"/>
      <c r="BZ35" s="242"/>
      <c r="CA35" s="242"/>
      <c r="CB35" s="242"/>
      <c r="CC35" s="244" t="b">
        <v>0</v>
      </c>
      <c r="CD35" s="205" t="s">
        <v>321</v>
      </c>
      <c r="CE35" s="205"/>
      <c r="CF35" s="205"/>
      <c r="CG35" s="205"/>
      <c r="CH35" s="205"/>
      <c r="CI35" s="205"/>
      <c r="CJ35" s="245"/>
    </row>
    <row r="36" spans="1:88" ht="15.75" customHeight="1">
      <c r="B36" s="450"/>
      <c r="C36" s="453"/>
      <c r="D36" s="496"/>
      <c r="E36" s="498"/>
      <c r="F36" s="498"/>
      <c r="G36" s="498"/>
      <c r="H36" s="498"/>
      <c r="I36" s="498"/>
      <c r="J36" s="513"/>
      <c r="K36" s="513"/>
      <c r="L36" s="513"/>
      <c r="M36" s="513"/>
      <c r="N36" s="513"/>
      <c r="O36" s="513"/>
      <c r="P36" s="513"/>
      <c r="Q36" s="513"/>
      <c r="R36" s="513"/>
      <c r="S36" s="513"/>
      <c r="T36" s="514"/>
      <c r="U36" s="517"/>
      <c r="V36" s="498"/>
      <c r="W36" s="498"/>
      <c r="X36" s="498"/>
      <c r="Y36" s="498"/>
      <c r="Z36" s="498"/>
      <c r="AA36" s="498"/>
      <c r="AB36" s="67"/>
      <c r="AC36" s="68"/>
      <c r="AD36" s="521" t="s">
        <v>201</v>
      </c>
      <c r="AE36" s="521"/>
      <c r="AF36" s="521"/>
      <c r="AG36" s="521"/>
      <c r="AH36" s="521"/>
      <c r="AI36" s="521"/>
      <c r="AJ36" s="522"/>
      <c r="BB36" s="183"/>
      <c r="BC36" s="113"/>
      <c r="BD36" s="241"/>
      <c r="BE36" s="242"/>
      <c r="BF36" s="242"/>
      <c r="BG36" s="242"/>
      <c r="BH36" s="242"/>
      <c r="BI36" s="242"/>
      <c r="BJ36" s="219"/>
      <c r="BK36" s="219"/>
      <c r="BL36" s="219"/>
      <c r="BM36" s="219"/>
      <c r="BN36" s="219"/>
      <c r="BO36" s="219"/>
      <c r="BP36" s="219"/>
      <c r="BQ36" s="219"/>
      <c r="BR36" s="219"/>
      <c r="BS36" s="219"/>
      <c r="BT36" s="98"/>
      <c r="BU36" s="243"/>
      <c r="BV36" s="242"/>
      <c r="BW36" s="242"/>
      <c r="BX36" s="242"/>
      <c r="BY36" s="242"/>
      <c r="BZ36" s="242"/>
      <c r="CA36" s="242"/>
      <c r="CB36" s="242"/>
      <c r="CC36" s="244" t="b">
        <v>0</v>
      </c>
      <c r="CD36" s="205" t="s">
        <v>322</v>
      </c>
      <c r="CE36" s="205"/>
      <c r="CF36" s="205"/>
      <c r="CG36" s="205"/>
      <c r="CH36" s="205"/>
      <c r="CI36" s="205"/>
      <c r="CJ36" s="245"/>
    </row>
    <row r="37" spans="1:88" ht="15.75" customHeight="1">
      <c r="B37" s="450"/>
      <c r="C37" s="453"/>
      <c r="D37" s="365">
        <v>3</v>
      </c>
      <c r="E37" s="491" t="s">
        <v>323</v>
      </c>
      <c r="F37" s="492"/>
      <c r="G37" s="492"/>
      <c r="H37" s="492"/>
      <c r="I37" s="492"/>
      <c r="J37" s="523"/>
      <c r="K37" s="523"/>
      <c r="L37" s="523"/>
      <c r="M37" s="523"/>
      <c r="N37" s="523"/>
      <c r="O37" s="523"/>
      <c r="P37" s="523"/>
      <c r="Q37" s="523"/>
      <c r="R37" s="523"/>
      <c r="S37" s="523"/>
      <c r="T37" s="493"/>
      <c r="U37" s="524" t="s">
        <v>324</v>
      </c>
      <c r="V37" s="498"/>
      <c r="W37" s="498"/>
      <c r="X37" s="498"/>
      <c r="Y37" s="498"/>
      <c r="Z37" s="498"/>
      <c r="AA37" s="498"/>
      <c r="AB37" s="67"/>
      <c r="AC37" s="523"/>
      <c r="AD37" s="523"/>
      <c r="AE37" s="527" t="s">
        <v>202</v>
      </c>
      <c r="AF37" s="527"/>
      <c r="AG37" s="527"/>
      <c r="AH37" s="527"/>
      <c r="AI37" s="527"/>
      <c r="AJ37" s="528"/>
      <c r="AM37" s="69"/>
      <c r="BB37" s="183"/>
      <c r="BC37" s="113"/>
      <c r="BD37" s="247">
        <v>3</v>
      </c>
      <c r="BE37" s="242" t="s">
        <v>325</v>
      </c>
      <c r="BF37" s="242"/>
      <c r="BG37" s="242"/>
      <c r="BH37" s="242"/>
      <c r="BI37" s="242"/>
      <c r="BJ37" s="219"/>
      <c r="BK37" s="219"/>
      <c r="BL37" s="219"/>
      <c r="BM37" s="219"/>
      <c r="BN37" s="219"/>
      <c r="BO37" s="219"/>
      <c r="BP37" s="219"/>
      <c r="BQ37" s="219"/>
      <c r="BR37" s="219"/>
      <c r="BS37" s="219"/>
      <c r="BT37" s="98"/>
      <c r="BU37" s="243" t="s">
        <v>326</v>
      </c>
      <c r="BV37" s="242"/>
      <c r="BW37" s="242"/>
      <c r="BX37" s="242"/>
      <c r="BY37" s="242"/>
      <c r="BZ37" s="242"/>
      <c r="CA37" s="242"/>
      <c r="CB37" s="242"/>
      <c r="CC37" s="219"/>
      <c r="CD37" s="219"/>
      <c r="CE37" s="206" t="s">
        <v>327</v>
      </c>
      <c r="CF37" s="206"/>
      <c r="CG37" s="206"/>
      <c r="CH37" s="206"/>
      <c r="CI37" s="206"/>
      <c r="CJ37" s="248"/>
    </row>
    <row r="38" spans="1:88" ht="15.75" customHeight="1">
      <c r="B38" s="450"/>
      <c r="C38" s="453"/>
      <c r="D38" s="365">
        <v>4</v>
      </c>
      <c r="E38" s="491" t="s">
        <v>328</v>
      </c>
      <c r="F38" s="492"/>
      <c r="G38" s="492"/>
      <c r="H38" s="492"/>
      <c r="I38" s="492"/>
      <c r="J38" s="523"/>
      <c r="K38" s="523"/>
      <c r="L38" s="523"/>
      <c r="M38" s="523"/>
      <c r="N38" s="523"/>
      <c r="O38" s="523"/>
      <c r="P38" s="523"/>
      <c r="Q38" s="523"/>
      <c r="R38" s="523"/>
      <c r="S38" s="523"/>
      <c r="T38" s="493"/>
      <c r="U38" s="517"/>
      <c r="V38" s="498"/>
      <c r="W38" s="498"/>
      <c r="X38" s="498"/>
      <c r="Y38" s="498"/>
      <c r="Z38" s="498"/>
      <c r="AA38" s="498"/>
      <c r="AB38" s="67"/>
      <c r="AC38" s="523"/>
      <c r="AD38" s="523"/>
      <c r="AE38" s="527" t="s">
        <v>203</v>
      </c>
      <c r="AF38" s="527" t="s">
        <v>204</v>
      </c>
      <c r="AG38" s="527"/>
      <c r="AH38" s="527"/>
      <c r="AI38" s="527"/>
      <c r="AJ38" s="528"/>
      <c r="BB38" s="183"/>
      <c r="BC38" s="113"/>
      <c r="BD38" s="247">
        <v>4</v>
      </c>
      <c r="BE38" s="242" t="s">
        <v>329</v>
      </c>
      <c r="BF38" s="242"/>
      <c r="BG38" s="242"/>
      <c r="BH38" s="242"/>
      <c r="BI38" s="242"/>
      <c r="BJ38" s="219"/>
      <c r="BK38" s="219"/>
      <c r="BL38" s="219"/>
      <c r="BM38" s="219"/>
      <c r="BN38" s="219"/>
      <c r="BO38" s="219"/>
      <c r="BP38" s="219"/>
      <c r="BQ38" s="219"/>
      <c r="BR38" s="219"/>
      <c r="BS38" s="219"/>
      <c r="BT38" s="98"/>
      <c r="BU38" s="243"/>
      <c r="BV38" s="242"/>
      <c r="BW38" s="242"/>
      <c r="BX38" s="242"/>
      <c r="BY38" s="242"/>
      <c r="BZ38" s="242"/>
      <c r="CA38" s="242"/>
      <c r="CB38" s="242"/>
      <c r="CC38" s="219"/>
      <c r="CD38" s="219"/>
      <c r="CE38" s="206" t="s">
        <v>330</v>
      </c>
      <c r="CF38" s="206" t="s">
        <v>331</v>
      </c>
      <c r="CG38" s="206"/>
      <c r="CH38" s="206"/>
      <c r="CI38" s="206"/>
      <c r="CJ38" s="248"/>
    </row>
    <row r="39" spans="1:88" ht="15.75" customHeight="1">
      <c r="B39" s="450"/>
      <c r="C39" s="453"/>
      <c r="D39" s="365">
        <v>5</v>
      </c>
      <c r="E39" s="491" t="s">
        <v>332</v>
      </c>
      <c r="F39" s="492"/>
      <c r="G39" s="492"/>
      <c r="H39" s="492"/>
      <c r="I39" s="492"/>
      <c r="J39" s="523"/>
      <c r="K39" s="523"/>
      <c r="L39" s="523"/>
      <c r="M39" s="523"/>
      <c r="N39" s="523"/>
      <c r="O39" s="523"/>
      <c r="P39" s="523"/>
      <c r="Q39" s="523"/>
      <c r="R39" s="523"/>
      <c r="S39" s="523"/>
      <c r="T39" s="493"/>
      <c r="U39" s="517"/>
      <c r="V39" s="498"/>
      <c r="W39" s="498"/>
      <c r="X39" s="498"/>
      <c r="Y39" s="498"/>
      <c r="Z39" s="498"/>
      <c r="AA39" s="498"/>
      <c r="AB39" s="67"/>
      <c r="AC39" s="487" t="s">
        <v>474</v>
      </c>
      <c r="AD39" s="487"/>
      <c r="AE39" s="487"/>
      <c r="AF39" s="487"/>
      <c r="AG39" s="487"/>
      <c r="AH39" s="487"/>
      <c r="AI39" s="487"/>
      <c r="AJ39" s="488"/>
      <c r="BB39" s="183"/>
      <c r="BC39" s="113"/>
      <c r="BD39" s="247">
        <v>5</v>
      </c>
      <c r="BE39" s="242" t="s">
        <v>333</v>
      </c>
      <c r="BF39" s="242"/>
      <c r="BG39" s="242"/>
      <c r="BH39" s="242"/>
      <c r="BI39" s="242"/>
      <c r="BJ39" s="219"/>
      <c r="BK39" s="219"/>
      <c r="BL39" s="219"/>
      <c r="BM39" s="219"/>
      <c r="BN39" s="219"/>
      <c r="BO39" s="219"/>
      <c r="BP39" s="219"/>
      <c r="BQ39" s="219"/>
      <c r="BR39" s="219"/>
      <c r="BS39" s="219"/>
      <c r="BT39" s="98"/>
      <c r="BU39" s="243"/>
      <c r="BV39" s="242"/>
      <c r="BW39" s="242"/>
      <c r="BX39" s="242"/>
      <c r="BY39" s="242"/>
      <c r="BZ39" s="242"/>
      <c r="CA39" s="242"/>
      <c r="CB39" s="242"/>
      <c r="CC39" s="249" t="s">
        <v>334</v>
      </c>
      <c r="CD39" s="249"/>
      <c r="CE39" s="249"/>
      <c r="CF39" s="249"/>
      <c r="CG39" s="249"/>
      <c r="CH39" s="249"/>
      <c r="CI39" s="249"/>
      <c r="CJ39" s="250"/>
    </row>
    <row r="40" spans="1:88" ht="15.75" customHeight="1" thickBot="1">
      <c r="B40" s="450"/>
      <c r="C40" s="453"/>
      <c r="D40" s="365">
        <v>6</v>
      </c>
      <c r="E40" s="491" t="s">
        <v>335</v>
      </c>
      <c r="F40" s="492"/>
      <c r="G40" s="492"/>
      <c r="H40" s="492"/>
      <c r="I40" s="492"/>
      <c r="J40" s="493"/>
      <c r="K40" s="494"/>
      <c r="L40" s="494"/>
      <c r="M40" s="494"/>
      <c r="N40" s="494"/>
      <c r="O40" s="494"/>
      <c r="P40" s="494"/>
      <c r="Q40" s="494"/>
      <c r="R40" s="494"/>
      <c r="S40" s="494"/>
      <c r="T40" s="495"/>
      <c r="U40" s="525"/>
      <c r="V40" s="526"/>
      <c r="W40" s="526"/>
      <c r="X40" s="526"/>
      <c r="Y40" s="526"/>
      <c r="Z40" s="526"/>
      <c r="AA40" s="526"/>
      <c r="AB40" s="251"/>
      <c r="AC40" s="489"/>
      <c r="AD40" s="489"/>
      <c r="AE40" s="489"/>
      <c r="AF40" s="489"/>
      <c r="AG40" s="489"/>
      <c r="AH40" s="489"/>
      <c r="AI40" s="489"/>
      <c r="AJ40" s="490"/>
      <c r="BB40" s="183"/>
      <c r="BC40" s="113"/>
      <c r="BD40" s="247">
        <v>6</v>
      </c>
      <c r="BE40" s="242" t="s">
        <v>336</v>
      </c>
      <c r="BF40" s="242"/>
      <c r="BG40" s="242"/>
      <c r="BH40" s="242"/>
      <c r="BI40" s="242"/>
      <c r="BJ40" s="219"/>
      <c r="BK40" s="219"/>
      <c r="BL40" s="219"/>
      <c r="BM40" s="219"/>
      <c r="BN40" s="219"/>
      <c r="BO40" s="219"/>
      <c r="BP40" s="219"/>
      <c r="BQ40" s="219"/>
      <c r="BR40" s="219"/>
      <c r="BS40" s="219"/>
      <c r="BT40" s="98"/>
      <c r="BU40" s="252"/>
      <c r="BV40" s="253"/>
      <c r="BW40" s="253"/>
      <c r="BX40" s="253"/>
      <c r="BY40" s="253"/>
      <c r="BZ40" s="253"/>
      <c r="CA40" s="253"/>
      <c r="CB40" s="253"/>
      <c r="CC40" s="254"/>
      <c r="CD40" s="254"/>
      <c r="CE40" s="254"/>
      <c r="CF40" s="254"/>
      <c r="CG40" s="254"/>
      <c r="CH40" s="254"/>
      <c r="CI40" s="254"/>
      <c r="CJ40" s="255"/>
    </row>
    <row r="41" spans="1:88" ht="24.75" customHeight="1">
      <c r="B41" s="450"/>
      <c r="C41" s="453"/>
      <c r="D41" s="496">
        <v>7</v>
      </c>
      <c r="E41" s="497" t="s">
        <v>337</v>
      </c>
      <c r="F41" s="498"/>
      <c r="G41" s="498"/>
      <c r="H41" s="498"/>
      <c r="I41" s="498"/>
      <c r="J41" s="70"/>
      <c r="K41" s="499" t="s">
        <v>338</v>
      </c>
      <c r="L41" s="500"/>
      <c r="M41" s="500"/>
      <c r="N41" s="500"/>
      <c r="O41" s="500"/>
      <c r="P41" s="500"/>
      <c r="Q41" s="500"/>
      <c r="R41" s="500"/>
      <c r="S41" s="500"/>
      <c r="T41" s="500"/>
      <c r="U41" s="501" t="s">
        <v>339</v>
      </c>
      <c r="V41" s="502"/>
      <c r="W41" s="502"/>
      <c r="X41" s="502"/>
      <c r="Y41" s="502"/>
      <c r="Z41" s="502"/>
      <c r="AA41" s="502"/>
      <c r="AB41" s="502"/>
      <c r="AC41" s="502"/>
      <c r="AD41" s="502"/>
      <c r="AE41" s="502"/>
      <c r="AF41" s="502"/>
      <c r="AG41" s="502"/>
      <c r="AH41" s="502"/>
      <c r="AI41" s="502"/>
      <c r="AJ41" s="503"/>
      <c r="BB41" s="183"/>
      <c r="BC41" s="113"/>
      <c r="BD41" s="241">
        <v>7</v>
      </c>
      <c r="BE41" s="242" t="s">
        <v>340</v>
      </c>
      <c r="BF41" s="242"/>
      <c r="BG41" s="242"/>
      <c r="BH41" s="242"/>
      <c r="BI41" s="242"/>
      <c r="BJ41" s="256" t="b">
        <v>0</v>
      </c>
      <c r="BK41" s="242" t="s">
        <v>341</v>
      </c>
      <c r="BL41" s="205"/>
      <c r="BM41" s="205"/>
      <c r="BN41" s="205"/>
      <c r="BO41" s="205"/>
      <c r="BP41" s="205"/>
      <c r="BQ41" s="205"/>
      <c r="BR41" s="205"/>
      <c r="BS41" s="205"/>
      <c r="BT41" s="205"/>
      <c r="BU41" s="257" t="s">
        <v>342</v>
      </c>
      <c r="BV41" s="258"/>
      <c r="BW41" s="258"/>
      <c r="BX41" s="258"/>
      <c r="BY41" s="258"/>
      <c r="BZ41" s="258"/>
      <c r="CA41" s="258"/>
      <c r="CB41" s="258"/>
      <c r="CC41" s="258"/>
      <c r="CD41" s="258"/>
      <c r="CE41" s="258"/>
      <c r="CF41" s="258"/>
      <c r="CG41" s="258"/>
      <c r="CH41" s="258"/>
      <c r="CI41" s="258"/>
      <c r="CJ41" s="259"/>
    </row>
    <row r="42" spans="1:88" ht="24.75" customHeight="1">
      <c r="B42" s="450"/>
      <c r="C42" s="453"/>
      <c r="D42" s="496"/>
      <c r="E42" s="498"/>
      <c r="F42" s="498"/>
      <c r="G42" s="498"/>
      <c r="H42" s="498"/>
      <c r="I42" s="498"/>
      <c r="J42" s="71"/>
      <c r="K42" s="506" t="s">
        <v>343</v>
      </c>
      <c r="L42" s="500"/>
      <c r="M42" s="500"/>
      <c r="N42" s="500"/>
      <c r="O42" s="500"/>
      <c r="P42" s="500"/>
      <c r="Q42" s="500"/>
      <c r="R42" s="500"/>
      <c r="S42" s="500"/>
      <c r="T42" s="500"/>
      <c r="U42" s="504"/>
      <c r="V42" s="504"/>
      <c r="W42" s="504"/>
      <c r="X42" s="504"/>
      <c r="Y42" s="504"/>
      <c r="Z42" s="504"/>
      <c r="AA42" s="504"/>
      <c r="AB42" s="504"/>
      <c r="AC42" s="504"/>
      <c r="AD42" s="504"/>
      <c r="AE42" s="504"/>
      <c r="AF42" s="504"/>
      <c r="AG42" s="504"/>
      <c r="AH42" s="504"/>
      <c r="AI42" s="504"/>
      <c r="AJ42" s="505"/>
      <c r="BB42" s="183"/>
      <c r="BC42" s="113"/>
      <c r="BD42" s="241"/>
      <c r="BE42" s="242"/>
      <c r="BF42" s="242"/>
      <c r="BG42" s="242"/>
      <c r="BH42" s="242"/>
      <c r="BI42" s="242"/>
      <c r="BJ42" s="260" t="b">
        <v>0</v>
      </c>
      <c r="BK42" s="242" t="s">
        <v>344</v>
      </c>
      <c r="BL42" s="205"/>
      <c r="BM42" s="205"/>
      <c r="BN42" s="205"/>
      <c r="BO42" s="205"/>
      <c r="BP42" s="205"/>
      <c r="BQ42" s="205"/>
      <c r="BR42" s="205"/>
      <c r="BS42" s="205"/>
      <c r="BT42" s="205"/>
      <c r="BU42" s="242"/>
      <c r="BV42" s="242"/>
      <c r="BW42" s="242"/>
      <c r="BX42" s="242"/>
      <c r="BY42" s="242"/>
      <c r="BZ42" s="242"/>
      <c r="CA42" s="242"/>
      <c r="CB42" s="242"/>
      <c r="CC42" s="242"/>
      <c r="CD42" s="242"/>
      <c r="CE42" s="242"/>
      <c r="CF42" s="242"/>
      <c r="CG42" s="242"/>
      <c r="CH42" s="242"/>
      <c r="CI42" s="242"/>
      <c r="CJ42" s="261"/>
    </row>
    <row r="43" spans="1:88">
      <c r="A43" s="227"/>
      <c r="B43" s="450"/>
      <c r="C43" s="453"/>
      <c r="D43" s="365">
        <v>8</v>
      </c>
      <c r="E43" s="491" t="s">
        <v>345</v>
      </c>
      <c r="F43" s="492"/>
      <c r="G43" s="492"/>
      <c r="H43" s="492"/>
      <c r="I43" s="492"/>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9"/>
      <c r="BB43" s="183"/>
      <c r="BC43" s="113"/>
      <c r="BD43" s="247">
        <v>8</v>
      </c>
      <c r="BE43" s="242" t="s">
        <v>346</v>
      </c>
      <c r="BF43" s="242"/>
      <c r="BG43" s="242"/>
      <c r="BH43" s="242"/>
      <c r="BI43" s="242"/>
      <c r="BJ43" s="219"/>
      <c r="BK43" s="219"/>
      <c r="BL43" s="219"/>
      <c r="BM43" s="219"/>
      <c r="BN43" s="219"/>
      <c r="BO43" s="219"/>
      <c r="BP43" s="219"/>
      <c r="BQ43" s="219"/>
      <c r="BR43" s="219"/>
      <c r="BS43" s="219"/>
      <c r="BT43" s="219"/>
      <c r="BU43" s="219"/>
      <c r="BV43" s="219"/>
      <c r="BW43" s="219"/>
      <c r="BX43" s="219"/>
      <c r="BY43" s="219"/>
      <c r="BZ43" s="219"/>
      <c r="CA43" s="219"/>
      <c r="CB43" s="219"/>
      <c r="CC43" s="219"/>
      <c r="CD43" s="219"/>
      <c r="CE43" s="219"/>
      <c r="CF43" s="219"/>
      <c r="CG43" s="219"/>
      <c r="CH43" s="219"/>
      <c r="CI43" s="219"/>
      <c r="CJ43" s="262"/>
    </row>
    <row r="44" spans="1:88" ht="20.25" customHeight="1">
      <c r="A44" s="171"/>
      <c r="B44" s="450"/>
      <c r="C44" s="453"/>
      <c r="D44" s="530" t="s">
        <v>347</v>
      </c>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2"/>
      <c r="AL44" s="173"/>
      <c r="BB44" s="183"/>
      <c r="BC44" s="113"/>
      <c r="BD44" s="263" t="s">
        <v>348</v>
      </c>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264"/>
      <c r="CD44" s="264"/>
      <c r="CE44" s="264"/>
      <c r="CF44" s="264"/>
      <c r="CG44" s="265"/>
      <c r="CH44" s="265"/>
      <c r="CI44" s="265"/>
      <c r="CJ44" s="266"/>
    </row>
    <row r="45" spans="1:88" ht="31.5" customHeight="1" thickBot="1">
      <c r="B45" s="451"/>
      <c r="C45" s="454"/>
      <c r="D45" s="533" t="s">
        <v>349</v>
      </c>
      <c r="E45" s="534"/>
      <c r="F45" s="534"/>
      <c r="G45" s="534"/>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5"/>
      <c r="BB45" s="222"/>
      <c r="BC45" s="223"/>
      <c r="BD45" s="267" t="s">
        <v>350</v>
      </c>
      <c r="BE45" s="268"/>
      <c r="BF45" s="268"/>
      <c r="BG45" s="268"/>
      <c r="BH45" s="268"/>
      <c r="BI45" s="268"/>
      <c r="BJ45" s="268"/>
      <c r="BK45" s="268"/>
      <c r="BL45" s="268"/>
      <c r="BM45" s="268"/>
      <c r="BN45" s="268"/>
      <c r="BO45" s="268"/>
      <c r="BP45" s="268"/>
      <c r="BQ45" s="268"/>
      <c r="BR45" s="268"/>
      <c r="BS45" s="268"/>
      <c r="BT45" s="268"/>
      <c r="BU45" s="268"/>
      <c r="BV45" s="268"/>
      <c r="BW45" s="268"/>
      <c r="BX45" s="268"/>
      <c r="BY45" s="268"/>
      <c r="BZ45" s="268"/>
      <c r="CA45" s="268"/>
      <c r="CB45" s="268"/>
      <c r="CC45" s="268"/>
      <c r="CD45" s="268"/>
      <c r="CE45" s="268"/>
      <c r="CF45" s="268"/>
      <c r="CG45" s="268"/>
      <c r="CH45" s="268"/>
      <c r="CI45" s="268"/>
      <c r="CJ45" s="269"/>
    </row>
    <row r="46" spans="1:88" ht="14.25" customHeight="1" thickTop="1">
      <c r="A46" s="270"/>
      <c r="B46" s="484" t="s">
        <v>205</v>
      </c>
      <c r="C46" s="452" t="s">
        <v>351</v>
      </c>
      <c r="D46" s="485" t="s">
        <v>352</v>
      </c>
      <c r="E46" s="485"/>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6"/>
      <c r="AL46" s="473"/>
      <c r="BB46" s="271" t="s">
        <v>353</v>
      </c>
      <c r="BC46" s="94" t="s">
        <v>354</v>
      </c>
      <c r="BD46" s="272" t="s">
        <v>355</v>
      </c>
      <c r="BE46" s="272"/>
      <c r="BF46" s="272"/>
      <c r="BG46" s="272"/>
      <c r="BH46" s="272"/>
      <c r="BI46" s="272"/>
      <c r="BJ46" s="272"/>
      <c r="BK46" s="272"/>
      <c r="BL46" s="272"/>
      <c r="BM46" s="272"/>
      <c r="BN46" s="272"/>
      <c r="BO46" s="272"/>
      <c r="BP46" s="272"/>
      <c r="BQ46" s="272"/>
      <c r="BR46" s="272"/>
      <c r="BS46" s="272"/>
      <c r="BT46" s="272"/>
      <c r="BU46" s="272"/>
      <c r="BV46" s="272"/>
      <c r="BW46" s="272"/>
      <c r="BX46" s="272"/>
      <c r="BY46" s="272"/>
      <c r="BZ46" s="272"/>
      <c r="CA46" s="272"/>
      <c r="CB46" s="272"/>
      <c r="CC46" s="272"/>
      <c r="CD46" s="272"/>
      <c r="CE46" s="272"/>
      <c r="CF46" s="272"/>
      <c r="CG46" s="272"/>
      <c r="CH46" s="272"/>
      <c r="CI46" s="272"/>
      <c r="CJ46" s="272"/>
    </row>
    <row r="47" spans="1:88" ht="54" customHeight="1">
      <c r="A47" s="474"/>
      <c r="B47" s="450"/>
      <c r="C47" s="453"/>
      <c r="D47" s="475" t="s">
        <v>356</v>
      </c>
      <c r="E47" s="475"/>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c r="AI47" s="475"/>
      <c r="AJ47" s="476"/>
      <c r="AK47" s="273"/>
      <c r="AL47" s="473"/>
      <c r="AQ47" s="72"/>
      <c r="BB47" s="271"/>
      <c r="BC47" s="94"/>
      <c r="BD47" s="274" t="s">
        <v>357</v>
      </c>
      <c r="BE47" s="275"/>
      <c r="BF47" s="275"/>
      <c r="BG47" s="275"/>
      <c r="BH47" s="275"/>
      <c r="BI47" s="275"/>
      <c r="BJ47" s="275"/>
      <c r="BK47" s="275"/>
      <c r="BL47" s="275"/>
      <c r="BM47" s="275"/>
      <c r="BN47" s="275"/>
      <c r="BO47" s="275"/>
      <c r="BP47" s="275"/>
      <c r="BQ47" s="275"/>
      <c r="BR47" s="275"/>
      <c r="BS47" s="275"/>
      <c r="BT47" s="275"/>
      <c r="BU47" s="275"/>
      <c r="BV47" s="275"/>
      <c r="BW47" s="275"/>
      <c r="BX47" s="275"/>
      <c r="BY47" s="275"/>
      <c r="BZ47" s="275"/>
      <c r="CA47" s="275"/>
      <c r="CB47" s="275"/>
      <c r="CC47" s="275"/>
      <c r="CD47" s="275"/>
      <c r="CE47" s="275"/>
      <c r="CF47" s="275"/>
      <c r="CG47" s="275"/>
      <c r="CH47" s="275"/>
      <c r="CI47" s="275"/>
      <c r="CJ47" s="276"/>
    </row>
    <row r="48" spans="1:88" ht="54" customHeight="1">
      <c r="A48" s="474"/>
      <c r="B48" s="450"/>
      <c r="C48" s="453"/>
      <c r="D48" s="475"/>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5"/>
      <c r="AD48" s="475"/>
      <c r="AE48" s="475"/>
      <c r="AF48" s="475"/>
      <c r="AG48" s="475"/>
      <c r="AH48" s="475"/>
      <c r="AI48" s="475"/>
      <c r="AJ48" s="476"/>
      <c r="AL48" s="473"/>
      <c r="BB48" s="271"/>
      <c r="BC48" s="94"/>
      <c r="BD48" s="274"/>
      <c r="BE48" s="275"/>
      <c r="BF48" s="275"/>
      <c r="BG48" s="275"/>
      <c r="BH48" s="275"/>
      <c r="BI48" s="275"/>
      <c r="BJ48" s="275"/>
      <c r="BK48" s="275"/>
      <c r="BL48" s="275"/>
      <c r="BM48" s="275"/>
      <c r="BN48" s="275"/>
      <c r="BO48" s="275"/>
      <c r="BP48" s="275"/>
      <c r="BQ48" s="275"/>
      <c r="BR48" s="275"/>
      <c r="BS48" s="275"/>
      <c r="BT48" s="275"/>
      <c r="BU48" s="275"/>
      <c r="BV48" s="275"/>
      <c r="BW48" s="275"/>
      <c r="BX48" s="275"/>
      <c r="BY48" s="275"/>
      <c r="BZ48" s="275"/>
      <c r="CA48" s="275"/>
      <c r="CB48" s="275"/>
      <c r="CC48" s="275"/>
      <c r="CD48" s="275"/>
      <c r="CE48" s="275"/>
      <c r="CF48" s="275"/>
      <c r="CG48" s="275"/>
      <c r="CH48" s="275"/>
      <c r="CI48" s="275"/>
      <c r="CJ48" s="276"/>
    </row>
    <row r="49" spans="1:88" ht="54" customHeight="1">
      <c r="A49" s="474"/>
      <c r="B49" s="450"/>
      <c r="C49" s="453"/>
      <c r="D49" s="475"/>
      <c r="E49" s="475"/>
      <c r="F49" s="475"/>
      <c r="G49" s="475"/>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AE49" s="475"/>
      <c r="AF49" s="475"/>
      <c r="AG49" s="475"/>
      <c r="AH49" s="475"/>
      <c r="AI49" s="475"/>
      <c r="AJ49" s="476"/>
      <c r="AL49" s="473"/>
      <c r="BB49" s="271"/>
      <c r="BC49" s="94"/>
      <c r="BD49" s="274"/>
      <c r="BE49" s="275"/>
      <c r="BF49" s="275"/>
      <c r="BG49" s="275"/>
      <c r="BH49" s="275"/>
      <c r="BI49" s="275"/>
      <c r="BJ49" s="275"/>
      <c r="BK49" s="275"/>
      <c r="BL49" s="275"/>
      <c r="BM49" s="275"/>
      <c r="BN49" s="275"/>
      <c r="BO49" s="275"/>
      <c r="BP49" s="275"/>
      <c r="BQ49" s="275"/>
      <c r="BR49" s="275"/>
      <c r="BS49" s="275"/>
      <c r="BT49" s="275"/>
      <c r="BU49" s="275"/>
      <c r="BV49" s="275"/>
      <c r="BW49" s="275"/>
      <c r="BX49" s="275"/>
      <c r="BY49" s="275"/>
      <c r="BZ49" s="275"/>
      <c r="CA49" s="275"/>
      <c r="CB49" s="275"/>
      <c r="CC49" s="275"/>
      <c r="CD49" s="275"/>
      <c r="CE49" s="275"/>
      <c r="CF49" s="275"/>
      <c r="CG49" s="275"/>
      <c r="CH49" s="275"/>
      <c r="CI49" s="275"/>
      <c r="CJ49" s="276"/>
    </row>
    <row r="50" spans="1:88" ht="206.25" customHeight="1">
      <c r="A50" s="474"/>
      <c r="B50" s="450"/>
      <c r="C50" s="453"/>
      <c r="D50" s="477" t="str">
        <f>IF(AO3="","",AO3)</f>
        <v/>
      </c>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8"/>
      <c r="AL50" s="473"/>
      <c r="BB50" s="271"/>
      <c r="BC50" s="94"/>
      <c r="BD50" s="277"/>
      <c r="BE50" s="278"/>
      <c r="BF50" s="278"/>
      <c r="BG50" s="278"/>
      <c r="BH50" s="278"/>
      <c r="BI50" s="278"/>
      <c r="BJ50" s="278"/>
      <c r="BK50" s="278"/>
      <c r="BL50" s="278"/>
      <c r="BM50" s="278"/>
      <c r="BN50" s="278"/>
      <c r="BO50" s="278"/>
      <c r="BP50" s="278"/>
      <c r="BQ50" s="278"/>
      <c r="BR50" s="278"/>
      <c r="BS50" s="278"/>
      <c r="BT50" s="278"/>
      <c r="BU50" s="278"/>
      <c r="BV50" s="278"/>
      <c r="BW50" s="278"/>
      <c r="BX50" s="278"/>
      <c r="BY50" s="278"/>
      <c r="BZ50" s="278"/>
      <c r="CA50" s="278"/>
      <c r="CB50" s="278"/>
      <c r="CC50" s="278"/>
      <c r="CD50" s="278"/>
      <c r="CE50" s="278"/>
      <c r="CF50" s="278"/>
      <c r="CG50" s="278"/>
      <c r="CH50" s="278"/>
      <c r="CI50" s="278"/>
      <c r="CJ50" s="279"/>
    </row>
    <row r="51" spans="1:88" ht="206.25" customHeight="1">
      <c r="A51" s="474"/>
      <c r="B51" s="450"/>
      <c r="C51" s="453"/>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8"/>
      <c r="AL51" s="473"/>
      <c r="BB51" s="271"/>
      <c r="BC51" s="94"/>
      <c r="BD51" s="277"/>
      <c r="BE51" s="278"/>
      <c r="BF51" s="278"/>
      <c r="BG51" s="278"/>
      <c r="BH51" s="278"/>
      <c r="BI51" s="278"/>
      <c r="BJ51" s="278"/>
      <c r="BK51" s="278"/>
      <c r="BL51" s="278"/>
      <c r="BM51" s="278"/>
      <c r="BN51" s="278"/>
      <c r="BO51" s="278"/>
      <c r="BP51" s="278"/>
      <c r="BQ51" s="278"/>
      <c r="BR51" s="278"/>
      <c r="BS51" s="278"/>
      <c r="BT51" s="278"/>
      <c r="BU51" s="278"/>
      <c r="BV51" s="278"/>
      <c r="BW51" s="278"/>
      <c r="BX51" s="278"/>
      <c r="BY51" s="278"/>
      <c r="BZ51" s="278"/>
      <c r="CA51" s="278"/>
      <c r="CB51" s="278"/>
      <c r="CC51" s="278"/>
      <c r="CD51" s="278"/>
      <c r="CE51" s="278"/>
      <c r="CF51" s="278"/>
      <c r="CG51" s="278"/>
      <c r="CH51" s="278"/>
      <c r="CI51" s="278"/>
      <c r="CJ51" s="279"/>
    </row>
    <row r="52" spans="1:88" ht="206.25" customHeight="1" thickBot="1">
      <c r="A52" s="474"/>
      <c r="B52" s="451"/>
      <c r="C52" s="454"/>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80"/>
      <c r="AL52" s="473"/>
      <c r="BB52" s="280"/>
      <c r="BC52" s="281"/>
      <c r="BD52" s="282"/>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4"/>
    </row>
    <row r="53" spans="1:88" ht="12" customHeight="1">
      <c r="B53" s="481" t="s">
        <v>358</v>
      </c>
      <c r="C53" s="482"/>
      <c r="D53" s="482"/>
      <c r="E53" s="482"/>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3"/>
      <c r="BB53" s="285" t="s">
        <v>359</v>
      </c>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c r="CJ53" s="285"/>
    </row>
    <row r="54" spans="1:88" ht="19.5" customHeight="1">
      <c r="B54" s="286">
        <v>1</v>
      </c>
      <c r="C54" s="446" t="s">
        <v>360</v>
      </c>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8"/>
      <c r="AQ54" s="73"/>
      <c r="AR54" s="287"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288">
        <v>1</v>
      </c>
      <c r="BC54" s="289" t="s">
        <v>361</v>
      </c>
      <c r="BD54" s="289"/>
      <c r="BE54" s="289"/>
      <c r="BF54" s="289"/>
      <c r="BG54" s="289"/>
      <c r="BH54" s="289"/>
      <c r="BI54" s="289"/>
      <c r="BJ54" s="289"/>
      <c r="BK54" s="289"/>
      <c r="BL54" s="289"/>
      <c r="BM54" s="289"/>
      <c r="BN54" s="289"/>
      <c r="BO54" s="289"/>
      <c r="BP54" s="289"/>
      <c r="BQ54" s="289"/>
      <c r="BR54" s="289"/>
      <c r="BS54" s="289"/>
      <c r="BT54" s="289"/>
      <c r="BU54" s="289"/>
      <c r="BV54" s="289"/>
      <c r="BW54" s="289"/>
      <c r="BX54" s="289"/>
      <c r="BY54" s="289"/>
      <c r="BZ54" s="289"/>
      <c r="CA54" s="289"/>
      <c r="CB54" s="289"/>
      <c r="CC54" s="289"/>
      <c r="CD54" s="289"/>
      <c r="CE54" s="289"/>
      <c r="CF54" s="289"/>
      <c r="CG54" s="289"/>
      <c r="CH54" s="289"/>
      <c r="CI54" s="289"/>
      <c r="CJ54" s="289"/>
    </row>
    <row r="55" spans="1:88" ht="11.1" customHeight="1">
      <c r="B55" s="286">
        <v>2</v>
      </c>
      <c r="C55" s="447" t="s">
        <v>362</v>
      </c>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8"/>
      <c r="AQ55" s="73"/>
      <c r="AR55" s="287" t="str">
        <f t="shared" ref="AR55:AR76" si="0">C55</f>
        <v>如未附報價單，以SGS定價為主。If no quotation is attached, the SGS pricing shall prevail.</v>
      </c>
      <c r="BB55" s="288">
        <v>2</v>
      </c>
      <c r="BC55" s="289" t="s">
        <v>363</v>
      </c>
      <c r="BD55" s="289"/>
      <c r="BE55" s="289"/>
      <c r="BF55" s="289"/>
      <c r="BG55" s="289"/>
      <c r="BH55" s="289"/>
      <c r="BI55" s="289"/>
      <c r="BJ55" s="289"/>
      <c r="BK55" s="289"/>
      <c r="BL55" s="289"/>
      <c r="BM55" s="289"/>
      <c r="BN55" s="289"/>
      <c r="BO55" s="289"/>
      <c r="BP55" s="289"/>
      <c r="BQ55" s="289"/>
      <c r="BR55" s="289"/>
      <c r="BS55" s="289"/>
      <c r="BT55" s="289"/>
      <c r="BU55" s="289"/>
      <c r="BV55" s="289"/>
      <c r="BW55" s="289"/>
      <c r="BX55" s="289"/>
      <c r="BY55" s="289"/>
      <c r="BZ55" s="289"/>
      <c r="CA55" s="289"/>
      <c r="CB55" s="289"/>
      <c r="CC55" s="289"/>
      <c r="CD55" s="289"/>
      <c r="CE55" s="289"/>
      <c r="CF55" s="289"/>
      <c r="CG55" s="289"/>
      <c r="CH55" s="289"/>
      <c r="CI55" s="289"/>
      <c r="CJ55" s="289"/>
    </row>
    <row r="56" spans="1:88" ht="19.5" customHeight="1">
      <c r="B56" s="286">
        <v>3</v>
      </c>
      <c r="C56" s="447" t="s">
        <v>364</v>
      </c>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8"/>
      <c r="AQ56" s="73"/>
      <c r="AR56" s="287"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288">
        <v>3</v>
      </c>
      <c r="BC56" s="289" t="s">
        <v>365</v>
      </c>
      <c r="BD56" s="289"/>
      <c r="BE56" s="289"/>
      <c r="BF56" s="289"/>
      <c r="BG56" s="289"/>
      <c r="BH56" s="289"/>
      <c r="BI56" s="289"/>
      <c r="BJ56" s="289"/>
      <c r="BK56" s="289"/>
      <c r="BL56" s="289"/>
      <c r="BM56" s="289"/>
      <c r="BN56" s="289"/>
      <c r="BO56" s="289"/>
      <c r="BP56" s="289"/>
      <c r="BQ56" s="289"/>
      <c r="BR56" s="289"/>
      <c r="BS56" s="289"/>
      <c r="BT56" s="289"/>
      <c r="BU56" s="289"/>
      <c r="BV56" s="289"/>
      <c r="BW56" s="289"/>
      <c r="BX56" s="289"/>
      <c r="BY56" s="289"/>
      <c r="BZ56" s="289"/>
      <c r="CA56" s="289"/>
      <c r="CB56" s="289"/>
      <c r="CC56" s="289"/>
      <c r="CD56" s="289"/>
      <c r="CE56" s="289"/>
      <c r="CF56" s="289"/>
      <c r="CG56" s="289"/>
      <c r="CH56" s="289"/>
      <c r="CI56" s="289"/>
      <c r="CJ56" s="289"/>
    </row>
    <row r="57" spans="1:88" ht="12.75" customHeight="1">
      <c r="B57" s="286">
        <v>4</v>
      </c>
      <c r="C57" s="447" t="s">
        <v>366</v>
      </c>
      <c r="D57" s="447"/>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8"/>
      <c r="AQ57" s="73"/>
      <c r="AR57" s="287" t="str">
        <f t="shared" si="0"/>
        <v>微生物參照衛生福利部公告方法檢驗；微生物不接受急件、特急件。Microorganism testing refers to International Standard or Official methods. Express and Urgent services are not available for microorganism testing.</v>
      </c>
      <c r="BB57" s="288">
        <v>4</v>
      </c>
      <c r="BC57" s="289" t="s">
        <v>367</v>
      </c>
      <c r="BD57" s="289"/>
      <c r="BE57" s="289"/>
      <c r="BF57" s="289"/>
      <c r="BG57" s="289"/>
      <c r="BH57" s="289"/>
      <c r="BI57" s="289"/>
      <c r="BJ57" s="289"/>
      <c r="BK57" s="289"/>
      <c r="BL57" s="289"/>
      <c r="BM57" s="289"/>
      <c r="BN57" s="289"/>
      <c r="BO57" s="289"/>
      <c r="BP57" s="289"/>
      <c r="BQ57" s="289"/>
      <c r="BR57" s="289"/>
      <c r="BS57" s="289"/>
      <c r="BT57" s="289"/>
      <c r="BU57" s="289"/>
      <c r="BV57" s="289"/>
      <c r="BW57" s="289"/>
      <c r="BX57" s="289"/>
      <c r="BY57" s="289"/>
      <c r="BZ57" s="289"/>
      <c r="CA57" s="289"/>
      <c r="CB57" s="289"/>
      <c r="CC57" s="289"/>
      <c r="CD57" s="289"/>
      <c r="CE57" s="289"/>
      <c r="CF57" s="289"/>
      <c r="CG57" s="289"/>
      <c r="CH57" s="289"/>
      <c r="CI57" s="289"/>
      <c r="CJ57" s="289"/>
    </row>
    <row r="58" spans="1:88" ht="54.75" customHeight="1">
      <c r="B58" s="286">
        <v>5</v>
      </c>
      <c r="C58" s="446" t="s">
        <v>368</v>
      </c>
      <c r="D58" s="447"/>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8"/>
      <c r="AQ58" s="73"/>
      <c r="AR58" s="287"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288">
        <v>5</v>
      </c>
      <c r="BC58" s="289" t="s">
        <v>369</v>
      </c>
      <c r="BD58" s="289"/>
      <c r="BE58" s="289"/>
      <c r="BF58" s="289"/>
      <c r="BG58" s="289"/>
      <c r="BH58" s="289"/>
      <c r="BI58" s="289"/>
      <c r="BJ58" s="289"/>
      <c r="BK58" s="289"/>
      <c r="BL58" s="289"/>
      <c r="BM58" s="289"/>
      <c r="BN58" s="289"/>
      <c r="BO58" s="289"/>
      <c r="BP58" s="289"/>
      <c r="BQ58" s="289"/>
      <c r="BR58" s="289"/>
      <c r="BS58" s="289"/>
      <c r="BT58" s="289"/>
      <c r="BU58" s="289"/>
      <c r="BV58" s="289"/>
      <c r="BW58" s="289"/>
      <c r="BX58" s="289"/>
      <c r="BY58" s="289"/>
      <c r="BZ58" s="289"/>
      <c r="CA58" s="289"/>
      <c r="CB58" s="289"/>
      <c r="CC58" s="289"/>
      <c r="CD58" s="289"/>
      <c r="CE58" s="289"/>
      <c r="CF58" s="289"/>
      <c r="CG58" s="289"/>
      <c r="CH58" s="289"/>
      <c r="CI58" s="289"/>
      <c r="CJ58" s="289"/>
    </row>
    <row r="59" spans="1:88" ht="19.5" customHeight="1">
      <c r="B59" s="286">
        <v>6</v>
      </c>
      <c r="C59" s="447" t="s">
        <v>370</v>
      </c>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8"/>
      <c r="AQ59" s="73"/>
      <c r="AR59" s="287"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288">
        <v>6</v>
      </c>
      <c r="BC59" s="289" t="s">
        <v>371</v>
      </c>
      <c r="BD59" s="289"/>
      <c r="BE59" s="289"/>
      <c r="BF59" s="289"/>
      <c r="BG59" s="289"/>
      <c r="BH59" s="289"/>
      <c r="BI59" s="289"/>
      <c r="BJ59" s="289"/>
      <c r="BK59" s="289"/>
      <c r="BL59" s="289"/>
      <c r="BM59" s="289"/>
      <c r="BN59" s="289"/>
      <c r="BO59" s="289"/>
      <c r="BP59" s="289"/>
      <c r="BQ59" s="289"/>
      <c r="BR59" s="289"/>
      <c r="BS59" s="289"/>
      <c r="BT59" s="289"/>
      <c r="BU59" s="289"/>
      <c r="BV59" s="289"/>
      <c r="BW59" s="289"/>
      <c r="BX59" s="289"/>
      <c r="BY59" s="289"/>
      <c r="BZ59" s="289"/>
      <c r="CA59" s="289"/>
      <c r="CB59" s="289"/>
      <c r="CC59" s="289"/>
      <c r="CD59" s="289"/>
      <c r="CE59" s="289"/>
      <c r="CF59" s="289"/>
      <c r="CG59" s="289"/>
      <c r="CH59" s="289"/>
      <c r="CI59" s="289"/>
      <c r="CJ59" s="289"/>
    </row>
    <row r="60" spans="1:88" ht="19.5" customHeight="1">
      <c r="B60" s="286">
        <v>7</v>
      </c>
      <c r="C60" s="446" t="s">
        <v>372</v>
      </c>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8"/>
      <c r="AQ60" s="73"/>
      <c r="AR60" s="287"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288">
        <v>7</v>
      </c>
      <c r="BC60" s="289" t="s">
        <v>373</v>
      </c>
      <c r="BD60" s="289"/>
      <c r="BE60" s="289"/>
      <c r="BF60" s="289"/>
      <c r="BG60" s="289"/>
      <c r="BH60" s="289"/>
      <c r="BI60" s="289"/>
      <c r="BJ60" s="289"/>
      <c r="BK60" s="289"/>
      <c r="BL60" s="289"/>
      <c r="BM60" s="289"/>
      <c r="BN60" s="289"/>
      <c r="BO60" s="289"/>
      <c r="BP60" s="289"/>
      <c r="BQ60" s="289"/>
      <c r="BR60" s="289"/>
      <c r="BS60" s="289"/>
      <c r="BT60" s="289"/>
      <c r="BU60" s="289"/>
      <c r="BV60" s="289"/>
      <c r="BW60" s="289"/>
      <c r="BX60" s="289"/>
      <c r="BY60" s="289"/>
      <c r="BZ60" s="289"/>
      <c r="CA60" s="289"/>
      <c r="CB60" s="289"/>
      <c r="CC60" s="289"/>
      <c r="CD60" s="289"/>
      <c r="CE60" s="289"/>
      <c r="CF60" s="289"/>
      <c r="CG60" s="289"/>
      <c r="CH60" s="289"/>
      <c r="CI60" s="289"/>
      <c r="CJ60" s="289"/>
    </row>
    <row r="61" spans="1:88" ht="29.25" customHeight="1">
      <c r="B61" s="286">
        <v>8</v>
      </c>
      <c r="C61" s="447" t="s">
        <v>374</v>
      </c>
      <c r="D61" s="447"/>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8"/>
      <c r="AQ61" s="73"/>
      <c r="AR61" s="287"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288">
        <v>8</v>
      </c>
      <c r="BC61" s="289" t="s">
        <v>375</v>
      </c>
      <c r="BD61" s="289"/>
      <c r="BE61" s="289"/>
      <c r="BF61" s="289"/>
      <c r="BG61" s="289"/>
      <c r="BH61" s="289"/>
      <c r="BI61" s="289"/>
      <c r="BJ61" s="289"/>
      <c r="BK61" s="289"/>
      <c r="BL61" s="289"/>
      <c r="BM61" s="289"/>
      <c r="BN61" s="289"/>
      <c r="BO61" s="289"/>
      <c r="BP61" s="289"/>
      <c r="BQ61" s="289"/>
      <c r="BR61" s="289"/>
      <c r="BS61" s="289"/>
      <c r="BT61" s="289"/>
      <c r="BU61" s="289"/>
      <c r="BV61" s="289"/>
      <c r="BW61" s="289"/>
      <c r="BX61" s="289"/>
      <c r="BY61" s="289"/>
      <c r="BZ61" s="289"/>
      <c r="CA61" s="289"/>
      <c r="CB61" s="289"/>
      <c r="CC61" s="289"/>
      <c r="CD61" s="289"/>
      <c r="CE61" s="289"/>
      <c r="CF61" s="289"/>
      <c r="CG61" s="289"/>
      <c r="CH61" s="289"/>
      <c r="CI61" s="289"/>
      <c r="CJ61" s="289"/>
    </row>
    <row r="62" spans="1:88" ht="29.25" customHeight="1">
      <c r="B62" s="286">
        <v>9</v>
      </c>
      <c r="C62" s="446" t="s">
        <v>376</v>
      </c>
      <c r="D62" s="447"/>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8"/>
      <c r="AQ62" s="73"/>
      <c r="AR62" s="287"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288">
        <v>9</v>
      </c>
      <c r="BC62" s="289" t="s">
        <v>377</v>
      </c>
      <c r="BD62" s="289"/>
      <c r="BE62" s="289"/>
      <c r="BF62" s="289"/>
      <c r="BG62" s="289"/>
      <c r="BH62" s="289"/>
      <c r="BI62" s="289"/>
      <c r="BJ62" s="289"/>
      <c r="BK62" s="289"/>
      <c r="BL62" s="289"/>
      <c r="BM62" s="289"/>
      <c r="BN62" s="289"/>
      <c r="BO62" s="289"/>
      <c r="BP62" s="289"/>
      <c r="BQ62" s="289"/>
      <c r="BR62" s="289"/>
      <c r="BS62" s="289"/>
      <c r="BT62" s="289"/>
      <c r="BU62" s="289"/>
      <c r="BV62" s="289"/>
      <c r="BW62" s="289"/>
      <c r="BX62" s="289"/>
      <c r="BY62" s="289"/>
      <c r="BZ62" s="289"/>
      <c r="CA62" s="289"/>
      <c r="CB62" s="289"/>
      <c r="CC62" s="289"/>
      <c r="CD62" s="289"/>
      <c r="CE62" s="289"/>
      <c r="CF62" s="289"/>
      <c r="CG62" s="289"/>
      <c r="CH62" s="289"/>
      <c r="CI62" s="289"/>
      <c r="CJ62" s="289"/>
    </row>
    <row r="63" spans="1:88" ht="24.75">
      <c r="B63" s="286">
        <v>10</v>
      </c>
      <c r="C63" s="447" t="s">
        <v>378</v>
      </c>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8"/>
      <c r="AQ63" s="73"/>
      <c r="AR63" s="287"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288">
        <v>10</v>
      </c>
      <c r="BC63" s="289" t="s">
        <v>379</v>
      </c>
      <c r="BD63" s="289"/>
      <c r="BE63" s="289"/>
      <c r="BF63" s="289"/>
      <c r="BG63" s="289"/>
      <c r="BH63" s="289"/>
      <c r="BI63" s="289"/>
      <c r="BJ63" s="289"/>
      <c r="BK63" s="289"/>
      <c r="BL63" s="289"/>
      <c r="BM63" s="289"/>
      <c r="BN63" s="289"/>
      <c r="BO63" s="289"/>
      <c r="BP63" s="289"/>
      <c r="BQ63" s="289"/>
      <c r="BR63" s="289"/>
      <c r="BS63" s="289"/>
      <c r="BT63" s="289"/>
      <c r="BU63" s="289"/>
      <c r="BV63" s="289"/>
      <c r="BW63" s="289"/>
      <c r="BX63" s="289"/>
      <c r="BY63" s="289"/>
      <c r="BZ63" s="289"/>
      <c r="CA63" s="289"/>
      <c r="CB63" s="289"/>
      <c r="CC63" s="289"/>
      <c r="CD63" s="289"/>
      <c r="CE63" s="289"/>
      <c r="CF63" s="289"/>
      <c r="CG63" s="289"/>
      <c r="CH63" s="289"/>
      <c r="CI63" s="289"/>
      <c r="CJ63" s="289"/>
    </row>
    <row r="64" spans="1:88" ht="27" customHeight="1">
      <c r="B64" s="286">
        <v>11</v>
      </c>
      <c r="C64" s="447" t="s">
        <v>380</v>
      </c>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8"/>
      <c r="AQ64" s="73"/>
      <c r="AR64" s="287"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288">
        <v>11</v>
      </c>
      <c r="BC64" s="289" t="s">
        <v>381</v>
      </c>
      <c r="BD64" s="289"/>
      <c r="BE64" s="289"/>
      <c r="BF64" s="289"/>
      <c r="BG64" s="289"/>
      <c r="BH64" s="289"/>
      <c r="BI64" s="289"/>
      <c r="BJ64" s="289"/>
      <c r="BK64" s="289"/>
      <c r="BL64" s="289"/>
      <c r="BM64" s="289"/>
      <c r="BN64" s="289"/>
      <c r="BO64" s="289"/>
      <c r="BP64" s="289"/>
      <c r="BQ64" s="289"/>
      <c r="BR64" s="289"/>
      <c r="BS64" s="289"/>
      <c r="BT64" s="289"/>
      <c r="BU64" s="289"/>
      <c r="BV64" s="289"/>
      <c r="BW64" s="289"/>
      <c r="BX64" s="289"/>
      <c r="BY64" s="289"/>
      <c r="BZ64" s="289"/>
      <c r="CA64" s="289"/>
      <c r="CB64" s="289"/>
      <c r="CC64" s="289"/>
      <c r="CD64" s="289"/>
      <c r="CE64" s="289"/>
      <c r="CF64" s="289"/>
      <c r="CG64" s="289"/>
      <c r="CH64" s="289"/>
      <c r="CI64" s="289"/>
      <c r="CJ64" s="289"/>
    </row>
    <row r="65" spans="2:88" ht="27" customHeight="1">
      <c r="B65" s="286">
        <v>12</v>
      </c>
      <c r="C65" s="447" t="s">
        <v>382</v>
      </c>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8"/>
      <c r="AQ65" s="73"/>
      <c r="AR65" s="287"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288">
        <v>12</v>
      </c>
      <c r="BC65" s="289" t="s">
        <v>383</v>
      </c>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row>
    <row r="66" spans="2:88" ht="11.25" customHeight="1">
      <c r="B66" s="286">
        <v>13</v>
      </c>
      <c r="C66" s="447" t="s">
        <v>384</v>
      </c>
      <c r="D66" s="447"/>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8"/>
      <c r="AQ66" s="73"/>
      <c r="AR66" s="287" t="str">
        <f t="shared" si="0"/>
        <v xml:space="preserve">本實驗室不於報告中提供符合性聲明與量測不確定度。We do not provide a compliance statement and uncertainty in the report. </v>
      </c>
      <c r="BB66" s="288">
        <v>13</v>
      </c>
      <c r="BC66" s="289" t="s">
        <v>385</v>
      </c>
      <c r="BD66" s="289"/>
      <c r="BE66" s="289"/>
      <c r="BF66" s="289"/>
      <c r="BG66" s="289"/>
      <c r="BH66" s="289"/>
      <c r="BI66" s="289"/>
      <c r="BJ66" s="289"/>
      <c r="BK66" s="289"/>
      <c r="BL66" s="289"/>
      <c r="BM66" s="289"/>
      <c r="BN66" s="289"/>
      <c r="BO66" s="289"/>
      <c r="BP66" s="289"/>
      <c r="BQ66" s="289"/>
      <c r="BR66" s="289"/>
      <c r="BS66" s="289"/>
      <c r="BT66" s="289"/>
      <c r="BU66" s="289"/>
      <c r="BV66" s="289"/>
      <c r="BW66" s="289"/>
      <c r="BX66" s="289"/>
      <c r="BY66" s="289"/>
      <c r="BZ66" s="289"/>
      <c r="CA66" s="289"/>
      <c r="CB66" s="289"/>
      <c r="CC66" s="289"/>
      <c r="CD66" s="289"/>
      <c r="CE66" s="289"/>
      <c r="CF66" s="289"/>
      <c r="CG66" s="289"/>
      <c r="CH66" s="289"/>
      <c r="CI66" s="289"/>
      <c r="CJ66" s="289"/>
    </row>
    <row r="67" spans="2:88" ht="18" customHeight="1">
      <c r="B67" s="286">
        <v>14</v>
      </c>
      <c r="C67" s="446" t="s">
        <v>471</v>
      </c>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8"/>
      <c r="AQ67" s="73"/>
      <c r="AR67" s="287" t="str">
        <f t="shared" si="0"/>
        <v>本報告書的測試結果僅針對所收取申請廠商／試驗委託者的樣品／試驗物質／對照物質負責，不代表亦不涵蓋該廠商其他產品範疇。The results shown in this test report refer only to the sample/ test article/control article tested in the condition it was received from applicant/sponsor, and do not represent or extend to other product categories of the manufacturer.</v>
      </c>
      <c r="BB67" s="288">
        <v>14</v>
      </c>
      <c r="BC67" s="289" t="s">
        <v>386</v>
      </c>
      <c r="BD67" s="289"/>
      <c r="BE67" s="289"/>
      <c r="BF67" s="289"/>
      <c r="BG67" s="289"/>
      <c r="BH67" s="289"/>
      <c r="BI67" s="289"/>
      <c r="BJ67" s="289"/>
      <c r="BK67" s="289"/>
      <c r="BL67" s="289"/>
      <c r="BM67" s="289"/>
      <c r="BN67" s="289"/>
      <c r="BO67" s="289"/>
      <c r="BP67" s="289"/>
      <c r="BQ67" s="289"/>
      <c r="BR67" s="289"/>
      <c r="BS67" s="289"/>
      <c r="BT67" s="289"/>
      <c r="BU67" s="289"/>
      <c r="BV67" s="289"/>
      <c r="BW67" s="289"/>
      <c r="BX67" s="289"/>
      <c r="BY67" s="289"/>
      <c r="BZ67" s="289"/>
      <c r="CA67" s="289"/>
      <c r="CB67" s="289"/>
      <c r="CC67" s="289"/>
      <c r="CD67" s="289"/>
      <c r="CE67" s="289"/>
      <c r="CF67" s="289"/>
      <c r="CG67" s="289"/>
      <c r="CH67" s="289"/>
      <c r="CI67" s="289"/>
      <c r="CJ67" s="289"/>
    </row>
    <row r="68" spans="2:88" ht="18" customHeight="1">
      <c r="B68" s="286">
        <v>15</v>
      </c>
      <c r="C68" s="447" t="s">
        <v>387</v>
      </c>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8"/>
      <c r="AQ68" s="73"/>
      <c r="AR68" s="287"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288">
        <v>15</v>
      </c>
      <c r="BC68" s="289" t="s">
        <v>388</v>
      </c>
      <c r="BD68" s="289"/>
      <c r="BE68" s="289"/>
      <c r="BF68" s="289"/>
      <c r="BG68" s="289"/>
      <c r="BH68" s="289"/>
      <c r="BI68" s="289"/>
      <c r="BJ68" s="289"/>
      <c r="BK68" s="289"/>
      <c r="BL68" s="289"/>
      <c r="BM68" s="289"/>
      <c r="BN68" s="289"/>
      <c r="BO68" s="289"/>
      <c r="BP68" s="289"/>
      <c r="BQ68" s="289"/>
      <c r="BR68" s="289"/>
      <c r="BS68" s="289"/>
      <c r="BT68" s="289"/>
      <c r="BU68" s="289"/>
      <c r="BV68" s="289"/>
      <c r="BW68" s="289"/>
      <c r="BX68" s="289"/>
      <c r="BY68" s="289"/>
      <c r="BZ68" s="289"/>
      <c r="CA68" s="289"/>
      <c r="CB68" s="289"/>
      <c r="CC68" s="289"/>
      <c r="CD68" s="289"/>
      <c r="CE68" s="289"/>
      <c r="CF68" s="289"/>
      <c r="CG68" s="289"/>
      <c r="CH68" s="289"/>
      <c r="CI68" s="289"/>
      <c r="CJ68" s="289"/>
    </row>
    <row r="69" spans="2:88" ht="29.25" customHeight="1">
      <c r="B69" s="286">
        <v>16</v>
      </c>
      <c r="C69" s="447" t="s">
        <v>389</v>
      </c>
      <c r="D69" s="447"/>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8"/>
      <c r="AQ69" s="73"/>
      <c r="AR69" s="287"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288">
        <v>16</v>
      </c>
      <c r="BC69" s="289" t="s">
        <v>390</v>
      </c>
      <c r="BD69" s="289"/>
      <c r="BE69" s="289"/>
      <c r="BF69" s="289"/>
      <c r="BG69" s="289"/>
      <c r="BH69" s="289"/>
      <c r="BI69" s="289"/>
      <c r="BJ69" s="289"/>
      <c r="BK69" s="289"/>
      <c r="BL69" s="289"/>
      <c r="BM69" s="289"/>
      <c r="BN69" s="289"/>
      <c r="BO69" s="289"/>
      <c r="BP69" s="289"/>
      <c r="BQ69" s="289"/>
      <c r="BR69" s="289"/>
      <c r="BS69" s="289"/>
      <c r="BT69" s="289"/>
      <c r="BU69" s="289"/>
      <c r="BV69" s="289"/>
      <c r="BW69" s="289"/>
      <c r="BX69" s="289"/>
      <c r="BY69" s="289"/>
      <c r="BZ69" s="289"/>
      <c r="CA69" s="289"/>
      <c r="CB69" s="289"/>
      <c r="CC69" s="289"/>
      <c r="CD69" s="289"/>
      <c r="CE69" s="289"/>
      <c r="CF69" s="289"/>
      <c r="CG69" s="289"/>
      <c r="CH69" s="289"/>
      <c r="CI69" s="289"/>
      <c r="CJ69" s="289"/>
    </row>
    <row r="70" spans="2:88" ht="36" customHeight="1">
      <c r="B70" s="286">
        <v>17</v>
      </c>
      <c r="C70" s="447" t="s">
        <v>391</v>
      </c>
      <c r="D70" s="447"/>
      <c r="E70" s="447"/>
      <c r="F70" s="447"/>
      <c r="G70" s="447"/>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8"/>
      <c r="AQ70" s="73"/>
      <c r="AR70" s="287"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288">
        <v>17</v>
      </c>
      <c r="BC70" s="289" t="s">
        <v>392</v>
      </c>
      <c r="BD70" s="289"/>
      <c r="BE70" s="289"/>
      <c r="BF70" s="289"/>
      <c r="BG70" s="289"/>
      <c r="BH70" s="289"/>
      <c r="BI70" s="289"/>
      <c r="BJ70" s="289"/>
      <c r="BK70" s="289"/>
      <c r="BL70" s="289"/>
      <c r="BM70" s="289"/>
      <c r="BN70" s="289"/>
      <c r="BO70" s="289"/>
      <c r="BP70" s="289"/>
      <c r="BQ70" s="289"/>
      <c r="BR70" s="289"/>
      <c r="BS70" s="289"/>
      <c r="BT70" s="289"/>
      <c r="BU70" s="289"/>
      <c r="BV70" s="289"/>
      <c r="BW70" s="289"/>
      <c r="BX70" s="289"/>
      <c r="BY70" s="289"/>
      <c r="BZ70" s="289"/>
      <c r="CA70" s="289"/>
      <c r="CB70" s="289"/>
      <c r="CC70" s="289"/>
      <c r="CD70" s="289"/>
      <c r="CE70" s="289"/>
      <c r="CF70" s="289"/>
      <c r="CG70" s="289"/>
      <c r="CH70" s="289"/>
      <c r="CI70" s="289"/>
      <c r="CJ70" s="289"/>
    </row>
    <row r="71" spans="2:88" ht="21" customHeight="1">
      <c r="B71" s="286">
        <v>18</v>
      </c>
      <c r="C71" s="446" t="s">
        <v>393</v>
      </c>
      <c r="D71" s="447"/>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8"/>
      <c r="AQ71" s="73"/>
      <c r="AR71" s="287"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288">
        <v>18</v>
      </c>
      <c r="BC71" s="289" t="s">
        <v>394</v>
      </c>
      <c r="BD71" s="289"/>
      <c r="BE71" s="289"/>
      <c r="BF71" s="289"/>
      <c r="BG71" s="289"/>
      <c r="BH71" s="289"/>
      <c r="BI71" s="289"/>
      <c r="BJ71" s="289"/>
      <c r="BK71" s="289"/>
      <c r="BL71" s="289"/>
      <c r="BM71" s="289"/>
      <c r="BN71" s="289"/>
      <c r="BO71" s="289"/>
      <c r="BP71" s="289"/>
      <c r="BQ71" s="289"/>
      <c r="BR71" s="289"/>
      <c r="BS71" s="289"/>
      <c r="BT71" s="289"/>
      <c r="BU71" s="289"/>
      <c r="BV71" s="289"/>
      <c r="BW71" s="289"/>
      <c r="BX71" s="289"/>
      <c r="BY71" s="289"/>
      <c r="BZ71" s="289"/>
      <c r="CA71" s="289"/>
      <c r="CB71" s="289"/>
      <c r="CC71" s="289"/>
      <c r="CD71" s="289"/>
      <c r="CE71" s="289"/>
      <c r="CF71" s="289"/>
      <c r="CG71" s="289"/>
      <c r="CH71" s="289"/>
      <c r="CI71" s="289"/>
      <c r="CJ71" s="289"/>
    </row>
    <row r="72" spans="2:88" ht="29.25" customHeight="1">
      <c r="B72" s="286">
        <v>19</v>
      </c>
      <c r="C72" s="447" t="s">
        <v>395</v>
      </c>
      <c r="D72" s="447"/>
      <c r="E72" s="447"/>
      <c r="F72" s="447"/>
      <c r="G72" s="447"/>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8"/>
      <c r="AQ72" s="73"/>
      <c r="AR72" s="287"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288">
        <v>19</v>
      </c>
      <c r="BC72" s="289" t="s">
        <v>396</v>
      </c>
      <c r="BD72" s="289"/>
      <c r="BE72" s="289"/>
      <c r="BF72" s="289"/>
      <c r="BG72" s="289"/>
      <c r="BH72" s="289"/>
      <c r="BI72" s="289"/>
      <c r="BJ72" s="289"/>
      <c r="BK72" s="289"/>
      <c r="BL72" s="289"/>
      <c r="BM72" s="289"/>
      <c r="BN72" s="289"/>
      <c r="BO72" s="289"/>
      <c r="BP72" s="289"/>
      <c r="BQ72" s="289"/>
      <c r="BR72" s="289"/>
      <c r="BS72" s="289"/>
      <c r="BT72" s="289"/>
      <c r="BU72" s="289"/>
      <c r="BV72" s="289"/>
      <c r="BW72" s="289"/>
      <c r="BX72" s="289"/>
      <c r="BY72" s="289"/>
      <c r="BZ72" s="289"/>
      <c r="CA72" s="289"/>
      <c r="CB72" s="289"/>
      <c r="CC72" s="289"/>
      <c r="CD72" s="289"/>
      <c r="CE72" s="289"/>
      <c r="CF72" s="289"/>
      <c r="CG72" s="289"/>
      <c r="CH72" s="289"/>
      <c r="CI72" s="289"/>
      <c r="CJ72" s="289"/>
    </row>
    <row r="73" spans="2:88" ht="26.25" hidden="1" customHeight="1">
      <c r="B73" s="286">
        <v>20</v>
      </c>
      <c r="C73" s="443" t="s">
        <v>206</v>
      </c>
      <c r="D73" s="443"/>
      <c r="E73" s="443"/>
      <c r="F73" s="443"/>
      <c r="G73" s="443"/>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4"/>
      <c r="AH73" s="444"/>
      <c r="AI73" s="444"/>
      <c r="AJ73" s="445"/>
      <c r="AQ73" s="73"/>
      <c r="AR73" s="287"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288">
        <v>20</v>
      </c>
      <c r="BC73" s="290" t="s">
        <v>397</v>
      </c>
      <c r="BD73" s="290"/>
      <c r="BE73" s="290"/>
      <c r="BF73" s="290"/>
      <c r="BG73" s="290"/>
      <c r="BH73" s="290"/>
      <c r="BI73" s="290"/>
      <c r="BJ73" s="290"/>
      <c r="BK73" s="290"/>
      <c r="BL73" s="290"/>
      <c r="BM73" s="290"/>
      <c r="BN73" s="290"/>
      <c r="BO73" s="290"/>
      <c r="BP73" s="290"/>
      <c r="BQ73" s="290"/>
      <c r="BR73" s="290"/>
      <c r="BS73" s="290"/>
      <c r="BT73" s="290"/>
      <c r="BU73" s="290"/>
      <c r="BV73" s="290"/>
      <c r="BW73" s="290"/>
      <c r="BX73" s="290"/>
      <c r="BY73" s="290"/>
      <c r="BZ73" s="290"/>
      <c r="CA73" s="290"/>
      <c r="CB73" s="290"/>
      <c r="CC73" s="290"/>
      <c r="CD73" s="290"/>
      <c r="CE73" s="290"/>
      <c r="CF73" s="290"/>
      <c r="CG73" s="289"/>
      <c r="CH73" s="289"/>
      <c r="CI73" s="289"/>
      <c r="CJ73" s="289"/>
    </row>
    <row r="74" spans="2:88" ht="17.25" customHeight="1">
      <c r="B74" s="286">
        <v>20</v>
      </c>
      <c r="C74" s="446" t="s">
        <v>398</v>
      </c>
      <c r="D74" s="447"/>
      <c r="E74" s="447"/>
      <c r="F74" s="447"/>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8"/>
      <c r="AQ74" s="73"/>
      <c r="AR74" s="287"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288">
        <v>21</v>
      </c>
      <c r="BC74" s="289" t="s">
        <v>399</v>
      </c>
      <c r="BD74" s="289"/>
      <c r="BE74" s="289"/>
      <c r="BF74" s="289"/>
      <c r="BG74" s="289"/>
      <c r="BH74" s="289"/>
      <c r="BI74" s="289"/>
      <c r="BJ74" s="289"/>
      <c r="BK74" s="289"/>
      <c r="BL74" s="289"/>
      <c r="BM74" s="289"/>
      <c r="BN74" s="289"/>
      <c r="BO74" s="289"/>
      <c r="BP74" s="289"/>
      <c r="BQ74" s="289"/>
      <c r="BR74" s="289"/>
      <c r="BS74" s="289"/>
      <c r="BT74" s="289"/>
      <c r="BU74" s="289"/>
      <c r="BV74" s="289"/>
      <c r="BW74" s="289"/>
      <c r="BX74" s="289"/>
      <c r="BY74" s="289"/>
      <c r="BZ74" s="289"/>
      <c r="CA74" s="289"/>
      <c r="CB74" s="289"/>
      <c r="CC74" s="289"/>
      <c r="CD74" s="289"/>
      <c r="CE74" s="289"/>
      <c r="CF74" s="289"/>
      <c r="CG74" s="289"/>
      <c r="CH74" s="289"/>
      <c r="CI74" s="289"/>
      <c r="CJ74" s="289"/>
    </row>
    <row r="75" spans="2:88" ht="19.5" customHeight="1">
      <c r="B75" s="286">
        <v>21</v>
      </c>
      <c r="C75" s="446" t="s">
        <v>472</v>
      </c>
      <c r="D75" s="447"/>
      <c r="E75" s="447"/>
      <c r="F75" s="447"/>
      <c r="G75" s="447"/>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c r="AI75" s="447"/>
      <c r="AJ75" s="448"/>
      <c r="AQ75" s="73"/>
      <c r="AR75" s="287" t="str">
        <f t="shared" si="0"/>
        <v>本申請書視同合約書。本申請書經「申請廠商/試驗委託者 (聯絡人)」及「本實驗室」雙方人員簽名或蓋章確認後，視同本合約即刻生效。This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288">
        <v>22</v>
      </c>
      <c r="BC75" s="289" t="s">
        <v>400</v>
      </c>
      <c r="BD75" s="289"/>
      <c r="BE75" s="289"/>
      <c r="BF75" s="289"/>
      <c r="BG75" s="289"/>
      <c r="BH75" s="289"/>
      <c r="BI75" s="289"/>
      <c r="BJ75" s="289"/>
      <c r="BK75" s="289"/>
      <c r="BL75" s="289"/>
      <c r="BM75" s="289"/>
      <c r="BN75" s="289"/>
      <c r="BO75" s="289"/>
      <c r="BP75" s="289"/>
      <c r="BQ75" s="289"/>
      <c r="BR75" s="289"/>
      <c r="BS75" s="289"/>
      <c r="BT75" s="289"/>
      <c r="BU75" s="289"/>
      <c r="BV75" s="289"/>
      <c r="BW75" s="289"/>
      <c r="BX75" s="289"/>
      <c r="BY75" s="289"/>
      <c r="BZ75" s="289"/>
      <c r="CA75" s="289"/>
      <c r="CB75" s="289"/>
      <c r="CC75" s="289"/>
      <c r="CD75" s="289"/>
      <c r="CE75" s="289"/>
      <c r="CF75" s="289"/>
      <c r="CG75" s="289"/>
      <c r="CH75" s="289"/>
      <c r="CI75" s="289"/>
      <c r="CJ75" s="289"/>
    </row>
    <row r="76" spans="2:88" ht="19.5" customHeight="1">
      <c r="B76" s="286">
        <v>22</v>
      </c>
      <c r="C76" s="447" t="s">
        <v>401</v>
      </c>
      <c r="D76" s="447"/>
      <c r="E76" s="447"/>
      <c r="F76" s="447"/>
      <c r="G76" s="447"/>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8"/>
      <c r="AQ76" s="73"/>
      <c r="AR76" s="287"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288">
        <v>23</v>
      </c>
      <c r="BC76" s="289" t="s">
        <v>402</v>
      </c>
      <c r="BD76" s="289"/>
      <c r="BE76" s="289"/>
      <c r="BF76" s="289"/>
      <c r="BG76" s="289"/>
      <c r="BH76" s="289"/>
      <c r="BI76" s="289"/>
      <c r="BJ76" s="289"/>
      <c r="BK76" s="289"/>
      <c r="BL76" s="289"/>
      <c r="BM76" s="289"/>
      <c r="BN76" s="289"/>
      <c r="BO76" s="289"/>
      <c r="BP76" s="289"/>
      <c r="BQ76" s="289"/>
      <c r="BR76" s="289"/>
      <c r="BS76" s="289"/>
      <c r="BT76" s="289"/>
      <c r="BU76" s="289"/>
      <c r="BV76" s="289"/>
      <c r="BW76" s="289"/>
      <c r="BX76" s="289"/>
      <c r="BY76" s="289"/>
      <c r="BZ76" s="289"/>
      <c r="CA76" s="289"/>
      <c r="CB76" s="289"/>
      <c r="CC76" s="289"/>
      <c r="CD76" s="289"/>
      <c r="CE76" s="289"/>
      <c r="CF76" s="289"/>
      <c r="CG76" s="289"/>
      <c r="CH76" s="289"/>
      <c r="CI76" s="289"/>
      <c r="CJ76" s="289"/>
    </row>
    <row r="77" spans="2:88" ht="3.75" customHeight="1" thickBot="1">
      <c r="B77" s="291"/>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3"/>
    </row>
    <row r="78" spans="2:88" ht="15.75" customHeight="1">
      <c r="B78" s="449" t="s">
        <v>403</v>
      </c>
      <c r="C78" s="452" t="s">
        <v>207</v>
      </c>
      <c r="D78" s="455" t="s">
        <v>463</v>
      </c>
      <c r="E78" s="456"/>
      <c r="F78" s="456"/>
      <c r="G78" s="456"/>
      <c r="H78" s="456"/>
      <c r="I78" s="456"/>
      <c r="J78" s="456"/>
      <c r="K78" s="456"/>
      <c r="L78" s="456"/>
      <c r="M78" s="456"/>
      <c r="N78" s="456"/>
      <c r="O78" s="457"/>
      <c r="P78" s="461"/>
      <c r="Q78" s="462"/>
      <c r="R78" s="462"/>
      <c r="S78" s="462"/>
      <c r="T78" s="462"/>
      <c r="U78" s="462"/>
      <c r="V78" s="462"/>
      <c r="W78" s="462"/>
      <c r="X78" s="462"/>
      <c r="Y78" s="462"/>
      <c r="Z78" s="462"/>
      <c r="AA78" s="462"/>
      <c r="AB78" s="462"/>
      <c r="AC78" s="462"/>
      <c r="AD78" s="462"/>
      <c r="AE78" s="462"/>
      <c r="AF78" s="462"/>
      <c r="AG78" s="462"/>
      <c r="AH78" s="462"/>
      <c r="AI78" s="462"/>
      <c r="AJ78" s="463"/>
      <c r="BB78" s="295" t="s">
        <v>404</v>
      </c>
      <c r="BC78" s="296" t="s">
        <v>405</v>
      </c>
      <c r="BD78" s="297" t="s">
        <v>406</v>
      </c>
      <c r="BE78" s="298"/>
      <c r="BF78" s="298"/>
      <c r="BG78" s="298"/>
      <c r="BH78" s="298"/>
      <c r="BI78" s="298"/>
      <c r="BJ78" s="298"/>
      <c r="BK78" s="298"/>
      <c r="BL78" s="298"/>
      <c r="BM78" s="298"/>
      <c r="BN78" s="298"/>
      <c r="BO78" s="299"/>
      <c r="BP78" s="300"/>
      <c r="BQ78" s="301"/>
      <c r="BR78" s="301"/>
      <c r="BS78" s="301"/>
      <c r="BT78" s="301"/>
      <c r="BU78" s="301"/>
      <c r="BV78" s="301"/>
      <c r="BW78" s="301"/>
      <c r="BX78" s="301"/>
      <c r="BY78" s="301"/>
      <c r="BZ78" s="301"/>
      <c r="CA78" s="301"/>
      <c r="CB78" s="301"/>
      <c r="CC78" s="301"/>
      <c r="CD78" s="301"/>
      <c r="CE78" s="301"/>
      <c r="CF78" s="301"/>
      <c r="CG78" s="301"/>
      <c r="CH78" s="301"/>
      <c r="CI78" s="301"/>
      <c r="CJ78" s="301"/>
    </row>
    <row r="79" spans="2:88" ht="37.5" customHeight="1">
      <c r="B79" s="450"/>
      <c r="C79" s="453"/>
      <c r="D79" s="458"/>
      <c r="E79" s="459"/>
      <c r="F79" s="459"/>
      <c r="G79" s="459"/>
      <c r="H79" s="459"/>
      <c r="I79" s="459"/>
      <c r="J79" s="459"/>
      <c r="K79" s="459"/>
      <c r="L79" s="459"/>
      <c r="M79" s="459"/>
      <c r="N79" s="459"/>
      <c r="O79" s="460"/>
      <c r="P79" s="464"/>
      <c r="Q79" s="465"/>
      <c r="R79" s="465"/>
      <c r="S79" s="465"/>
      <c r="T79" s="465"/>
      <c r="U79" s="465"/>
      <c r="V79" s="465"/>
      <c r="W79" s="465"/>
      <c r="X79" s="465"/>
      <c r="Y79" s="465"/>
      <c r="Z79" s="465"/>
      <c r="AA79" s="465"/>
      <c r="AB79" s="465"/>
      <c r="AC79" s="465"/>
      <c r="AD79" s="465"/>
      <c r="AE79" s="465"/>
      <c r="AF79" s="465"/>
      <c r="AG79" s="465"/>
      <c r="AH79" s="465"/>
      <c r="AI79" s="465"/>
      <c r="AJ79" s="466"/>
      <c r="BB79" s="271"/>
      <c r="BC79" s="94"/>
      <c r="BD79" s="302"/>
      <c r="BE79" s="303"/>
      <c r="BF79" s="303"/>
      <c r="BG79" s="303"/>
      <c r="BH79" s="303"/>
      <c r="BI79" s="303"/>
      <c r="BJ79" s="303"/>
      <c r="BK79" s="303"/>
      <c r="BL79" s="303"/>
      <c r="BM79" s="303"/>
      <c r="BN79" s="303"/>
      <c r="BO79" s="304"/>
      <c r="BP79" s="305"/>
      <c r="BQ79" s="306"/>
      <c r="BR79" s="306"/>
      <c r="BS79" s="306"/>
      <c r="BT79" s="306"/>
      <c r="BU79" s="306"/>
      <c r="BV79" s="306"/>
      <c r="BW79" s="306"/>
      <c r="BX79" s="306"/>
      <c r="BY79" s="306"/>
      <c r="BZ79" s="306"/>
      <c r="CA79" s="306"/>
      <c r="CB79" s="306"/>
      <c r="CC79" s="306"/>
      <c r="CD79" s="306"/>
      <c r="CE79" s="306"/>
      <c r="CF79" s="306"/>
      <c r="CG79" s="306"/>
      <c r="CH79" s="306"/>
      <c r="CI79" s="306"/>
      <c r="CJ79" s="306"/>
    </row>
    <row r="80" spans="2:88" ht="16.5" thickBot="1">
      <c r="B80" s="451"/>
      <c r="C80" s="454"/>
      <c r="D80" s="467" t="s">
        <v>464</v>
      </c>
      <c r="E80" s="468"/>
      <c r="F80" s="468"/>
      <c r="G80" s="468"/>
      <c r="H80" s="468"/>
      <c r="I80" s="468"/>
      <c r="J80" s="468"/>
      <c r="K80" s="468"/>
      <c r="L80" s="468"/>
      <c r="M80" s="468"/>
      <c r="N80" s="468"/>
      <c r="O80" s="469"/>
      <c r="P80" s="470"/>
      <c r="Q80" s="471"/>
      <c r="R80" s="471"/>
      <c r="S80" s="471"/>
      <c r="T80" s="471"/>
      <c r="U80" s="471"/>
      <c r="V80" s="471"/>
      <c r="W80" s="471"/>
      <c r="X80" s="471"/>
      <c r="Y80" s="471"/>
      <c r="Z80" s="471"/>
      <c r="AA80" s="471"/>
      <c r="AB80" s="471"/>
      <c r="AC80" s="471"/>
      <c r="AD80" s="471"/>
      <c r="AE80" s="471"/>
      <c r="AF80" s="471"/>
      <c r="AG80" s="471"/>
      <c r="AH80" s="471"/>
      <c r="AI80" s="471"/>
      <c r="AJ80" s="472"/>
      <c r="BB80" s="307"/>
      <c r="BC80" s="162"/>
      <c r="BD80" s="308" t="s">
        <v>407</v>
      </c>
      <c r="BE80" s="309"/>
      <c r="BF80" s="309"/>
      <c r="BG80" s="309"/>
      <c r="BH80" s="309"/>
      <c r="BI80" s="309"/>
      <c r="BJ80" s="309"/>
      <c r="BK80" s="309"/>
      <c r="BL80" s="309"/>
      <c r="BM80" s="309"/>
      <c r="BN80" s="309"/>
      <c r="BO80" s="310"/>
      <c r="BP80" s="311"/>
      <c r="BQ80" s="312"/>
      <c r="BR80" s="312"/>
      <c r="BS80" s="312"/>
      <c r="BT80" s="312"/>
      <c r="BU80" s="312"/>
      <c r="BV80" s="312"/>
      <c r="BW80" s="312"/>
      <c r="BX80" s="312"/>
      <c r="BY80" s="312"/>
      <c r="BZ80" s="312"/>
      <c r="CA80" s="312"/>
      <c r="CB80" s="312"/>
      <c r="CC80" s="312"/>
      <c r="CD80" s="312"/>
      <c r="CE80" s="312"/>
      <c r="CF80" s="312"/>
      <c r="CG80" s="312"/>
      <c r="CH80" s="312"/>
      <c r="CI80" s="312"/>
      <c r="CJ80" s="312"/>
    </row>
    <row r="81" spans="2:88" ht="16.5" customHeight="1" thickTop="1">
      <c r="B81" s="417" t="s">
        <v>408</v>
      </c>
      <c r="C81" s="420" t="s">
        <v>409</v>
      </c>
      <c r="D81" s="423" t="s">
        <v>410</v>
      </c>
      <c r="E81" s="424"/>
      <c r="F81" s="424"/>
      <c r="G81" s="424"/>
      <c r="H81" s="424"/>
      <c r="I81" s="424"/>
      <c r="J81" s="424"/>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425"/>
      <c r="BB81" s="313" t="s">
        <v>411</v>
      </c>
      <c r="BC81" s="314" t="s">
        <v>412</v>
      </c>
      <c r="BD81" s="315" t="s">
        <v>413</v>
      </c>
      <c r="BE81" s="316"/>
      <c r="BF81" s="316"/>
      <c r="BG81" s="316"/>
      <c r="BH81" s="316"/>
      <c r="BI81" s="316"/>
      <c r="BJ81" s="316"/>
      <c r="BK81" s="316"/>
      <c r="BL81" s="316"/>
      <c r="BM81" s="316"/>
      <c r="BN81" s="316"/>
      <c r="BO81" s="316"/>
      <c r="BP81" s="316"/>
      <c r="BQ81" s="316"/>
      <c r="BR81" s="316"/>
      <c r="BS81" s="316"/>
      <c r="BT81" s="316"/>
      <c r="BU81" s="316"/>
      <c r="BV81" s="316"/>
      <c r="BW81" s="316"/>
      <c r="BX81" s="316"/>
      <c r="BY81" s="316"/>
      <c r="BZ81" s="316"/>
      <c r="CA81" s="316"/>
      <c r="CB81" s="316"/>
      <c r="CC81" s="316"/>
      <c r="CD81" s="316"/>
      <c r="CE81" s="316"/>
      <c r="CF81" s="316"/>
      <c r="CG81" s="316"/>
      <c r="CH81" s="316"/>
      <c r="CI81" s="316"/>
      <c r="CJ81" s="317"/>
    </row>
    <row r="82" spans="2:88">
      <c r="B82" s="418"/>
      <c r="C82" s="421"/>
      <c r="D82" s="318"/>
      <c r="E82" s="426" t="s">
        <v>414</v>
      </c>
      <c r="F82" s="427"/>
      <c r="G82" s="318"/>
      <c r="H82" s="428" t="s">
        <v>415</v>
      </c>
      <c r="I82" s="429"/>
      <c r="J82" s="429"/>
      <c r="K82" s="429"/>
      <c r="L82" s="429"/>
      <c r="M82" s="429"/>
      <c r="N82" s="429"/>
      <c r="O82" s="429"/>
      <c r="P82" s="429"/>
      <c r="Q82" s="429"/>
      <c r="R82" s="429"/>
      <c r="S82" s="429"/>
      <c r="T82" s="429"/>
      <c r="U82" s="429"/>
      <c r="V82" s="429"/>
      <c r="W82" s="430"/>
      <c r="X82" s="431"/>
      <c r="Y82" s="431"/>
      <c r="Z82" s="431"/>
      <c r="AA82" s="431"/>
      <c r="AB82" s="431"/>
      <c r="AC82" s="431"/>
      <c r="AD82" s="431"/>
      <c r="AE82" s="431"/>
      <c r="AF82" s="431"/>
      <c r="AG82" s="431"/>
      <c r="AH82" s="431"/>
      <c r="AI82" s="431"/>
      <c r="AJ82" s="432"/>
      <c r="BB82" s="313"/>
      <c r="BC82" s="314"/>
      <c r="BD82" s="319" t="b">
        <v>0</v>
      </c>
      <c r="BE82" s="210" t="s">
        <v>416</v>
      </c>
      <c r="BF82" s="97"/>
      <c r="BG82" s="320" t="b">
        <v>0</v>
      </c>
      <c r="BH82" s="210" t="s">
        <v>417</v>
      </c>
      <c r="BI82" s="96"/>
      <c r="BJ82" s="96"/>
      <c r="BK82" s="96"/>
      <c r="BL82" s="96"/>
      <c r="BM82" s="96"/>
      <c r="BN82" s="96"/>
      <c r="BO82" s="96"/>
      <c r="BP82" s="96"/>
      <c r="BQ82" s="96"/>
      <c r="BR82" s="96"/>
      <c r="BS82" s="96"/>
      <c r="BT82" s="96"/>
      <c r="BU82" s="96"/>
      <c r="BV82" s="96"/>
      <c r="BW82" s="321"/>
      <c r="BX82" s="322"/>
      <c r="BY82" s="322"/>
      <c r="BZ82" s="322"/>
      <c r="CA82" s="322"/>
      <c r="CB82" s="322"/>
      <c r="CC82" s="322"/>
      <c r="CD82" s="322"/>
      <c r="CE82" s="322"/>
      <c r="CF82" s="322"/>
      <c r="CG82" s="322"/>
      <c r="CH82" s="322"/>
      <c r="CI82" s="322"/>
      <c r="CJ82" s="323"/>
    </row>
    <row r="83" spans="2:88">
      <c r="B83" s="418"/>
      <c r="C83" s="421"/>
      <c r="D83" s="324"/>
      <c r="E83" s="433" t="s">
        <v>418</v>
      </c>
      <c r="F83" s="434"/>
      <c r="G83" s="434"/>
      <c r="H83" s="434"/>
      <c r="I83" s="434"/>
      <c r="J83" s="434"/>
      <c r="K83" s="434"/>
      <c r="L83" s="434"/>
      <c r="M83" s="435"/>
      <c r="N83" s="325"/>
      <c r="O83" s="433" t="s">
        <v>419</v>
      </c>
      <c r="P83" s="434"/>
      <c r="Q83" s="434"/>
      <c r="R83" s="434"/>
      <c r="S83" s="434"/>
      <c r="T83" s="435"/>
      <c r="U83" s="326"/>
      <c r="V83" s="326"/>
      <c r="W83" s="326"/>
      <c r="X83" s="326"/>
      <c r="Y83" s="326"/>
      <c r="Z83" s="326"/>
      <c r="AA83" s="326"/>
      <c r="AB83" s="326"/>
      <c r="AC83" s="326"/>
      <c r="AD83" s="326"/>
      <c r="AE83" s="326"/>
      <c r="AF83" s="326"/>
      <c r="AG83" s="326"/>
      <c r="AH83" s="326"/>
      <c r="AI83" s="326"/>
      <c r="AJ83" s="327"/>
      <c r="BB83" s="313"/>
      <c r="BC83" s="314"/>
      <c r="BD83" s="328" t="b">
        <v>0</v>
      </c>
      <c r="BE83" s="329" t="s">
        <v>420</v>
      </c>
      <c r="BF83" s="135"/>
      <c r="BG83" s="135"/>
      <c r="BH83" s="135"/>
      <c r="BI83" s="135"/>
      <c r="BJ83" s="135"/>
      <c r="BK83" s="135"/>
      <c r="BL83" s="135"/>
      <c r="BM83" s="136"/>
      <c r="BN83" s="330" t="b">
        <v>0</v>
      </c>
      <c r="BO83" s="329" t="s">
        <v>421</v>
      </c>
      <c r="BP83" s="135"/>
      <c r="BQ83" s="135"/>
      <c r="BR83" s="135"/>
      <c r="BS83" s="135"/>
      <c r="BT83" s="136"/>
      <c r="BU83" s="331"/>
      <c r="BV83" s="331"/>
      <c r="BW83" s="331"/>
      <c r="BX83" s="331"/>
      <c r="BY83" s="331"/>
      <c r="BZ83" s="331"/>
      <c r="CA83" s="331"/>
      <c r="CB83" s="331"/>
      <c r="CC83" s="331"/>
      <c r="CD83" s="331"/>
      <c r="CE83" s="331"/>
      <c r="CF83" s="331"/>
      <c r="CG83" s="331"/>
      <c r="CH83" s="331"/>
      <c r="CI83" s="331"/>
      <c r="CJ83" s="332"/>
    </row>
    <row r="84" spans="2:88">
      <c r="B84" s="418"/>
      <c r="C84" s="421"/>
      <c r="D84" s="333"/>
      <c r="E84" s="433" t="s">
        <v>422</v>
      </c>
      <c r="F84" s="434"/>
      <c r="G84" s="434"/>
      <c r="H84" s="434"/>
      <c r="I84" s="434"/>
      <c r="J84" s="434"/>
      <c r="K84" s="434"/>
      <c r="L84" s="434"/>
      <c r="M84" s="434"/>
      <c r="N84" s="434"/>
      <c r="O84" s="434"/>
      <c r="P84" s="434"/>
      <c r="Q84" s="434"/>
      <c r="R84" s="434"/>
      <c r="S84" s="434"/>
      <c r="T84" s="334"/>
      <c r="U84" s="333"/>
      <c r="V84" s="433" t="s">
        <v>423</v>
      </c>
      <c r="W84" s="434"/>
      <c r="X84" s="434"/>
      <c r="Y84" s="434"/>
      <c r="Z84" s="434"/>
      <c r="AA84" s="434"/>
      <c r="AB84" s="434"/>
      <c r="AC84" s="434"/>
      <c r="AD84" s="434"/>
      <c r="AE84" s="434"/>
      <c r="AF84" s="434"/>
      <c r="AG84" s="434"/>
      <c r="AH84" s="434"/>
      <c r="AI84" s="434"/>
      <c r="AJ84" s="436"/>
      <c r="BB84" s="313"/>
      <c r="BC84" s="314"/>
      <c r="BD84" s="335" t="b">
        <v>0</v>
      </c>
      <c r="BE84" s="329" t="s">
        <v>424</v>
      </c>
      <c r="BF84" s="135"/>
      <c r="BG84" s="135"/>
      <c r="BH84" s="135"/>
      <c r="BI84" s="135"/>
      <c r="BJ84" s="135"/>
      <c r="BK84" s="135"/>
      <c r="BL84" s="135"/>
      <c r="BM84" s="135"/>
      <c r="BN84" s="135"/>
      <c r="BO84" s="135"/>
      <c r="BP84" s="135"/>
      <c r="BQ84" s="135"/>
      <c r="BR84" s="135"/>
      <c r="BS84" s="135"/>
      <c r="BT84" s="97"/>
      <c r="BU84" s="336" t="b">
        <v>0</v>
      </c>
      <c r="BV84" s="329" t="s">
        <v>425</v>
      </c>
      <c r="BW84" s="135"/>
      <c r="BX84" s="135"/>
      <c r="BY84" s="135"/>
      <c r="BZ84" s="135"/>
      <c r="CA84" s="135"/>
      <c r="CB84" s="135"/>
      <c r="CC84" s="135"/>
      <c r="CD84" s="135"/>
      <c r="CE84" s="135"/>
      <c r="CF84" s="135"/>
      <c r="CG84" s="135"/>
      <c r="CH84" s="135"/>
      <c r="CI84" s="135"/>
      <c r="CJ84" s="136"/>
    </row>
    <row r="85" spans="2:88">
      <c r="B85" s="418"/>
      <c r="C85" s="421"/>
      <c r="D85" s="333"/>
      <c r="E85" s="433" t="s">
        <v>426</v>
      </c>
      <c r="F85" s="434"/>
      <c r="G85" s="434"/>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c r="AH85" s="434"/>
      <c r="AI85" s="434"/>
      <c r="AJ85" s="436"/>
      <c r="BB85" s="313"/>
      <c r="BC85" s="314"/>
      <c r="BD85" s="335" t="b">
        <v>0</v>
      </c>
      <c r="BE85" s="337" t="s">
        <v>427</v>
      </c>
      <c r="BF85" s="338"/>
      <c r="BG85" s="338"/>
      <c r="BH85" s="338"/>
      <c r="BI85" s="338"/>
      <c r="BJ85" s="338"/>
      <c r="BK85" s="338"/>
      <c r="BL85" s="338"/>
      <c r="BM85" s="338"/>
      <c r="BN85" s="338"/>
      <c r="BO85" s="338"/>
      <c r="BP85" s="338"/>
      <c r="BQ85" s="338"/>
      <c r="BR85" s="338"/>
      <c r="BS85" s="338"/>
      <c r="BT85" s="338"/>
      <c r="BU85" s="338"/>
      <c r="BV85" s="338"/>
      <c r="BW85" s="338"/>
      <c r="BX85" s="338"/>
      <c r="BY85" s="338"/>
      <c r="BZ85" s="338"/>
      <c r="CA85" s="338"/>
      <c r="CB85" s="338"/>
      <c r="CC85" s="338"/>
      <c r="CD85" s="338"/>
      <c r="CE85" s="338"/>
      <c r="CF85" s="338"/>
      <c r="CG85" s="338"/>
      <c r="CH85" s="338"/>
      <c r="CI85" s="338"/>
      <c r="CJ85" s="339"/>
    </row>
    <row r="86" spans="2:88">
      <c r="B86" s="419"/>
      <c r="C86" s="422"/>
      <c r="D86" s="340"/>
      <c r="E86" s="437" t="s">
        <v>428</v>
      </c>
      <c r="F86" s="438"/>
      <c r="G86" s="439"/>
      <c r="H86" s="440"/>
      <c r="I86" s="441"/>
      <c r="J86" s="441"/>
      <c r="K86" s="441"/>
      <c r="L86" s="441"/>
      <c r="M86" s="441"/>
      <c r="N86" s="441"/>
      <c r="O86" s="441"/>
      <c r="P86" s="441"/>
      <c r="Q86" s="441"/>
      <c r="R86" s="441"/>
      <c r="S86" s="441"/>
      <c r="T86" s="441"/>
      <c r="U86" s="441"/>
      <c r="V86" s="441"/>
      <c r="W86" s="441"/>
      <c r="X86" s="441"/>
      <c r="Y86" s="441"/>
      <c r="Z86" s="441"/>
      <c r="AA86" s="441"/>
      <c r="AB86" s="441"/>
      <c r="AC86" s="441"/>
      <c r="AD86" s="441"/>
      <c r="AE86" s="441"/>
      <c r="AF86" s="441"/>
      <c r="AG86" s="441"/>
      <c r="AH86" s="441"/>
      <c r="AI86" s="441"/>
      <c r="AJ86" s="442"/>
      <c r="BB86" s="341"/>
      <c r="BC86" s="342"/>
      <c r="BD86" s="343" t="b">
        <v>0</v>
      </c>
      <c r="BE86" s="344" t="s">
        <v>429</v>
      </c>
      <c r="BF86" s="345"/>
      <c r="BG86" s="346"/>
      <c r="BH86" s="347"/>
      <c r="BI86" s="347"/>
      <c r="BJ86" s="347"/>
      <c r="BK86" s="347"/>
      <c r="BL86" s="347"/>
      <c r="BM86" s="347"/>
      <c r="BN86" s="347"/>
      <c r="BO86" s="347"/>
      <c r="BP86" s="347"/>
      <c r="BQ86" s="347"/>
      <c r="BR86" s="347"/>
      <c r="BS86" s="347"/>
      <c r="BT86" s="347"/>
      <c r="BU86" s="347"/>
      <c r="BV86" s="347"/>
      <c r="BW86" s="347"/>
      <c r="BX86" s="347"/>
      <c r="BY86" s="347"/>
      <c r="BZ86" s="347"/>
      <c r="CA86" s="347"/>
      <c r="CB86" s="347"/>
      <c r="CC86" s="347"/>
      <c r="CD86" s="347"/>
      <c r="CE86" s="347"/>
      <c r="CF86" s="347"/>
      <c r="CG86" s="347"/>
      <c r="CH86" s="347"/>
      <c r="CI86" s="347"/>
      <c r="CJ86" s="348"/>
    </row>
    <row r="87" spans="2:88" ht="27.75" customHeight="1">
      <c r="B87" s="412" t="s">
        <v>469</v>
      </c>
      <c r="C87" s="412"/>
      <c r="D87" s="412"/>
      <c r="E87" s="412"/>
      <c r="F87" s="412"/>
      <c r="G87" s="413"/>
      <c r="H87" s="413"/>
      <c r="I87" s="413"/>
      <c r="J87" s="413"/>
      <c r="K87" s="413"/>
      <c r="L87" s="413"/>
      <c r="M87" s="413"/>
      <c r="N87" s="414" t="s">
        <v>208</v>
      </c>
      <c r="O87" s="414"/>
      <c r="P87" s="414"/>
      <c r="Q87" s="415"/>
      <c r="R87" s="415"/>
      <c r="S87" s="415"/>
      <c r="T87" s="415"/>
      <c r="U87" s="415"/>
      <c r="V87" s="415"/>
      <c r="W87" s="415"/>
      <c r="X87" s="349"/>
      <c r="Y87" s="349"/>
      <c r="Z87" s="415" t="s">
        <v>209</v>
      </c>
      <c r="AA87" s="415"/>
      <c r="AB87" s="415"/>
      <c r="AC87" s="415"/>
      <c r="AD87" s="416"/>
      <c r="AE87" s="416"/>
      <c r="AF87" s="416"/>
      <c r="AG87" s="416"/>
      <c r="AH87" s="416"/>
      <c r="AI87" s="416"/>
      <c r="AJ87" s="416"/>
      <c r="BB87" s="350" t="s">
        <v>430</v>
      </c>
      <c r="BC87" s="350"/>
      <c r="BD87" s="350"/>
      <c r="BE87" s="350"/>
      <c r="BF87" s="350"/>
      <c r="BG87" s="351" t="s">
        <v>431</v>
      </c>
      <c r="BH87" s="352"/>
      <c r="BI87" s="352"/>
      <c r="BJ87" s="352"/>
      <c r="BK87" s="352"/>
      <c r="BL87" s="352"/>
      <c r="BM87" s="352"/>
      <c r="BN87" s="351" t="s">
        <v>432</v>
      </c>
      <c r="BO87" s="352"/>
      <c r="BP87" s="353"/>
      <c r="BQ87" s="351"/>
      <c r="BR87" s="352"/>
      <c r="BS87" s="352"/>
      <c r="BT87" s="352"/>
      <c r="BU87" s="352"/>
      <c r="BV87" s="352"/>
      <c r="BW87" s="352"/>
      <c r="BX87" s="352"/>
      <c r="BY87" s="352"/>
      <c r="BZ87" s="352"/>
      <c r="CA87" s="353"/>
      <c r="CB87" s="352"/>
      <c r="CC87" s="352" t="s">
        <v>433</v>
      </c>
      <c r="CD87" s="352"/>
      <c r="CE87" s="353"/>
      <c r="CF87" s="352"/>
      <c r="CG87" s="352"/>
      <c r="CH87" s="352"/>
      <c r="CI87" s="352"/>
      <c r="CJ87" s="352"/>
    </row>
  </sheetData>
  <sheetProtection algorithmName="SHA-512" hashValue="b7tm/yVgYWN2xYu2MnLmejIUnReuImtLm5ZzH3fcN1WzbZeDYn/81FMcQFAIriUMVs+WRcQ1Eohah+MftfPmaA==" saltValue="Hov+dWNnQP0HWTxUDC5FnA==" spinCount="100000" sheet="1" scenarios="1" formatCells="0" formatRows="0" selectLockedCells="1"/>
  <mergeCells count="18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AC29:AJ29"/>
    <mergeCell ref="N30:AJ30"/>
    <mergeCell ref="AD22:AJ22"/>
    <mergeCell ref="D23:AJ23"/>
    <mergeCell ref="E34:I36"/>
    <mergeCell ref="J34:T36"/>
    <mergeCell ref="U34:AA36"/>
    <mergeCell ref="AD34:AJ34"/>
    <mergeCell ref="AD35:AJ35"/>
    <mergeCell ref="AD36:AJ36"/>
    <mergeCell ref="D31:AJ31"/>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39:AJ40"/>
    <mergeCell ref="E40:I40"/>
    <mergeCell ref="J40:T40"/>
    <mergeCell ref="D41:D42"/>
    <mergeCell ref="E41:I42"/>
    <mergeCell ref="K41:T41"/>
    <mergeCell ref="U41:AJ42"/>
    <mergeCell ref="K42:T42"/>
    <mergeCell ref="C55:AJ55"/>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C67:AJ67"/>
    <mergeCell ref="C68:AJ68"/>
    <mergeCell ref="C69:AJ69"/>
    <mergeCell ref="C70:AJ70"/>
    <mergeCell ref="C71:AJ71"/>
    <mergeCell ref="C72:AJ72"/>
    <mergeCell ref="C61:AJ61"/>
    <mergeCell ref="C62:AJ62"/>
    <mergeCell ref="C63:AJ63"/>
    <mergeCell ref="C64:AJ64"/>
    <mergeCell ref="C65:AJ65"/>
    <mergeCell ref="C66:AJ66"/>
    <mergeCell ref="C73:AF73"/>
    <mergeCell ref="AG73:AJ73"/>
    <mergeCell ref="C74:AJ74"/>
    <mergeCell ref="C75:AJ75"/>
    <mergeCell ref="C76:AJ76"/>
    <mergeCell ref="B78:B80"/>
    <mergeCell ref="C78:C80"/>
    <mergeCell ref="D78:O79"/>
    <mergeCell ref="P78:AJ79"/>
    <mergeCell ref="D80:O80"/>
    <mergeCell ref="P80:AJ80"/>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s>
  <phoneticPr fontId="3" type="noConversion"/>
  <conditionalFormatting sqref="D9:AJ10">
    <cfRule type="expression" dxfId="249" priority="10">
      <formula>OR($BD$8=TRUE,$BN$8=TRUE)</formula>
    </cfRule>
  </conditionalFormatting>
  <conditionalFormatting sqref="D17:AJ21">
    <cfRule type="expression" dxfId="248" priority="11">
      <formula>$BD$16=TRUE</formula>
    </cfRule>
  </conditionalFormatting>
  <conditionalFormatting sqref="D47:AJ49">
    <cfRule type="cellIs" dxfId="247" priority="48" operator="equal">
      <formula>" "</formula>
    </cfRule>
  </conditionalFormatting>
  <conditionalFormatting sqref="D50:AJ52">
    <cfRule type="containsBlanks" dxfId="246" priority="49">
      <formula>LEN(TRIM(D50))=0</formula>
    </cfRule>
  </conditionalFormatting>
  <conditionalFormatting sqref="E8">
    <cfRule type="expression" dxfId="245" priority="13" stopIfTrue="1">
      <formula>BD8=TRUE</formula>
    </cfRule>
  </conditionalFormatting>
  <conditionalFormatting sqref="E16">
    <cfRule type="expression" dxfId="244" priority="37" stopIfTrue="1">
      <formula>BD16=TRUE</formula>
    </cfRule>
  </conditionalFormatting>
  <conditionalFormatting sqref="E82:E86">
    <cfRule type="expression" dxfId="243" priority="40" stopIfTrue="1">
      <formula>BD82=TRUE</formula>
    </cfRule>
  </conditionalFormatting>
  <conditionalFormatting sqref="H82">
    <cfRule type="expression" dxfId="242" priority="45" stopIfTrue="1">
      <formula>BG82=TRUE</formula>
    </cfRule>
  </conditionalFormatting>
  <conditionalFormatting sqref="H86">
    <cfRule type="expression" dxfId="241" priority="22">
      <formula>AND($D86=TRUE, $H$86="")</formula>
    </cfRule>
    <cfRule type="expression" dxfId="240" priority="23">
      <formula>AND($D86=TRUE, $H$86&lt;&gt;"")</formula>
    </cfRule>
  </conditionalFormatting>
  <conditionalFormatting sqref="J22">
    <cfRule type="expression" dxfId="239" priority="25" stopIfTrue="1">
      <formula>BI22=TRUE</formula>
    </cfRule>
  </conditionalFormatting>
  <conditionalFormatting sqref="J34 J32 L3:L6 L9:L10 J38:J40">
    <cfRule type="containsBlanks" dxfId="238" priority="51">
      <formula>LEN(TRIM(J3))=0</formula>
    </cfRule>
  </conditionalFormatting>
  <conditionalFormatting sqref="J32:T33">
    <cfRule type="expression" dxfId="237" priority="16">
      <formula>IF(AND($BU$25=TRUE,L32&lt;&gt;""), IF(SUMPRODUCT(LEN(L32)-LEN(SUBSTITUTE(LOWER(L32), MID("abcdefghijklmnopqrstuvwxyz", ROW(INDIRECT("1:26")), 1), ""))) &lt;= 2, TRUE, FALSE), FALSE)</formula>
    </cfRule>
  </conditionalFormatting>
  <conditionalFormatting sqref="J34:T36">
    <cfRule type="expression" dxfId="236" priority="17">
      <formula>AND(OR($BU$25=TRUE, $BU$27=TRUE), LENB(J34)-LEN(J34)&gt;0)</formula>
    </cfRule>
  </conditionalFormatting>
  <conditionalFormatting sqref="K41:K42">
    <cfRule type="expression" dxfId="235" priority="38" stopIfTrue="1">
      <formula>BJ41=TRUE</formula>
    </cfRule>
  </conditionalFormatting>
  <conditionalFormatting sqref="L17 L19">
    <cfRule type="expression" dxfId="234" priority="1">
      <formula>IF(AND($BU$25=TRUE,$BN$8), IF(SUMPRODUCT(LEN(L17)-LEN(SUBSTITUTE(LOWER(L17), MID("abcdefghijklmnopqrstuvwxyz", ROW(INDIRECT("1:26")), 1), ""))) &lt;= 2, TRUE, FALSE), FALSE)</formula>
    </cfRule>
  </conditionalFormatting>
  <conditionalFormatting sqref="L3:AJ3">
    <cfRule type="expression" dxfId="233" priority="9">
      <formula>IF(AND($BU$25=TRUE,$L$3&lt;&gt;""), IF(SUMPRODUCT(LEN(L3)-LEN(SUBSTITUTE(LOWER(L3), MID("abcdefghijklmnopqrstuvwxyz", ROW(INDIRECT("1:26")), 1), ""))) &lt;= 2, TRUE, FALSE), FALSE)</formula>
    </cfRule>
  </conditionalFormatting>
  <conditionalFormatting sqref="L9:AJ10 L4:AJ4 L6:AJ6 J32 J34">
    <cfRule type="expression" dxfId="232" priority="12">
      <formula>IF(AND($BU$25=TRUE,J4&lt;&gt;""), IF(SUMPRODUCT(LEN(J4)-LEN(SUBSTITUTE(LOWER(J4), MID("abcdefghijklmnopqrstuvwxyz", ROW(INDIRECT("1:26")), 1), ""))) &lt;= 2, TRUE, FALSE), FALSE)</formula>
    </cfRule>
  </conditionalFormatting>
  <conditionalFormatting sqref="N30">
    <cfRule type="expression" dxfId="231" priority="21">
      <formula>AND($U$28=TRUE,$N$29&lt;&gt;TRUE,$AA$29&lt;&gt;TRUE,$N$30="")</formula>
    </cfRule>
    <cfRule type="expression" dxfId="230" priority="18">
      <formula>AND($BU$28,AND($BN$29=FALSE,$CA$29=FALSE,$N$30=""))</formula>
    </cfRule>
  </conditionalFormatting>
  <conditionalFormatting sqref="O8">
    <cfRule type="expression" dxfId="229" priority="14" stopIfTrue="1">
      <formula>BN8=TRUE</formula>
    </cfRule>
  </conditionalFormatting>
  <conditionalFormatting sqref="O22">
    <cfRule type="expression" dxfId="228" priority="24" stopIfTrue="1">
      <formula>BN22=TRUE</formula>
    </cfRule>
  </conditionalFormatting>
  <conditionalFormatting sqref="O24:O25">
    <cfRule type="expression" dxfId="227" priority="27" stopIfTrue="1">
      <formula>BN24=TRUE</formula>
    </cfRule>
  </conditionalFormatting>
  <conditionalFormatting sqref="O27">
    <cfRule type="expression" dxfId="226" priority="29" stopIfTrue="1">
      <formula>BN27=TRUE</formula>
    </cfRule>
  </conditionalFormatting>
  <conditionalFormatting sqref="O28">
    <cfRule type="expression" dxfId="225" priority="15">
      <formula>BN28=TRUE</formula>
    </cfRule>
  </conditionalFormatting>
  <conditionalFormatting sqref="O29">
    <cfRule type="expression" dxfId="224" priority="31">
      <formula>BN29=TRUE</formula>
    </cfRule>
  </conditionalFormatting>
  <conditionalFormatting sqref="O83">
    <cfRule type="expression" dxfId="223" priority="46" stopIfTrue="1">
      <formula>BN83=TRUE</formula>
    </cfRule>
  </conditionalFormatting>
  <conditionalFormatting sqref="O29:Z29">
    <cfRule type="expression" dxfId="222" priority="20">
      <formula>AND($BU$28,AND($BN$29=FALSE,$CA$29=FALSE,$N$30=""))</formula>
    </cfRule>
  </conditionalFormatting>
  <conditionalFormatting sqref="U27:AJ27">
    <cfRule type="expression" dxfId="221" priority="50">
      <formula>$U$27&lt;&gt;""</formula>
    </cfRule>
  </conditionalFormatting>
  <conditionalFormatting sqref="V22">
    <cfRule type="expression" dxfId="220" priority="26" stopIfTrue="1">
      <formula>BU22=TRUE</formula>
    </cfRule>
  </conditionalFormatting>
  <conditionalFormatting sqref="V24:V25">
    <cfRule type="expression" dxfId="219" priority="33" stopIfTrue="1">
      <formula>BU24=TRUE</formula>
    </cfRule>
  </conditionalFormatting>
  <conditionalFormatting sqref="V28 O28">
    <cfRule type="expression" dxfId="218" priority="32">
      <formula>AND($BN$27,AND($BN$28=FALSE,$BU$28=FALSE))</formula>
    </cfRule>
  </conditionalFormatting>
  <conditionalFormatting sqref="V28">
    <cfRule type="expression" dxfId="217" priority="30">
      <formula>BU28=TRUE</formula>
    </cfRule>
  </conditionalFormatting>
  <conditionalFormatting sqref="V84">
    <cfRule type="expression" dxfId="216" priority="47" stopIfTrue="1">
      <formula>BU84=TRUE</formula>
    </cfRule>
  </conditionalFormatting>
  <conditionalFormatting sqref="AC29">
    <cfRule type="expression" dxfId="215" priority="36">
      <formula>CA29=TRUE</formula>
    </cfRule>
    <cfRule type="expression" dxfId="214" priority="19">
      <formula>AND($BU$28,AND($BN$29=FALSE,$CA$29=FALSE,$N$30=""))</formula>
    </cfRule>
  </conditionalFormatting>
  <conditionalFormatting sqref="AC37:AC38">
    <cfRule type="containsBlanks" dxfId="213" priority="52">
      <formula>LEN(TRIM(AC37))=0</formula>
    </cfRule>
  </conditionalFormatting>
  <conditionalFormatting sqref="AD24">
    <cfRule type="expression" dxfId="212" priority="35" stopIfTrue="1">
      <formula>CC24=TRUE</formula>
    </cfRule>
  </conditionalFormatting>
  <conditionalFormatting sqref="AD32:AD36">
    <cfRule type="expression" dxfId="211" priority="4" stopIfTrue="1">
      <formula>CC32=TRUE</formula>
    </cfRule>
  </conditionalFormatting>
  <conditionalFormatting sqref="AD32:AJ33">
    <cfRule type="expression" dxfId="210" priority="3">
      <formula>IF(OR($CC$32,$CC$33)=FALSE,TRUE,FALSE)</formula>
    </cfRule>
  </conditionalFormatting>
  <conditionalFormatting sqref="AD34:AJ36">
    <cfRule type="expression" dxfId="209" priority="2">
      <formula>IF(OR($CC$34:$CC$36)=TRUE,FALSE,TRUE)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E722735A-17C4-4CB9-9DE2-BE925841A17A}">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FB81EA35-71AD-4EB6-B984-9BEDB8C38C9F}">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0D424FBB-F9E8-4B02-B205-E6501B6677B9}">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B9C58AB1-6603-4D87-8868-83B45FFA4055}">
      <formula1>IF($BU$25=TRUE, IF(SUMPRODUCT(LEN(J32)-LEN(SUBSTITUTE(LOWER(J32), MID("abcdefghijklmnopqrstuvwxyz", ROW(INDIRECT("1:26")), 1), ""))) &lt;= 2, FALSE, TRUE), TRUE)</formula1>
    </dataValidation>
    <dataValidation type="custom" allowBlank="1" showInputMessage="1" showErrorMessage="1" errorTitle="123" sqref="U25" xr:uid="{D39AA2C8-3722-45DC-97DA-B644D2ECA8DC}">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B0BD7B75-AA79-4E1F-9671-0052D4337F39}"/>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D13E6AF9-A93F-417E-975F-EA9509F79A56}"/>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588F943D-9C12-4995-B3DF-A4C24D1FD770}">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0C580D48-B668-41D9-AE9E-978C907D35ED}">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D38F22AC-71AD-435A-96D2-1C3E33773DA4}">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B1E8A01F-67BF-4149-99EE-89652B7C618C}"/>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81B2B81B-EE72-4C24-B1C5-BAFCF6EBDA07}"/>
    <hyperlink ref="A16" location="附件一、付款切結書!Print_Area" display="付款切結書連結" xr:uid="{02721A14-445A-4C99-98F3-64CC7EF564ED}"/>
    <hyperlink ref="A24:A25" location="'安心資訊平台聲明書(事後申請)'!Print_Area" display="'安心資訊平台聲明書(事後申請)'!Print_Area" xr:uid="{5362EB1B-A07D-43D3-968C-DD81A915BC1C}"/>
    <hyperlink ref="A15" location="附件一、付款切結書!A1" display="payment statement" xr:uid="{652BEC3C-461D-49CD-A4AC-A1F3DD5AFDF4}"/>
    <hyperlink ref="A34" location="附件二、委託檢測聲明書!A1" display="Statemen of authorization" xr:uid="{444AC4D4-5385-43D2-B494-13378996BE7B}"/>
    <hyperlink ref="A35" location="附件二、委託檢測聲明書!Print_Area" display="委託檢測聲明書連結" xr:uid="{7426FDB0-01E6-4CF8-8498-DD4AD6C7F045}"/>
  </hyperlinks>
  <printOptions horizontalCentered="1"/>
  <pageMargins left="0.11811023622047245" right="0.11811023622047245" top="0.98425196850393704" bottom="0.78740157480314965" header="0.23622047244094491" footer="0.47244094488188981"/>
  <pageSetup paperSize="9" scale="91" fitToHeight="3" orientation="portrait" r:id="rId3"/>
  <headerFooter>
    <oddHeader>&amp;L&amp;G&amp;C&amp;"微軟正黑體,Bold"&amp;11台檢工業科技股份有限公司
SGS Taiwan Industrial Services Ltd.
健康產業服務部委託試驗申請書- 化粧保養品安全評估暨產品資訊檔案(PIF)服務
Health Industry Services Application Form-PIF</oddHeader>
    <oddFooter>&amp;L&amp;"微軟正黑體"&amp;9健康產業服務部委託試驗申請書- 化粧保養品安全評估暨產品資訊檔案(PIF)服務 Health Industry Services Application Form-PIF
報告號碼Report No.:&amp;C&amp;"微軟正黑體"&amp;9Page &amp;P of &amp;N&amp;R&amp;"微軟正黑體"&amp;9版次Version：1.7    發行日期Issued Date：2025.07.21</oddFooter>
  </headerFooter>
  <rowBreaks count="2" manualBreakCount="2">
    <brk id="45" min="1" max="35" man="1"/>
    <brk id="52" min="1" max="35" man="1"/>
  </rowBreaks>
  <colBreaks count="1" manualBreakCount="1">
    <brk id="36" max="86" man="1"/>
  </col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3793" r:id="rId7"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33794" r:id="rId8"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33795" r:id="rId9"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33796" r:id="rId10"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33797" r:id="rId11"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33798" r:id="rId12"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33799" r:id="rId13" name="Check Box 7">
              <controlPr defaultSize="0" autoFill="0" autoLine="0" autoPict="0">
                <anchor moveWithCells="1">
                  <from>
                    <xdr:col>3</xdr:col>
                    <xdr:colOff>0</xdr:colOff>
                    <xdr:row>7</xdr:row>
                    <xdr:rowOff>0</xdr:rowOff>
                  </from>
                  <to>
                    <xdr:col>4</xdr:col>
                    <xdr:colOff>47625</xdr:colOff>
                    <xdr:row>8</xdr:row>
                    <xdr:rowOff>19050</xdr:rowOff>
                  </to>
                </anchor>
              </controlPr>
            </control>
          </mc:Choice>
        </mc:AlternateContent>
        <mc:AlternateContent xmlns:mc="http://schemas.openxmlformats.org/markup-compatibility/2006">
          <mc:Choice Requires="x14">
            <control shapeId="33800" r:id="rId14" name="Check Box 8">
              <controlPr defaultSize="0" autoFill="0" autoLine="0" autoPict="0">
                <anchor moveWithCells="1">
                  <from>
                    <xdr:col>13</xdr:col>
                    <xdr:colOff>0</xdr:colOff>
                    <xdr:row>24</xdr:row>
                    <xdr:rowOff>0</xdr:rowOff>
                  </from>
                  <to>
                    <xdr:col>14</xdr:col>
                    <xdr:colOff>47625</xdr:colOff>
                    <xdr:row>26</xdr:row>
                    <xdr:rowOff>19050</xdr:rowOff>
                  </to>
                </anchor>
              </controlPr>
            </control>
          </mc:Choice>
        </mc:AlternateContent>
        <mc:AlternateContent xmlns:mc="http://schemas.openxmlformats.org/markup-compatibility/2006">
          <mc:Choice Requires="x14">
            <control shapeId="33801" r:id="rId15" name="Check Box 9">
              <controlPr defaultSize="0" autoFill="0" autoLine="0" autoPict="0">
                <anchor moveWithCells="1">
                  <from>
                    <xdr:col>13</xdr:col>
                    <xdr:colOff>0</xdr:colOff>
                    <xdr:row>26</xdr:row>
                    <xdr:rowOff>0</xdr:rowOff>
                  </from>
                  <to>
                    <xdr:col>14</xdr:col>
                    <xdr:colOff>47625</xdr:colOff>
                    <xdr:row>27</xdr:row>
                    <xdr:rowOff>19050</xdr:rowOff>
                  </to>
                </anchor>
              </controlPr>
            </control>
          </mc:Choice>
        </mc:AlternateContent>
        <mc:AlternateContent xmlns:mc="http://schemas.openxmlformats.org/markup-compatibility/2006">
          <mc:Choice Requires="x14">
            <control shapeId="33802" r:id="rId16" name="Check Box 10">
              <controlPr defaultSize="0" autoFill="0" autoLine="0" autoPict="0">
                <anchor moveWithCells="1">
                  <from>
                    <xdr:col>13</xdr:col>
                    <xdr:colOff>0</xdr:colOff>
                    <xdr:row>27</xdr:row>
                    <xdr:rowOff>0</xdr:rowOff>
                  </from>
                  <to>
                    <xdr:col>14</xdr:col>
                    <xdr:colOff>47625</xdr:colOff>
                    <xdr:row>28</xdr:row>
                    <xdr:rowOff>19050</xdr:rowOff>
                  </to>
                </anchor>
              </controlPr>
            </control>
          </mc:Choice>
        </mc:AlternateContent>
        <mc:AlternateContent xmlns:mc="http://schemas.openxmlformats.org/markup-compatibility/2006">
          <mc:Choice Requires="x14">
            <control shapeId="33803" r:id="rId17" name="Check Box 11">
              <controlPr defaultSize="0" autoFill="0" autoLine="0" autoPict="0">
                <anchor moveWithCells="1">
                  <from>
                    <xdr:col>13</xdr:col>
                    <xdr:colOff>0</xdr:colOff>
                    <xdr:row>28</xdr:row>
                    <xdr:rowOff>0</xdr:rowOff>
                  </from>
                  <to>
                    <xdr:col>14</xdr:col>
                    <xdr:colOff>47625</xdr:colOff>
                    <xdr:row>29</xdr:row>
                    <xdr:rowOff>19050</xdr:rowOff>
                  </to>
                </anchor>
              </controlPr>
            </control>
          </mc:Choice>
        </mc:AlternateContent>
        <mc:AlternateContent xmlns:mc="http://schemas.openxmlformats.org/markup-compatibility/2006">
          <mc:Choice Requires="x14">
            <control shapeId="33804" r:id="rId18" name="Check Box 12">
              <controlPr defaultSize="0" autoFill="0" autoLine="0" autoPict="0">
                <anchor moveWithCells="1">
                  <from>
                    <xdr:col>20</xdr:col>
                    <xdr:colOff>0</xdr:colOff>
                    <xdr:row>27</xdr:row>
                    <xdr:rowOff>0</xdr:rowOff>
                  </from>
                  <to>
                    <xdr:col>21</xdr:col>
                    <xdr:colOff>47625</xdr:colOff>
                    <xdr:row>28</xdr:row>
                    <xdr:rowOff>19050</xdr:rowOff>
                  </to>
                </anchor>
              </controlPr>
            </control>
          </mc:Choice>
        </mc:AlternateContent>
        <mc:AlternateContent xmlns:mc="http://schemas.openxmlformats.org/markup-compatibility/2006">
          <mc:Choice Requires="x14">
            <control shapeId="33805" r:id="rId19" name="Check Box 13">
              <controlPr defaultSize="0" autoFill="0" autoLine="0" autoPict="0">
                <anchor moveWithCells="1">
                  <from>
                    <xdr:col>20</xdr:col>
                    <xdr:colOff>0</xdr:colOff>
                    <xdr:row>24</xdr:row>
                    <xdr:rowOff>0</xdr:rowOff>
                  </from>
                  <to>
                    <xdr:col>21</xdr:col>
                    <xdr:colOff>47625</xdr:colOff>
                    <xdr:row>26</xdr:row>
                    <xdr:rowOff>19050</xdr:rowOff>
                  </to>
                </anchor>
              </controlPr>
            </control>
          </mc:Choice>
        </mc:AlternateContent>
        <mc:AlternateContent xmlns:mc="http://schemas.openxmlformats.org/markup-compatibility/2006">
          <mc:Choice Requires="x14">
            <control shapeId="33806" r:id="rId20" name="Check Box 14">
              <controlPr defaultSize="0" autoFill="0" autoLine="0" autoPict="0">
                <anchor moveWithCells="1">
                  <from>
                    <xdr:col>20</xdr:col>
                    <xdr:colOff>0</xdr:colOff>
                    <xdr:row>23</xdr:row>
                    <xdr:rowOff>0</xdr:rowOff>
                  </from>
                  <to>
                    <xdr:col>21</xdr:col>
                    <xdr:colOff>47625</xdr:colOff>
                    <xdr:row>24</xdr:row>
                    <xdr:rowOff>19050</xdr:rowOff>
                  </to>
                </anchor>
              </controlPr>
            </control>
          </mc:Choice>
        </mc:AlternateContent>
        <mc:AlternateContent xmlns:mc="http://schemas.openxmlformats.org/markup-compatibility/2006">
          <mc:Choice Requires="x14">
            <control shapeId="33807" r:id="rId21" name="Check Box 15">
              <controlPr defaultSize="0" autoFill="0" autoLine="0" autoPict="0">
                <anchor moveWithCells="1">
                  <from>
                    <xdr:col>26</xdr:col>
                    <xdr:colOff>0</xdr:colOff>
                    <xdr:row>28</xdr:row>
                    <xdr:rowOff>0</xdr:rowOff>
                  </from>
                  <to>
                    <xdr:col>27</xdr:col>
                    <xdr:colOff>0</xdr:colOff>
                    <xdr:row>29</xdr:row>
                    <xdr:rowOff>19050</xdr:rowOff>
                  </to>
                </anchor>
              </controlPr>
            </control>
          </mc:Choice>
        </mc:AlternateContent>
        <mc:AlternateContent xmlns:mc="http://schemas.openxmlformats.org/markup-compatibility/2006">
          <mc:Choice Requires="x14">
            <control shapeId="33808" r:id="rId22" name="Check Box 16">
              <controlPr defaultSize="0" autoFill="0" autoLine="0" autoPict="0">
                <anchor moveWithCells="1">
                  <from>
                    <xdr:col>28</xdr:col>
                    <xdr:colOff>0</xdr:colOff>
                    <xdr:row>23</xdr:row>
                    <xdr:rowOff>0</xdr:rowOff>
                  </from>
                  <to>
                    <xdr:col>29</xdr:col>
                    <xdr:colOff>47625</xdr:colOff>
                    <xdr:row>24</xdr:row>
                    <xdr:rowOff>19050</xdr:rowOff>
                  </to>
                </anchor>
              </controlPr>
            </control>
          </mc:Choice>
        </mc:AlternateContent>
        <mc:AlternateContent xmlns:mc="http://schemas.openxmlformats.org/markup-compatibility/2006">
          <mc:Choice Requires="x14">
            <control shapeId="33809" r:id="rId23" name="Check Box 17">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33810" r:id="rId24" name="Check Box 18">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33811" r:id="rId25" name="Check Box 19">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33812" r:id="rId26" name="Check Box 20">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33813" r:id="rId27" name="Check Box 21">
              <controlPr defaultSize="0" autoFill="0" autoLine="0" autoPict="0">
                <anchor moveWithCells="1">
                  <from>
                    <xdr:col>28</xdr:col>
                    <xdr:colOff>0</xdr:colOff>
                    <xdr:row>35</xdr:row>
                    <xdr:rowOff>0</xdr:rowOff>
                  </from>
                  <to>
                    <xdr:col>29</xdr:col>
                    <xdr:colOff>47625</xdr:colOff>
                    <xdr:row>36</xdr:row>
                    <xdr:rowOff>28575</xdr:rowOff>
                  </to>
                </anchor>
              </controlPr>
            </control>
          </mc:Choice>
        </mc:AlternateContent>
        <mc:AlternateContent xmlns:mc="http://schemas.openxmlformats.org/markup-compatibility/2006">
          <mc:Choice Requires="x14">
            <control shapeId="33814" r:id="rId28" name="Check Box 22">
              <controlPr defaultSize="0" autoFill="0" autoLine="0" autoPict="0">
                <anchor moveWithCells="1">
                  <from>
                    <xdr:col>9</xdr:col>
                    <xdr:colOff>0</xdr:colOff>
                    <xdr:row>39</xdr:row>
                    <xdr:rowOff>266700</xdr:rowOff>
                  </from>
                  <to>
                    <xdr:col>10</xdr:col>
                    <xdr:colOff>0</xdr:colOff>
                    <xdr:row>40</xdr:row>
                    <xdr:rowOff>219075</xdr:rowOff>
                  </to>
                </anchor>
              </controlPr>
            </control>
          </mc:Choice>
        </mc:AlternateContent>
        <mc:AlternateContent xmlns:mc="http://schemas.openxmlformats.org/markup-compatibility/2006">
          <mc:Choice Requires="x14">
            <control shapeId="33815" r:id="rId29" name="Check Box 23">
              <controlPr defaultSize="0" autoFill="0" autoLine="0" autoPict="0">
                <anchor moveWithCells="1">
                  <from>
                    <xdr:col>9</xdr:col>
                    <xdr:colOff>0</xdr:colOff>
                    <xdr:row>41</xdr:row>
                    <xdr:rowOff>0</xdr:rowOff>
                  </from>
                  <to>
                    <xdr:col>10</xdr:col>
                    <xdr:colOff>0</xdr:colOff>
                    <xdr:row>42</xdr:row>
                    <xdr:rowOff>28575</xdr:rowOff>
                  </to>
                </anchor>
              </controlPr>
            </control>
          </mc:Choice>
        </mc:AlternateContent>
        <mc:AlternateContent xmlns:mc="http://schemas.openxmlformats.org/markup-compatibility/2006">
          <mc:Choice Requires="x14">
            <control shapeId="33816" r:id="rId30" name="Check Box 24">
              <controlPr defaultSize="0" autoFill="0" autoLine="0" autoPict="0">
                <anchor moveWithCells="1">
                  <from>
                    <xdr:col>8</xdr:col>
                    <xdr:colOff>0</xdr:colOff>
                    <xdr:row>21</xdr:row>
                    <xdr:rowOff>0</xdr:rowOff>
                  </from>
                  <to>
                    <xdr:col>9</xdr:col>
                    <xdr:colOff>47625</xdr:colOff>
                    <xdr:row>22</xdr:row>
                    <xdr:rowOff>28575</xdr:rowOff>
                  </to>
                </anchor>
              </controlPr>
            </control>
          </mc:Choice>
        </mc:AlternateContent>
        <mc:AlternateContent xmlns:mc="http://schemas.openxmlformats.org/markup-compatibility/2006">
          <mc:Choice Requires="x14">
            <control shapeId="33817" r:id="rId31" name="Check Box 25">
              <controlPr defaultSize="0" autoFill="0" autoLine="0" autoPict="0">
                <anchor moveWithCells="1">
                  <from>
                    <xdr:col>13</xdr:col>
                    <xdr:colOff>0</xdr:colOff>
                    <xdr:row>21</xdr:row>
                    <xdr:rowOff>0</xdr:rowOff>
                  </from>
                  <to>
                    <xdr:col>14</xdr:col>
                    <xdr:colOff>47625</xdr:colOff>
                    <xdr:row>22</xdr:row>
                    <xdr:rowOff>28575</xdr:rowOff>
                  </to>
                </anchor>
              </controlPr>
            </control>
          </mc:Choice>
        </mc:AlternateContent>
        <mc:AlternateContent xmlns:mc="http://schemas.openxmlformats.org/markup-compatibility/2006">
          <mc:Choice Requires="x14">
            <control shapeId="33818" r:id="rId32" name="Check Box 26">
              <controlPr defaultSize="0" autoFill="0" autoLine="0" autoPict="0">
                <anchor moveWithCells="1">
                  <from>
                    <xdr:col>20</xdr:col>
                    <xdr:colOff>0</xdr:colOff>
                    <xdr:row>21</xdr:row>
                    <xdr:rowOff>0</xdr:rowOff>
                  </from>
                  <to>
                    <xdr:col>21</xdr:col>
                    <xdr:colOff>47625</xdr:colOff>
                    <xdr:row>22</xdr:row>
                    <xdr:rowOff>28575</xdr:rowOff>
                  </to>
                </anchor>
              </controlPr>
            </control>
          </mc:Choice>
        </mc:AlternateContent>
        <mc:AlternateContent xmlns:mc="http://schemas.openxmlformats.org/markup-compatibility/2006">
          <mc:Choice Requires="x14">
            <control shapeId="33819" r:id="rId33" name="Check Box 27">
              <controlPr defaultSize="0" autoFill="0" autoLine="0" autoPict="0">
                <anchor moveWithCells="1">
                  <from>
                    <xdr:col>13</xdr:col>
                    <xdr:colOff>0</xdr:colOff>
                    <xdr:row>23</xdr:row>
                    <xdr:rowOff>0</xdr:rowOff>
                  </from>
                  <to>
                    <xdr:col>14</xdr:col>
                    <xdr:colOff>47625</xdr:colOff>
                    <xdr:row>24</xdr:row>
                    <xdr:rowOff>19050</xdr:rowOff>
                  </to>
                </anchor>
              </controlPr>
            </control>
          </mc:Choice>
        </mc:AlternateContent>
        <mc:AlternateContent xmlns:mc="http://schemas.openxmlformats.org/markup-compatibility/2006">
          <mc:Choice Requires="x14">
            <control shapeId="33820" r:id="rId34" name="Check Box 28">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33821" r:id="rId35" name="Check Box 29">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33822" r:id="rId36" name="Check Box 30">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33823" r:id="rId37" name="Check Box 31">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33824" r:id="rId38" name="Check Box 32">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33825" r:id="rId39" name="Check Box 33">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33826" r:id="rId40" name="Check Box 34">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33827" r:id="rId41" name="Check Box 35">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33828" r:id="rId42" name="Check Box 36">
              <controlPr defaultSize="0" autoFill="0" autoLine="0" autoPict="0">
                <anchor moveWithCells="1">
                  <from>
                    <xdr:col>3</xdr:col>
                    <xdr:colOff>0</xdr:colOff>
                    <xdr:row>15</xdr:row>
                    <xdr:rowOff>0</xdr:rowOff>
                  </from>
                  <to>
                    <xdr:col>4</xdr:col>
                    <xdr:colOff>47625</xdr:colOff>
                    <xdr:row>16</xdr:row>
                    <xdr:rowOff>19050</xdr:rowOff>
                  </to>
                </anchor>
              </controlPr>
            </control>
          </mc:Choice>
        </mc:AlternateContent>
        <mc:AlternateContent xmlns:mc="http://schemas.openxmlformats.org/markup-compatibility/2006">
          <mc:Choice Requires="x14">
            <control shapeId="33829" r:id="rId43" name="Check Box 37">
              <controlPr defaultSize="0" autoFill="0" autoLine="0" autoPict="0">
                <anchor moveWithCells="1">
                  <from>
                    <xdr:col>13</xdr:col>
                    <xdr:colOff>0</xdr:colOff>
                    <xdr:row>7</xdr:row>
                    <xdr:rowOff>0</xdr:rowOff>
                  </from>
                  <to>
                    <xdr:col>14</xdr:col>
                    <xdr:colOff>47625</xdr:colOff>
                    <xdr:row>8</xdr:row>
                    <xdr:rowOff>19050</xdr:rowOff>
                  </to>
                </anchor>
              </controlPr>
            </control>
          </mc:Choice>
        </mc:AlternateContent>
        <mc:AlternateContent xmlns:mc="http://schemas.openxmlformats.org/markup-compatibility/2006">
          <mc:Choice Requires="x14">
            <control shapeId="33830" r:id="rId44" name="Check Box 38">
              <controlPr defaultSize="0" autoFill="0" autoLine="0" autoPict="0">
                <anchor moveWithCells="1">
                  <from>
                    <xdr:col>1</xdr:col>
                    <xdr:colOff>66675</xdr:colOff>
                    <xdr:row>86</xdr:row>
                    <xdr:rowOff>133350</xdr:rowOff>
                  </from>
                  <to>
                    <xdr:col>2</xdr:col>
                    <xdr:colOff>123825</xdr:colOff>
                    <xdr:row>87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63FFB-97BD-4109-8467-1FABB69A9815}">
  <sheetPr codeName="Sheet4">
    <tabColor rgb="FFFFC000"/>
    <outlinePr applyStyles="1" summaryBelow="0"/>
  </sheetPr>
  <dimension ref="B1:CK46"/>
  <sheetViews>
    <sheetView tabSelected="1" view="pageBreakPreview" zoomScaleNormal="100" zoomScaleSheetLayoutView="100" workbookViewId="0">
      <selection activeCell="B1" sqref="B1:AK45"/>
    </sheetView>
  </sheetViews>
  <sheetFormatPr defaultColWidth="9.140625" defaultRowHeight="15.75"/>
  <cols>
    <col min="1" max="1" width="1.5703125" style="27" customWidth="1"/>
    <col min="2" max="32" width="3" style="78" customWidth="1"/>
    <col min="33" max="37" width="3" style="79" customWidth="1"/>
    <col min="38" max="38" width="9.140625" hidden="1" customWidth="1"/>
    <col min="39" max="40" width="10.28515625" hidden="1" customWidth="1"/>
    <col min="41" max="41" width="9.140625" hidden="1" customWidth="1"/>
    <col min="42" max="42" width="9.5703125" hidden="1" customWidth="1"/>
    <col min="43" max="51" width="9.140625" hidden="1" customWidth="1"/>
    <col min="52" max="52" width="8.85546875"/>
    <col min="53" max="53" width="12.140625" style="27" customWidth="1"/>
    <col min="54" max="89" width="3.5703125" style="33" hidden="1" customWidth="1"/>
    <col min="90" max="16384" width="9.140625" style="27"/>
  </cols>
  <sheetData>
    <row r="1" spans="2:89" ht="16.5" customHeight="1">
      <c r="B1" s="803" t="s">
        <v>0</v>
      </c>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5"/>
      <c r="AL1" s="2"/>
      <c r="AM1" s="3"/>
      <c r="AN1" s="4" t="s">
        <v>1</v>
      </c>
      <c r="AO1" s="3"/>
      <c r="AP1" s="4" t="s">
        <v>2</v>
      </c>
      <c r="AQ1" s="3"/>
      <c r="AR1" s="3"/>
      <c r="AS1" s="3"/>
      <c r="AT1" s="3"/>
      <c r="AU1" s="3"/>
      <c r="AV1" s="3"/>
      <c r="AW1" s="3"/>
      <c r="AX1" s="3"/>
      <c r="AY1" s="5" t="str" cm="1">
        <f t="array" ref="AY1">IF(SUMPRODUCT(--(LEN(TRIM(AT3:AT1000))&gt;0))&gt;0,"《"&amp;B1&amp;"》","")</f>
        <v/>
      </c>
      <c r="BB1" s="695" t="s">
        <v>69</v>
      </c>
      <c r="BC1" s="696"/>
      <c r="BD1" s="696"/>
      <c r="BE1" s="696"/>
      <c r="BF1" s="696"/>
      <c r="BG1" s="696"/>
      <c r="BH1" s="696"/>
      <c r="BI1" s="696"/>
      <c r="BJ1" s="696"/>
      <c r="BK1" s="696"/>
      <c r="BL1" s="696"/>
      <c r="BM1" s="696"/>
      <c r="BN1" s="696"/>
      <c r="BO1" s="696"/>
      <c r="BP1" s="696"/>
      <c r="BQ1" s="696"/>
      <c r="BR1" s="696"/>
      <c r="BS1" s="696"/>
      <c r="BT1" s="696"/>
      <c r="BU1" s="696"/>
      <c r="BV1" s="696"/>
      <c r="BW1" s="696"/>
      <c r="BX1" s="696"/>
      <c r="BY1" s="696"/>
      <c r="BZ1" s="696"/>
      <c r="CA1" s="696"/>
      <c r="CB1" s="696"/>
      <c r="CC1" s="696"/>
      <c r="CD1" s="696"/>
      <c r="CE1" s="696"/>
      <c r="CF1" s="696"/>
      <c r="CG1" s="696"/>
      <c r="CH1" s="696"/>
      <c r="CI1" s="696"/>
      <c r="CJ1" s="696"/>
      <c r="CK1" s="697"/>
    </row>
    <row r="2" spans="2:89" ht="32.25" customHeight="1">
      <c r="B2" s="806" t="s">
        <v>3</v>
      </c>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807"/>
      <c r="AL2" s="6" t="s">
        <v>4</v>
      </c>
      <c r="AM2" s="6" t="s">
        <v>5</v>
      </c>
      <c r="AN2" s="6" t="s">
        <v>6</v>
      </c>
      <c r="AO2" s="7" t="s">
        <v>7</v>
      </c>
      <c r="AP2" s="6" t="s">
        <v>8</v>
      </c>
      <c r="AQ2" s="6" t="s">
        <v>9</v>
      </c>
      <c r="AR2" s="6" t="s">
        <v>10</v>
      </c>
      <c r="AS2" s="6" t="s">
        <v>11</v>
      </c>
      <c r="AT2" s="6" t="s">
        <v>5</v>
      </c>
      <c r="AU2" s="8"/>
      <c r="AV2" s="8"/>
      <c r="AW2" s="3"/>
      <c r="AX2" s="3"/>
      <c r="AY2" s="9" t="str" cm="1">
        <f t="array" ref="AY2">IF(AY1&lt;&gt;"",LOOKUP(2,1/(AT3:AT1000&lt;&gt;""),AT3:AT1000),"")</f>
        <v/>
      </c>
      <c r="BB2" s="699" t="s">
        <v>3</v>
      </c>
      <c r="BC2" s="700"/>
      <c r="BD2" s="700"/>
      <c r="BE2" s="700"/>
      <c r="BF2" s="700"/>
      <c r="BG2" s="700"/>
      <c r="BH2" s="700"/>
      <c r="BI2" s="700"/>
      <c r="BJ2" s="700"/>
      <c r="BK2" s="700"/>
      <c r="BL2" s="700"/>
      <c r="BM2" s="700"/>
      <c r="BN2" s="700"/>
      <c r="BO2" s="700"/>
      <c r="BP2" s="700"/>
      <c r="BQ2" s="700"/>
      <c r="BR2" s="700"/>
      <c r="BS2" s="700"/>
      <c r="BT2" s="700"/>
      <c r="BU2" s="700"/>
      <c r="BV2" s="700"/>
      <c r="BW2" s="700"/>
      <c r="BX2" s="700"/>
      <c r="BY2" s="700"/>
      <c r="BZ2" s="700"/>
      <c r="CA2" s="700"/>
      <c r="CB2" s="700"/>
      <c r="CC2" s="700"/>
      <c r="CD2" s="700"/>
      <c r="CE2" s="700"/>
      <c r="CF2" s="700"/>
      <c r="CG2" s="700"/>
      <c r="CH2" s="700"/>
      <c r="CI2" s="700"/>
      <c r="CJ2" s="700"/>
      <c r="CK2" s="701"/>
    </row>
    <row r="3" spans="2:89">
      <c r="B3" s="808" t="s">
        <v>12</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809"/>
      <c r="AL3" s="10">
        <v>1</v>
      </c>
      <c r="AM3" s="3" t="str">
        <f>IF(OR(BB5:BB8),B3,"")</f>
        <v/>
      </c>
      <c r="AN3" s="3" t="b">
        <f>OR(BB5:BB8)</f>
        <v>0</v>
      </c>
      <c r="AO3" s="3" t="s">
        <v>13</v>
      </c>
      <c r="AP3" s="3" t="b">
        <f>TRUE</f>
        <v>1</v>
      </c>
      <c r="AQ3" s="11" t="b">
        <f>AND($AN3,$AP3)</f>
        <v>0</v>
      </c>
      <c r="AR3" s="11" t="b">
        <f>IF($AN3=TRUE,$AP3&lt;&gt;TRUE)</f>
        <v>0</v>
      </c>
      <c r="AS3" s="3"/>
      <c r="AT3" s="12" t="str">
        <f>IF(AQ3=TRUE,
    IF(AL3=3,
        IF(AM3="", "", "        "&amp;REPT("-", LEN(AO3) - LEN(SUBSTITUTE(AO3, "-", "")))&amp;AM3&amp;CHAR(10)),
        IF(AL3=1, ""&amp;AM3&amp;CHAR(10),
           IF(AL3=2, "      █"&amp;AM3&amp;CHAR(10), AM3&amp;CHAR(10))
        )
    ),
    "")</f>
        <v/>
      </c>
      <c r="AU3" s="3"/>
      <c r="AV3" s="3"/>
      <c r="AW3" s="3"/>
      <c r="AX3" s="3"/>
      <c r="AY3" s="11"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c r="BB3" s="702" t="s">
        <v>70</v>
      </c>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2"/>
      <c r="CC3" s="702"/>
      <c r="CD3" s="702"/>
      <c r="CE3" s="702"/>
      <c r="CF3" s="702"/>
      <c r="CG3" s="702"/>
      <c r="CH3" s="702"/>
      <c r="CI3" s="702"/>
      <c r="CJ3" s="702"/>
      <c r="CK3" s="32">
        <f>COUNTIF(BB4:BB4,TRUE)</f>
        <v>0</v>
      </c>
    </row>
    <row r="4" spans="2:89">
      <c r="B4" s="810" t="s">
        <v>14</v>
      </c>
      <c r="C4" s="684"/>
      <c r="D4" s="684"/>
      <c r="E4" s="684"/>
      <c r="F4" s="684"/>
      <c r="G4" s="684"/>
      <c r="H4" s="684"/>
      <c r="I4" s="684"/>
      <c r="J4" s="684"/>
      <c r="K4" s="684"/>
      <c r="L4" s="684"/>
      <c r="M4" s="684"/>
      <c r="N4" s="684"/>
      <c r="O4" s="684"/>
      <c r="P4" s="684"/>
      <c r="Q4" s="684"/>
      <c r="R4" s="703" t="s">
        <v>15</v>
      </c>
      <c r="S4" s="704"/>
      <c r="T4" s="704"/>
      <c r="U4" s="704"/>
      <c r="V4" s="704"/>
      <c r="W4" s="704"/>
      <c r="X4" s="704"/>
      <c r="Y4" s="704"/>
      <c r="Z4" s="704"/>
      <c r="AA4" s="704"/>
      <c r="AB4" s="704"/>
      <c r="AC4" s="704"/>
      <c r="AD4" s="704"/>
      <c r="AE4" s="704"/>
      <c r="AF4" s="704"/>
      <c r="AG4" s="704"/>
      <c r="AH4" s="704"/>
      <c r="AI4" s="704"/>
      <c r="AJ4" s="704"/>
      <c r="AK4" s="811"/>
      <c r="AL4" s="10">
        <v>1</v>
      </c>
      <c r="AM4" s="13"/>
      <c r="AN4" s="13"/>
      <c r="AO4" s="13"/>
      <c r="AP4" s="3"/>
      <c r="AQ4" s="11"/>
      <c r="AR4" s="11"/>
      <c r="AS4" s="3"/>
      <c r="AT4" s="12" t="str">
        <f>AT3&amp;IF(AQ4=TRUE,
    IF(AL4=3,
        IF(AM4="", "", "        "&amp;REPT("-", LEN(AO4) - LEN(SUBSTITUTE(AO4, "-", "")))&amp;AM4&amp;CHAR(10)),
        IF(AL4=1, ""&amp;AM4&amp;CHAR(10),
           IF(AL4=2, "      █"&amp;AM4&amp;CHAR(10), AM4&amp;CHAR(10))
        )
    ),
    "")</f>
        <v/>
      </c>
      <c r="AU4" s="3"/>
      <c r="AV4" s="3"/>
      <c r="AW4" s="3"/>
      <c r="AX4" s="3"/>
      <c r="AY4" s="3"/>
      <c r="BB4" s="34" t="b">
        <v>0</v>
      </c>
      <c r="BC4" s="687"/>
      <c r="BD4" s="687"/>
      <c r="BE4" s="687"/>
      <c r="BF4" s="687"/>
      <c r="BG4" s="687"/>
      <c r="BH4" s="687"/>
      <c r="BI4" s="687"/>
      <c r="BJ4" s="687"/>
      <c r="BK4" s="687"/>
      <c r="BL4" s="687"/>
      <c r="BM4" s="687"/>
      <c r="BN4" s="687"/>
      <c r="BO4" s="687"/>
      <c r="BP4" s="687"/>
      <c r="BQ4" s="687"/>
      <c r="BR4" s="687"/>
      <c r="BS4" s="687"/>
      <c r="BT4" s="687"/>
      <c r="BU4" s="687"/>
      <c r="BV4" s="687"/>
      <c r="BW4" s="687"/>
      <c r="BX4" s="687"/>
      <c r="BY4" s="687"/>
      <c r="BZ4" s="687"/>
      <c r="CA4" s="687"/>
      <c r="CB4" s="687"/>
      <c r="CC4" s="687"/>
      <c r="CD4" s="687"/>
      <c r="CE4" s="687"/>
      <c r="CF4" s="687"/>
      <c r="CG4" s="687"/>
      <c r="CH4" s="687"/>
      <c r="CI4" s="687"/>
      <c r="CJ4" s="687"/>
      <c r="CK4" s="687"/>
    </row>
    <row r="5" spans="2:89" ht="74.25" customHeight="1">
      <c r="B5" s="812" t="s">
        <v>17</v>
      </c>
      <c r="C5" s="666" t="s">
        <v>438</v>
      </c>
      <c r="D5" s="666"/>
      <c r="E5" s="666"/>
      <c r="F5" s="666"/>
      <c r="G5" s="666"/>
      <c r="H5" s="666"/>
      <c r="I5" s="666"/>
      <c r="J5" s="666"/>
      <c r="K5" s="666"/>
      <c r="L5" s="666"/>
      <c r="M5" s="666"/>
      <c r="N5" s="666"/>
      <c r="O5" s="666"/>
      <c r="P5" s="666"/>
      <c r="Q5" s="666"/>
      <c r="R5" s="705" t="s">
        <v>19</v>
      </c>
      <c r="S5" s="706"/>
      <c r="T5" s="706"/>
      <c r="U5" s="706"/>
      <c r="V5" s="706"/>
      <c r="W5" s="706"/>
      <c r="X5" s="706"/>
      <c r="Y5" s="706"/>
      <c r="Z5" s="706"/>
      <c r="AA5" s="706"/>
      <c r="AB5" s="706"/>
      <c r="AC5" s="706"/>
      <c r="AD5" s="706"/>
      <c r="AE5" s="706"/>
      <c r="AF5" s="706"/>
      <c r="AG5" s="706"/>
      <c r="AH5" s="706"/>
      <c r="AI5" s="706"/>
      <c r="AJ5" s="706"/>
      <c r="AK5" s="813"/>
      <c r="AL5" s="10">
        <v>2</v>
      </c>
      <c r="AM5" s="13" t="str">
        <f>IF(BB5,C5&amp;CHAR(10)&amp;"-"&amp;R5,"")</f>
        <v/>
      </c>
      <c r="AN5" s="13" t="b">
        <f t="shared" ref="AN5:AN8" si="0">BB5</f>
        <v>0</v>
      </c>
      <c r="AO5" s="13" t="s">
        <v>16</v>
      </c>
      <c r="AP5" s="3" t="b">
        <f t="shared" ref="AP5:AP8" si="1">BB5</f>
        <v>0</v>
      </c>
      <c r="AQ5" s="11" t="b">
        <f t="shared" ref="AQ5:AQ8" si="2">AND($AN5,$AP5)</f>
        <v>0</v>
      </c>
      <c r="AR5" s="11" t="b">
        <f t="shared" ref="AR5:AR8" si="3">IF($AN5=TRUE,$AP5&lt;&gt;TRUE)</f>
        <v>0</v>
      </c>
      <c r="AS5" s="3"/>
      <c r="AT5" s="12" t="str">
        <f t="shared" ref="AT5:AT44" si="4">AT4&amp;IF(AQ5=TRUE,
    IF(AL5=3,
        IF(AM5="", "", "        "&amp;REPT("-", LEN(AO5) - LEN(SUBSTITUTE(AO5, "-", "")))&amp;AM5&amp;CHAR(10)),
        IF(AL5=1, ""&amp;AM5&amp;CHAR(10),
           IF(AL5=2, "      █"&amp;AM5&amp;CHAR(10), AM5&amp;CHAR(10))
        )
    ),
    "")</f>
        <v/>
      </c>
      <c r="BB5" s="688" t="b">
        <v>0</v>
      </c>
      <c r="BC5" s="689"/>
      <c r="BD5" s="689"/>
      <c r="BE5" s="689"/>
      <c r="BF5" s="689"/>
      <c r="BG5" s="689"/>
      <c r="BH5" s="689"/>
      <c r="BI5" s="689"/>
      <c r="BJ5" s="689"/>
      <c r="BK5" s="689"/>
      <c r="BL5" s="689"/>
      <c r="BM5" s="689"/>
      <c r="BN5" s="689"/>
      <c r="BO5" s="689"/>
      <c r="BP5" s="689"/>
      <c r="BQ5" s="689"/>
      <c r="BR5" s="689"/>
      <c r="BS5" s="689"/>
      <c r="BT5" s="689"/>
      <c r="BU5" s="689"/>
      <c r="BV5" s="689"/>
      <c r="BW5" s="689"/>
      <c r="BX5" s="689"/>
      <c r="BY5" s="689"/>
      <c r="BZ5" s="689"/>
      <c r="CA5" s="689"/>
      <c r="CB5" s="689"/>
      <c r="CC5" s="689"/>
      <c r="CD5" s="689"/>
      <c r="CE5" s="689"/>
      <c r="CF5" s="689"/>
      <c r="CG5" s="689"/>
      <c r="CH5" s="689"/>
      <c r="CI5" s="689"/>
      <c r="CJ5" s="689"/>
      <c r="CK5" s="690"/>
    </row>
    <row r="6" spans="2:89" ht="35.1" customHeight="1">
      <c r="B6" s="814" t="s">
        <v>17</v>
      </c>
      <c r="C6" s="666" t="s">
        <v>440</v>
      </c>
      <c r="D6" s="659"/>
      <c r="E6" s="659"/>
      <c r="F6" s="659"/>
      <c r="G6" s="659"/>
      <c r="H6" s="659"/>
      <c r="I6" s="659"/>
      <c r="J6" s="659"/>
      <c r="K6" s="659"/>
      <c r="L6" s="659"/>
      <c r="M6" s="659"/>
      <c r="N6" s="659"/>
      <c r="O6" s="659"/>
      <c r="P6" s="659"/>
      <c r="Q6" s="659"/>
      <c r="R6" s="705" t="s">
        <v>441</v>
      </c>
      <c r="S6" s="707"/>
      <c r="T6" s="707"/>
      <c r="U6" s="707"/>
      <c r="V6" s="707"/>
      <c r="W6" s="707"/>
      <c r="X6" s="707"/>
      <c r="Y6" s="707"/>
      <c r="Z6" s="707"/>
      <c r="AA6" s="707"/>
      <c r="AB6" s="707"/>
      <c r="AC6" s="707"/>
      <c r="AD6" s="707"/>
      <c r="AE6" s="707"/>
      <c r="AF6" s="707"/>
      <c r="AG6" s="707"/>
      <c r="AH6" s="707"/>
      <c r="AI6" s="707"/>
      <c r="AJ6" s="707"/>
      <c r="AK6" s="815"/>
      <c r="AL6" s="10">
        <v>2</v>
      </c>
      <c r="AM6" s="13" t="str">
        <f t="shared" ref="AM6:AM7" si="5">IF(BB6,C6&amp;CHAR(10)&amp;"-"&amp;R6,"")</f>
        <v/>
      </c>
      <c r="AN6" s="13" t="b">
        <f t="shared" si="0"/>
        <v>0</v>
      </c>
      <c r="AO6" s="13" t="s">
        <v>16</v>
      </c>
      <c r="AP6" s="3" t="b">
        <f t="shared" si="1"/>
        <v>0</v>
      </c>
      <c r="AQ6" s="11" t="b">
        <f t="shared" si="2"/>
        <v>0</v>
      </c>
      <c r="AR6" s="11" t="b">
        <f t="shared" si="3"/>
        <v>0</v>
      </c>
      <c r="AS6" s="3"/>
      <c r="AT6" s="12" t="str">
        <f t="shared" si="4"/>
        <v/>
      </c>
      <c r="BB6" s="688" t="b">
        <v>0</v>
      </c>
      <c r="BC6" s="689"/>
      <c r="BD6" s="689"/>
      <c r="BE6" s="689"/>
      <c r="BF6" s="689">
        <v>4.0999999999999996</v>
      </c>
      <c r="BG6" s="689"/>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6"/>
    </row>
    <row r="7" spans="2:89" ht="30" customHeight="1" thickBot="1">
      <c r="B7" s="814" t="s">
        <v>17</v>
      </c>
      <c r="C7" s="666" t="s">
        <v>439</v>
      </c>
      <c r="D7" s="659"/>
      <c r="E7" s="659"/>
      <c r="F7" s="659"/>
      <c r="G7" s="659"/>
      <c r="H7" s="659"/>
      <c r="I7" s="659"/>
      <c r="J7" s="659"/>
      <c r="K7" s="659"/>
      <c r="L7" s="659"/>
      <c r="M7" s="659"/>
      <c r="N7" s="659"/>
      <c r="O7" s="659"/>
      <c r="P7" s="659"/>
      <c r="Q7" s="659"/>
      <c r="R7" s="691" t="s">
        <v>23</v>
      </c>
      <c r="S7" s="692"/>
      <c r="T7" s="692"/>
      <c r="U7" s="692"/>
      <c r="V7" s="692"/>
      <c r="W7" s="692"/>
      <c r="X7" s="692"/>
      <c r="Y7" s="692"/>
      <c r="Z7" s="692"/>
      <c r="AA7" s="692"/>
      <c r="AB7" s="692"/>
      <c r="AC7" s="692"/>
      <c r="AD7" s="692"/>
      <c r="AE7" s="692"/>
      <c r="AF7" s="692"/>
      <c r="AG7" s="692"/>
      <c r="AH7" s="692"/>
      <c r="AI7" s="692"/>
      <c r="AJ7" s="692"/>
      <c r="AK7" s="816"/>
      <c r="AL7" s="10">
        <v>2</v>
      </c>
      <c r="AM7" s="13" t="str">
        <f t="shared" si="5"/>
        <v/>
      </c>
      <c r="AN7" s="13" t="b">
        <f t="shared" si="0"/>
        <v>0</v>
      </c>
      <c r="AO7" s="13" t="s">
        <v>16</v>
      </c>
      <c r="AP7" s="3" t="b">
        <f t="shared" si="1"/>
        <v>0</v>
      </c>
      <c r="AQ7" s="11" t="b">
        <f t="shared" si="2"/>
        <v>0</v>
      </c>
      <c r="AR7" s="11" t="b">
        <f t="shared" si="3"/>
        <v>0</v>
      </c>
      <c r="AS7" s="3"/>
      <c r="AT7" s="12" t="str">
        <f t="shared" si="4"/>
        <v/>
      </c>
      <c r="BB7" s="693" t="b">
        <v>0</v>
      </c>
      <c r="BC7" s="694"/>
      <c r="BD7" s="694"/>
      <c r="BE7" s="694"/>
      <c r="BF7" s="694"/>
      <c r="BG7" s="694"/>
      <c r="BH7" s="694" t="s">
        <v>72</v>
      </c>
      <c r="BI7" s="694"/>
      <c r="BJ7" s="694"/>
      <c r="BK7" s="694"/>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8"/>
    </row>
    <row r="8" spans="2:89">
      <c r="B8" s="814" t="s">
        <v>17</v>
      </c>
      <c r="C8" s="665" t="s">
        <v>24</v>
      </c>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817"/>
      <c r="AL8" s="10">
        <v>2</v>
      </c>
      <c r="AM8" s="13" t="str">
        <f>IF(BB8,C8&amp;CHAR(10)&amp;"-"&amp;R8,"")</f>
        <v/>
      </c>
      <c r="AN8" s="13" t="b">
        <f t="shared" si="0"/>
        <v>0</v>
      </c>
      <c r="AO8" s="13" t="s">
        <v>16</v>
      </c>
      <c r="AP8" s="3" t="b">
        <f t="shared" si="1"/>
        <v>0</v>
      </c>
      <c r="AQ8" s="11" t="b">
        <f t="shared" si="2"/>
        <v>0</v>
      </c>
      <c r="AR8" s="11" t="b">
        <f t="shared" si="3"/>
        <v>0</v>
      </c>
      <c r="AS8" s="3"/>
      <c r="AT8" s="12" t="str">
        <f t="shared" si="4"/>
        <v/>
      </c>
      <c r="BB8" s="39" t="b">
        <v>0</v>
      </c>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row>
    <row r="9" spans="2:89">
      <c r="B9" s="808" t="s">
        <v>25</v>
      </c>
      <c r="C9" s="683"/>
      <c r="D9" s="683"/>
      <c r="E9" s="683"/>
      <c r="F9" s="683"/>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c r="AJ9" s="683"/>
      <c r="AK9" s="809"/>
      <c r="AL9" s="10">
        <v>1</v>
      </c>
      <c r="AM9" s="3" t="str">
        <f>IF(OR(BR11,BR15,BR17,BR19,BR20,BR21,BR23,BR25,BR26,BR29,BR33,BR37,BR38,BR39,BR40,BR41,BB44),B9,"")</f>
        <v/>
      </c>
      <c r="AN9" s="3" t="b">
        <f>OR(BR11,BR15,BR17,BR19,BR20,BR21,BR23,BR25,BR26,BR29,BR33,BR37,BR38,BR39,BR40,BR41,BB44)</f>
        <v>0</v>
      </c>
      <c r="AO9" s="3" t="s">
        <v>13</v>
      </c>
      <c r="AP9" s="3" t="b">
        <f>TRUE</f>
        <v>1</v>
      </c>
      <c r="AQ9" s="11" t="b">
        <f>AND($AN9,$AP9)</f>
        <v>0</v>
      </c>
      <c r="AR9" s="11" t="b">
        <f>IF($AN9=TRUE,$AP9&lt;&gt;TRUE)</f>
        <v>0</v>
      </c>
      <c r="AS9" s="3"/>
      <c r="AT9" s="12" t="str">
        <f t="shared" si="4"/>
        <v/>
      </c>
    </row>
    <row r="10" spans="2:89">
      <c r="B10" s="810" t="s">
        <v>14</v>
      </c>
      <c r="C10" s="684"/>
      <c r="D10" s="684"/>
      <c r="E10" s="684"/>
      <c r="F10" s="684"/>
      <c r="G10" s="684"/>
      <c r="H10" s="684"/>
      <c r="I10" s="684"/>
      <c r="J10" s="684"/>
      <c r="K10" s="684"/>
      <c r="L10" s="684"/>
      <c r="M10" s="684"/>
      <c r="N10" s="684"/>
      <c r="O10" s="684"/>
      <c r="P10" s="684"/>
      <c r="Q10" s="684"/>
      <c r="R10" s="685" t="s">
        <v>15</v>
      </c>
      <c r="S10" s="686"/>
      <c r="T10" s="686"/>
      <c r="U10" s="686"/>
      <c r="V10" s="686"/>
      <c r="W10" s="686"/>
      <c r="X10" s="686"/>
      <c r="Y10" s="686"/>
      <c r="Z10" s="686"/>
      <c r="AA10" s="686"/>
      <c r="AB10" s="686"/>
      <c r="AC10" s="686"/>
      <c r="AD10" s="686"/>
      <c r="AE10" s="686"/>
      <c r="AF10" s="686"/>
      <c r="AG10" s="686"/>
      <c r="AH10" s="686"/>
      <c r="AI10" s="686"/>
      <c r="AJ10" s="686"/>
      <c r="AK10" s="818"/>
      <c r="AL10" s="10">
        <v>1</v>
      </c>
      <c r="AT10" s="12" t="str">
        <f t="shared" si="4"/>
        <v/>
      </c>
      <c r="BB10" s="33" t="b">
        <v>0</v>
      </c>
    </row>
    <row r="11" spans="2:89">
      <c r="B11" s="819" t="s">
        <v>435</v>
      </c>
      <c r="C11" s="677"/>
      <c r="D11" s="677"/>
      <c r="E11" s="677"/>
      <c r="F11" s="677"/>
      <c r="G11" s="677"/>
      <c r="H11" s="677"/>
      <c r="I11" s="677"/>
      <c r="J11" s="677"/>
      <c r="K11" s="677"/>
      <c r="L11" s="677"/>
      <c r="M11" s="677"/>
      <c r="N11" s="677"/>
      <c r="O11" s="677"/>
      <c r="P11" s="677"/>
      <c r="Q11" s="678"/>
      <c r="R11" s="74"/>
      <c r="S11" s="661" t="s">
        <v>27</v>
      </c>
      <c r="T11" s="661"/>
      <c r="U11" s="661"/>
      <c r="V11" s="661"/>
      <c r="W11" s="661"/>
      <c r="X11" s="661"/>
      <c r="Y11" s="661"/>
      <c r="Z11" s="661"/>
      <c r="AA11" s="661"/>
      <c r="AB11" s="661"/>
      <c r="AC11" s="661"/>
      <c r="AD11" s="661"/>
      <c r="AE11" s="661"/>
      <c r="AF11" s="661"/>
      <c r="AG11" s="661"/>
      <c r="AH11" s="661"/>
      <c r="AI11" s="661"/>
      <c r="AJ11" s="661"/>
      <c r="AK11" s="820"/>
      <c r="AL11" s="10">
        <v>2</v>
      </c>
      <c r="AM11" s="13" t="str">
        <f>IF(AS11&lt;&gt;"",AS11,"")&amp;IF(BR11,$B$11&amp;S11,"")</f>
        <v>【!!!未完全填寫!!!】</v>
      </c>
      <c r="AN11" s="13" t="b">
        <f>BR11</f>
        <v>0</v>
      </c>
      <c r="AO11" s="13" t="s">
        <v>16</v>
      </c>
      <c r="AP11" s="3" t="b">
        <f>AN11</f>
        <v>0</v>
      </c>
      <c r="AQ11" s="11" t="b">
        <f t="shared" ref="AQ11:AQ44" si="6">AND($AN11,$AP11)</f>
        <v>0</v>
      </c>
      <c r="AR11" s="11" t="b">
        <f t="shared" ref="AR11:AR44" si="7">IF($AN11=TRUE,$AP11&lt;&gt;TRUE)</f>
        <v>0</v>
      </c>
      <c r="AS11" s="3" t="str">
        <f>IF(OR(AL11=1,AL11=2),IF(AND(AQ12&lt;&gt;TRUE,AQ13&lt;&gt;TRUE,AQ14&lt;&gt;TRUE),"【!!!未完全填寫!!!】",""),"")</f>
        <v>【!!!未完全填寫!!!】</v>
      </c>
      <c r="AT11" s="12" t="str">
        <f t="shared" si="4"/>
        <v/>
      </c>
      <c r="BR11" s="33" t="b">
        <v>0</v>
      </c>
    </row>
    <row r="12" spans="2:89">
      <c r="B12" s="821"/>
      <c r="C12" s="659"/>
      <c r="D12" s="659"/>
      <c r="E12" s="659"/>
      <c r="F12" s="659"/>
      <c r="G12" s="659"/>
      <c r="H12" s="659"/>
      <c r="I12" s="659"/>
      <c r="J12" s="659"/>
      <c r="K12" s="659"/>
      <c r="L12" s="659"/>
      <c r="M12" s="659"/>
      <c r="N12" s="659"/>
      <c r="O12" s="659"/>
      <c r="P12" s="659"/>
      <c r="Q12" s="660"/>
      <c r="R12" s="75"/>
      <c r="S12" s="76"/>
      <c r="T12" s="662" t="s">
        <v>442</v>
      </c>
      <c r="U12" s="679"/>
      <c r="V12" s="679"/>
      <c r="W12" s="679"/>
      <c r="X12" s="679"/>
      <c r="Y12" s="679"/>
      <c r="Z12" s="679"/>
      <c r="AA12" s="679"/>
      <c r="AB12" s="679"/>
      <c r="AC12" s="679"/>
      <c r="AD12" s="679"/>
      <c r="AE12" s="679"/>
      <c r="AF12" s="679"/>
      <c r="AG12" s="679"/>
      <c r="AH12" s="679"/>
      <c r="AI12" s="679"/>
      <c r="AJ12" s="679"/>
      <c r="AK12" s="822"/>
      <c r="AL12" s="10">
        <v>2</v>
      </c>
      <c r="AM12" s="13" t="str">
        <f>IF(BS12,T12,"")</f>
        <v/>
      </c>
      <c r="AN12" s="13" t="b">
        <f>BS12</f>
        <v>0</v>
      </c>
      <c r="AO12" s="13" t="s">
        <v>16</v>
      </c>
      <c r="AP12" s="3" t="b">
        <f>AN12</f>
        <v>0</v>
      </c>
      <c r="AQ12" s="11" t="b">
        <f t="shared" si="6"/>
        <v>0</v>
      </c>
      <c r="AR12" s="11" t="b">
        <f t="shared" si="7"/>
        <v>0</v>
      </c>
      <c r="AS12" s="3"/>
      <c r="AT12" s="12" t="str">
        <f t="shared" si="4"/>
        <v/>
      </c>
      <c r="BS12" s="33" t="b">
        <v>0</v>
      </c>
    </row>
    <row r="13" spans="2:89">
      <c r="B13" s="821"/>
      <c r="C13" s="659"/>
      <c r="D13" s="659"/>
      <c r="E13" s="659"/>
      <c r="F13" s="659"/>
      <c r="G13" s="659"/>
      <c r="H13" s="659"/>
      <c r="I13" s="659"/>
      <c r="J13" s="659"/>
      <c r="K13" s="659"/>
      <c r="L13" s="659"/>
      <c r="M13" s="659"/>
      <c r="N13" s="659"/>
      <c r="O13" s="659"/>
      <c r="P13" s="659"/>
      <c r="Q13" s="660"/>
      <c r="R13" s="75"/>
      <c r="S13" s="76"/>
      <c r="T13" s="662" t="s">
        <v>443</v>
      </c>
      <c r="U13" s="679"/>
      <c r="V13" s="679"/>
      <c r="W13" s="679"/>
      <c r="X13" s="679"/>
      <c r="Y13" s="679"/>
      <c r="Z13" s="679"/>
      <c r="AA13" s="679"/>
      <c r="AB13" s="679"/>
      <c r="AC13" s="679"/>
      <c r="AD13" s="679"/>
      <c r="AE13" s="679"/>
      <c r="AF13" s="679"/>
      <c r="AG13" s="679"/>
      <c r="AH13" s="679"/>
      <c r="AI13" s="679"/>
      <c r="AJ13" s="679"/>
      <c r="AK13" s="822"/>
      <c r="AL13" s="10">
        <v>2</v>
      </c>
      <c r="AM13" s="13" t="str">
        <f>IF(BS13,T13,"")</f>
        <v/>
      </c>
      <c r="AN13" s="13" t="b">
        <f t="shared" ref="AN13:AN14" si="8">BS13</f>
        <v>0</v>
      </c>
      <c r="AO13" s="13" t="s">
        <v>16</v>
      </c>
      <c r="AP13" s="3" t="b">
        <f t="shared" ref="AP13:AP14" si="9">AN13</f>
        <v>0</v>
      </c>
      <c r="AQ13" s="11" t="b">
        <f t="shared" si="6"/>
        <v>0</v>
      </c>
      <c r="AR13" s="11" t="b">
        <f t="shared" si="7"/>
        <v>0</v>
      </c>
      <c r="AS13" s="3"/>
      <c r="AT13" s="12" t="str">
        <f t="shared" si="4"/>
        <v/>
      </c>
      <c r="BS13" s="33" t="b">
        <v>0</v>
      </c>
    </row>
    <row r="14" spans="2:89">
      <c r="B14" s="821"/>
      <c r="C14" s="659"/>
      <c r="D14" s="659"/>
      <c r="E14" s="659"/>
      <c r="F14" s="659"/>
      <c r="G14" s="659"/>
      <c r="H14" s="659"/>
      <c r="I14" s="659"/>
      <c r="J14" s="659"/>
      <c r="K14" s="659"/>
      <c r="L14" s="659"/>
      <c r="M14" s="659"/>
      <c r="N14" s="659"/>
      <c r="O14" s="659"/>
      <c r="P14" s="659"/>
      <c r="Q14" s="660"/>
      <c r="R14" s="75"/>
      <c r="S14" s="74"/>
      <c r="T14" s="680" t="s">
        <v>466</v>
      </c>
      <c r="U14" s="681"/>
      <c r="V14" s="681"/>
      <c r="W14" s="681"/>
      <c r="X14" s="681"/>
      <c r="Y14" s="681"/>
      <c r="Z14" s="681"/>
      <c r="AA14" s="681"/>
      <c r="AB14" s="681"/>
      <c r="AC14" s="681"/>
      <c r="AD14" s="681"/>
      <c r="AE14" s="681"/>
      <c r="AF14" s="681"/>
      <c r="AG14" s="681"/>
      <c r="AH14" s="681"/>
      <c r="AI14" s="681"/>
      <c r="AJ14" s="681"/>
      <c r="AK14" s="823"/>
      <c r="AL14" s="10">
        <v>2</v>
      </c>
      <c r="AM14" s="13" t="str">
        <f>IF(BS14,T14,"")</f>
        <v/>
      </c>
      <c r="AN14" s="13" t="b">
        <f t="shared" si="8"/>
        <v>0</v>
      </c>
      <c r="AO14" s="13" t="s">
        <v>16</v>
      </c>
      <c r="AP14" s="3" t="b">
        <f t="shared" si="9"/>
        <v>0</v>
      </c>
      <c r="AQ14" s="11" t="b">
        <f t="shared" si="6"/>
        <v>0</v>
      </c>
      <c r="AR14" s="11" t="b">
        <f t="shared" si="7"/>
        <v>0</v>
      </c>
      <c r="AS14" s="3"/>
      <c r="AT14" s="12" t="str">
        <f t="shared" si="4"/>
        <v/>
      </c>
      <c r="BS14" s="33" t="b">
        <v>0</v>
      </c>
    </row>
    <row r="15" spans="2:89">
      <c r="B15" s="821"/>
      <c r="C15" s="659"/>
      <c r="D15" s="659"/>
      <c r="E15" s="659"/>
      <c r="F15" s="659"/>
      <c r="G15" s="659"/>
      <c r="H15" s="659"/>
      <c r="I15" s="659"/>
      <c r="J15" s="659"/>
      <c r="K15" s="659"/>
      <c r="L15" s="659"/>
      <c r="M15" s="659"/>
      <c r="N15" s="659"/>
      <c r="O15" s="659"/>
      <c r="P15" s="659"/>
      <c r="Q15" s="660"/>
      <c r="R15" s="74"/>
      <c r="S15" s="661" t="s">
        <v>31</v>
      </c>
      <c r="T15" s="661"/>
      <c r="U15" s="661"/>
      <c r="V15" s="661"/>
      <c r="W15" s="661"/>
      <c r="X15" s="661"/>
      <c r="Y15" s="661"/>
      <c r="Z15" s="661"/>
      <c r="AA15" s="661"/>
      <c r="AB15" s="661"/>
      <c r="AC15" s="661"/>
      <c r="AD15" s="661"/>
      <c r="AE15" s="661"/>
      <c r="AF15" s="661"/>
      <c r="AG15" s="661"/>
      <c r="AH15" s="661"/>
      <c r="AI15" s="661"/>
      <c r="AJ15" s="661"/>
      <c r="AK15" s="820"/>
      <c r="AL15" s="10">
        <v>2</v>
      </c>
      <c r="AM15" s="13" t="str">
        <f>IF(BR15,$B$11&amp;S15,"")</f>
        <v/>
      </c>
      <c r="AN15" s="13" t="b">
        <f>BR15</f>
        <v>0</v>
      </c>
      <c r="AO15" s="13" t="s">
        <v>16</v>
      </c>
      <c r="AP15" s="3" t="b">
        <f>AN15</f>
        <v>0</v>
      </c>
      <c r="AQ15" s="11" t="b">
        <f t="shared" si="6"/>
        <v>0</v>
      </c>
      <c r="AR15" s="11" t="b">
        <f t="shared" si="7"/>
        <v>0</v>
      </c>
      <c r="AS15" s="3"/>
      <c r="AT15" s="12" t="str">
        <f t="shared" si="4"/>
        <v/>
      </c>
      <c r="BR15" s="33" t="b">
        <v>0</v>
      </c>
    </row>
    <row r="16" spans="2:89" ht="29.45" customHeight="1">
      <c r="B16" s="821"/>
      <c r="C16" s="659"/>
      <c r="D16" s="659"/>
      <c r="E16" s="659"/>
      <c r="F16" s="659"/>
      <c r="G16" s="659"/>
      <c r="H16" s="659"/>
      <c r="I16" s="659"/>
      <c r="J16" s="659"/>
      <c r="K16" s="659"/>
      <c r="L16" s="659"/>
      <c r="M16" s="659"/>
      <c r="N16" s="659"/>
      <c r="O16" s="659"/>
      <c r="P16" s="659"/>
      <c r="Q16" s="660"/>
      <c r="R16" s="75"/>
      <c r="S16" s="75"/>
      <c r="T16" s="682" t="s">
        <v>444</v>
      </c>
      <c r="U16" s="672"/>
      <c r="V16" s="672"/>
      <c r="W16" s="672"/>
      <c r="X16" s="672"/>
      <c r="Y16" s="672"/>
      <c r="Z16" s="672"/>
      <c r="AA16" s="672"/>
      <c r="AB16" s="672"/>
      <c r="AC16" s="672"/>
      <c r="AD16" s="672"/>
      <c r="AE16" s="672"/>
      <c r="AF16" s="672"/>
      <c r="AG16" s="672"/>
      <c r="AH16" s="672"/>
      <c r="AI16" s="672"/>
      <c r="AJ16" s="672"/>
      <c r="AK16" s="824"/>
      <c r="AL16" s="10">
        <v>3</v>
      </c>
      <c r="AM16" s="13" t="str">
        <f>T16</f>
        <v>砷As、鉛Pb、鎘Cd、汞Hg、銻Sb、鎳Ni(soluble) (ICP/MS) 
$3,700</v>
      </c>
      <c r="AN16" s="13" t="b">
        <f>BR15</f>
        <v>0</v>
      </c>
      <c r="AO16" s="13" t="s">
        <v>16</v>
      </c>
      <c r="AP16" s="3" t="b">
        <v>1</v>
      </c>
      <c r="AQ16" s="11" t="b">
        <f t="shared" si="6"/>
        <v>0</v>
      </c>
      <c r="AR16" s="11" t="b">
        <f t="shared" si="7"/>
        <v>0</v>
      </c>
      <c r="AS16" s="3"/>
      <c r="AT16" s="12" t="str">
        <f t="shared" si="4"/>
        <v/>
      </c>
    </row>
    <row r="17" spans="2:70">
      <c r="B17" s="821"/>
      <c r="C17" s="659"/>
      <c r="D17" s="659"/>
      <c r="E17" s="659"/>
      <c r="F17" s="659"/>
      <c r="G17" s="659"/>
      <c r="H17" s="659"/>
      <c r="I17" s="659"/>
      <c r="J17" s="659"/>
      <c r="K17" s="659"/>
      <c r="L17" s="659"/>
      <c r="M17" s="659"/>
      <c r="N17" s="659"/>
      <c r="O17" s="659"/>
      <c r="P17" s="659"/>
      <c r="Q17" s="660"/>
      <c r="R17" s="74"/>
      <c r="S17" s="661" t="s">
        <v>33</v>
      </c>
      <c r="T17" s="661"/>
      <c r="U17" s="661"/>
      <c r="V17" s="661"/>
      <c r="W17" s="661"/>
      <c r="X17" s="661"/>
      <c r="Y17" s="661"/>
      <c r="Z17" s="661"/>
      <c r="AA17" s="661"/>
      <c r="AB17" s="661"/>
      <c r="AC17" s="661"/>
      <c r="AD17" s="661"/>
      <c r="AE17" s="661"/>
      <c r="AF17" s="661"/>
      <c r="AG17" s="661"/>
      <c r="AH17" s="661"/>
      <c r="AI17" s="661"/>
      <c r="AJ17" s="661"/>
      <c r="AK17" s="820"/>
      <c r="AL17" s="10">
        <v>2</v>
      </c>
      <c r="AM17" s="13" t="str">
        <f>IF(BR17,$B$11&amp;S17,"")</f>
        <v/>
      </c>
      <c r="AN17" s="13" t="b">
        <f>BR17</f>
        <v>0</v>
      </c>
      <c r="AO17" s="13" t="s">
        <v>16</v>
      </c>
      <c r="AP17" s="3" t="b">
        <f>AN17</f>
        <v>0</v>
      </c>
      <c r="AQ17" s="11" t="b">
        <f t="shared" si="6"/>
        <v>0</v>
      </c>
      <c r="AR17" s="11" t="b">
        <f t="shared" si="7"/>
        <v>0</v>
      </c>
      <c r="AS17" s="3"/>
      <c r="AT17" s="12" t="str">
        <f t="shared" si="4"/>
        <v/>
      </c>
      <c r="BR17" s="33" t="b">
        <v>0</v>
      </c>
    </row>
    <row r="18" spans="2:70">
      <c r="B18" s="821"/>
      <c r="C18" s="659"/>
      <c r="D18" s="659"/>
      <c r="E18" s="659"/>
      <c r="F18" s="659"/>
      <c r="G18" s="659"/>
      <c r="H18" s="659"/>
      <c r="I18" s="659"/>
      <c r="J18" s="659"/>
      <c r="K18" s="659"/>
      <c r="L18" s="659"/>
      <c r="M18" s="659"/>
      <c r="N18" s="659"/>
      <c r="O18" s="659"/>
      <c r="P18" s="659"/>
      <c r="Q18" s="660"/>
      <c r="R18" s="75"/>
      <c r="S18" s="75"/>
      <c r="T18" s="672" t="s">
        <v>445</v>
      </c>
      <c r="U18" s="672"/>
      <c r="V18" s="672"/>
      <c r="W18" s="672"/>
      <c r="X18" s="672"/>
      <c r="Y18" s="672"/>
      <c r="Z18" s="672"/>
      <c r="AA18" s="672"/>
      <c r="AB18" s="672"/>
      <c r="AC18" s="672"/>
      <c r="AD18" s="672"/>
      <c r="AE18" s="672"/>
      <c r="AF18" s="672"/>
      <c r="AG18" s="672"/>
      <c r="AH18" s="672"/>
      <c r="AI18" s="672"/>
      <c r="AJ18" s="672"/>
      <c r="AK18" s="824"/>
      <c r="AL18" s="10">
        <v>3</v>
      </c>
      <c r="AM18" s="13" t="str">
        <f>T18</f>
        <v>砷As、鉛Pb、鎘Cd、銅Cu(ICP/OES) + 汞Hg(ICP/MS) $2,850</v>
      </c>
      <c r="AN18" s="13" t="b">
        <f>BR17</f>
        <v>0</v>
      </c>
      <c r="AO18" s="13" t="s">
        <v>16</v>
      </c>
      <c r="AP18" s="3" t="b">
        <v>1</v>
      </c>
      <c r="AQ18" s="11" t="b">
        <f t="shared" si="6"/>
        <v>0</v>
      </c>
      <c r="AR18" s="11" t="b">
        <f t="shared" si="7"/>
        <v>0</v>
      </c>
      <c r="AS18" s="3"/>
      <c r="AT18" s="12" t="str">
        <f t="shared" si="4"/>
        <v/>
      </c>
    </row>
    <row r="19" spans="2:70">
      <c r="B19" s="821"/>
      <c r="C19" s="659"/>
      <c r="D19" s="659"/>
      <c r="E19" s="659"/>
      <c r="F19" s="659"/>
      <c r="G19" s="659"/>
      <c r="H19" s="659"/>
      <c r="I19" s="659"/>
      <c r="J19" s="659"/>
      <c r="K19" s="659"/>
      <c r="L19" s="659"/>
      <c r="M19" s="659"/>
      <c r="N19" s="659"/>
      <c r="O19" s="659"/>
      <c r="P19" s="659"/>
      <c r="Q19" s="660"/>
      <c r="R19" s="74"/>
      <c r="S19" s="661" t="s">
        <v>446</v>
      </c>
      <c r="T19" s="661"/>
      <c r="U19" s="661"/>
      <c r="V19" s="661"/>
      <c r="W19" s="661"/>
      <c r="X19" s="661"/>
      <c r="Y19" s="661"/>
      <c r="Z19" s="661"/>
      <c r="AA19" s="661"/>
      <c r="AB19" s="661"/>
      <c r="AC19" s="661"/>
      <c r="AD19" s="661"/>
      <c r="AE19" s="661"/>
      <c r="AF19" s="661"/>
      <c r="AG19" s="661"/>
      <c r="AH19" s="661"/>
      <c r="AI19" s="661"/>
      <c r="AJ19" s="661"/>
      <c r="AK19" s="820"/>
      <c r="AL19" s="10">
        <v>2</v>
      </c>
      <c r="AM19" s="13" t="str">
        <f t="shared" ref="AM19:AM20" si="10">IF(BR19,$B$11&amp;S19,"")</f>
        <v/>
      </c>
      <c r="AN19" s="13" t="b">
        <f t="shared" ref="AN19:AN20" si="11">BR19</f>
        <v>0</v>
      </c>
      <c r="AO19" s="13" t="s">
        <v>16</v>
      </c>
      <c r="AP19" s="3" t="b">
        <f>AN19</f>
        <v>0</v>
      </c>
      <c r="AQ19" s="11" t="b">
        <f t="shared" si="6"/>
        <v>0</v>
      </c>
      <c r="AR19" s="11" t="b">
        <f t="shared" si="7"/>
        <v>0</v>
      </c>
      <c r="AS19" s="3"/>
      <c r="AT19" s="12" t="str">
        <f t="shared" si="4"/>
        <v/>
      </c>
      <c r="BR19" s="33" t="b">
        <v>0</v>
      </c>
    </row>
    <row r="20" spans="2:70" ht="29.45" customHeight="1">
      <c r="B20" s="821"/>
      <c r="C20" s="659"/>
      <c r="D20" s="659"/>
      <c r="E20" s="659"/>
      <c r="F20" s="659"/>
      <c r="G20" s="659"/>
      <c r="H20" s="659"/>
      <c r="I20" s="659"/>
      <c r="J20" s="659"/>
      <c r="K20" s="659"/>
      <c r="L20" s="659"/>
      <c r="M20" s="659"/>
      <c r="N20" s="659"/>
      <c r="O20" s="659"/>
      <c r="P20" s="659"/>
      <c r="Q20" s="660"/>
      <c r="R20" s="74"/>
      <c r="S20" s="674" t="s">
        <v>447</v>
      </c>
      <c r="T20" s="675"/>
      <c r="U20" s="675"/>
      <c r="V20" s="675"/>
      <c r="W20" s="675"/>
      <c r="X20" s="675"/>
      <c r="Y20" s="675"/>
      <c r="Z20" s="675"/>
      <c r="AA20" s="675"/>
      <c r="AB20" s="675"/>
      <c r="AC20" s="675"/>
      <c r="AD20" s="675"/>
      <c r="AE20" s="675"/>
      <c r="AF20" s="675"/>
      <c r="AG20" s="675"/>
      <c r="AH20" s="675"/>
      <c r="AI20" s="675"/>
      <c r="AJ20" s="675"/>
      <c r="AK20" s="825"/>
      <c r="AL20" s="10">
        <v>2</v>
      </c>
      <c r="AM20" s="13" t="str">
        <f t="shared" si="10"/>
        <v/>
      </c>
      <c r="AN20" s="13" t="b">
        <f t="shared" si="11"/>
        <v>0</v>
      </c>
      <c r="AO20" s="13" t="s">
        <v>16</v>
      </c>
      <c r="AP20" s="3" t="b">
        <f>AN20</f>
        <v>0</v>
      </c>
      <c r="AQ20" s="11" t="b">
        <f t="shared" si="6"/>
        <v>0</v>
      </c>
      <c r="AR20" s="11" t="b">
        <f t="shared" si="7"/>
        <v>0</v>
      </c>
      <c r="AS20" s="3"/>
      <c r="AT20" s="12" t="str">
        <f t="shared" si="4"/>
        <v/>
      </c>
      <c r="BR20" s="33" t="b">
        <v>0</v>
      </c>
    </row>
    <row r="21" spans="2:70">
      <c r="B21" s="821" t="s">
        <v>436</v>
      </c>
      <c r="C21" s="659"/>
      <c r="D21" s="659"/>
      <c r="E21" s="659"/>
      <c r="F21" s="659"/>
      <c r="G21" s="659"/>
      <c r="H21" s="659"/>
      <c r="I21" s="659"/>
      <c r="J21" s="659"/>
      <c r="K21" s="659"/>
      <c r="L21" s="659"/>
      <c r="M21" s="659"/>
      <c r="N21" s="659"/>
      <c r="O21" s="659"/>
      <c r="P21" s="659"/>
      <c r="Q21" s="660"/>
      <c r="R21" s="74"/>
      <c r="S21" s="661" t="s">
        <v>38</v>
      </c>
      <c r="T21" s="661"/>
      <c r="U21" s="661"/>
      <c r="V21" s="661"/>
      <c r="W21" s="661"/>
      <c r="X21" s="661"/>
      <c r="Y21" s="661"/>
      <c r="Z21" s="661"/>
      <c r="AA21" s="661"/>
      <c r="AB21" s="661"/>
      <c r="AC21" s="661"/>
      <c r="AD21" s="661"/>
      <c r="AE21" s="661"/>
      <c r="AF21" s="661"/>
      <c r="AG21" s="661"/>
      <c r="AH21" s="661"/>
      <c r="AI21" s="661"/>
      <c r="AJ21" s="661"/>
      <c r="AK21" s="820"/>
      <c r="AL21" s="10">
        <v>2</v>
      </c>
      <c r="AM21" s="13" t="str">
        <f>IF(BR21,$B$21&amp;S21,"")</f>
        <v/>
      </c>
      <c r="AN21" s="13" t="b">
        <f>BR21</f>
        <v>0</v>
      </c>
      <c r="AO21" s="13" t="s">
        <v>16</v>
      </c>
      <c r="AP21" s="3" t="b">
        <f>AN21</f>
        <v>0</v>
      </c>
      <c r="AQ21" s="11" t="b">
        <f t="shared" si="6"/>
        <v>0</v>
      </c>
      <c r="AR21" s="11" t="b">
        <f t="shared" si="7"/>
        <v>0</v>
      </c>
      <c r="AS21" s="3"/>
      <c r="AT21" s="12" t="str">
        <f t="shared" si="4"/>
        <v/>
      </c>
      <c r="BR21" s="33" t="b">
        <v>0</v>
      </c>
    </row>
    <row r="22" spans="2:70" ht="27.95" customHeight="1">
      <c r="B22" s="821"/>
      <c r="C22" s="659"/>
      <c r="D22" s="659"/>
      <c r="E22" s="659"/>
      <c r="F22" s="659"/>
      <c r="G22" s="659"/>
      <c r="H22" s="659"/>
      <c r="I22" s="659"/>
      <c r="J22" s="659"/>
      <c r="K22" s="659"/>
      <c r="L22" s="659"/>
      <c r="M22" s="659"/>
      <c r="N22" s="659"/>
      <c r="O22" s="659"/>
      <c r="P22" s="659"/>
      <c r="Q22" s="660"/>
      <c r="R22" s="75"/>
      <c r="S22" s="75"/>
      <c r="T22" s="676" t="s">
        <v>448</v>
      </c>
      <c r="U22" s="662"/>
      <c r="V22" s="662"/>
      <c r="W22" s="662"/>
      <c r="X22" s="662"/>
      <c r="Y22" s="662"/>
      <c r="Z22" s="662"/>
      <c r="AA22" s="662"/>
      <c r="AB22" s="662"/>
      <c r="AC22" s="662"/>
      <c r="AD22" s="662"/>
      <c r="AE22" s="662"/>
      <c r="AF22" s="662"/>
      <c r="AG22" s="662"/>
      <c r="AH22" s="662"/>
      <c r="AI22" s="662"/>
      <c r="AJ22" s="662"/>
      <c r="AK22" s="826"/>
      <c r="AL22" s="10">
        <v>3</v>
      </c>
      <c r="AM22" s="13" t="str">
        <f>T22</f>
        <v>生菌數、金黃色葡萄球菌、大腸桿菌 、綠膿桿菌、白色念珠菌 
$7,600</v>
      </c>
      <c r="AN22" s="13" t="b">
        <f>BR21</f>
        <v>0</v>
      </c>
      <c r="AO22" s="13" t="s">
        <v>16</v>
      </c>
      <c r="AP22" s="3" t="b">
        <v>1</v>
      </c>
      <c r="AQ22" s="11" t="b">
        <f t="shared" si="6"/>
        <v>0</v>
      </c>
      <c r="AR22" s="11" t="b">
        <f t="shared" si="7"/>
        <v>0</v>
      </c>
      <c r="AS22" s="3"/>
      <c r="AT22" s="12" t="str">
        <f t="shared" si="4"/>
        <v/>
      </c>
    </row>
    <row r="23" spans="2:70">
      <c r="B23" s="821"/>
      <c r="C23" s="659"/>
      <c r="D23" s="659"/>
      <c r="E23" s="659"/>
      <c r="F23" s="659"/>
      <c r="G23" s="659"/>
      <c r="H23" s="659"/>
      <c r="I23" s="659"/>
      <c r="J23" s="659"/>
      <c r="K23" s="659"/>
      <c r="L23" s="659"/>
      <c r="M23" s="659"/>
      <c r="N23" s="659"/>
      <c r="O23" s="659"/>
      <c r="P23" s="659"/>
      <c r="Q23" s="660"/>
      <c r="R23" s="74"/>
      <c r="S23" s="661" t="s">
        <v>40</v>
      </c>
      <c r="T23" s="661"/>
      <c r="U23" s="661"/>
      <c r="V23" s="661"/>
      <c r="W23" s="661"/>
      <c r="X23" s="661"/>
      <c r="Y23" s="661"/>
      <c r="Z23" s="661"/>
      <c r="AA23" s="661"/>
      <c r="AB23" s="661"/>
      <c r="AC23" s="661"/>
      <c r="AD23" s="661"/>
      <c r="AE23" s="661"/>
      <c r="AF23" s="661"/>
      <c r="AG23" s="661"/>
      <c r="AH23" s="661"/>
      <c r="AI23" s="661"/>
      <c r="AJ23" s="661"/>
      <c r="AK23" s="820"/>
      <c r="AL23" s="10">
        <v>2</v>
      </c>
      <c r="AM23" s="13" t="str">
        <f>IF(BR23,$B$21&amp;S23,"")</f>
        <v/>
      </c>
      <c r="AN23" s="13" t="b">
        <f>BR23</f>
        <v>0</v>
      </c>
      <c r="AO23" s="13" t="s">
        <v>16</v>
      </c>
      <c r="AP23" s="3" t="b">
        <f>AN23</f>
        <v>0</v>
      </c>
      <c r="AQ23" s="11" t="b">
        <f t="shared" si="6"/>
        <v>0</v>
      </c>
      <c r="AR23" s="11" t="b">
        <f t="shared" si="7"/>
        <v>0</v>
      </c>
      <c r="AS23" s="3"/>
      <c r="AT23" s="12" t="str">
        <f t="shared" si="4"/>
        <v/>
      </c>
      <c r="BR23" s="33" t="b">
        <v>0</v>
      </c>
    </row>
    <row r="24" spans="2:70">
      <c r="B24" s="821"/>
      <c r="C24" s="659"/>
      <c r="D24" s="659"/>
      <c r="E24" s="659"/>
      <c r="F24" s="659"/>
      <c r="G24" s="659"/>
      <c r="H24" s="659"/>
      <c r="I24" s="659"/>
      <c r="J24" s="659"/>
      <c r="K24" s="659"/>
      <c r="L24" s="659"/>
      <c r="M24" s="659"/>
      <c r="N24" s="659"/>
      <c r="O24" s="659"/>
      <c r="P24" s="659"/>
      <c r="Q24" s="660"/>
      <c r="R24" s="75"/>
      <c r="S24" s="75"/>
      <c r="T24" s="672" t="s">
        <v>449</v>
      </c>
      <c r="U24" s="672"/>
      <c r="V24" s="672"/>
      <c r="W24" s="672"/>
      <c r="X24" s="672"/>
      <c r="Y24" s="672"/>
      <c r="Z24" s="672"/>
      <c r="AA24" s="672"/>
      <c r="AB24" s="672"/>
      <c r="AC24" s="672"/>
      <c r="AD24" s="672"/>
      <c r="AE24" s="672"/>
      <c r="AF24" s="672"/>
      <c r="AG24" s="672"/>
      <c r="AH24" s="672"/>
      <c r="AI24" s="672"/>
      <c r="AJ24" s="672"/>
      <c r="AK24" s="824"/>
      <c r="AL24" s="10">
        <v>3</v>
      </c>
      <c r="AM24" s="13" t="str">
        <f>T24</f>
        <v>生菌數、金黃色葡萄球菌、大腸桿菌 、綠膿桿菌(FDA)  $5,950</v>
      </c>
      <c r="AN24" s="13" t="b">
        <f>BR23</f>
        <v>0</v>
      </c>
      <c r="AO24" s="13" t="s">
        <v>16</v>
      </c>
      <c r="AP24" s="3" t="b">
        <v>1</v>
      </c>
      <c r="AQ24" s="11" t="b">
        <f t="shared" si="6"/>
        <v>0</v>
      </c>
      <c r="AR24" s="11" t="b">
        <f t="shared" si="7"/>
        <v>0</v>
      </c>
      <c r="AS24" s="3"/>
      <c r="AT24" s="12" t="str">
        <f t="shared" si="4"/>
        <v/>
      </c>
    </row>
    <row r="25" spans="2:70">
      <c r="B25" s="821"/>
      <c r="C25" s="659"/>
      <c r="D25" s="659"/>
      <c r="E25" s="659"/>
      <c r="F25" s="659"/>
      <c r="G25" s="659"/>
      <c r="H25" s="659"/>
      <c r="I25" s="659"/>
      <c r="J25" s="659"/>
      <c r="K25" s="659"/>
      <c r="L25" s="659"/>
      <c r="M25" s="659"/>
      <c r="N25" s="659"/>
      <c r="O25" s="659"/>
      <c r="P25" s="659"/>
      <c r="Q25" s="660"/>
      <c r="R25" s="74"/>
      <c r="S25" s="661" t="s">
        <v>450</v>
      </c>
      <c r="T25" s="661"/>
      <c r="U25" s="661"/>
      <c r="V25" s="661"/>
      <c r="W25" s="661"/>
      <c r="X25" s="661"/>
      <c r="Y25" s="661"/>
      <c r="Z25" s="661"/>
      <c r="AA25" s="661"/>
      <c r="AB25" s="661"/>
      <c r="AC25" s="661"/>
      <c r="AD25" s="661"/>
      <c r="AE25" s="661"/>
      <c r="AF25" s="661"/>
      <c r="AG25" s="661"/>
      <c r="AH25" s="661"/>
      <c r="AI25" s="661"/>
      <c r="AJ25" s="661"/>
      <c r="AK25" s="820"/>
      <c r="AL25" s="10">
        <v>2</v>
      </c>
      <c r="AM25" s="13" t="str">
        <f>IF(BR25,$B$21&amp;S25,"")</f>
        <v/>
      </c>
      <c r="AN25" s="13" t="b">
        <f>BR25</f>
        <v>0</v>
      </c>
      <c r="AO25" s="13" t="s">
        <v>16</v>
      </c>
      <c r="AP25" s="3" t="b">
        <f t="shared" ref="AP25:AP26" si="12">AN25</f>
        <v>0</v>
      </c>
      <c r="AQ25" s="11" t="b">
        <f t="shared" si="6"/>
        <v>0</v>
      </c>
      <c r="AR25" s="11" t="b">
        <f t="shared" si="7"/>
        <v>0</v>
      </c>
      <c r="AS25" s="3"/>
      <c r="AT25" s="12" t="str">
        <f t="shared" si="4"/>
        <v/>
      </c>
      <c r="BR25" s="33" t="b">
        <v>0</v>
      </c>
    </row>
    <row r="26" spans="2:70" ht="27.95" customHeight="1">
      <c r="B26" s="827" t="s">
        <v>437</v>
      </c>
      <c r="C26" s="666"/>
      <c r="D26" s="666"/>
      <c r="E26" s="666"/>
      <c r="F26" s="666"/>
      <c r="G26" s="666"/>
      <c r="H26" s="666"/>
      <c r="I26" s="666"/>
      <c r="J26" s="666"/>
      <c r="K26" s="666"/>
      <c r="L26" s="666"/>
      <c r="M26" s="666"/>
      <c r="N26" s="666"/>
      <c r="O26" s="666"/>
      <c r="P26" s="666"/>
      <c r="Q26" s="667"/>
      <c r="R26" s="74"/>
      <c r="S26" s="671" t="s">
        <v>451</v>
      </c>
      <c r="T26" s="661"/>
      <c r="U26" s="661"/>
      <c r="V26" s="661"/>
      <c r="W26" s="661"/>
      <c r="X26" s="661"/>
      <c r="Y26" s="661"/>
      <c r="Z26" s="661"/>
      <c r="AA26" s="661"/>
      <c r="AB26" s="661"/>
      <c r="AC26" s="661"/>
      <c r="AD26" s="661"/>
      <c r="AE26" s="661"/>
      <c r="AF26" s="661"/>
      <c r="AG26" s="661"/>
      <c r="AH26" s="661"/>
      <c r="AI26" s="661"/>
      <c r="AJ26" s="661"/>
      <c r="AK26" s="820"/>
      <c r="AL26" s="10">
        <v>2</v>
      </c>
      <c r="AM26" s="13" t="str">
        <f>IF(BR26,S26,"")</f>
        <v/>
      </c>
      <c r="AN26" s="13" t="b">
        <f>BR26</f>
        <v>0</v>
      </c>
      <c r="AO26" s="13" t="s">
        <v>16</v>
      </c>
      <c r="AP26" s="3" t="b">
        <f t="shared" si="12"/>
        <v>0</v>
      </c>
      <c r="AQ26" s="11" t="b">
        <f t="shared" si="6"/>
        <v>0</v>
      </c>
      <c r="AR26" s="11" t="b">
        <f t="shared" si="7"/>
        <v>0</v>
      </c>
      <c r="AS26" s="3"/>
      <c r="AT26" s="12" t="str">
        <f t="shared" si="4"/>
        <v/>
      </c>
      <c r="BR26" s="33" t="b">
        <v>0</v>
      </c>
    </row>
    <row r="27" spans="2:70">
      <c r="B27" s="827"/>
      <c r="C27" s="666"/>
      <c r="D27" s="666"/>
      <c r="E27" s="666"/>
      <c r="F27" s="666"/>
      <c r="G27" s="666"/>
      <c r="H27" s="666"/>
      <c r="I27" s="666"/>
      <c r="J27" s="666"/>
      <c r="K27" s="666"/>
      <c r="L27" s="666"/>
      <c r="M27" s="666"/>
      <c r="N27" s="666"/>
      <c r="O27" s="666"/>
      <c r="P27" s="666"/>
      <c r="Q27" s="667"/>
      <c r="R27" s="75"/>
      <c r="S27" s="75"/>
      <c r="T27" s="672" t="s">
        <v>45</v>
      </c>
      <c r="U27" s="672"/>
      <c r="V27" s="672"/>
      <c r="W27" s="672"/>
      <c r="X27" s="672"/>
      <c r="Y27" s="672"/>
      <c r="Z27" s="672"/>
      <c r="AA27" s="672"/>
      <c r="AB27" s="672"/>
      <c r="AC27" s="672"/>
      <c r="AD27" s="672"/>
      <c r="AE27" s="672"/>
      <c r="AF27" s="672"/>
      <c r="AG27" s="672"/>
      <c r="AH27" s="672"/>
      <c r="AI27" s="672"/>
      <c r="AJ27" s="672"/>
      <c r="AK27" s="824"/>
      <c r="AL27" s="10">
        <v>3</v>
      </c>
      <c r="AM27" s="13" t="str">
        <f>T27</f>
        <v>內料接觸包裝材，各提供5g測試。</v>
      </c>
      <c r="AN27" s="13" t="b">
        <f>BR26</f>
        <v>0</v>
      </c>
      <c r="AO27" s="13" t="s">
        <v>16</v>
      </c>
      <c r="AP27" s="3" t="b">
        <v>1</v>
      </c>
      <c r="AQ27" s="11" t="b">
        <f t="shared" si="6"/>
        <v>0</v>
      </c>
      <c r="AR27" s="11" t="b">
        <f t="shared" si="7"/>
        <v>0</v>
      </c>
      <c r="AS27" s="3"/>
      <c r="AT27" s="12" t="str">
        <f t="shared" si="4"/>
        <v/>
      </c>
    </row>
    <row r="28" spans="2:70">
      <c r="B28" s="827"/>
      <c r="C28" s="666"/>
      <c r="D28" s="666"/>
      <c r="E28" s="666"/>
      <c r="F28" s="666"/>
      <c r="G28" s="666"/>
      <c r="H28" s="666"/>
      <c r="I28" s="666"/>
      <c r="J28" s="666"/>
      <c r="K28" s="666"/>
      <c r="L28" s="666"/>
      <c r="M28" s="666"/>
      <c r="N28" s="666"/>
      <c r="O28" s="666"/>
      <c r="P28" s="666"/>
      <c r="Q28" s="667"/>
      <c r="R28" s="75"/>
      <c r="S28" s="75"/>
      <c r="T28" s="673" t="s">
        <v>46</v>
      </c>
      <c r="U28" s="673"/>
      <c r="V28" s="673"/>
      <c r="W28" s="673"/>
      <c r="X28" s="673"/>
      <c r="Y28" s="673"/>
      <c r="Z28" s="673"/>
      <c r="AA28" s="673"/>
      <c r="AB28" s="673"/>
      <c r="AC28" s="673"/>
      <c r="AD28" s="673"/>
      <c r="AE28" s="673"/>
      <c r="AF28" s="673"/>
      <c r="AG28" s="673"/>
      <c r="AH28" s="673"/>
      <c r="AI28" s="673"/>
      <c r="AJ28" s="673"/>
      <c r="AK28" s="828"/>
      <c r="AL28" s="10">
        <v>3</v>
      </c>
      <c r="AM28" s="13" t="str">
        <f>T28</f>
        <v>(依不同產品不同材質分別收取費用)</v>
      </c>
      <c r="AN28" s="13" t="b">
        <f>BR26</f>
        <v>0</v>
      </c>
      <c r="AO28" s="13" t="s">
        <v>16</v>
      </c>
      <c r="AP28" s="3" t="b">
        <v>1</v>
      </c>
      <c r="AQ28" s="11" t="b">
        <f t="shared" si="6"/>
        <v>0</v>
      </c>
      <c r="AR28" s="11" t="b">
        <f t="shared" si="7"/>
        <v>0</v>
      </c>
      <c r="AS28" s="3"/>
      <c r="AT28" s="12" t="str">
        <f t="shared" si="4"/>
        <v/>
      </c>
    </row>
    <row r="29" spans="2:70">
      <c r="B29" s="821" t="s">
        <v>47</v>
      </c>
      <c r="C29" s="659"/>
      <c r="D29" s="659"/>
      <c r="E29" s="659"/>
      <c r="F29" s="659"/>
      <c r="G29" s="659"/>
      <c r="H29" s="659"/>
      <c r="I29" s="659"/>
      <c r="J29" s="659"/>
      <c r="K29" s="659"/>
      <c r="L29" s="659"/>
      <c r="M29" s="659"/>
      <c r="N29" s="659"/>
      <c r="O29" s="659"/>
      <c r="P29" s="659"/>
      <c r="Q29" s="660"/>
      <c r="R29" s="74"/>
      <c r="S29" s="661" t="s">
        <v>452</v>
      </c>
      <c r="T29" s="661"/>
      <c r="U29" s="661"/>
      <c r="V29" s="661"/>
      <c r="W29" s="661"/>
      <c r="X29" s="661"/>
      <c r="Y29" s="661"/>
      <c r="Z29" s="661"/>
      <c r="AA29" s="661"/>
      <c r="AB29" s="661"/>
      <c r="AC29" s="661"/>
      <c r="AD29" s="661"/>
      <c r="AE29" s="661"/>
      <c r="AF29" s="661"/>
      <c r="AG29" s="661"/>
      <c r="AH29" s="661"/>
      <c r="AI29" s="661"/>
      <c r="AJ29" s="661"/>
      <c r="AK29" s="820"/>
      <c r="AL29" s="10">
        <v>2</v>
      </c>
      <c r="AM29" s="13" t="str">
        <f>IF(BR29,S29,"")</f>
        <v/>
      </c>
      <c r="AN29" s="13" t="b">
        <f>BR29</f>
        <v>0</v>
      </c>
      <c r="AO29" s="13" t="s">
        <v>16</v>
      </c>
      <c r="AP29" s="3" t="b">
        <f>AN29</f>
        <v>0</v>
      </c>
      <c r="AQ29" s="11" t="b">
        <f t="shared" si="6"/>
        <v>0</v>
      </c>
      <c r="AR29" s="11" t="b">
        <f t="shared" si="7"/>
        <v>0</v>
      </c>
      <c r="AS29" s="3"/>
      <c r="AT29" s="12" t="str">
        <f t="shared" si="4"/>
        <v/>
      </c>
      <c r="BR29" s="33" t="b">
        <v>0</v>
      </c>
    </row>
    <row r="30" spans="2:70">
      <c r="B30" s="821"/>
      <c r="C30" s="659"/>
      <c r="D30" s="659"/>
      <c r="E30" s="659"/>
      <c r="F30" s="659"/>
      <c r="G30" s="659"/>
      <c r="H30" s="659"/>
      <c r="I30" s="659"/>
      <c r="J30" s="659"/>
      <c r="K30" s="659"/>
      <c r="L30" s="659"/>
      <c r="M30" s="659"/>
      <c r="N30" s="659"/>
      <c r="O30" s="659"/>
      <c r="P30" s="659"/>
      <c r="Q30" s="660"/>
      <c r="R30" s="75"/>
      <c r="S30" s="366"/>
      <c r="T30" s="662" t="s">
        <v>49</v>
      </c>
      <c r="U30" s="662"/>
      <c r="V30" s="662"/>
      <c r="W30" s="662"/>
      <c r="X30" s="662"/>
      <c r="Y30" s="662"/>
      <c r="Z30" s="662"/>
      <c r="AA30" s="662"/>
      <c r="AB30" s="662"/>
      <c r="AC30" s="662"/>
      <c r="AD30" s="662"/>
      <c r="AE30" s="662"/>
      <c r="AF30" s="662"/>
      <c r="AG30" s="662"/>
      <c r="AH30" s="662"/>
      <c r="AI30" s="662"/>
      <c r="AJ30" s="662"/>
      <c r="AK30" s="826"/>
      <c r="AL30" s="10">
        <v>3</v>
      </c>
      <c r="AM30" s="13" t="str">
        <f>T30</f>
        <v>測試條件：溫度40℃, 濕度約75%。</v>
      </c>
      <c r="AN30" s="13" t="b">
        <f>BR29</f>
        <v>0</v>
      </c>
      <c r="AO30" s="13" t="s">
        <v>16</v>
      </c>
      <c r="AP30" s="3" t="b">
        <v>1</v>
      </c>
      <c r="AQ30" s="11" t="b">
        <f t="shared" si="6"/>
        <v>0</v>
      </c>
      <c r="AR30" s="11" t="b">
        <f t="shared" si="7"/>
        <v>0</v>
      </c>
      <c r="AS30" s="3"/>
      <c r="AT30" s="12" t="str">
        <f t="shared" si="4"/>
        <v/>
      </c>
    </row>
    <row r="31" spans="2:70">
      <c r="B31" s="821"/>
      <c r="C31" s="659"/>
      <c r="D31" s="659"/>
      <c r="E31" s="659"/>
      <c r="F31" s="659"/>
      <c r="G31" s="659"/>
      <c r="H31" s="659"/>
      <c r="I31" s="659"/>
      <c r="J31" s="659"/>
      <c r="K31" s="659"/>
      <c r="L31" s="659"/>
      <c r="M31" s="659"/>
      <c r="N31" s="659"/>
      <c r="O31" s="659"/>
      <c r="P31" s="659"/>
      <c r="Q31" s="660"/>
      <c r="R31" s="75"/>
      <c r="S31" s="366"/>
      <c r="T31" s="662" t="s">
        <v>50</v>
      </c>
      <c r="U31" s="662"/>
      <c r="V31" s="662"/>
      <c r="W31" s="662"/>
      <c r="X31" s="662"/>
      <c r="Y31" s="662"/>
      <c r="Z31" s="662"/>
      <c r="AA31" s="662"/>
      <c r="AB31" s="662"/>
      <c r="AC31" s="662"/>
      <c r="AD31" s="662"/>
      <c r="AE31" s="662"/>
      <c r="AF31" s="662"/>
      <c r="AG31" s="662"/>
      <c r="AH31" s="662"/>
      <c r="AI31" s="662"/>
      <c r="AJ31" s="662"/>
      <c r="AK31" s="826"/>
      <c r="AL31" s="10">
        <v>3</v>
      </c>
      <c r="AM31" s="13" t="str">
        <f>T31</f>
        <v>測試時間點：0週,4週,8週,12週。</v>
      </c>
      <c r="AN31" s="13" t="b">
        <f>BR29</f>
        <v>0</v>
      </c>
      <c r="AO31" s="13" t="s">
        <v>16</v>
      </c>
      <c r="AP31" s="3" t="b">
        <v>1</v>
      </c>
      <c r="AQ31" s="11" t="b">
        <f t="shared" si="6"/>
        <v>0</v>
      </c>
      <c r="AR31" s="11" t="b">
        <f t="shared" si="7"/>
        <v>0</v>
      </c>
      <c r="AS31" s="3"/>
      <c r="AT31" s="12" t="str">
        <f t="shared" si="4"/>
        <v/>
      </c>
    </row>
    <row r="32" spans="2:70">
      <c r="B32" s="821"/>
      <c r="C32" s="659"/>
      <c r="D32" s="659"/>
      <c r="E32" s="659"/>
      <c r="F32" s="659"/>
      <c r="G32" s="659"/>
      <c r="H32" s="659"/>
      <c r="I32" s="659"/>
      <c r="J32" s="659"/>
      <c r="K32" s="659"/>
      <c r="L32" s="659"/>
      <c r="M32" s="659"/>
      <c r="N32" s="659"/>
      <c r="O32" s="659"/>
      <c r="P32" s="659"/>
      <c r="Q32" s="660"/>
      <c r="R32" s="75"/>
      <c r="S32" s="366"/>
      <c r="T32" s="662" t="s">
        <v>453</v>
      </c>
      <c r="U32" s="662"/>
      <c r="V32" s="662"/>
      <c r="W32" s="662"/>
      <c r="X32" s="662"/>
      <c r="Y32" s="662"/>
      <c r="Z32" s="662"/>
      <c r="AA32" s="662"/>
      <c r="AB32" s="662"/>
      <c r="AC32" s="662"/>
      <c r="AD32" s="662"/>
      <c r="AE32" s="662"/>
      <c r="AF32" s="662"/>
      <c r="AG32" s="662"/>
      <c r="AH32" s="662"/>
      <c r="AI32" s="662"/>
      <c r="AJ32" s="662"/>
      <c r="AK32" s="826"/>
      <c r="AL32" s="10">
        <v>3</v>
      </c>
      <c r="AM32" s="13" t="str">
        <f>T32</f>
        <v>測試項目: 生菌數/黴菌酵母菌/外觀/氣味/pH值/淨重。</v>
      </c>
      <c r="AN32" s="13" t="b">
        <f>BR29</f>
        <v>0</v>
      </c>
      <c r="AO32" s="13" t="s">
        <v>16</v>
      </c>
      <c r="AP32" s="3" t="b">
        <v>1</v>
      </c>
      <c r="AQ32" s="11" t="b">
        <f t="shared" si="6"/>
        <v>0</v>
      </c>
      <c r="AR32" s="11" t="b">
        <f t="shared" si="7"/>
        <v>0</v>
      </c>
      <c r="AS32" s="3"/>
      <c r="AT32" s="12" t="str">
        <f t="shared" si="4"/>
        <v/>
      </c>
    </row>
    <row r="33" spans="2:89">
      <c r="B33" s="821" t="s">
        <v>52</v>
      </c>
      <c r="C33" s="659"/>
      <c r="D33" s="659"/>
      <c r="E33" s="659"/>
      <c r="F33" s="659"/>
      <c r="G33" s="659"/>
      <c r="H33" s="659"/>
      <c r="I33" s="659"/>
      <c r="J33" s="659"/>
      <c r="K33" s="659"/>
      <c r="L33" s="659"/>
      <c r="M33" s="659"/>
      <c r="N33" s="659"/>
      <c r="O33" s="659"/>
      <c r="P33" s="659"/>
      <c r="Q33" s="660"/>
      <c r="R33" s="74"/>
      <c r="S33" s="661" t="s">
        <v>53</v>
      </c>
      <c r="T33" s="661"/>
      <c r="U33" s="661"/>
      <c r="V33" s="661"/>
      <c r="W33" s="661"/>
      <c r="X33" s="661"/>
      <c r="Y33" s="661"/>
      <c r="Z33" s="661"/>
      <c r="AA33" s="661"/>
      <c r="AB33" s="661"/>
      <c r="AC33" s="661"/>
      <c r="AD33" s="661"/>
      <c r="AE33" s="661"/>
      <c r="AF33" s="661"/>
      <c r="AG33" s="661"/>
      <c r="AH33" s="661"/>
      <c r="AI33" s="661"/>
      <c r="AJ33" s="661"/>
      <c r="AK33" s="820"/>
      <c r="AL33" s="10">
        <v>2</v>
      </c>
      <c r="AM33" s="13" t="str">
        <f>IF(BR33,S33,"")</f>
        <v/>
      </c>
      <c r="AN33" s="13" t="b">
        <f>BR33</f>
        <v>0</v>
      </c>
      <c r="AO33" s="13" t="s">
        <v>16</v>
      </c>
      <c r="AP33" s="3" t="b">
        <f>AN33</f>
        <v>0</v>
      </c>
      <c r="AQ33" s="11" t="b">
        <f t="shared" si="6"/>
        <v>0</v>
      </c>
      <c r="AR33" s="11" t="b">
        <f t="shared" si="7"/>
        <v>0</v>
      </c>
      <c r="AS33" s="3"/>
      <c r="AT33" s="12" t="str">
        <f t="shared" si="4"/>
        <v/>
      </c>
      <c r="BR33" s="33" t="b">
        <v>0</v>
      </c>
    </row>
    <row r="34" spans="2:89">
      <c r="B34" s="821"/>
      <c r="C34" s="659"/>
      <c r="D34" s="659"/>
      <c r="E34" s="659"/>
      <c r="F34" s="659"/>
      <c r="G34" s="659"/>
      <c r="H34" s="659"/>
      <c r="I34" s="659"/>
      <c r="J34" s="659"/>
      <c r="K34" s="659"/>
      <c r="L34" s="659"/>
      <c r="M34" s="659"/>
      <c r="N34" s="659"/>
      <c r="O34" s="659"/>
      <c r="P34" s="659"/>
      <c r="Q34" s="660"/>
      <c r="R34" s="367"/>
      <c r="S34" s="366"/>
      <c r="T34" s="662" t="s">
        <v>454</v>
      </c>
      <c r="U34" s="662"/>
      <c r="V34" s="662"/>
      <c r="W34" s="662"/>
      <c r="X34" s="662"/>
      <c r="Y34" s="662"/>
      <c r="Z34" s="662"/>
      <c r="AA34" s="662"/>
      <c r="AB34" s="662"/>
      <c r="AC34" s="662"/>
      <c r="AD34" s="662"/>
      <c r="AE34" s="662"/>
      <c r="AF34" s="662"/>
      <c r="AG34" s="662"/>
      <c r="AH34" s="662"/>
      <c r="AI34" s="662"/>
      <c r="AJ34" s="662"/>
      <c r="AK34" s="826"/>
      <c r="AL34" s="10">
        <v>3</v>
      </c>
      <c r="AM34" s="13" t="str">
        <f>T34</f>
        <v xml:space="preserve">USP &lt;51&gt; 作用天數 7/14/21/28天 $22,000  </v>
      </c>
      <c r="AN34" s="13" t="b">
        <f>BR33</f>
        <v>0</v>
      </c>
      <c r="AO34" s="13" t="s">
        <v>16</v>
      </c>
      <c r="AP34" s="3" t="b">
        <v>1</v>
      </c>
      <c r="AQ34" s="11" t="b">
        <f t="shared" si="6"/>
        <v>0</v>
      </c>
      <c r="AR34" s="11" t="b">
        <f t="shared" si="7"/>
        <v>0</v>
      </c>
      <c r="AS34" s="3"/>
      <c r="AT34" s="12" t="str">
        <f t="shared" si="4"/>
        <v/>
      </c>
    </row>
    <row r="35" spans="2:89">
      <c r="B35" s="821"/>
      <c r="C35" s="659"/>
      <c r="D35" s="659"/>
      <c r="E35" s="659"/>
      <c r="F35" s="659"/>
      <c r="G35" s="659"/>
      <c r="H35" s="659"/>
      <c r="I35" s="659"/>
      <c r="J35" s="659"/>
      <c r="K35" s="659"/>
      <c r="L35" s="659"/>
      <c r="M35" s="659"/>
      <c r="N35" s="659"/>
      <c r="O35" s="659"/>
      <c r="P35" s="659"/>
      <c r="Q35" s="660"/>
      <c r="R35" s="75"/>
      <c r="S35" s="366"/>
      <c r="T35" s="662" t="s">
        <v>455</v>
      </c>
      <c r="U35" s="662"/>
      <c r="V35" s="662"/>
      <c r="W35" s="662"/>
      <c r="X35" s="662"/>
      <c r="Y35" s="662"/>
      <c r="Z35" s="662"/>
      <c r="AA35" s="662"/>
      <c r="AB35" s="662"/>
      <c r="AC35" s="662"/>
      <c r="AD35" s="662"/>
      <c r="AE35" s="662"/>
      <c r="AF35" s="662"/>
      <c r="AG35" s="662"/>
      <c r="AH35" s="662"/>
      <c r="AI35" s="662"/>
      <c r="AJ35" s="662"/>
      <c r="AK35" s="826"/>
      <c r="AL35" s="10">
        <v>3</v>
      </c>
      <c r="AM35" s="13" t="str">
        <f>T35</f>
        <v>TFDA 化粧品防腐效能試驗指引 作用天數 7/14/28天 $15,000</v>
      </c>
      <c r="AN35" s="13" t="b">
        <f>BR33</f>
        <v>0</v>
      </c>
      <c r="AO35" s="13" t="s">
        <v>16</v>
      </c>
      <c r="AP35" s="3" t="b">
        <v>1</v>
      </c>
      <c r="AQ35" s="11" t="b">
        <f t="shared" si="6"/>
        <v>0</v>
      </c>
      <c r="AR35" s="11" t="b">
        <f t="shared" si="7"/>
        <v>0</v>
      </c>
      <c r="AS35" s="3"/>
      <c r="AT35" s="12" t="str">
        <f t="shared" si="4"/>
        <v/>
      </c>
    </row>
    <row r="36" spans="2:89">
      <c r="B36" s="821"/>
      <c r="C36" s="659"/>
      <c r="D36" s="659"/>
      <c r="E36" s="659"/>
      <c r="F36" s="659"/>
      <c r="G36" s="659"/>
      <c r="H36" s="659"/>
      <c r="I36" s="659"/>
      <c r="J36" s="659"/>
      <c r="K36" s="659"/>
      <c r="L36" s="659"/>
      <c r="M36" s="659"/>
      <c r="N36" s="659"/>
      <c r="O36" s="659"/>
      <c r="P36" s="659"/>
      <c r="Q36" s="660"/>
      <c r="R36" s="75"/>
      <c r="S36" s="366"/>
      <c r="T36" s="663" t="s">
        <v>456</v>
      </c>
      <c r="U36" s="663"/>
      <c r="V36" s="663"/>
      <c r="W36" s="663"/>
      <c r="X36" s="663"/>
      <c r="Y36" s="663"/>
      <c r="Z36" s="663"/>
      <c r="AA36" s="663"/>
      <c r="AB36" s="663"/>
      <c r="AC36" s="663"/>
      <c r="AD36" s="663"/>
      <c r="AE36" s="663"/>
      <c r="AF36" s="663"/>
      <c r="AG36" s="663"/>
      <c r="AH36" s="663"/>
      <c r="AI36" s="663"/>
      <c r="AJ36" s="663"/>
      <c r="AK36" s="829"/>
      <c r="AL36" s="10">
        <v>3</v>
      </c>
      <c r="AM36" s="13" t="str">
        <f>T36</f>
        <v>ISO 11930 作用天數 7/14/28天 $33,000</v>
      </c>
      <c r="AN36" s="13" t="b">
        <f>BR33</f>
        <v>0</v>
      </c>
      <c r="AO36" s="13" t="s">
        <v>16</v>
      </c>
      <c r="AP36" s="3" t="b">
        <v>1</v>
      </c>
      <c r="AQ36" s="11" t="b">
        <f t="shared" si="6"/>
        <v>0</v>
      </c>
      <c r="AR36" s="11" t="b">
        <f t="shared" si="7"/>
        <v>0</v>
      </c>
      <c r="AS36" s="3"/>
      <c r="AT36" s="12" t="str">
        <f t="shared" si="4"/>
        <v/>
      </c>
    </row>
    <row r="37" spans="2:89" ht="15.75" customHeight="1">
      <c r="B37" s="827" t="s">
        <v>470</v>
      </c>
      <c r="C37" s="666"/>
      <c r="D37" s="666"/>
      <c r="E37" s="666"/>
      <c r="F37" s="666"/>
      <c r="G37" s="666"/>
      <c r="H37" s="666"/>
      <c r="I37" s="666"/>
      <c r="J37" s="666"/>
      <c r="K37" s="666"/>
      <c r="L37" s="666"/>
      <c r="M37" s="666"/>
      <c r="N37" s="666"/>
      <c r="O37" s="666"/>
      <c r="P37" s="666"/>
      <c r="Q37" s="667"/>
      <c r="R37" s="77"/>
      <c r="S37" s="661" t="s">
        <v>457</v>
      </c>
      <c r="T37" s="661"/>
      <c r="U37" s="661"/>
      <c r="V37" s="661"/>
      <c r="W37" s="661"/>
      <c r="X37" s="661"/>
      <c r="Y37" s="661"/>
      <c r="Z37" s="661"/>
      <c r="AA37" s="661"/>
      <c r="AB37" s="661"/>
      <c r="AC37" s="661"/>
      <c r="AD37" s="661"/>
      <c r="AE37" s="661"/>
      <c r="AF37" s="661"/>
      <c r="AG37" s="661"/>
      <c r="AH37" s="661"/>
      <c r="AI37" s="661"/>
      <c r="AJ37" s="661"/>
      <c r="AK37" s="820"/>
      <c r="AL37" s="10">
        <v>2</v>
      </c>
      <c r="AM37" s="13" t="str">
        <f>IF(BR37,$B$37&amp;S37,"")</f>
        <v/>
      </c>
      <c r="AN37" s="13" t="b">
        <f>BR37</f>
        <v>0</v>
      </c>
      <c r="AO37" s="13" t="s">
        <v>16</v>
      </c>
      <c r="AP37" s="3" t="b">
        <f t="shared" ref="AP37:AP41" si="13">AN37</f>
        <v>0</v>
      </c>
      <c r="AQ37" s="11" t="b">
        <f t="shared" si="6"/>
        <v>0</v>
      </c>
      <c r="AR37" s="11" t="b">
        <f t="shared" si="7"/>
        <v>0</v>
      </c>
      <c r="AS37" s="3"/>
      <c r="AT37" s="12" t="str">
        <f t="shared" si="4"/>
        <v/>
      </c>
      <c r="BR37" s="33" t="b">
        <v>0</v>
      </c>
    </row>
    <row r="38" spans="2:89">
      <c r="B38" s="827"/>
      <c r="C38" s="666"/>
      <c r="D38" s="666"/>
      <c r="E38" s="666"/>
      <c r="F38" s="666"/>
      <c r="G38" s="666"/>
      <c r="H38" s="666"/>
      <c r="I38" s="666"/>
      <c r="J38" s="666"/>
      <c r="K38" s="666"/>
      <c r="L38" s="666"/>
      <c r="M38" s="666"/>
      <c r="N38" s="666"/>
      <c r="O38" s="666"/>
      <c r="P38" s="666"/>
      <c r="Q38" s="667"/>
      <c r="R38" s="76"/>
      <c r="S38" s="661" t="s">
        <v>458</v>
      </c>
      <c r="T38" s="661"/>
      <c r="U38" s="661"/>
      <c r="V38" s="661"/>
      <c r="W38" s="661"/>
      <c r="X38" s="661"/>
      <c r="Y38" s="661"/>
      <c r="Z38" s="661"/>
      <c r="AA38" s="661"/>
      <c r="AB38" s="661"/>
      <c r="AC38" s="661"/>
      <c r="AD38" s="661"/>
      <c r="AE38" s="661"/>
      <c r="AF38" s="661"/>
      <c r="AG38" s="661"/>
      <c r="AH38" s="661"/>
      <c r="AI38" s="661"/>
      <c r="AJ38" s="661"/>
      <c r="AK38" s="820"/>
      <c r="AL38" s="10">
        <v>2</v>
      </c>
      <c r="AM38" s="13" t="str">
        <f t="shared" ref="AM38:AM44" si="14">IF(BR38,$B$37&amp;S38,"")</f>
        <v/>
      </c>
      <c r="AN38" s="13" t="b">
        <f t="shared" ref="AN38:AN41" si="15">BR38</f>
        <v>0</v>
      </c>
      <c r="AO38" s="13" t="s">
        <v>16</v>
      </c>
      <c r="AP38" s="3" t="b">
        <f t="shared" si="13"/>
        <v>0</v>
      </c>
      <c r="AQ38" s="11" t="b">
        <f t="shared" si="6"/>
        <v>0</v>
      </c>
      <c r="AR38" s="11" t="b">
        <f t="shared" si="7"/>
        <v>0</v>
      </c>
      <c r="AS38" s="3"/>
      <c r="AT38" s="12" t="str">
        <f t="shared" si="4"/>
        <v/>
      </c>
      <c r="BR38" s="33" t="b">
        <v>0</v>
      </c>
    </row>
    <row r="39" spans="2:89">
      <c r="B39" s="827"/>
      <c r="C39" s="666"/>
      <c r="D39" s="666"/>
      <c r="E39" s="666"/>
      <c r="F39" s="666"/>
      <c r="G39" s="666"/>
      <c r="H39" s="666"/>
      <c r="I39" s="666"/>
      <c r="J39" s="666"/>
      <c r="K39" s="666"/>
      <c r="L39" s="666"/>
      <c r="M39" s="666"/>
      <c r="N39" s="666"/>
      <c r="O39" s="666"/>
      <c r="P39" s="666"/>
      <c r="Q39" s="667"/>
      <c r="R39" s="77"/>
      <c r="S39" s="661" t="s">
        <v>459</v>
      </c>
      <c r="T39" s="661"/>
      <c r="U39" s="661"/>
      <c r="V39" s="661"/>
      <c r="W39" s="661"/>
      <c r="X39" s="661"/>
      <c r="Y39" s="661"/>
      <c r="Z39" s="661"/>
      <c r="AA39" s="661"/>
      <c r="AB39" s="661"/>
      <c r="AC39" s="661"/>
      <c r="AD39" s="661"/>
      <c r="AE39" s="661"/>
      <c r="AF39" s="661"/>
      <c r="AG39" s="661"/>
      <c r="AH39" s="661"/>
      <c r="AI39" s="661"/>
      <c r="AJ39" s="661"/>
      <c r="AK39" s="820"/>
      <c r="AL39" s="10">
        <v>2</v>
      </c>
      <c r="AM39" s="13" t="str">
        <f t="shared" si="14"/>
        <v/>
      </c>
      <c r="AN39" s="13" t="b">
        <f t="shared" si="15"/>
        <v>0</v>
      </c>
      <c r="AO39" s="13" t="s">
        <v>16</v>
      </c>
      <c r="AP39" s="3" t="b">
        <f t="shared" si="13"/>
        <v>0</v>
      </c>
      <c r="AQ39" s="11" t="b">
        <f t="shared" si="6"/>
        <v>0</v>
      </c>
      <c r="AR39" s="11" t="b">
        <f t="shared" si="7"/>
        <v>0</v>
      </c>
      <c r="AS39" s="3"/>
      <c r="AT39" s="12" t="str">
        <f t="shared" si="4"/>
        <v/>
      </c>
      <c r="BR39" s="33" t="b">
        <v>0</v>
      </c>
    </row>
    <row r="40" spans="2:89">
      <c r="B40" s="827"/>
      <c r="C40" s="666"/>
      <c r="D40" s="666"/>
      <c r="E40" s="666"/>
      <c r="F40" s="666"/>
      <c r="G40" s="666"/>
      <c r="H40" s="666"/>
      <c r="I40" s="666"/>
      <c r="J40" s="666"/>
      <c r="K40" s="666"/>
      <c r="L40" s="666"/>
      <c r="M40" s="666"/>
      <c r="N40" s="666"/>
      <c r="O40" s="666"/>
      <c r="P40" s="666"/>
      <c r="Q40" s="667"/>
      <c r="R40" s="77"/>
      <c r="S40" s="661" t="s">
        <v>460</v>
      </c>
      <c r="T40" s="661"/>
      <c r="U40" s="661"/>
      <c r="V40" s="661"/>
      <c r="W40" s="661"/>
      <c r="X40" s="661"/>
      <c r="Y40" s="661"/>
      <c r="Z40" s="661"/>
      <c r="AA40" s="661"/>
      <c r="AB40" s="661"/>
      <c r="AC40" s="661"/>
      <c r="AD40" s="661"/>
      <c r="AE40" s="661"/>
      <c r="AF40" s="661"/>
      <c r="AG40" s="661"/>
      <c r="AH40" s="661"/>
      <c r="AI40" s="661"/>
      <c r="AJ40" s="661"/>
      <c r="AK40" s="820"/>
      <c r="AL40" s="10">
        <v>2</v>
      </c>
      <c r="AM40" s="13" t="str">
        <f t="shared" si="14"/>
        <v/>
      </c>
      <c r="AN40" s="13" t="b">
        <f t="shared" si="15"/>
        <v>0</v>
      </c>
      <c r="AO40" s="13" t="s">
        <v>16</v>
      </c>
      <c r="AP40" s="3" t="b">
        <f t="shared" si="13"/>
        <v>0</v>
      </c>
      <c r="AQ40" s="11" t="b">
        <f t="shared" si="6"/>
        <v>0</v>
      </c>
      <c r="AR40" s="11" t="b">
        <f t="shared" si="7"/>
        <v>0</v>
      </c>
      <c r="AS40" s="3"/>
      <c r="AT40" s="12" t="str">
        <f t="shared" si="4"/>
        <v/>
      </c>
      <c r="BR40" s="33" t="b">
        <v>0</v>
      </c>
    </row>
    <row r="41" spans="2:89">
      <c r="B41" s="827"/>
      <c r="C41" s="666"/>
      <c r="D41" s="666"/>
      <c r="E41" s="666"/>
      <c r="F41" s="666"/>
      <c r="G41" s="666"/>
      <c r="H41" s="666"/>
      <c r="I41" s="666"/>
      <c r="J41" s="666"/>
      <c r="K41" s="666"/>
      <c r="L41" s="666"/>
      <c r="M41" s="666"/>
      <c r="N41" s="666"/>
      <c r="O41" s="666"/>
      <c r="P41" s="666"/>
      <c r="Q41" s="667"/>
      <c r="R41" s="355"/>
      <c r="S41" s="664" t="s">
        <v>461</v>
      </c>
      <c r="T41" s="664"/>
      <c r="U41" s="664"/>
      <c r="V41" s="664"/>
      <c r="W41" s="664"/>
      <c r="X41" s="664"/>
      <c r="Y41" s="664"/>
      <c r="Z41" s="664"/>
      <c r="AA41" s="664"/>
      <c r="AB41" s="664"/>
      <c r="AC41" s="664"/>
      <c r="AD41" s="664"/>
      <c r="AE41" s="664"/>
      <c r="AF41" s="664"/>
      <c r="AG41" s="664"/>
      <c r="AH41" s="664"/>
      <c r="AI41" s="664"/>
      <c r="AJ41" s="664"/>
      <c r="AK41" s="830"/>
      <c r="AL41" s="10">
        <v>2</v>
      </c>
      <c r="AM41" s="13" t="str">
        <f t="shared" si="14"/>
        <v/>
      </c>
      <c r="AN41" s="13" t="b">
        <f t="shared" si="15"/>
        <v>0</v>
      </c>
      <c r="AO41" s="13" t="s">
        <v>16</v>
      </c>
      <c r="AP41" s="3" t="b">
        <f t="shared" si="13"/>
        <v>0</v>
      </c>
      <c r="AQ41" s="11" t="b">
        <f t="shared" si="6"/>
        <v>0</v>
      </c>
      <c r="AR41" s="11" t="b">
        <f t="shared" si="7"/>
        <v>0</v>
      </c>
      <c r="AS41" s="3"/>
      <c r="AT41" s="12" t="str">
        <f t="shared" si="4"/>
        <v/>
      </c>
      <c r="BR41" s="33" t="b">
        <v>0</v>
      </c>
    </row>
    <row r="42" spans="2:89">
      <c r="B42" s="827"/>
      <c r="C42" s="666"/>
      <c r="D42" s="666"/>
      <c r="E42" s="666"/>
      <c r="F42" s="666"/>
      <c r="G42" s="666"/>
      <c r="H42" s="666"/>
      <c r="I42" s="666"/>
      <c r="J42" s="666"/>
      <c r="K42" s="666"/>
      <c r="L42" s="666"/>
      <c r="M42" s="666"/>
      <c r="N42" s="666"/>
      <c r="O42" s="666"/>
      <c r="P42" s="666"/>
      <c r="Q42" s="667"/>
      <c r="R42" s="355"/>
      <c r="S42" s="670" t="s">
        <v>468</v>
      </c>
      <c r="T42" s="670"/>
      <c r="U42" s="670"/>
      <c r="V42" s="670"/>
      <c r="W42" s="670"/>
      <c r="X42" s="670"/>
      <c r="Y42" s="670"/>
      <c r="Z42" s="670"/>
      <c r="AA42" s="670"/>
      <c r="AB42" s="670"/>
      <c r="AC42" s="670"/>
      <c r="AD42" s="670"/>
      <c r="AE42" s="670"/>
      <c r="AF42" s="670"/>
      <c r="AG42" s="670"/>
      <c r="AH42" s="670"/>
      <c r="AI42" s="670"/>
      <c r="AJ42" s="670"/>
      <c r="AK42" s="831"/>
      <c r="AL42" s="10">
        <v>2</v>
      </c>
      <c r="AM42" s="13" t="str">
        <f t="shared" si="14"/>
        <v/>
      </c>
      <c r="AN42" s="13" t="b">
        <f t="shared" ref="AN42:AN43" si="16">BR42</f>
        <v>0</v>
      </c>
      <c r="AO42" s="13" t="s">
        <v>16</v>
      </c>
      <c r="AP42" s="3" t="b">
        <f t="shared" ref="AP42:AP43" si="17">AN42</f>
        <v>0</v>
      </c>
      <c r="AQ42" s="11" t="b">
        <f t="shared" si="6"/>
        <v>0</v>
      </c>
      <c r="AR42" s="11" t="b">
        <f t="shared" si="7"/>
        <v>0</v>
      </c>
      <c r="AS42" s="3"/>
      <c r="AT42" s="12" t="str">
        <f t="shared" si="4"/>
        <v/>
      </c>
      <c r="BR42" s="33" t="b">
        <v>0</v>
      </c>
    </row>
    <row r="43" spans="2:89" ht="16.5" thickBot="1">
      <c r="B43" s="832"/>
      <c r="C43" s="668"/>
      <c r="D43" s="668"/>
      <c r="E43" s="668"/>
      <c r="F43" s="668"/>
      <c r="G43" s="668"/>
      <c r="H43" s="668"/>
      <c r="I43" s="668"/>
      <c r="J43" s="668"/>
      <c r="K43" s="668"/>
      <c r="L43" s="668"/>
      <c r="M43" s="668"/>
      <c r="N43" s="668"/>
      <c r="O43" s="668"/>
      <c r="P43" s="668"/>
      <c r="Q43" s="669"/>
      <c r="R43" s="355"/>
      <c r="S43" s="670" t="s">
        <v>467</v>
      </c>
      <c r="T43" s="670"/>
      <c r="U43" s="670"/>
      <c r="V43" s="670"/>
      <c r="W43" s="670"/>
      <c r="X43" s="670"/>
      <c r="Y43" s="670"/>
      <c r="Z43" s="670"/>
      <c r="AA43" s="670"/>
      <c r="AB43" s="670"/>
      <c r="AC43" s="670"/>
      <c r="AD43" s="670"/>
      <c r="AE43" s="670"/>
      <c r="AF43" s="670"/>
      <c r="AG43" s="670"/>
      <c r="AH43" s="670"/>
      <c r="AI43" s="670"/>
      <c r="AJ43" s="670"/>
      <c r="AK43" s="831"/>
      <c r="AL43" s="10">
        <v>2</v>
      </c>
      <c r="AM43" s="13" t="str">
        <f t="shared" si="14"/>
        <v/>
      </c>
      <c r="AN43" s="13" t="b">
        <f t="shared" si="16"/>
        <v>0</v>
      </c>
      <c r="AO43" s="13" t="s">
        <v>16</v>
      </c>
      <c r="AP43" s="3" t="b">
        <f t="shared" si="17"/>
        <v>0</v>
      </c>
      <c r="AQ43" s="11" t="b">
        <f t="shared" si="6"/>
        <v>0</v>
      </c>
      <c r="AR43" s="11" t="b">
        <f t="shared" si="7"/>
        <v>0</v>
      </c>
      <c r="AS43" s="3"/>
      <c r="AT43" s="12" t="str">
        <f t="shared" si="4"/>
        <v/>
      </c>
      <c r="BR43" s="33" t="b">
        <v>0</v>
      </c>
    </row>
    <row r="44" spans="2:89">
      <c r="B44" s="814" t="s">
        <v>17</v>
      </c>
      <c r="C44" s="665" t="s">
        <v>24</v>
      </c>
      <c r="D44" s="665"/>
      <c r="E44" s="665"/>
      <c r="F44" s="665"/>
      <c r="G44" s="665"/>
      <c r="H44" s="665"/>
      <c r="I44" s="665"/>
      <c r="J44" s="665"/>
      <c r="K44" s="665"/>
      <c r="L44" s="665"/>
      <c r="M44" s="665"/>
      <c r="N44" s="665"/>
      <c r="O44" s="665"/>
      <c r="P44" s="665"/>
      <c r="Q44" s="665"/>
      <c r="R44" s="665"/>
      <c r="S44" s="665"/>
      <c r="T44" s="665"/>
      <c r="U44" s="665"/>
      <c r="V44" s="665"/>
      <c r="W44" s="665"/>
      <c r="X44" s="665"/>
      <c r="Y44" s="665"/>
      <c r="Z44" s="665"/>
      <c r="AA44" s="665"/>
      <c r="AB44" s="665"/>
      <c r="AC44" s="665"/>
      <c r="AD44" s="665"/>
      <c r="AE44" s="665"/>
      <c r="AF44" s="665"/>
      <c r="AG44" s="665"/>
      <c r="AH44" s="665"/>
      <c r="AI44" s="665"/>
      <c r="AJ44" s="665"/>
      <c r="AK44" s="817"/>
      <c r="AL44" s="10">
        <v>2</v>
      </c>
      <c r="AM44" s="13" t="str">
        <f t="shared" si="14"/>
        <v/>
      </c>
      <c r="AN44" s="13" t="b">
        <f t="shared" ref="AN44" si="18">BB44</f>
        <v>0</v>
      </c>
      <c r="AO44" s="13" t="s">
        <v>16</v>
      </c>
      <c r="AP44" s="3" t="b">
        <f t="shared" ref="AP44" si="19">BB44</f>
        <v>0</v>
      </c>
      <c r="AQ44" s="11" t="b">
        <f t="shared" si="6"/>
        <v>0</v>
      </c>
      <c r="AR44" s="11" t="b">
        <f t="shared" si="7"/>
        <v>0</v>
      </c>
      <c r="AS44" s="3"/>
      <c r="AT44" s="12" t="str">
        <f t="shared" si="4"/>
        <v/>
      </c>
      <c r="BB44" s="39" t="b">
        <v>0</v>
      </c>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row>
    <row r="45" spans="2:89" ht="16.5" thickBot="1">
      <c r="B45" s="833"/>
      <c r="C45" s="834"/>
      <c r="D45" s="834"/>
      <c r="E45" s="834"/>
      <c r="F45" s="834"/>
      <c r="G45" s="834"/>
      <c r="H45" s="834"/>
      <c r="I45" s="834"/>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5"/>
      <c r="AH45" s="835"/>
      <c r="AI45" s="835"/>
      <c r="AJ45" s="835"/>
      <c r="AK45" s="836"/>
    </row>
    <row r="46" spans="2:89" ht="19.5">
      <c r="B46" s="658" t="s">
        <v>71</v>
      </c>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row>
  </sheetData>
  <sheetProtection algorithmName="SHA-512" hashValue="HtbHgED8gZPd/dxIFlmuDe+YZZodYMEliF3n0d/yzQYB7HXEouhcMzYIctZqgFCaXk04vLPC5G07BbtJsTLogw==" saltValue="2fF4yieLMi2X1gyqC4TTRg==" spinCount="100000" sheet="1" scenarios="1" formatCells="0" formatRows="0" selectLockedCells="1"/>
  <mergeCells count="67">
    <mergeCell ref="C7:Q7"/>
    <mergeCell ref="B4:Q4"/>
    <mergeCell ref="R4:AK4"/>
    <mergeCell ref="C5:Q5"/>
    <mergeCell ref="R5:AK5"/>
    <mergeCell ref="C6:Q6"/>
    <mergeCell ref="R6:AK6"/>
    <mergeCell ref="B1:AK1"/>
    <mergeCell ref="BB1:CK1"/>
    <mergeCell ref="B2:AK2"/>
    <mergeCell ref="BB2:CK2"/>
    <mergeCell ref="BB3:CJ3"/>
    <mergeCell ref="B3:AK3"/>
    <mergeCell ref="BC4:CK4"/>
    <mergeCell ref="BB5:CK5"/>
    <mergeCell ref="BB6:BE6"/>
    <mergeCell ref="BF6:BG6"/>
    <mergeCell ref="S19:AK19"/>
    <mergeCell ref="R7:AK7"/>
    <mergeCell ref="BB7:BG7"/>
    <mergeCell ref="BH7:BK7"/>
    <mergeCell ref="C8:Q8"/>
    <mergeCell ref="R8:AK8"/>
    <mergeCell ref="B9:AK9"/>
    <mergeCell ref="B10:Q10"/>
    <mergeCell ref="R10:AK10"/>
    <mergeCell ref="S20:AK20"/>
    <mergeCell ref="B21:Q25"/>
    <mergeCell ref="S21:AK21"/>
    <mergeCell ref="T22:AK22"/>
    <mergeCell ref="S23:AK23"/>
    <mergeCell ref="T24:AK24"/>
    <mergeCell ref="S25:AK25"/>
    <mergeCell ref="B11:Q20"/>
    <mergeCell ref="S11:AK11"/>
    <mergeCell ref="T12:AK12"/>
    <mergeCell ref="T13:AK13"/>
    <mergeCell ref="T14:AK14"/>
    <mergeCell ref="S15:AK15"/>
    <mergeCell ref="T16:AK16"/>
    <mergeCell ref="S17:AK17"/>
    <mergeCell ref="T18:AK18"/>
    <mergeCell ref="B26:Q28"/>
    <mergeCell ref="S26:AK26"/>
    <mergeCell ref="T27:AK27"/>
    <mergeCell ref="T28:AK28"/>
    <mergeCell ref="B29:Q32"/>
    <mergeCell ref="S29:AK29"/>
    <mergeCell ref="T30:AK30"/>
    <mergeCell ref="T31:AK31"/>
    <mergeCell ref="T32:AK32"/>
    <mergeCell ref="B46:AK46"/>
    <mergeCell ref="B33:Q36"/>
    <mergeCell ref="S33:AK33"/>
    <mergeCell ref="T34:AK34"/>
    <mergeCell ref="T35:AK35"/>
    <mergeCell ref="T36:AK36"/>
    <mergeCell ref="S37:AK37"/>
    <mergeCell ref="S38:AK38"/>
    <mergeCell ref="S39:AK39"/>
    <mergeCell ref="S40:AK40"/>
    <mergeCell ref="S41:AK41"/>
    <mergeCell ref="C44:Q44"/>
    <mergeCell ref="R44:AK44"/>
    <mergeCell ref="B37:Q43"/>
    <mergeCell ref="S42:AK42"/>
    <mergeCell ref="S43:AK43"/>
  </mergeCells>
  <phoneticPr fontId="3" type="noConversion"/>
  <conditionalFormatting sqref="B3">
    <cfRule type="expression" dxfId="208" priority="212" stopIfTrue="1">
      <formula>AND($AQ3=TRUE, ISNUMBER(SEARCH("*", $AT3)))</formula>
    </cfRule>
  </conditionalFormatting>
  <conditionalFormatting sqref="B9">
    <cfRule type="expression" dxfId="207" priority="213" stopIfTrue="1">
      <formula>AND($AQ9=TRUE, ISNUMBER(SEARCH("*", $AT9)))</formula>
    </cfRule>
  </conditionalFormatting>
  <conditionalFormatting sqref="B11">
    <cfRule type="expression" dxfId="206" priority="206" stopIfTrue="1">
      <formula>OR($BR$11,$BR$15,$BR$17,$BR$19,$BR$20)</formula>
    </cfRule>
  </conditionalFormatting>
  <conditionalFormatting sqref="B21">
    <cfRule type="expression" dxfId="205" priority="207" stopIfTrue="1">
      <formula>OR($BR$21,$BR$23,$BR$25)</formula>
    </cfRule>
  </conditionalFormatting>
  <conditionalFormatting sqref="B26">
    <cfRule type="expression" dxfId="204" priority="208" stopIfTrue="1">
      <formula>$BR$26</formula>
    </cfRule>
  </conditionalFormatting>
  <conditionalFormatting sqref="B29">
    <cfRule type="expression" dxfId="203" priority="209" stopIfTrue="1">
      <formula>$BR$29</formula>
    </cfRule>
  </conditionalFormatting>
  <conditionalFormatting sqref="B33">
    <cfRule type="expression" dxfId="202" priority="210" stopIfTrue="1">
      <formula>$BR$33</formula>
    </cfRule>
  </conditionalFormatting>
  <conditionalFormatting sqref="B37">
    <cfRule type="expression" dxfId="201" priority="211" stopIfTrue="1">
      <formula>OR($BR$37:$BR$44)</formula>
    </cfRule>
  </conditionalFormatting>
  <conditionalFormatting sqref="B46">
    <cfRule type="expression" dxfId="200" priority="22">
      <formula>OR($AL46=2,$AL46=3,$AL46=1)</formula>
    </cfRule>
    <cfRule type="expression" dxfId="199" priority="23">
      <formula>OR($AL46=3)</formula>
    </cfRule>
  </conditionalFormatting>
  <conditionalFormatting sqref="B1:AY10 AT5:AT44 B11:AR11 AT11:AY11 B12:AY36 B37 R37:AY38 R39:AL40 AM39:AY44 R41:S43 AL41:AL43 B44:AL44 B45:AY45 AL46:AY46 B47:AY100">
    <cfRule type="expression" dxfId="198" priority="199">
      <formula>OR($AL1=3)</formula>
    </cfRule>
  </conditionalFormatting>
  <conditionalFormatting sqref="B12:AY36 R37:AY38 R39:AL40 B11:AR11 B1:AY10 AT5:AT44 AT11:AY11 AM39:AY44 B44:AL44 AL41:AL43 B37 R41:S43 B45:AY45 AL46:AY46 B47:AY100">
    <cfRule type="expression" dxfId="197" priority="198">
      <formula>OR($AL1=2,$AL1=3,$AL1=1)</formula>
    </cfRule>
  </conditionalFormatting>
  <conditionalFormatting sqref="C8">
    <cfRule type="expression" dxfId="196" priority="200" stopIfTrue="1">
      <formula>BB8=TRUE</formula>
    </cfRule>
  </conditionalFormatting>
  <conditionalFormatting sqref="C44">
    <cfRule type="expression" dxfId="195" priority="8" stopIfTrue="1">
      <formula>BB44=TRUE</formula>
    </cfRule>
  </conditionalFormatting>
  <conditionalFormatting sqref="C5:AK5">
    <cfRule type="expression" dxfId="194" priority="179" stopIfTrue="1">
      <formula>$BB$5=TRUE</formula>
    </cfRule>
  </conditionalFormatting>
  <conditionalFormatting sqref="C6:AK6">
    <cfRule type="expression" dxfId="193" priority="180" stopIfTrue="1">
      <formula>$BB$6=TRUE</formula>
    </cfRule>
  </conditionalFormatting>
  <conditionalFormatting sqref="C7:AK7">
    <cfRule type="expression" dxfId="192" priority="181" stopIfTrue="1">
      <formula>$BB$7=TRUE</formula>
    </cfRule>
  </conditionalFormatting>
  <conditionalFormatting sqref="R8">
    <cfRule type="expression" dxfId="191" priority="201">
      <formula>AND(BB8, ISBLANK(R8))</formula>
    </cfRule>
    <cfRule type="expression" dxfId="190" priority="202">
      <formula>AND(BB8, NOT(ISBLANK(R8)))</formula>
    </cfRule>
  </conditionalFormatting>
  <conditionalFormatting sqref="R44">
    <cfRule type="expression" dxfId="189" priority="9">
      <formula>AND(BB44, ISBLANK(R44))</formula>
    </cfRule>
    <cfRule type="expression" dxfId="188" priority="10">
      <formula>AND(BB44, NOT(ISBLANK(R44)))</formula>
    </cfRule>
  </conditionalFormatting>
  <conditionalFormatting sqref="R12:AK14">
    <cfRule type="expression" dxfId="187" priority="11">
      <formula>AND($BR$11, AND($AQ$12&lt;&gt;TRUE,$AQ$13&lt;&gt;TRUE,$AQ$14&lt;&gt;TRUE))</formula>
    </cfRule>
  </conditionalFormatting>
  <conditionalFormatting sqref="S11">
    <cfRule type="expression" dxfId="186" priority="182" stopIfTrue="1">
      <formula>BR11=TRUE</formula>
    </cfRule>
  </conditionalFormatting>
  <conditionalFormatting sqref="S15">
    <cfRule type="expression" dxfId="185" priority="184" stopIfTrue="1">
      <formula>BR15=TRUE</formula>
    </cfRule>
  </conditionalFormatting>
  <conditionalFormatting sqref="S17">
    <cfRule type="expression" dxfId="184" priority="185" stopIfTrue="1">
      <formula>BR17=TRUE</formula>
    </cfRule>
  </conditionalFormatting>
  <conditionalFormatting sqref="S19:S21">
    <cfRule type="expression" dxfId="183" priority="186" stopIfTrue="1">
      <formula>BR19=TRUE</formula>
    </cfRule>
  </conditionalFormatting>
  <conditionalFormatting sqref="S23">
    <cfRule type="expression" dxfId="182" priority="187" stopIfTrue="1">
      <formula>BR23=TRUE</formula>
    </cfRule>
  </conditionalFormatting>
  <conditionalFormatting sqref="S25:S26">
    <cfRule type="expression" dxfId="181" priority="188" stopIfTrue="1">
      <formula>BR25=TRUE</formula>
    </cfRule>
  </conditionalFormatting>
  <conditionalFormatting sqref="S29">
    <cfRule type="expression" dxfId="180" priority="189" stopIfTrue="1">
      <formula>BR29=TRUE</formula>
    </cfRule>
  </conditionalFormatting>
  <conditionalFormatting sqref="S33">
    <cfRule type="expression" dxfId="179" priority="190" stopIfTrue="1">
      <formula>BR33=TRUE</formula>
    </cfRule>
  </conditionalFormatting>
  <conditionalFormatting sqref="S37:S40">
    <cfRule type="expression" dxfId="178" priority="191" stopIfTrue="1">
      <formula>BR37=TRUE</formula>
    </cfRule>
  </conditionalFormatting>
  <conditionalFormatting sqref="S41:S43">
    <cfRule type="expression" dxfId="177" priority="205" stopIfTrue="1">
      <formula>BR41=TRUE</formula>
    </cfRule>
  </conditionalFormatting>
  <conditionalFormatting sqref="T12:T14">
    <cfRule type="expression" dxfId="176" priority="183" stopIfTrue="1">
      <formula>BS12=TRUE</formula>
    </cfRule>
  </conditionalFormatting>
  <conditionalFormatting sqref="T16">
    <cfRule type="expression" dxfId="175" priority="177" stopIfTrue="1">
      <formula>AND($AQ16=TRUE, ISNUMBER(SEARCH("*", $AT16)))</formula>
    </cfRule>
  </conditionalFormatting>
  <conditionalFormatting sqref="T18">
    <cfRule type="expression" dxfId="174" priority="178">
      <formula>AND($AQ18=TRUE, ISNUMBER(SEARCH("*", $AT18)))</formula>
    </cfRule>
  </conditionalFormatting>
  <conditionalFormatting sqref="T22">
    <cfRule type="expression" dxfId="173" priority="193" stopIfTrue="1">
      <formula>AND($AQ22=TRUE, ISNUMBER(SEARCH("*", $AT22)))</formula>
    </cfRule>
  </conditionalFormatting>
  <conditionalFormatting sqref="T24">
    <cfRule type="expression" dxfId="172" priority="192" stopIfTrue="1">
      <formula>AND($AQ24=TRUE, ISNUMBER(SEARCH("*", $AT24)))</formula>
    </cfRule>
  </conditionalFormatting>
  <conditionalFormatting sqref="T27">
    <cfRule type="expression" dxfId="171" priority="194">
      <formula>AND($AQ27=TRUE, ISNUMBER(SEARCH("*", $AT27)))</formula>
    </cfRule>
  </conditionalFormatting>
  <conditionalFormatting sqref="T28">
    <cfRule type="expression" dxfId="170" priority="195" stopIfTrue="1">
      <formula>AND($AQ28=TRUE, ISNUMBER(SEARCH("*", $AT28)))</formula>
    </cfRule>
  </conditionalFormatting>
  <conditionalFormatting sqref="T30:T32">
    <cfRule type="expression" dxfId="169" priority="196" stopIfTrue="1">
      <formula>AND($AQ30=TRUE, ISNUMBER(SEARCH("*", $AT30)))</formula>
    </cfRule>
  </conditionalFormatting>
  <conditionalFormatting sqref="T34:T36">
    <cfRule type="expression" dxfId="168" priority="197" stopIfTrue="1">
      <formula>AND($AQ34=TRUE, ISNUMBER(SEARCH("*", $AT34)))</formula>
    </cfRule>
  </conditionalFormatting>
  <conditionalFormatting sqref="AL3:AL8">
    <cfRule type="expression" dxfId="167" priority="170">
      <formula>$AK3</formula>
    </cfRule>
  </conditionalFormatting>
  <conditionalFormatting sqref="AL9">
    <cfRule type="expression" dxfId="166" priority="153">
      <formula>$AK9</formula>
    </cfRule>
  </conditionalFormatting>
  <conditionalFormatting sqref="AL11:AL14">
    <cfRule type="expression" dxfId="165" priority="150">
      <formula>$AK11</formula>
    </cfRule>
  </conditionalFormatting>
  <conditionalFormatting sqref="AL15:AL16">
    <cfRule type="expression" dxfId="164" priority="145">
      <formula>$AK15</formula>
    </cfRule>
  </conditionalFormatting>
  <conditionalFormatting sqref="AL17">
    <cfRule type="expression" dxfId="163" priority="140">
      <formula>$AK17</formula>
    </cfRule>
  </conditionalFormatting>
  <conditionalFormatting sqref="AL18">
    <cfRule type="expression" dxfId="162" priority="128">
      <formula>$AK18</formula>
    </cfRule>
  </conditionalFormatting>
  <conditionalFormatting sqref="AL19:AL20">
    <cfRule type="expression" dxfId="161" priority="135">
      <formula>$AK19</formula>
    </cfRule>
  </conditionalFormatting>
  <conditionalFormatting sqref="AL21">
    <cfRule type="expression" dxfId="160" priority="121">
      <formula>$AK21</formula>
    </cfRule>
  </conditionalFormatting>
  <conditionalFormatting sqref="AL22">
    <cfRule type="expression" dxfId="159" priority="116">
      <formula>$AK22</formula>
    </cfRule>
  </conditionalFormatting>
  <conditionalFormatting sqref="AL23">
    <cfRule type="expression" dxfId="158" priority="109">
      <formula>$AK23</formula>
    </cfRule>
  </conditionalFormatting>
  <conditionalFormatting sqref="AL24">
    <cfRule type="expression" dxfId="157" priority="104">
      <formula>$AK24</formula>
    </cfRule>
  </conditionalFormatting>
  <conditionalFormatting sqref="AL25">
    <cfRule type="expression" dxfId="156" priority="97">
      <formula>$AK25</formula>
    </cfRule>
  </conditionalFormatting>
  <conditionalFormatting sqref="AL26">
    <cfRule type="expression" dxfId="155" priority="92">
      <formula>$AK26</formula>
    </cfRule>
  </conditionalFormatting>
  <conditionalFormatting sqref="AL27:AL28">
    <cfRule type="expression" dxfId="154" priority="85">
      <formula>$AK27</formula>
    </cfRule>
  </conditionalFormatting>
  <conditionalFormatting sqref="AL29">
    <cfRule type="expression" dxfId="153" priority="78">
      <formula>$AK29</formula>
    </cfRule>
  </conditionalFormatting>
  <conditionalFormatting sqref="AL30:AL32">
    <cfRule type="expression" dxfId="152" priority="71">
      <formula>$AK30</formula>
    </cfRule>
  </conditionalFormatting>
  <conditionalFormatting sqref="AL33">
    <cfRule type="expression" dxfId="151" priority="64">
      <formula>$AK33</formula>
    </cfRule>
  </conditionalFormatting>
  <conditionalFormatting sqref="AL34:AL36">
    <cfRule type="expression" dxfId="150" priority="57">
      <formula>$AK34</formula>
    </cfRule>
  </conditionalFormatting>
  <conditionalFormatting sqref="AL37:AL43">
    <cfRule type="expression" dxfId="149" priority="50">
      <formula>$AK37</formula>
    </cfRule>
  </conditionalFormatting>
  <conditionalFormatting sqref="AL44">
    <cfRule type="expression" dxfId="148" priority="7">
      <formula>$AK44</formula>
    </cfRule>
  </conditionalFormatting>
  <conditionalFormatting sqref="AL39:AM44 AN44:AS44">
    <cfRule type="expression" dxfId="147" priority="3">
      <formula>OR($AL39=2,$AL39=3,$AL39=1)</formula>
    </cfRule>
    <cfRule type="expression" dxfId="146" priority="4">
      <formula>OR($AL39=3)</formula>
    </cfRule>
  </conditionalFormatting>
  <conditionalFormatting sqref="AL12:AO14">
    <cfRule type="expression" dxfId="145" priority="26">
      <formula>OR($AL12=2,$AL12=3,$AL12=1)</formula>
    </cfRule>
    <cfRule type="expression" dxfId="144" priority="27">
      <formula>OR($AL12=3)</formula>
    </cfRule>
  </conditionalFormatting>
  <conditionalFormatting sqref="AL15:AO15">
    <cfRule type="expression" dxfId="143" priority="142">
      <formula>OR($AL15=3)</formula>
    </cfRule>
    <cfRule type="expression" dxfId="142" priority="141">
      <formula>OR($AL15=2,$AL15=3,$AL15=1)</formula>
    </cfRule>
  </conditionalFormatting>
  <conditionalFormatting sqref="AL17:AO17">
    <cfRule type="expression" dxfId="141" priority="137">
      <formula>OR($AL17=3)</formula>
    </cfRule>
    <cfRule type="expression" dxfId="140" priority="136">
      <formula>OR($AL17=2,$AL17=3,$AL17=1)</formula>
    </cfRule>
  </conditionalFormatting>
  <conditionalFormatting sqref="AL19:AO20">
    <cfRule type="expression" dxfId="139" priority="131">
      <formula>OR($AL19=2,$AL19=3,$AL19=1)</formula>
    </cfRule>
    <cfRule type="expression" dxfId="138" priority="132">
      <formula>OR($AL19=3)</formula>
    </cfRule>
  </conditionalFormatting>
  <conditionalFormatting sqref="AL21:AO21">
    <cfRule type="expression" dxfId="137" priority="117">
      <formula>OR($AL21=2,$AL21=3,$AL21=1)</formula>
    </cfRule>
    <cfRule type="expression" dxfId="136" priority="118">
      <formula>OR($AL21=3)</formula>
    </cfRule>
  </conditionalFormatting>
  <conditionalFormatting sqref="AL23:AO23">
    <cfRule type="expression" dxfId="135" priority="106">
      <formula>OR($AL23=3)</formula>
    </cfRule>
    <cfRule type="expression" dxfId="134" priority="105">
      <formula>OR($AL23=2,$AL23=3,$AL23=1)</formula>
    </cfRule>
  </conditionalFormatting>
  <conditionalFormatting sqref="AL25:AO25">
    <cfRule type="expression" dxfId="133" priority="94">
      <formula>OR($AL25=3)</formula>
    </cfRule>
    <cfRule type="expression" dxfId="132" priority="93">
      <formula>OR($AL25=2,$AL25=3,$AL25=1)</formula>
    </cfRule>
  </conditionalFormatting>
  <conditionalFormatting sqref="AL26:AO26">
    <cfRule type="expression" dxfId="131" priority="88">
      <formula>OR($AL26=2,$AL26=3,$AL26=1)</formula>
    </cfRule>
    <cfRule type="expression" dxfId="130" priority="89">
      <formula>OR($AL26=3)</formula>
    </cfRule>
  </conditionalFormatting>
  <conditionalFormatting sqref="AL29:AO29">
    <cfRule type="expression" dxfId="129" priority="74">
      <formula>OR($AL29=2,$AL29=3,$AL29=1)</formula>
    </cfRule>
    <cfRule type="expression" dxfId="128" priority="75">
      <formula>OR($AL29=3)</formula>
    </cfRule>
  </conditionalFormatting>
  <conditionalFormatting sqref="AL33:AO33">
    <cfRule type="expression" dxfId="127" priority="61">
      <formula>OR($AL33=3)</formula>
    </cfRule>
    <cfRule type="expression" dxfId="126" priority="60">
      <formula>OR($AL33=2,$AL33=3,$AL33=1)</formula>
    </cfRule>
  </conditionalFormatting>
  <conditionalFormatting sqref="AL37:AO37">
    <cfRule type="expression" dxfId="125" priority="46">
      <formula>OR($AL37=2,$AL37=3,$AL37=1)</formula>
    </cfRule>
    <cfRule type="expression" dxfId="124" priority="47">
      <formula>OR($AL37=3)</formula>
    </cfRule>
  </conditionalFormatting>
  <conditionalFormatting sqref="AL38:AO38 AN39:AO43">
    <cfRule type="expression" dxfId="123" priority="43">
      <formula>OR($AL38=3)</formula>
    </cfRule>
    <cfRule type="expression" dxfId="122" priority="42">
      <formula>OR($AL38=2,$AL38=3,$AL38=1)</formula>
    </cfRule>
  </conditionalFormatting>
  <conditionalFormatting sqref="AL11:AR11">
    <cfRule type="expression" dxfId="121" priority="146">
      <formula>OR($AL11=2,$AL11=3,$AL11=1)</formula>
    </cfRule>
    <cfRule type="expression" dxfId="120" priority="147">
      <formula>OR($AL11=3)</formula>
    </cfRule>
  </conditionalFormatting>
  <conditionalFormatting sqref="AL5:AS8">
    <cfRule type="expression" dxfId="119" priority="159">
      <formula>OR($AL5=3)</formula>
    </cfRule>
    <cfRule type="expression" dxfId="118" priority="158">
      <formula>OR($AL5=2,$AL5=3,$AL5=1)</formula>
    </cfRule>
  </conditionalFormatting>
  <conditionalFormatting sqref="AL9:AS9">
    <cfRule type="expression" dxfId="117" priority="155">
      <formula>OR($AL9=3)</formula>
    </cfRule>
    <cfRule type="expression" dxfId="116" priority="154">
      <formula>OR($AL9=2,$AL9=3,$AL9=1)</formula>
    </cfRule>
  </conditionalFormatting>
  <conditionalFormatting sqref="AL16:AS16">
    <cfRule type="expression" dxfId="115" priority="129">
      <formula>OR($AL16=2,$AL16=3,$AL16=1)</formula>
    </cfRule>
    <cfRule type="expression" dxfId="114" priority="130">
      <formula>OR($AL16=3)</formula>
    </cfRule>
  </conditionalFormatting>
  <conditionalFormatting sqref="AL18:AS18">
    <cfRule type="expression" dxfId="113" priority="122">
      <formula>OR($AL18=2,$AL18=3,$AL18=1)</formula>
    </cfRule>
    <cfRule type="expression" dxfId="112" priority="123">
      <formula>OR($AL18=3)</formula>
    </cfRule>
  </conditionalFormatting>
  <conditionalFormatting sqref="AL22:AS22">
    <cfRule type="expression" dxfId="111" priority="110">
      <formula>OR($AL22=2,$AL22=3,$AL22=1)</formula>
    </cfRule>
    <cfRule type="expression" dxfId="110" priority="111">
      <formula>OR($AL22=3)</formula>
    </cfRule>
  </conditionalFormatting>
  <conditionalFormatting sqref="AL24:AS24">
    <cfRule type="expression" dxfId="109" priority="99">
      <formula>OR($AL24=3)</formula>
    </cfRule>
    <cfRule type="expression" dxfId="108" priority="98">
      <formula>OR($AL24=2,$AL24=3,$AL24=1)</formula>
    </cfRule>
  </conditionalFormatting>
  <conditionalFormatting sqref="AL27:AS28">
    <cfRule type="expression" dxfId="107" priority="79">
      <formula>OR($AL27=2,$AL27=3,$AL27=1)</formula>
    </cfRule>
    <cfRule type="expression" dxfId="106" priority="80">
      <formula>OR($AL27=3)</formula>
    </cfRule>
  </conditionalFormatting>
  <conditionalFormatting sqref="AL30:AS32">
    <cfRule type="expression" dxfId="105" priority="66">
      <formula>OR($AL30=3)</formula>
    </cfRule>
    <cfRule type="expression" dxfId="104" priority="65">
      <formula>OR($AL30=2,$AL30=3,$AL30=1)</formula>
    </cfRule>
  </conditionalFormatting>
  <conditionalFormatting sqref="AL34:AS36">
    <cfRule type="expression" dxfId="103" priority="51">
      <formula>OR($AL34=2,$AL34=3,$AL34=1)</formula>
    </cfRule>
    <cfRule type="expression" dxfId="102" priority="52">
      <formula>OR($AL34=3)</formula>
    </cfRule>
  </conditionalFormatting>
  <conditionalFormatting sqref="AL1:AT2">
    <cfRule type="expression" dxfId="101" priority="175">
      <formula>OR($AL1=2,$AL1=3,$AL1=1)</formula>
    </cfRule>
    <cfRule type="expression" dxfId="100" priority="176">
      <formula>OR($AL1=3)</formula>
    </cfRule>
  </conditionalFormatting>
  <conditionalFormatting sqref="AL2:AT2">
    <cfRule type="expression" dxfId="99" priority="173">
      <formula>OR($AL2=2,$AL2=3,$AL2=1)</formula>
    </cfRule>
    <cfRule type="expression" dxfId="98" priority="174">
      <formula>OR($AL2=3)</formula>
    </cfRule>
  </conditionalFormatting>
  <conditionalFormatting sqref="AM4:AM8">
    <cfRule type="expression" dxfId="97" priority="161">
      <formula>OR($AL4=3)</formula>
    </cfRule>
    <cfRule type="expression" dxfId="96" priority="160">
      <formula>OR($AL4=2,$AL4=3,$AL4=1)</formula>
    </cfRule>
  </conditionalFormatting>
  <conditionalFormatting sqref="AM5:AM8">
    <cfRule type="expression" dxfId="95" priority="157">
      <formula>OR($AL5=3)</formula>
    </cfRule>
    <cfRule type="expression" dxfId="94" priority="156">
      <formula>OR($AL5=2,$AL5=3,$AL5=1)</formula>
    </cfRule>
  </conditionalFormatting>
  <conditionalFormatting sqref="AM11:AM14">
    <cfRule type="expression" dxfId="93" priority="148">
      <formula>OR($AL11=2,$AL11=3,$AL11=1)</formula>
    </cfRule>
    <cfRule type="expression" dxfId="92" priority="149">
      <formula>OR($AL11=3)</formula>
    </cfRule>
  </conditionalFormatting>
  <conditionalFormatting sqref="AM11:AM16">
    <cfRule type="expression" dxfId="91" priority="144">
      <formula>OR($AL11=3)</formula>
    </cfRule>
    <cfRule type="expression" dxfId="90" priority="143">
      <formula>OR($AL11=2,$AL11=3,$AL11=1)</formula>
    </cfRule>
  </conditionalFormatting>
  <conditionalFormatting sqref="AM15:AM17">
    <cfRule type="expression" dxfId="89" priority="139">
      <formula>OR($AL15=3)</formula>
    </cfRule>
    <cfRule type="expression" dxfId="88" priority="138">
      <formula>OR($AL15=2,$AL15=3,$AL15=1)</formula>
    </cfRule>
  </conditionalFormatting>
  <conditionalFormatting sqref="AM17:AM20">
    <cfRule type="expression" dxfId="87" priority="126">
      <formula>OR($AL17=2,$AL17=3,$AL17=1)</formula>
    </cfRule>
    <cfRule type="expression" dxfId="86" priority="127">
      <formula>OR($AL17=3)</formula>
    </cfRule>
  </conditionalFormatting>
  <conditionalFormatting sqref="AM18">
    <cfRule type="expression" dxfId="85" priority="124">
      <formula>OR($AL18=2,$AL18=3,$AL18=1)</formula>
    </cfRule>
    <cfRule type="expression" dxfId="84" priority="125">
      <formula>OR($AL18=3)</formula>
    </cfRule>
  </conditionalFormatting>
  <conditionalFormatting sqref="AM19:AM20">
    <cfRule type="expression" dxfId="83" priority="134">
      <formula>OR($AL19=3)</formula>
    </cfRule>
    <cfRule type="expression" dxfId="82" priority="133">
      <formula>OR($AL19=2,$AL19=3,$AL19=1)</formula>
    </cfRule>
  </conditionalFormatting>
  <conditionalFormatting sqref="AM21">
    <cfRule type="expression" dxfId="81" priority="120">
      <formula>OR($AL21=3)</formula>
    </cfRule>
    <cfRule type="expression" dxfId="80" priority="119">
      <formula>OR($AL21=2,$AL21=3,$AL21=1)</formula>
    </cfRule>
  </conditionalFormatting>
  <conditionalFormatting sqref="AM21:AM22">
    <cfRule type="expression" dxfId="79" priority="115">
      <formula>OR($AL21=3)</formula>
    </cfRule>
    <cfRule type="expression" dxfId="78" priority="114">
      <formula>OR($AL21=2,$AL21=3,$AL21=1)</formula>
    </cfRule>
  </conditionalFormatting>
  <conditionalFormatting sqref="AM22">
    <cfRule type="expression" dxfId="77" priority="113">
      <formula>OR($AL22=3)</formula>
    </cfRule>
    <cfRule type="expression" dxfId="76" priority="112">
      <formula>OR($AL22=2,$AL22=3,$AL22=1)</formula>
    </cfRule>
  </conditionalFormatting>
  <conditionalFormatting sqref="AM23">
    <cfRule type="expression" dxfId="75" priority="107">
      <formula>OR($AL23=2,$AL23=3,$AL23=1)</formula>
    </cfRule>
    <cfRule type="expression" dxfId="74" priority="108">
      <formula>OR($AL23=3)</formula>
    </cfRule>
  </conditionalFormatting>
  <conditionalFormatting sqref="AM23:AM24">
    <cfRule type="expression" dxfId="73" priority="103">
      <formula>OR($AL23=3)</formula>
    </cfRule>
    <cfRule type="expression" dxfId="72" priority="102">
      <formula>OR($AL23=2,$AL23=3,$AL23=1)</formula>
    </cfRule>
  </conditionalFormatting>
  <conditionalFormatting sqref="AM24">
    <cfRule type="expression" dxfId="71" priority="100">
      <formula>OR($AL24=2,$AL24=3,$AL24=1)</formula>
    </cfRule>
    <cfRule type="expression" dxfId="70" priority="101">
      <formula>OR($AL24=3)</formula>
    </cfRule>
  </conditionalFormatting>
  <conditionalFormatting sqref="AM25">
    <cfRule type="expression" dxfId="69" priority="96">
      <formula>OR($AL25=3)</formula>
    </cfRule>
    <cfRule type="expression" dxfId="68" priority="95">
      <formula>OR($AL25=2,$AL25=3,$AL25=1)</formula>
    </cfRule>
  </conditionalFormatting>
  <conditionalFormatting sqref="AM25:AM26">
    <cfRule type="expression" dxfId="67" priority="91">
      <formula>OR($AL25=3)</formula>
    </cfRule>
    <cfRule type="expression" dxfId="66" priority="90">
      <formula>OR($AL25=2,$AL25=3,$AL25=1)</formula>
    </cfRule>
  </conditionalFormatting>
  <conditionalFormatting sqref="AM26:AM27">
    <cfRule type="expression" dxfId="65" priority="86">
      <formula>OR($AL26=2,$AL26=3,$AL26=1)</formula>
    </cfRule>
    <cfRule type="expression" dxfId="64" priority="87">
      <formula>OR($AL26=3)</formula>
    </cfRule>
  </conditionalFormatting>
  <conditionalFormatting sqref="AM27:AM28">
    <cfRule type="expression" dxfId="63" priority="83">
      <formula>OR($AL27=2,$AL27=3,$AL27=1)</formula>
    </cfRule>
    <cfRule type="expression" dxfId="62" priority="84">
      <formula>OR($AL27=3)</formula>
    </cfRule>
  </conditionalFormatting>
  <conditionalFormatting sqref="AM28">
    <cfRule type="expression" dxfId="61" priority="81">
      <formula>OR($AL28=2,$AL28=3,$AL28=1)</formula>
    </cfRule>
    <cfRule type="expression" dxfId="60" priority="82">
      <formula>OR($AL28=3)</formula>
    </cfRule>
  </conditionalFormatting>
  <conditionalFormatting sqref="AM29">
    <cfRule type="expression" dxfId="59" priority="76">
      <formula>OR($AL29=2,$AL29=3,$AL29=1)</formula>
    </cfRule>
    <cfRule type="expression" dxfId="58" priority="77">
      <formula>OR($AL29=3)</formula>
    </cfRule>
  </conditionalFormatting>
  <conditionalFormatting sqref="AM29:AM30">
    <cfRule type="expression" dxfId="57" priority="72">
      <formula>OR($AL29=2,$AL29=3,$AL29=1)</formula>
    </cfRule>
    <cfRule type="expression" dxfId="56" priority="73">
      <formula>OR($AL29=3)</formula>
    </cfRule>
  </conditionalFormatting>
  <conditionalFormatting sqref="AM30:AM32">
    <cfRule type="expression" dxfId="55" priority="69">
      <formula>OR($AL30=2,$AL30=3,$AL30=1)</formula>
    </cfRule>
    <cfRule type="expression" dxfId="54" priority="70">
      <formula>OR($AL30=3)</formula>
    </cfRule>
  </conditionalFormatting>
  <conditionalFormatting sqref="AM31:AM32">
    <cfRule type="expression" dxfId="53" priority="67">
      <formula>OR($AL31=2,$AL31=3,$AL31=1)</formula>
    </cfRule>
    <cfRule type="expression" dxfId="52" priority="68">
      <formula>OR($AL31=3)</formula>
    </cfRule>
  </conditionalFormatting>
  <conditionalFormatting sqref="AM33">
    <cfRule type="expression" dxfId="51" priority="63">
      <formula>OR($AL33=3)</formula>
    </cfRule>
    <cfRule type="expression" dxfId="50" priority="62">
      <formula>OR($AL33=2,$AL33=3,$AL33=1)</formula>
    </cfRule>
  </conditionalFormatting>
  <conditionalFormatting sqref="AM33:AM34">
    <cfRule type="expression" dxfId="49" priority="59">
      <formula>OR($AL33=3)</formula>
    </cfRule>
    <cfRule type="expression" dxfId="48" priority="58">
      <formula>OR($AL33=2,$AL33=3,$AL33=1)</formula>
    </cfRule>
  </conditionalFormatting>
  <conditionalFormatting sqref="AM34:AM36">
    <cfRule type="expression" dxfId="47" priority="55">
      <formula>OR($AL34=2,$AL34=3,$AL34=1)</formula>
    </cfRule>
    <cfRule type="expression" dxfId="46" priority="56">
      <formula>OR($AL34=3)</formula>
    </cfRule>
  </conditionalFormatting>
  <conditionalFormatting sqref="AM35:AM36">
    <cfRule type="expression" dxfId="45" priority="53">
      <formula>OR($AL35=2,$AL35=3,$AL35=1)</formula>
    </cfRule>
    <cfRule type="expression" dxfId="44" priority="54">
      <formula>OR($AL35=3)</formula>
    </cfRule>
  </conditionalFormatting>
  <conditionalFormatting sqref="AM37:AM44">
    <cfRule type="expression" dxfId="43" priority="48">
      <formula>OR($AL37=2,$AL37=3,$AL37=1)</formula>
    </cfRule>
    <cfRule type="expression" dxfId="42" priority="49">
      <formula>OR($AL37=3)</formula>
    </cfRule>
    <cfRule type="expression" dxfId="41" priority="45">
      <formula>OR($AL37=3)</formula>
    </cfRule>
    <cfRule type="expression" dxfId="40" priority="44">
      <formula>OR($AL37=2,$AL37=3,$AL37=1)</formula>
    </cfRule>
  </conditionalFormatting>
  <conditionalFormatting sqref="AM1:AS1">
    <cfRule type="expression" dxfId="39" priority="171">
      <formula>OR($AL1=2,$AL1=3,$AL1=1)</formula>
    </cfRule>
    <cfRule type="expression" dxfId="38" priority="172">
      <formula>OR($AL1=3)</formula>
    </cfRule>
  </conditionalFormatting>
  <conditionalFormatting sqref="AP12:AS15">
    <cfRule type="expression" dxfId="37" priority="29">
      <formula>OR($AL12=3)</formula>
    </cfRule>
    <cfRule type="expression" dxfId="36" priority="28">
      <formula>OR($AL12=2,$AL12=3,$AL12=1)</formula>
    </cfRule>
  </conditionalFormatting>
  <conditionalFormatting sqref="AP17:AS17 AP19:AS21">
    <cfRule type="expression" dxfId="35" priority="41">
      <formula>OR($AL17=3)</formula>
    </cfRule>
    <cfRule type="expression" dxfId="34" priority="40">
      <formula>OR($AL17=2,$AL17=3,$AL17=1)</formula>
    </cfRule>
  </conditionalFormatting>
  <conditionalFormatting sqref="AP23:AS23">
    <cfRule type="expression" dxfId="33" priority="39">
      <formula>OR($AL23=3)</formula>
    </cfRule>
    <cfRule type="expression" dxfId="32" priority="38">
      <formula>OR($AL23=2,$AL23=3,$AL23=1)</formula>
    </cfRule>
  </conditionalFormatting>
  <conditionalFormatting sqref="AP25:AS26">
    <cfRule type="expression" dxfId="31" priority="37">
      <formula>OR($AL25=3)</formula>
    </cfRule>
    <cfRule type="expression" dxfId="30" priority="36">
      <formula>OR($AL25=2,$AL25=3,$AL25=1)</formula>
    </cfRule>
  </conditionalFormatting>
  <conditionalFormatting sqref="AP29:AS29">
    <cfRule type="expression" dxfId="29" priority="35">
      <formula>OR($AL29=3)</formula>
    </cfRule>
    <cfRule type="expression" dxfId="28" priority="34">
      <formula>OR($AL29=2,$AL29=3,$AL29=1)</formula>
    </cfRule>
  </conditionalFormatting>
  <conditionalFormatting sqref="AP33:AS33">
    <cfRule type="expression" dxfId="27" priority="33">
      <formula>OR($AL33=3)</formula>
    </cfRule>
    <cfRule type="expression" dxfId="26" priority="32">
      <formula>OR($AL33=2,$AL33=3,$AL33=1)</formula>
    </cfRule>
  </conditionalFormatting>
  <conditionalFormatting sqref="AP37:AS43">
    <cfRule type="expression" dxfId="25" priority="31">
      <formula>OR($AL37=3)</formula>
    </cfRule>
    <cfRule type="expression" dxfId="24" priority="30">
      <formula>OR($AL37=2,$AL37=3,$AL37=1)</formula>
    </cfRule>
  </conditionalFormatting>
  <conditionalFormatting sqref="AS3">
    <cfRule type="expression" dxfId="23" priority="168">
      <formula>OR($AL3=2,$AL3=3,$AL3=1)</formula>
    </cfRule>
    <cfRule type="expression" dxfId="22" priority="169">
      <formula>OR($AL3=3)</formula>
    </cfRule>
  </conditionalFormatting>
  <conditionalFormatting sqref="AS9">
    <cfRule type="expression" dxfId="21" priority="152">
      <formula>OR($AL9=3)</formula>
    </cfRule>
    <cfRule type="expression" dxfId="20" priority="151">
      <formula>OR($AL9=2,$AL9=3,$AL9=1)</formula>
    </cfRule>
  </conditionalFormatting>
  <conditionalFormatting sqref="AS11">
    <cfRule type="expression" dxfId="19" priority="17">
      <formula>OR($AL11=3)</formula>
    </cfRule>
    <cfRule type="expression" dxfId="18" priority="16">
      <formula>OR($AL11=2,$AL11=3,$AL11=1)</formula>
    </cfRule>
    <cfRule type="expression" dxfId="17" priority="15">
      <formula>OR($AL11=3)</formula>
    </cfRule>
    <cfRule type="expression" dxfId="16" priority="13">
      <formula>OR($AL11=3)</formula>
    </cfRule>
    <cfRule type="expression" dxfId="15" priority="12">
      <formula>OR($AL11=2,$AL11=3,$AL11=1)</formula>
    </cfRule>
    <cfRule type="expression" dxfId="14" priority="21">
      <formula>OR($AL11=2,$AL11=3,$AL11=1)</formula>
    </cfRule>
    <cfRule type="expression" dxfId="13" priority="19">
      <formula>OR($AL11=3)</formula>
    </cfRule>
    <cfRule type="expression" dxfId="12" priority="14">
      <formula>OR($AL11=2,$AL11=3,$AL11=1)</formula>
    </cfRule>
    <cfRule type="expression" dxfId="11" priority="18">
      <formula>OR($AL11=2,$AL11=3,$AL11=1)</formula>
    </cfRule>
  </conditionalFormatting>
  <conditionalFormatting sqref="AT3:AT44">
    <cfRule type="expression" dxfId="10" priority="162">
      <formula>OR($AL3=2,$AL3=3,$AL3=1)</formula>
    </cfRule>
    <cfRule type="expression" dxfId="9" priority="163">
      <formula>OR($AL3=3)</formula>
    </cfRule>
    <cfRule type="expression" dxfId="8" priority="164">
      <formula>OR($AL3=2,$AL3=3,$AL3=1)</formula>
    </cfRule>
    <cfRule type="expression" dxfId="7" priority="165">
      <formula>OR($AL3=3)</formula>
    </cfRule>
  </conditionalFormatting>
  <conditionalFormatting sqref="AT5:AT44">
    <cfRule type="expression" dxfId="6" priority="24">
      <formula>OR($AL5=2,$AL5=3,$AL5=1)</formula>
    </cfRule>
    <cfRule type="expression" dxfId="5" priority="25">
      <formula>OR($AL5=3)</formula>
    </cfRule>
  </conditionalFormatting>
  <conditionalFormatting sqref="AY1:AY3">
    <cfRule type="expression" dxfId="4" priority="167">
      <formula>OR($AL1=3)</formula>
    </cfRule>
    <cfRule type="expression" dxfId="3" priority="166">
      <formula>OR($AL1=2,$AL1=3,$AL1=1)</formula>
    </cfRule>
  </conditionalFormatting>
  <conditionalFormatting sqref="BB3">
    <cfRule type="expression" dxfId="2" priority="244">
      <formula>$AK3</formula>
    </cfRule>
  </conditionalFormatting>
  <conditionalFormatting sqref="BC4">
    <cfRule type="expression" dxfId="1" priority="245" stopIfTrue="1">
      <formula>AND($AR4=TRUE, ISNUMBER(SEARCH("*", $AT4)), $C$4="")</formula>
    </cfRule>
  </conditionalFormatting>
  <conditionalFormatting sqref="CK3">
    <cfRule type="expression" dxfId="0" priority="243">
      <formula>$AK3</formula>
    </cfRule>
  </conditionalFormatting>
  <hyperlinks>
    <hyperlink ref="B46" location="'主頁 Main Page'!A1" display="回主頁 Back to Main Page" xr:uid="{7025BE9F-7563-4AA7-917F-F488EEFFF505}"/>
    <hyperlink ref="B46:AK46" location="'主頁 Main Page'!D50" display="回主頁 Back to Main Page" xr:uid="{CB7BFEDC-88F0-41C7-8918-2BCB7907FCB1}"/>
  </hyperlinks>
  <printOptions horizontalCentered="1"/>
  <pageMargins left="0.11811023622047245" right="0.11811023622047245" top="0.98425196850393704" bottom="0.78740157480314965" header="0" footer="0.51181102362204722"/>
  <pageSetup paperSize="9" scale="85" orientation="portrait" r:id="rId1"/>
  <headerFooter>
    <oddHeader>&amp;L&amp;G&amp;C&amp;"微軟正黑體,Bold"&amp;11台檢工業科技股份有限公司
SGS Taiwan Industrial Services Ltd.
健康產業服務部委託試驗申請書- 化粧保養品安全評估暨產品資訊檔案(PIF)服務
Health Industry Services Application Form-PIF</oddHeader>
    <oddFooter>&amp;L&amp;"微軟正黑體"&amp;9健康產業服務部委託試驗申請書- 化粧保養品安全評估暨產品資訊檔案(PIF)服務 Health Industry Services Application Form-PIF
報告號碼Report No.:&amp;C&amp;"微軟正黑體"&amp;9Page &amp;P of &amp;N&amp;R&amp;"微軟正黑體"&amp;9版次Version：1.7    發行日期Issued Date：2025.07.21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81" r:id="rId5" name="Check Box 9">
              <controlPr defaultSize="0" autoFill="0" autoLine="0" autoPict="0">
                <anchor moveWithCells="1">
                  <from>
                    <xdr:col>1</xdr:col>
                    <xdr:colOff>0</xdr:colOff>
                    <xdr:row>4</xdr:row>
                    <xdr:rowOff>0</xdr:rowOff>
                  </from>
                  <to>
                    <xdr:col>2</xdr:col>
                    <xdr:colOff>95250</xdr:colOff>
                    <xdr:row>4</xdr:row>
                    <xdr:rowOff>838200</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1</xdr:col>
                    <xdr:colOff>0</xdr:colOff>
                    <xdr:row>5</xdr:row>
                    <xdr:rowOff>0</xdr:rowOff>
                  </from>
                  <to>
                    <xdr:col>2</xdr:col>
                    <xdr:colOff>95250</xdr:colOff>
                    <xdr:row>5</xdr:row>
                    <xdr:rowOff>209550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1</xdr:col>
                    <xdr:colOff>0</xdr:colOff>
                    <xdr:row>6</xdr:row>
                    <xdr:rowOff>0</xdr:rowOff>
                  </from>
                  <to>
                    <xdr:col>2</xdr:col>
                    <xdr:colOff>95250</xdr:colOff>
                    <xdr:row>6</xdr:row>
                    <xdr:rowOff>209550</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1</xdr:col>
                    <xdr:colOff>0</xdr:colOff>
                    <xdr:row>7</xdr:row>
                    <xdr:rowOff>0</xdr:rowOff>
                  </from>
                  <to>
                    <xdr:col>2</xdr:col>
                    <xdr:colOff>95250</xdr:colOff>
                    <xdr:row>8</xdr:row>
                    <xdr:rowOff>9525</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17</xdr:col>
                    <xdr:colOff>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17</xdr:col>
                    <xdr:colOff>0</xdr:colOff>
                    <xdr:row>14</xdr:row>
                    <xdr:rowOff>0</xdr:rowOff>
                  </from>
                  <to>
                    <xdr:col>18</xdr:col>
                    <xdr:colOff>95250</xdr:colOff>
                    <xdr:row>15</xdr:row>
                    <xdr:rowOff>9525</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17</xdr:col>
                    <xdr:colOff>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17</xdr:col>
                    <xdr:colOff>0</xdr:colOff>
                    <xdr:row>18</xdr:row>
                    <xdr:rowOff>0</xdr:rowOff>
                  </from>
                  <to>
                    <xdr:col>18</xdr:col>
                    <xdr:colOff>95250</xdr:colOff>
                    <xdr:row>19</xdr:row>
                    <xdr:rowOff>9525</xdr:rowOff>
                  </to>
                </anchor>
              </controlPr>
            </control>
          </mc:Choice>
        </mc:AlternateContent>
        <mc:AlternateContent xmlns:mc="http://schemas.openxmlformats.org/markup-compatibility/2006">
          <mc:Choice Requires="x14">
            <control shapeId="3089" r:id="rId13" name="Check Box 17">
              <controlPr defaultSize="0" autoFill="0" autoLine="0" autoPict="0">
                <anchor moveWithCells="1">
                  <from>
                    <xdr:col>17</xdr:col>
                    <xdr:colOff>0</xdr:colOff>
                    <xdr:row>19</xdr:row>
                    <xdr:rowOff>0</xdr:rowOff>
                  </from>
                  <to>
                    <xdr:col>18</xdr:col>
                    <xdr:colOff>95250</xdr:colOff>
                    <xdr:row>19</xdr:row>
                    <xdr:rowOff>200025</xdr:rowOff>
                  </to>
                </anchor>
              </controlPr>
            </control>
          </mc:Choice>
        </mc:AlternateContent>
        <mc:AlternateContent xmlns:mc="http://schemas.openxmlformats.org/markup-compatibility/2006">
          <mc:Choice Requires="x14">
            <control shapeId="3090" r:id="rId14" name="Check Box 18">
              <controlPr defaultSize="0" autoFill="0" autoLine="0" autoPict="0">
                <anchor moveWithCells="1">
                  <from>
                    <xdr:col>17</xdr:col>
                    <xdr:colOff>0</xdr:colOff>
                    <xdr:row>20</xdr:row>
                    <xdr:rowOff>0</xdr:rowOff>
                  </from>
                  <to>
                    <xdr:col>18</xdr:col>
                    <xdr:colOff>95250</xdr:colOff>
                    <xdr:row>21</xdr:row>
                    <xdr:rowOff>9525</xdr:rowOff>
                  </to>
                </anchor>
              </controlPr>
            </control>
          </mc:Choice>
        </mc:AlternateContent>
        <mc:AlternateContent xmlns:mc="http://schemas.openxmlformats.org/markup-compatibility/2006">
          <mc:Choice Requires="x14">
            <control shapeId="3091" r:id="rId15" name="Check Box 19">
              <controlPr defaultSize="0" autoFill="0" autoLine="0" autoPict="0">
                <anchor moveWithCells="1">
                  <from>
                    <xdr:col>17</xdr:col>
                    <xdr:colOff>0</xdr:colOff>
                    <xdr:row>22</xdr:row>
                    <xdr:rowOff>0</xdr:rowOff>
                  </from>
                  <to>
                    <xdr:col>18</xdr:col>
                    <xdr:colOff>95250</xdr:colOff>
                    <xdr:row>23</xdr:row>
                    <xdr:rowOff>9525</xdr:rowOff>
                  </to>
                </anchor>
              </controlPr>
            </control>
          </mc:Choice>
        </mc:AlternateContent>
        <mc:AlternateContent xmlns:mc="http://schemas.openxmlformats.org/markup-compatibility/2006">
          <mc:Choice Requires="x14">
            <control shapeId="3092" r:id="rId16" name="Check Box 20">
              <controlPr defaultSize="0" autoFill="0" autoLine="0" autoPict="0">
                <anchor moveWithCells="1">
                  <from>
                    <xdr:col>17</xdr:col>
                    <xdr:colOff>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3093" r:id="rId17" name="Check Box 21">
              <controlPr defaultSize="0" autoFill="0" autoLine="0" autoPict="0">
                <anchor moveWithCells="1">
                  <from>
                    <xdr:col>17</xdr:col>
                    <xdr:colOff>0</xdr:colOff>
                    <xdr:row>25</xdr:row>
                    <xdr:rowOff>0</xdr:rowOff>
                  </from>
                  <to>
                    <xdr:col>18</xdr:col>
                    <xdr:colOff>95250</xdr:colOff>
                    <xdr:row>25</xdr:row>
                    <xdr:rowOff>200025</xdr:rowOff>
                  </to>
                </anchor>
              </controlPr>
            </control>
          </mc:Choice>
        </mc:AlternateContent>
        <mc:AlternateContent xmlns:mc="http://schemas.openxmlformats.org/markup-compatibility/2006">
          <mc:Choice Requires="x14">
            <control shapeId="3094" r:id="rId18" name="Check Box 22">
              <controlPr defaultSize="0" autoFill="0" autoLine="0" autoPict="0">
                <anchor moveWithCells="1">
                  <from>
                    <xdr:col>17</xdr:col>
                    <xdr:colOff>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3095" r:id="rId19" name="Check Box 23">
              <controlPr defaultSize="0" autoFill="0" autoLine="0" autoPict="0">
                <anchor moveWithCells="1">
                  <from>
                    <xdr:col>17</xdr:col>
                    <xdr:colOff>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3096" r:id="rId20" name="Check Box 24">
              <controlPr defaultSize="0" autoFill="0" autoLine="0" autoPict="0">
                <anchor moveWithCells="1">
                  <from>
                    <xdr:col>17</xdr:col>
                    <xdr:colOff>0</xdr:colOff>
                    <xdr:row>36</xdr:row>
                    <xdr:rowOff>0</xdr:rowOff>
                  </from>
                  <to>
                    <xdr:col>18</xdr:col>
                    <xdr:colOff>95250</xdr:colOff>
                    <xdr:row>37</xdr:row>
                    <xdr:rowOff>9525</xdr:rowOff>
                  </to>
                </anchor>
              </controlPr>
            </control>
          </mc:Choice>
        </mc:AlternateContent>
        <mc:AlternateContent xmlns:mc="http://schemas.openxmlformats.org/markup-compatibility/2006">
          <mc:Choice Requires="x14">
            <control shapeId="3097" r:id="rId21" name="Check Box 25">
              <controlPr defaultSize="0" autoFill="0" autoLine="0" autoPict="0">
                <anchor moveWithCells="1">
                  <from>
                    <xdr:col>17</xdr:col>
                    <xdr:colOff>0</xdr:colOff>
                    <xdr:row>37</xdr:row>
                    <xdr:rowOff>0</xdr:rowOff>
                  </from>
                  <to>
                    <xdr:col>18</xdr:col>
                    <xdr:colOff>95250</xdr:colOff>
                    <xdr:row>38</xdr:row>
                    <xdr:rowOff>9525</xdr:rowOff>
                  </to>
                </anchor>
              </controlPr>
            </control>
          </mc:Choice>
        </mc:AlternateContent>
        <mc:AlternateContent xmlns:mc="http://schemas.openxmlformats.org/markup-compatibility/2006">
          <mc:Choice Requires="x14">
            <control shapeId="3098" r:id="rId22" name="Check Box 26">
              <controlPr defaultSize="0" autoFill="0" autoLine="0" autoPict="0">
                <anchor moveWithCells="1">
                  <from>
                    <xdr:col>17</xdr:col>
                    <xdr:colOff>0</xdr:colOff>
                    <xdr:row>38</xdr:row>
                    <xdr:rowOff>0</xdr:rowOff>
                  </from>
                  <to>
                    <xdr:col>18</xdr:col>
                    <xdr:colOff>95250</xdr:colOff>
                    <xdr:row>39</xdr:row>
                    <xdr:rowOff>9525</xdr:rowOff>
                  </to>
                </anchor>
              </controlPr>
            </control>
          </mc:Choice>
        </mc:AlternateContent>
        <mc:AlternateContent xmlns:mc="http://schemas.openxmlformats.org/markup-compatibility/2006">
          <mc:Choice Requires="x14">
            <control shapeId="3101" r:id="rId23" name="Check Box 29">
              <controlPr defaultSize="0" autoFill="0" autoLine="0" autoPict="0">
                <anchor moveWithCells="1">
                  <from>
                    <xdr:col>18</xdr:col>
                    <xdr:colOff>0</xdr:colOff>
                    <xdr:row>11</xdr:row>
                    <xdr:rowOff>0</xdr:rowOff>
                  </from>
                  <to>
                    <xdr:col>19</xdr:col>
                    <xdr:colOff>95250</xdr:colOff>
                    <xdr:row>12</xdr:row>
                    <xdr:rowOff>9525</xdr:rowOff>
                  </to>
                </anchor>
              </controlPr>
            </control>
          </mc:Choice>
        </mc:AlternateContent>
        <mc:AlternateContent xmlns:mc="http://schemas.openxmlformats.org/markup-compatibility/2006">
          <mc:Choice Requires="x14">
            <control shapeId="3102" r:id="rId24" name="Check Box 30">
              <controlPr defaultSize="0" autoFill="0" autoLine="0" autoPict="0">
                <anchor moveWithCells="1">
                  <from>
                    <xdr:col>18</xdr:col>
                    <xdr:colOff>0</xdr:colOff>
                    <xdr:row>12</xdr:row>
                    <xdr:rowOff>0</xdr:rowOff>
                  </from>
                  <to>
                    <xdr:col>19</xdr:col>
                    <xdr:colOff>95250</xdr:colOff>
                    <xdr:row>13</xdr:row>
                    <xdr:rowOff>9525</xdr:rowOff>
                  </to>
                </anchor>
              </controlPr>
            </control>
          </mc:Choice>
        </mc:AlternateContent>
        <mc:AlternateContent xmlns:mc="http://schemas.openxmlformats.org/markup-compatibility/2006">
          <mc:Choice Requires="x14">
            <control shapeId="3103" r:id="rId25" name="Check Box 31">
              <controlPr defaultSize="0" autoFill="0" autoLine="0" autoPict="0">
                <anchor moveWithCells="1">
                  <from>
                    <xdr:col>18</xdr:col>
                    <xdr:colOff>0</xdr:colOff>
                    <xdr:row>13</xdr:row>
                    <xdr:rowOff>0</xdr:rowOff>
                  </from>
                  <to>
                    <xdr:col>19</xdr:col>
                    <xdr:colOff>95250</xdr:colOff>
                    <xdr:row>14</xdr:row>
                    <xdr:rowOff>9525</xdr:rowOff>
                  </to>
                </anchor>
              </controlPr>
            </control>
          </mc:Choice>
        </mc:AlternateContent>
        <mc:AlternateContent xmlns:mc="http://schemas.openxmlformats.org/markup-compatibility/2006">
          <mc:Choice Requires="x14">
            <control shapeId="3104" r:id="rId26" name="Check Box 32">
              <controlPr defaultSize="0" autoFill="0" autoLine="0" autoPict="0">
                <anchor moveWithCells="1">
                  <from>
                    <xdr:col>1</xdr:col>
                    <xdr:colOff>0</xdr:colOff>
                    <xdr:row>43</xdr:row>
                    <xdr:rowOff>0</xdr:rowOff>
                  </from>
                  <to>
                    <xdr:col>2</xdr:col>
                    <xdr:colOff>95250</xdr:colOff>
                    <xdr:row>44</xdr:row>
                    <xdr:rowOff>9525</xdr:rowOff>
                  </to>
                </anchor>
              </controlPr>
            </control>
          </mc:Choice>
        </mc:AlternateContent>
        <mc:AlternateContent xmlns:mc="http://schemas.openxmlformats.org/markup-compatibility/2006">
          <mc:Choice Requires="x14">
            <control shapeId="3099" r:id="rId27" name="Check Box 27">
              <controlPr defaultSize="0" autoFill="0" autoLine="0" autoPict="0">
                <anchor moveWithCells="1">
                  <from>
                    <xdr:col>17</xdr:col>
                    <xdr:colOff>0</xdr:colOff>
                    <xdr:row>39</xdr:row>
                    <xdr:rowOff>0</xdr:rowOff>
                  </from>
                  <to>
                    <xdr:col>18</xdr:col>
                    <xdr:colOff>95250</xdr:colOff>
                    <xdr:row>40</xdr:row>
                    <xdr:rowOff>9525</xdr:rowOff>
                  </to>
                </anchor>
              </controlPr>
            </control>
          </mc:Choice>
        </mc:AlternateContent>
        <mc:AlternateContent xmlns:mc="http://schemas.openxmlformats.org/markup-compatibility/2006">
          <mc:Choice Requires="x14">
            <control shapeId="3100" r:id="rId28" name="Check Box 28">
              <controlPr defaultSize="0" autoFill="0" autoLine="0" autoPict="0">
                <anchor moveWithCells="1">
                  <from>
                    <xdr:col>17</xdr:col>
                    <xdr:colOff>0</xdr:colOff>
                    <xdr:row>40</xdr:row>
                    <xdr:rowOff>0</xdr:rowOff>
                  </from>
                  <to>
                    <xdr:col>18</xdr:col>
                    <xdr:colOff>95250</xdr:colOff>
                    <xdr:row>41</xdr:row>
                    <xdr:rowOff>9525</xdr:rowOff>
                  </to>
                </anchor>
              </controlPr>
            </control>
          </mc:Choice>
        </mc:AlternateContent>
        <mc:AlternateContent xmlns:mc="http://schemas.openxmlformats.org/markup-compatibility/2006">
          <mc:Choice Requires="x14">
            <control shapeId="3105" r:id="rId29" name="Check Box 33">
              <controlPr defaultSize="0" autoFill="0" autoLine="0" autoPict="0">
                <anchor moveWithCells="1">
                  <from>
                    <xdr:col>17</xdr:col>
                    <xdr:colOff>0</xdr:colOff>
                    <xdr:row>41</xdr:row>
                    <xdr:rowOff>0</xdr:rowOff>
                  </from>
                  <to>
                    <xdr:col>18</xdr:col>
                    <xdr:colOff>95250</xdr:colOff>
                    <xdr:row>42</xdr:row>
                    <xdr:rowOff>9525</xdr:rowOff>
                  </to>
                </anchor>
              </controlPr>
            </control>
          </mc:Choice>
        </mc:AlternateContent>
        <mc:AlternateContent xmlns:mc="http://schemas.openxmlformats.org/markup-compatibility/2006">
          <mc:Choice Requires="x14">
            <control shapeId="3106" r:id="rId30" name="Check Box 34">
              <controlPr defaultSize="0" autoFill="0" autoLine="0" autoPict="0">
                <anchor moveWithCells="1">
                  <from>
                    <xdr:col>17</xdr:col>
                    <xdr:colOff>0</xdr:colOff>
                    <xdr:row>42</xdr:row>
                    <xdr:rowOff>0</xdr:rowOff>
                  </from>
                  <to>
                    <xdr:col>18</xdr:col>
                    <xdr:colOff>95250</xdr:colOff>
                    <xdr:row>43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1BAA2-E0B8-4038-BDFF-AF5F2656575F}">
  <sheetPr codeName="Sheet7">
    <pageSetUpPr fitToPage="1"/>
  </sheetPr>
  <dimension ref="B1:AH35"/>
  <sheetViews>
    <sheetView view="pageBreakPreview" zoomScaleNormal="100" zoomScaleSheetLayoutView="100" workbookViewId="0">
      <selection activeCell="E5" sqref="E5:N5"/>
    </sheetView>
  </sheetViews>
  <sheetFormatPr defaultRowHeight="15.75"/>
  <cols>
    <col min="1" max="30" width="3.7109375" style="27" customWidth="1"/>
    <col min="31" max="16384" width="9.140625" style="27"/>
  </cols>
  <sheetData>
    <row r="1" spans="2:30" ht="46.5">
      <c r="B1" s="708" t="s">
        <v>73</v>
      </c>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row>
    <row r="2" spans="2:30" ht="20.25" customHeight="1">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row>
    <row r="3" spans="2:30" ht="20.25" customHeight="1">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row>
    <row r="4" spans="2:30" ht="18.75">
      <c r="B4" s="360" t="s">
        <v>74</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2:30" ht="16.5" thickBot="1">
      <c r="B5" s="709" t="s">
        <v>75</v>
      </c>
      <c r="C5" s="709"/>
      <c r="D5" s="709"/>
      <c r="E5" s="710"/>
      <c r="F5" s="710"/>
      <c r="G5" s="710"/>
      <c r="H5" s="710"/>
      <c r="I5" s="710"/>
      <c r="J5" s="710"/>
      <c r="K5" s="710"/>
      <c r="L5" s="710"/>
      <c r="M5" s="710"/>
      <c r="N5" s="710"/>
      <c r="O5" s="709" t="s">
        <v>76</v>
      </c>
      <c r="P5" s="709"/>
      <c r="Q5" s="709"/>
      <c r="R5" s="709"/>
      <c r="S5" s="709"/>
      <c r="T5" s="709"/>
      <c r="U5" s="711"/>
      <c r="V5" s="711"/>
      <c r="W5" s="358" t="s">
        <v>77</v>
      </c>
      <c r="X5" s="711"/>
      <c r="Y5" s="711"/>
      <c r="Z5" s="358" t="s">
        <v>78</v>
      </c>
      <c r="AA5" s="711"/>
      <c r="AB5" s="711"/>
      <c r="AC5" s="358" t="s">
        <v>79</v>
      </c>
      <c r="AD5" s="358"/>
    </row>
    <row r="6" spans="2:30" ht="16.5" thickBot="1">
      <c r="B6" s="358" t="s">
        <v>80</v>
      </c>
      <c r="C6" s="358"/>
      <c r="D6" s="714"/>
      <c r="E6" s="714"/>
      <c r="F6" s="714"/>
      <c r="G6" s="714"/>
      <c r="H6" s="714"/>
      <c r="I6" s="714"/>
      <c r="J6" s="714"/>
      <c r="K6" s="714"/>
      <c r="L6" s="714"/>
      <c r="M6" s="714"/>
      <c r="N6" s="714"/>
      <c r="O6" s="715" t="s">
        <v>81</v>
      </c>
      <c r="P6" s="715"/>
      <c r="Q6" s="715"/>
      <c r="R6" s="715"/>
      <c r="S6" s="715"/>
      <c r="T6" s="715"/>
      <c r="U6" s="715"/>
      <c r="V6" s="715"/>
      <c r="W6" s="715"/>
      <c r="X6" s="715"/>
      <c r="Y6" s="715"/>
      <c r="Z6" s="715"/>
      <c r="AA6" s="715"/>
      <c r="AB6" s="715"/>
      <c r="AC6" s="715"/>
      <c r="AD6" s="715"/>
    </row>
    <row r="7" spans="2:30" ht="16.5" thickBot="1">
      <c r="B7" s="716" t="s">
        <v>82</v>
      </c>
      <c r="C7" s="716"/>
      <c r="D7" s="716"/>
      <c r="E7" s="716"/>
      <c r="F7" s="716"/>
      <c r="G7" s="716"/>
      <c r="H7" s="716"/>
      <c r="I7" s="716"/>
      <c r="J7" s="716"/>
      <c r="K7" s="717"/>
      <c r="L7" s="717"/>
      <c r="M7" s="717"/>
      <c r="N7" s="717"/>
      <c r="O7" s="717"/>
      <c r="P7" s="717"/>
      <c r="Q7" s="717"/>
      <c r="R7" s="717"/>
      <c r="S7" s="717"/>
      <c r="T7" s="715" t="s">
        <v>83</v>
      </c>
      <c r="U7" s="715"/>
      <c r="V7" s="715"/>
      <c r="W7" s="715"/>
      <c r="X7" s="715"/>
      <c r="Y7" s="715"/>
      <c r="Z7" s="715"/>
      <c r="AA7" s="715"/>
      <c r="AB7" s="715"/>
      <c r="AC7" s="715"/>
      <c r="AD7" s="715"/>
    </row>
    <row r="8" spans="2:30" ht="16.5">
      <c r="B8" s="715" t="s">
        <v>84</v>
      </c>
      <c r="C8" s="715"/>
      <c r="D8" s="715"/>
      <c r="E8" s="715"/>
      <c r="F8" s="715"/>
      <c r="G8" s="715"/>
      <c r="H8" s="715"/>
      <c r="I8" s="715"/>
      <c r="J8" s="715"/>
      <c r="K8" s="715"/>
      <c r="L8" s="715"/>
      <c r="M8" s="715"/>
      <c r="N8" s="715"/>
      <c r="O8" s="715"/>
      <c r="P8" s="715"/>
      <c r="Q8" s="715"/>
      <c r="R8" s="715"/>
      <c r="S8" s="715"/>
      <c r="T8" s="715"/>
      <c r="U8" s="715"/>
      <c r="V8" s="715"/>
      <c r="W8" s="715"/>
      <c r="X8" s="715"/>
      <c r="Y8" s="715"/>
      <c r="Z8" s="715"/>
      <c r="AA8" s="715"/>
      <c r="AB8" s="715"/>
      <c r="AC8" s="715"/>
      <c r="AD8" s="715"/>
    </row>
    <row r="9" spans="2:30" ht="16.5" thickBot="1">
      <c r="B9" s="718" t="s">
        <v>85</v>
      </c>
      <c r="C9" s="718"/>
      <c r="D9" s="718"/>
      <c r="E9" s="718"/>
      <c r="F9" s="718"/>
      <c r="G9" s="718"/>
      <c r="H9" s="718" t="s">
        <v>86</v>
      </c>
      <c r="I9" s="718"/>
      <c r="J9" s="718"/>
      <c r="K9" s="718"/>
      <c r="L9" s="719"/>
      <c r="M9" s="719"/>
      <c r="N9" s="719"/>
      <c r="O9" s="719"/>
      <c r="P9" s="719"/>
      <c r="Q9" s="719"/>
      <c r="R9" s="719"/>
      <c r="S9" s="719"/>
      <c r="T9" s="719"/>
      <c r="U9" s="719"/>
      <c r="V9" s="715" t="s">
        <v>87</v>
      </c>
      <c r="W9" s="715"/>
      <c r="X9" s="715"/>
      <c r="Y9" s="715"/>
      <c r="Z9" s="715"/>
      <c r="AA9" s="715"/>
      <c r="AB9" s="715"/>
      <c r="AC9" s="715"/>
      <c r="AD9" s="715"/>
    </row>
    <row r="10" spans="2:30" ht="18.75">
      <c r="B10" s="41"/>
      <c r="C10" s="41"/>
      <c r="D10" s="41"/>
      <c r="E10" s="41"/>
      <c r="F10" s="41"/>
      <c r="G10" s="41"/>
      <c r="H10" s="41"/>
      <c r="I10" s="41"/>
      <c r="J10" s="41"/>
      <c r="K10" s="41"/>
      <c r="L10" s="41"/>
      <c r="M10" s="41"/>
      <c r="N10" s="41"/>
      <c r="O10" s="41"/>
      <c r="P10" s="41"/>
      <c r="Q10" s="41"/>
      <c r="R10" s="41"/>
      <c r="S10" s="41"/>
      <c r="T10" s="41"/>
      <c r="U10" s="40"/>
      <c r="V10" s="40"/>
      <c r="W10" s="40"/>
      <c r="X10" s="40"/>
      <c r="Y10" s="40"/>
      <c r="Z10" s="40"/>
      <c r="AA10" s="40"/>
      <c r="AB10" s="40"/>
      <c r="AC10" s="40"/>
      <c r="AD10" s="40"/>
    </row>
    <row r="11" spans="2:30" ht="18.75">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40"/>
    </row>
    <row r="12" spans="2:30" ht="18.75">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40"/>
    </row>
    <row r="13" spans="2:30" ht="18.75">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40"/>
    </row>
    <row r="14" spans="2:30" ht="18.75">
      <c r="B14" s="712" t="s">
        <v>88</v>
      </c>
      <c r="C14" s="712"/>
      <c r="D14" s="712"/>
      <c r="E14" s="712"/>
      <c r="F14" s="712"/>
      <c r="G14" s="712"/>
      <c r="H14" s="712"/>
      <c r="I14" s="712"/>
      <c r="J14" s="359"/>
      <c r="K14" s="359"/>
      <c r="L14" s="359"/>
      <c r="M14" s="359"/>
      <c r="N14" s="359"/>
      <c r="O14" s="359"/>
      <c r="P14" s="359"/>
      <c r="Q14" s="359"/>
      <c r="R14" s="359"/>
      <c r="S14" s="359"/>
      <c r="T14" s="359"/>
      <c r="U14" s="359"/>
      <c r="V14" s="359"/>
      <c r="W14" s="359"/>
      <c r="X14" s="359"/>
      <c r="Y14" s="359"/>
      <c r="Z14" s="359"/>
      <c r="AA14" s="359"/>
      <c r="AB14" s="359"/>
      <c r="AC14" s="359"/>
      <c r="AD14" s="40"/>
    </row>
    <row r="15" spans="2:30" ht="18.75">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40"/>
    </row>
    <row r="16" spans="2:30" ht="18.75">
      <c r="B16" s="712" t="s">
        <v>89</v>
      </c>
      <c r="C16" s="712"/>
      <c r="D16" s="712"/>
      <c r="E16" s="712"/>
      <c r="F16" s="712"/>
      <c r="G16" s="713"/>
      <c r="H16" s="713"/>
      <c r="I16" s="713"/>
      <c r="J16" s="713"/>
      <c r="K16" s="713"/>
      <c r="L16" s="713"/>
      <c r="M16" s="713"/>
      <c r="N16" s="713"/>
      <c r="O16" s="713"/>
      <c r="P16" s="713"/>
      <c r="Q16" s="712" t="s">
        <v>90</v>
      </c>
      <c r="R16" s="712"/>
      <c r="S16" s="712"/>
      <c r="T16" s="359"/>
      <c r="U16" s="359"/>
      <c r="V16" s="359"/>
      <c r="W16" s="359"/>
      <c r="X16" s="359"/>
      <c r="Y16" s="359"/>
      <c r="Z16" s="359"/>
      <c r="AA16" s="359"/>
      <c r="AB16" s="359"/>
      <c r="AC16" s="359"/>
      <c r="AD16" s="40"/>
    </row>
    <row r="17" spans="2:30" ht="19.5" thickBot="1">
      <c r="B17" s="721"/>
      <c r="C17" s="721"/>
      <c r="D17" s="721"/>
      <c r="E17" s="721"/>
      <c r="F17" s="721"/>
      <c r="G17" s="721"/>
      <c r="H17" s="721"/>
      <c r="I17" s="721"/>
      <c r="J17" s="721"/>
      <c r="K17" s="721"/>
      <c r="L17" s="721"/>
      <c r="M17" s="721"/>
      <c r="N17" s="721"/>
      <c r="O17" s="721"/>
      <c r="P17" s="721"/>
      <c r="Q17" s="721"/>
      <c r="R17" s="721"/>
      <c r="S17" s="721"/>
      <c r="T17" s="359"/>
      <c r="U17" s="359"/>
      <c r="V17" s="359"/>
      <c r="W17" s="359"/>
      <c r="X17" s="359"/>
      <c r="Y17" s="359"/>
      <c r="Z17" s="359"/>
      <c r="AA17" s="359"/>
      <c r="AB17" s="359"/>
      <c r="AC17" s="359"/>
      <c r="AD17" s="40"/>
    </row>
    <row r="18" spans="2:30" ht="18.75">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40"/>
    </row>
    <row r="19" spans="2:30" ht="18.75">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40"/>
    </row>
    <row r="20" spans="2:30" ht="18.75">
      <c r="B20" s="712" t="s">
        <v>91</v>
      </c>
      <c r="C20" s="712"/>
      <c r="D20" s="712"/>
      <c r="E20" s="712"/>
      <c r="F20" s="712"/>
      <c r="G20" s="712"/>
      <c r="H20" s="712"/>
      <c r="I20" s="712"/>
      <c r="J20" s="359"/>
      <c r="K20" s="359"/>
      <c r="L20" s="359"/>
      <c r="M20" s="359"/>
      <c r="N20" s="359"/>
      <c r="O20" s="359"/>
      <c r="P20" s="359"/>
      <c r="Q20" s="359"/>
      <c r="R20" s="359"/>
      <c r="S20" s="359"/>
      <c r="T20" s="359"/>
      <c r="U20" s="359"/>
      <c r="V20" s="359"/>
      <c r="W20" s="359"/>
      <c r="X20" s="359"/>
      <c r="Y20" s="359"/>
      <c r="Z20" s="359"/>
      <c r="AA20" s="359"/>
      <c r="AB20" s="359"/>
      <c r="AC20" s="359"/>
      <c r="AD20" s="40"/>
    </row>
    <row r="21" spans="2:30" ht="18.75">
      <c r="B21" s="359"/>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40"/>
    </row>
    <row r="22" spans="2:30" ht="18.75">
      <c r="B22" s="712" t="s">
        <v>89</v>
      </c>
      <c r="C22" s="712"/>
      <c r="D22" s="712"/>
      <c r="E22" s="712"/>
      <c r="F22" s="712"/>
      <c r="G22" s="713"/>
      <c r="H22" s="713"/>
      <c r="I22" s="713"/>
      <c r="J22" s="713"/>
      <c r="K22" s="713"/>
      <c r="L22" s="713"/>
      <c r="M22" s="713"/>
      <c r="N22" s="713"/>
      <c r="O22" s="713"/>
      <c r="P22" s="713"/>
      <c r="Q22" s="712" t="s">
        <v>92</v>
      </c>
      <c r="R22" s="712"/>
      <c r="S22" s="712"/>
      <c r="T22" s="359"/>
      <c r="U22" s="359"/>
      <c r="V22" s="359"/>
      <c r="W22" s="359"/>
      <c r="X22" s="359"/>
      <c r="Y22" s="359"/>
      <c r="Z22" s="359"/>
      <c r="AA22" s="359"/>
      <c r="AB22" s="359"/>
      <c r="AC22" s="359"/>
      <c r="AD22" s="40"/>
    </row>
    <row r="23" spans="2:30" ht="19.5" thickBot="1">
      <c r="B23" s="722"/>
      <c r="C23" s="722"/>
      <c r="D23" s="722"/>
      <c r="E23" s="722"/>
      <c r="F23" s="722"/>
      <c r="G23" s="722"/>
      <c r="H23" s="722"/>
      <c r="I23" s="722"/>
      <c r="J23" s="722"/>
      <c r="K23" s="722"/>
      <c r="L23" s="722"/>
      <c r="M23" s="722"/>
      <c r="N23" s="722"/>
      <c r="O23" s="722"/>
      <c r="P23" s="722"/>
      <c r="Q23" s="722"/>
      <c r="R23" s="722"/>
      <c r="S23" s="722"/>
      <c r="T23" s="359"/>
      <c r="U23" s="359"/>
      <c r="V23" s="359"/>
      <c r="W23" s="359"/>
      <c r="X23" s="359"/>
      <c r="Y23" s="359"/>
      <c r="Z23" s="359"/>
      <c r="AA23" s="359"/>
      <c r="AB23" s="359"/>
      <c r="AC23" s="359"/>
      <c r="AD23" s="40"/>
    </row>
    <row r="24" spans="2:30" ht="18.75">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40"/>
    </row>
    <row r="25" spans="2:30" ht="18.75">
      <c r="B25" s="359"/>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40"/>
    </row>
    <row r="26" spans="2:30" ht="19.5" thickBot="1">
      <c r="B26" s="712" t="s">
        <v>93</v>
      </c>
      <c r="C26" s="712"/>
      <c r="D26" s="722"/>
      <c r="E26" s="722"/>
      <c r="F26" s="359" t="s">
        <v>77</v>
      </c>
      <c r="G26" s="722"/>
      <c r="H26" s="722"/>
      <c r="I26" s="359" t="s">
        <v>78</v>
      </c>
      <c r="J26" s="722"/>
      <c r="K26" s="722"/>
      <c r="L26" s="359" t="s">
        <v>94</v>
      </c>
      <c r="M26" s="359"/>
      <c r="N26" s="712"/>
      <c r="O26" s="712"/>
      <c r="P26" s="40"/>
      <c r="Q26" s="359"/>
      <c r="R26" s="359"/>
      <c r="S26" s="359"/>
      <c r="T26" s="359"/>
      <c r="U26" s="359"/>
      <c r="V26" s="359"/>
      <c r="W26" s="359"/>
      <c r="X26" s="359"/>
      <c r="Y26" s="359"/>
      <c r="Z26" s="359"/>
      <c r="AA26" s="359"/>
      <c r="AB26" s="359"/>
      <c r="AC26" s="359"/>
      <c r="AD26" s="40"/>
    </row>
    <row r="27" spans="2:30" ht="18.75">
      <c r="B27" s="359"/>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40"/>
    </row>
    <row r="28" spans="2:30" ht="18.75">
      <c r="B28" s="359"/>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40"/>
    </row>
    <row r="29" spans="2:30" ht="18.75">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40"/>
    </row>
    <row r="30" spans="2:30" ht="18.75">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40"/>
    </row>
    <row r="31" spans="2:30" ht="18.75">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40"/>
    </row>
    <row r="32" spans="2:30" ht="18.75">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40"/>
    </row>
    <row r="33" spans="2:34" ht="18.75">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40"/>
    </row>
    <row r="34" spans="2:34" ht="18.75">
      <c r="B34" s="359"/>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40"/>
    </row>
    <row r="35" spans="2:34" ht="16.5">
      <c r="B35" s="720" t="s">
        <v>95</v>
      </c>
      <c r="C35" s="720"/>
      <c r="D35" s="720"/>
      <c r="E35" s="720"/>
      <c r="F35" s="720"/>
      <c r="G35" s="720"/>
      <c r="H35" s="720"/>
      <c r="I35" s="720"/>
      <c r="J35" s="720"/>
      <c r="K35" s="720"/>
      <c r="L35" s="720"/>
      <c r="M35" s="720"/>
      <c r="N35" s="720"/>
      <c r="O35" s="720"/>
      <c r="P35" s="720"/>
      <c r="Q35" s="720"/>
      <c r="R35" s="720"/>
      <c r="S35" s="720"/>
      <c r="T35" s="720"/>
      <c r="U35" s="720"/>
      <c r="V35" s="720"/>
      <c r="W35" s="720"/>
      <c r="X35" s="720"/>
      <c r="Y35" s="720"/>
      <c r="Z35" s="720"/>
      <c r="AA35" s="720"/>
      <c r="AB35" s="720"/>
      <c r="AC35" s="720"/>
      <c r="AD35" s="720"/>
      <c r="AE35" s="42"/>
      <c r="AF35" s="42"/>
      <c r="AG35" s="42"/>
      <c r="AH35" s="42"/>
    </row>
  </sheetData>
  <sheetProtection algorithmName="SHA-512" hashValue="zOZZMtBz86SJkPyZjOVPYn/F/ztn0Cl+gswC9UKQ+7T8pdC9TWZxoD2hdm4aNCeipZ8qFCuNjE3btBduBCGLOQ==" saltValue="Zom3fLfB+LOPlbT02ZrZwA==" spinCount="100000" sheet="1" scenarios="1" formatCells="0" formatRows="0" selectLockedCells="1"/>
  <mergeCells count="33">
    <mergeCell ref="B35:AD35"/>
    <mergeCell ref="B17:S17"/>
    <mergeCell ref="B20:I20"/>
    <mergeCell ref="B22:F22"/>
    <mergeCell ref="G22:P22"/>
    <mergeCell ref="Q22:S22"/>
    <mergeCell ref="B23:S23"/>
    <mergeCell ref="B26:C26"/>
    <mergeCell ref="D26:E26"/>
    <mergeCell ref="G26:H26"/>
    <mergeCell ref="J26:K26"/>
    <mergeCell ref="N26:O26"/>
    <mergeCell ref="B16:F16"/>
    <mergeCell ref="G16:P16"/>
    <mergeCell ref="Q16:S16"/>
    <mergeCell ref="D6:N6"/>
    <mergeCell ref="O6:AD6"/>
    <mergeCell ref="B7:J7"/>
    <mergeCell ref="K7:S7"/>
    <mergeCell ref="T7:AD7"/>
    <mergeCell ref="B8:AD8"/>
    <mergeCell ref="B9:G9"/>
    <mergeCell ref="H9:K9"/>
    <mergeCell ref="L9:U9"/>
    <mergeCell ref="V9:AD9"/>
    <mergeCell ref="B14:I14"/>
    <mergeCell ref="B1:AD1"/>
    <mergeCell ref="B5:D5"/>
    <mergeCell ref="E5:N5"/>
    <mergeCell ref="O5:T5"/>
    <mergeCell ref="U5:V5"/>
    <mergeCell ref="X5:Y5"/>
    <mergeCell ref="AA5:AB5"/>
  </mergeCells>
  <phoneticPr fontId="3"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4E4A9-F0F0-469C-A0D1-F7FB39E54E81}">
  <sheetPr codeName="Sheet8">
    <pageSetUpPr fitToPage="1"/>
  </sheetPr>
  <dimension ref="B1:AH37"/>
  <sheetViews>
    <sheetView view="pageBreakPreview" zoomScaleNormal="100" zoomScaleSheetLayoutView="100" workbookViewId="0">
      <selection activeCell="E5" sqref="E5:N5"/>
    </sheetView>
  </sheetViews>
  <sheetFormatPr defaultRowHeight="15.75"/>
  <cols>
    <col min="1" max="30" width="3.7109375" style="27" customWidth="1"/>
    <col min="31" max="16384" width="9.140625" style="27"/>
  </cols>
  <sheetData>
    <row r="1" spans="2:30" ht="46.5">
      <c r="B1" s="724" t="s">
        <v>96</v>
      </c>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row>
    <row r="2" spans="2:30" ht="20.25" customHeight="1">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row>
    <row r="3" spans="2:30" ht="20.25" customHeight="1">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row>
    <row r="4" spans="2:30" ht="18.75">
      <c r="B4" s="725" t="s">
        <v>97</v>
      </c>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row>
    <row r="5" spans="2:30" ht="16.5" thickBot="1">
      <c r="B5" s="716" t="s">
        <v>75</v>
      </c>
      <c r="C5" s="716"/>
      <c r="D5" s="716"/>
      <c r="E5" s="710"/>
      <c r="F5" s="710"/>
      <c r="G5" s="710"/>
      <c r="H5" s="710"/>
      <c r="I5" s="710"/>
      <c r="J5" s="710"/>
      <c r="K5" s="710"/>
      <c r="L5" s="710"/>
      <c r="M5" s="710"/>
      <c r="N5" s="710"/>
      <c r="O5" s="709" t="s">
        <v>76</v>
      </c>
      <c r="P5" s="709"/>
      <c r="Q5" s="709"/>
      <c r="R5" s="709"/>
      <c r="S5" s="709"/>
      <c r="T5" s="709"/>
      <c r="U5" s="710"/>
      <c r="V5" s="710"/>
      <c r="W5" s="363" t="s">
        <v>77</v>
      </c>
      <c r="X5" s="726"/>
      <c r="Y5" s="726"/>
      <c r="Z5" s="363" t="s">
        <v>78</v>
      </c>
      <c r="AA5" s="710"/>
      <c r="AB5" s="710"/>
      <c r="AC5" s="363" t="s">
        <v>79</v>
      </c>
      <c r="AD5" s="363"/>
    </row>
    <row r="6" spans="2:30" ht="16.5" thickBot="1">
      <c r="B6" s="363" t="s">
        <v>98</v>
      </c>
      <c r="C6" s="710"/>
      <c r="D6" s="710"/>
      <c r="E6" s="710"/>
      <c r="F6" s="710"/>
      <c r="G6" s="710"/>
      <c r="H6" s="710"/>
      <c r="I6" s="710"/>
      <c r="J6" s="710"/>
      <c r="K6" s="710"/>
      <c r="L6" s="710"/>
      <c r="M6" s="716" t="s">
        <v>99</v>
      </c>
      <c r="N6" s="716"/>
      <c r="O6" s="716"/>
      <c r="P6" s="716"/>
      <c r="Q6" s="716"/>
      <c r="R6" s="710"/>
      <c r="S6" s="710"/>
      <c r="T6" s="710"/>
      <c r="U6" s="710"/>
      <c r="V6" s="710"/>
      <c r="W6" s="710"/>
      <c r="X6" s="710"/>
      <c r="Y6" s="710"/>
      <c r="Z6" s="710"/>
      <c r="AA6" s="363" t="s">
        <v>100</v>
      </c>
      <c r="AB6" s="363"/>
      <c r="AC6" s="363"/>
      <c r="AD6" s="363"/>
    </row>
    <row r="7" spans="2:30" ht="16.5">
      <c r="B7" s="43" t="s">
        <v>101</v>
      </c>
      <c r="C7" s="44"/>
      <c r="D7" s="44"/>
      <c r="E7" s="44"/>
      <c r="F7" s="44"/>
      <c r="G7" s="44"/>
      <c r="H7" s="44"/>
      <c r="I7" s="45"/>
      <c r="J7" s="45"/>
      <c r="K7" s="45"/>
      <c r="L7" s="45"/>
      <c r="M7" s="45"/>
      <c r="N7" s="45"/>
      <c r="O7" s="45"/>
      <c r="P7" s="45"/>
      <c r="Q7" s="45"/>
      <c r="R7" s="45"/>
      <c r="S7" s="45"/>
      <c r="T7" s="45"/>
      <c r="U7" s="45"/>
      <c r="V7" s="45"/>
      <c r="W7" s="45"/>
      <c r="X7" s="43"/>
      <c r="Y7" s="43"/>
      <c r="Z7" s="43"/>
      <c r="AA7" s="43"/>
      <c r="AB7" s="43"/>
      <c r="AC7" s="43"/>
      <c r="AD7" s="43"/>
    </row>
    <row r="8" spans="2:30">
      <c r="B8" s="709" t="s">
        <v>102</v>
      </c>
      <c r="C8" s="709"/>
      <c r="D8" s="709"/>
      <c r="E8" s="709"/>
      <c r="F8" s="709"/>
      <c r="G8" s="709"/>
      <c r="H8" s="709"/>
      <c r="I8" s="709"/>
      <c r="J8" s="709"/>
      <c r="K8" s="709"/>
      <c r="L8" s="709"/>
      <c r="M8" s="709"/>
      <c r="N8" s="709"/>
      <c r="O8" s="709"/>
      <c r="P8" s="709"/>
      <c r="Q8" s="709"/>
      <c r="R8" s="709"/>
      <c r="S8" s="709"/>
      <c r="T8" s="709"/>
      <c r="U8" s="709"/>
      <c r="V8" s="709"/>
      <c r="W8" s="709"/>
      <c r="X8" s="709"/>
      <c r="Y8" s="709"/>
      <c r="Z8" s="709"/>
      <c r="AA8" s="709"/>
      <c r="AB8" s="709"/>
      <c r="AC8" s="709"/>
      <c r="AD8" s="709"/>
    </row>
    <row r="9" spans="2:30" ht="17.25" thickBot="1">
      <c r="B9" s="715" t="s">
        <v>103</v>
      </c>
      <c r="C9" s="715"/>
      <c r="D9" s="715"/>
      <c r="E9" s="715"/>
      <c r="F9" s="715"/>
      <c r="G9" s="715"/>
      <c r="H9" s="715"/>
      <c r="I9" s="711"/>
      <c r="J9" s="711"/>
      <c r="K9" s="711"/>
      <c r="L9" s="711"/>
      <c r="M9" s="711"/>
      <c r="N9" s="711"/>
      <c r="O9" s="711"/>
      <c r="P9" s="711"/>
      <c r="Q9" s="711"/>
      <c r="R9" s="711"/>
      <c r="S9" s="711"/>
      <c r="T9" s="43"/>
      <c r="U9" s="43"/>
      <c r="V9" s="43"/>
      <c r="W9" s="43"/>
      <c r="X9" s="43"/>
      <c r="Y9" s="43"/>
      <c r="Z9" s="45"/>
      <c r="AA9" s="43"/>
      <c r="AB9" s="43"/>
      <c r="AC9" s="43"/>
      <c r="AD9" s="43"/>
    </row>
    <row r="10" spans="2:30" ht="17.25" thickBot="1">
      <c r="B10" s="715" t="s">
        <v>104</v>
      </c>
      <c r="C10" s="715"/>
      <c r="D10" s="715"/>
      <c r="E10" s="715"/>
      <c r="F10" s="715"/>
      <c r="G10" s="715"/>
      <c r="H10" s="715"/>
      <c r="I10" s="711"/>
      <c r="J10" s="711"/>
      <c r="K10" s="711"/>
      <c r="L10" s="711"/>
      <c r="M10" s="711"/>
      <c r="N10" s="711"/>
      <c r="O10" s="711"/>
      <c r="P10" s="711"/>
      <c r="Q10" s="711"/>
      <c r="R10" s="711"/>
      <c r="S10" s="711"/>
      <c r="T10" s="43"/>
      <c r="U10" s="43"/>
      <c r="V10" s="43"/>
      <c r="W10" s="43"/>
      <c r="X10" s="43"/>
      <c r="Y10" s="43"/>
      <c r="Z10" s="45"/>
      <c r="AA10" s="43"/>
      <c r="AB10" s="43"/>
      <c r="AC10" s="43"/>
      <c r="AD10" s="43"/>
    </row>
    <row r="11" spans="2:30" ht="17.25" thickBot="1">
      <c r="B11" s="709" t="s">
        <v>105</v>
      </c>
      <c r="C11" s="709"/>
      <c r="D11" s="709"/>
      <c r="E11" s="709"/>
      <c r="F11" s="709"/>
      <c r="G11" s="709"/>
      <c r="H11" s="709"/>
      <c r="I11" s="711"/>
      <c r="J11" s="711"/>
      <c r="K11" s="711"/>
      <c r="L11" s="711"/>
      <c r="M11" s="711"/>
      <c r="N11" s="711"/>
      <c r="O11" s="711"/>
      <c r="P11" s="711"/>
      <c r="Q11" s="711"/>
      <c r="R11" s="711"/>
      <c r="S11" s="711"/>
      <c r="T11" s="363"/>
      <c r="U11" s="363"/>
      <c r="V11" s="363"/>
      <c r="W11" s="363"/>
      <c r="X11" s="363"/>
      <c r="Y11" s="363"/>
      <c r="Z11" s="45"/>
      <c r="AA11" s="43"/>
      <c r="AB11" s="43"/>
      <c r="AC11" s="43"/>
      <c r="AD11" s="45"/>
    </row>
    <row r="12" spans="2:30">
      <c r="B12" s="709" t="s">
        <v>106</v>
      </c>
      <c r="C12" s="709"/>
      <c r="D12" s="709"/>
      <c r="E12" s="709"/>
      <c r="F12" s="709"/>
      <c r="G12" s="709"/>
      <c r="H12" s="709"/>
      <c r="I12" s="709"/>
      <c r="J12" s="709"/>
      <c r="K12" s="709"/>
      <c r="L12" s="709"/>
      <c r="M12" s="709"/>
      <c r="N12" s="709"/>
      <c r="O12" s="709"/>
      <c r="P12" s="709"/>
      <c r="Q12" s="709"/>
      <c r="R12" s="709"/>
      <c r="S12" s="709"/>
      <c r="T12" s="709"/>
      <c r="U12" s="709"/>
      <c r="V12" s="709"/>
      <c r="W12" s="709"/>
      <c r="X12" s="709"/>
      <c r="Y12" s="709"/>
      <c r="Z12" s="709"/>
      <c r="AA12" s="709"/>
      <c r="AB12" s="709"/>
      <c r="AC12" s="709"/>
      <c r="AD12" s="709"/>
    </row>
    <row r="13" spans="2:30" ht="16.5">
      <c r="B13" s="363" t="s">
        <v>107</v>
      </c>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45"/>
      <c r="AA13" s="363"/>
      <c r="AB13" s="363"/>
      <c r="AC13" s="363"/>
      <c r="AD13" s="45"/>
    </row>
    <row r="14" spans="2:30" ht="17.25" thickBot="1">
      <c r="B14" s="709" t="s">
        <v>108</v>
      </c>
      <c r="C14" s="709"/>
      <c r="D14" s="709"/>
      <c r="E14" s="709"/>
      <c r="F14" s="709"/>
      <c r="G14" s="710"/>
      <c r="H14" s="710"/>
      <c r="I14" s="710"/>
      <c r="J14" s="710"/>
      <c r="K14" s="710"/>
      <c r="L14" s="710"/>
      <c r="M14" s="710"/>
      <c r="N14" s="710"/>
      <c r="O14" s="709" t="s">
        <v>87</v>
      </c>
      <c r="P14" s="709"/>
      <c r="Q14" s="709"/>
      <c r="R14" s="709"/>
      <c r="S14" s="709"/>
      <c r="T14" s="709"/>
      <c r="U14" s="709"/>
      <c r="V14" s="709"/>
      <c r="W14" s="709"/>
      <c r="X14" s="363"/>
      <c r="Y14" s="363"/>
      <c r="Z14" s="45"/>
      <c r="AA14" s="363"/>
      <c r="AB14" s="363"/>
      <c r="AC14" s="363"/>
      <c r="AD14" s="45"/>
    </row>
    <row r="15" spans="2:30" ht="18.75">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40"/>
      <c r="AA15" s="361"/>
      <c r="AB15" s="361"/>
      <c r="AC15" s="361"/>
      <c r="AD15" s="40"/>
    </row>
    <row r="16" spans="2:30" ht="18.75">
      <c r="B16" s="46"/>
      <c r="C16" s="41"/>
      <c r="D16" s="41"/>
      <c r="E16" s="41"/>
      <c r="F16" s="41"/>
      <c r="G16" s="41"/>
      <c r="H16" s="41"/>
      <c r="I16" s="41"/>
      <c r="J16" s="361"/>
      <c r="K16" s="361"/>
      <c r="L16" s="361"/>
      <c r="M16" s="361"/>
      <c r="N16" s="361"/>
      <c r="O16" s="361"/>
      <c r="P16" s="361"/>
      <c r="Q16" s="361"/>
      <c r="R16" s="361"/>
      <c r="S16" s="361"/>
      <c r="T16" s="361"/>
      <c r="U16" s="361"/>
      <c r="V16" s="361"/>
      <c r="W16" s="361"/>
      <c r="X16" s="361"/>
      <c r="Y16" s="361"/>
      <c r="Z16" s="40"/>
      <c r="AA16" s="361"/>
      <c r="AB16" s="361"/>
      <c r="AC16" s="361"/>
      <c r="AD16" s="40"/>
    </row>
    <row r="17" spans="2:30" ht="19.5" thickBot="1">
      <c r="B17" s="712" t="s">
        <v>109</v>
      </c>
      <c r="C17" s="712"/>
      <c r="D17" s="712"/>
      <c r="E17" s="712"/>
      <c r="F17" s="712"/>
      <c r="G17" s="712"/>
      <c r="H17" s="722"/>
      <c r="I17" s="722"/>
      <c r="J17" s="722"/>
      <c r="K17" s="722"/>
      <c r="L17" s="722"/>
      <c r="M17" s="722"/>
      <c r="N17" s="722"/>
      <c r="O17" s="722"/>
      <c r="P17" s="722"/>
      <c r="Q17" s="722"/>
      <c r="R17" s="41"/>
      <c r="S17" s="41"/>
      <c r="T17" s="361"/>
      <c r="U17" s="361"/>
      <c r="V17" s="361"/>
      <c r="W17" s="361"/>
      <c r="X17" s="361"/>
      <c r="Y17" s="361"/>
      <c r="Z17" s="40"/>
      <c r="AA17" s="361"/>
      <c r="AB17" s="361"/>
      <c r="AC17" s="361"/>
      <c r="AD17" s="40"/>
    </row>
    <row r="18" spans="2:30" ht="18.75">
      <c r="B18" s="361" t="s">
        <v>110</v>
      </c>
      <c r="C18" s="41"/>
      <c r="D18" s="41"/>
      <c r="E18" s="41"/>
      <c r="F18" s="41"/>
      <c r="G18" s="41"/>
      <c r="H18" s="41"/>
      <c r="I18" s="41"/>
      <c r="J18" s="41"/>
      <c r="K18" s="41"/>
      <c r="L18" s="41"/>
      <c r="M18" s="40"/>
      <c r="N18" s="41"/>
      <c r="O18" s="41"/>
      <c r="P18" s="723" t="s">
        <v>90</v>
      </c>
      <c r="Q18" s="723"/>
      <c r="R18" s="712"/>
      <c r="S18" s="712"/>
      <c r="T18" s="361"/>
      <c r="U18" s="361"/>
      <c r="V18" s="361"/>
      <c r="W18" s="361"/>
      <c r="X18" s="361"/>
      <c r="Y18" s="361"/>
      <c r="Z18" s="40"/>
      <c r="AA18" s="361"/>
      <c r="AB18" s="361"/>
      <c r="AC18" s="361"/>
      <c r="AD18" s="40"/>
    </row>
    <row r="19" spans="2:30" ht="19.5" thickBot="1">
      <c r="B19" s="712" t="s">
        <v>111</v>
      </c>
      <c r="C19" s="712"/>
      <c r="D19" s="712"/>
      <c r="E19" s="712"/>
      <c r="F19" s="712"/>
      <c r="G19" s="712"/>
      <c r="H19" s="712"/>
      <c r="I19" s="712"/>
      <c r="J19" s="722"/>
      <c r="K19" s="722"/>
      <c r="L19" s="722"/>
      <c r="M19" s="722"/>
      <c r="N19" s="722"/>
      <c r="O19" s="722"/>
      <c r="P19" s="722"/>
      <c r="Q19" s="722"/>
      <c r="R19" s="722"/>
      <c r="S19" s="722"/>
      <c r="T19" s="361"/>
      <c r="U19" s="361"/>
      <c r="V19" s="361"/>
      <c r="W19" s="361"/>
      <c r="X19" s="361"/>
      <c r="Y19" s="361"/>
      <c r="Z19" s="40"/>
      <c r="AA19" s="361"/>
      <c r="AB19" s="361"/>
      <c r="AC19" s="361"/>
      <c r="AD19" s="40"/>
    </row>
    <row r="20" spans="2:30" ht="18.75">
      <c r="B20" s="361"/>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40"/>
      <c r="AA20" s="361"/>
      <c r="AB20" s="361"/>
      <c r="AC20" s="361"/>
      <c r="AD20" s="40"/>
    </row>
    <row r="21" spans="2:30" ht="18.75">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40"/>
      <c r="AA21" s="361"/>
      <c r="AB21" s="361"/>
      <c r="AC21" s="361"/>
      <c r="AD21" s="40"/>
    </row>
    <row r="22" spans="2:30" ht="18.75">
      <c r="B22" s="46"/>
      <c r="C22" s="41"/>
      <c r="D22" s="41"/>
      <c r="E22" s="41"/>
      <c r="F22" s="41"/>
      <c r="G22" s="41"/>
      <c r="H22" s="41"/>
      <c r="I22" s="41"/>
      <c r="J22" s="361"/>
      <c r="K22" s="361"/>
      <c r="L22" s="361"/>
      <c r="M22" s="361"/>
      <c r="N22" s="361"/>
      <c r="O22" s="361"/>
      <c r="P22" s="361"/>
      <c r="Q22" s="361"/>
      <c r="R22" s="361"/>
      <c r="S22" s="361"/>
      <c r="T22" s="361"/>
      <c r="U22" s="361"/>
      <c r="V22" s="361"/>
      <c r="W22" s="361"/>
      <c r="X22" s="361"/>
      <c r="Y22" s="361"/>
      <c r="Z22" s="40"/>
      <c r="AA22" s="361"/>
      <c r="AB22" s="361"/>
      <c r="AC22" s="361"/>
      <c r="AD22" s="40"/>
    </row>
    <row r="23" spans="2:30" ht="19.5" thickBot="1">
      <c r="B23" s="712" t="s">
        <v>112</v>
      </c>
      <c r="C23" s="712"/>
      <c r="D23" s="712"/>
      <c r="E23" s="712"/>
      <c r="F23" s="712"/>
      <c r="G23" s="712"/>
      <c r="H23" s="722"/>
      <c r="I23" s="722"/>
      <c r="J23" s="722"/>
      <c r="K23" s="722"/>
      <c r="L23" s="722"/>
      <c r="M23" s="722"/>
      <c r="N23" s="722"/>
      <c r="O23" s="722"/>
      <c r="P23" s="722"/>
      <c r="Q23" s="722"/>
      <c r="R23" s="41"/>
      <c r="S23" s="41"/>
      <c r="T23" s="361"/>
      <c r="U23" s="361"/>
      <c r="V23" s="361"/>
      <c r="W23" s="361"/>
      <c r="X23" s="361"/>
      <c r="Y23" s="361"/>
      <c r="Z23" s="40"/>
      <c r="AA23" s="361"/>
      <c r="AB23" s="361"/>
      <c r="AC23" s="361"/>
      <c r="AD23" s="40"/>
    </row>
    <row r="24" spans="2:30" ht="18.75">
      <c r="B24" s="361"/>
      <c r="C24" s="41"/>
      <c r="D24" s="41"/>
      <c r="E24" s="41"/>
      <c r="F24" s="41"/>
      <c r="G24" s="361"/>
      <c r="H24" s="361"/>
      <c r="I24" s="361"/>
      <c r="J24" s="361"/>
      <c r="K24" s="361"/>
      <c r="L24" s="361"/>
      <c r="M24" s="40"/>
      <c r="N24" s="41"/>
      <c r="O24" s="41"/>
      <c r="P24" s="712" t="s">
        <v>92</v>
      </c>
      <c r="Q24" s="712"/>
      <c r="R24" s="712"/>
      <c r="S24" s="712"/>
      <c r="T24" s="361"/>
      <c r="U24" s="361"/>
      <c r="V24" s="361"/>
      <c r="W24" s="361"/>
      <c r="X24" s="361"/>
      <c r="Y24" s="361"/>
      <c r="Z24" s="40"/>
      <c r="AA24" s="361"/>
      <c r="AB24" s="361"/>
      <c r="AC24" s="361"/>
      <c r="AD24" s="40"/>
    </row>
    <row r="25" spans="2:30" ht="19.5" thickBot="1">
      <c r="B25" s="712" t="s">
        <v>113</v>
      </c>
      <c r="C25" s="712"/>
      <c r="D25" s="712"/>
      <c r="E25" s="712"/>
      <c r="F25" s="712"/>
      <c r="G25" s="712"/>
      <c r="H25" s="712"/>
      <c r="I25" s="712"/>
      <c r="J25" s="722"/>
      <c r="K25" s="722"/>
      <c r="L25" s="722"/>
      <c r="M25" s="722"/>
      <c r="N25" s="722"/>
      <c r="O25" s="722"/>
      <c r="P25" s="722"/>
      <c r="Q25" s="722"/>
      <c r="R25" s="722"/>
      <c r="S25" s="722"/>
      <c r="T25" s="361"/>
      <c r="U25" s="361"/>
      <c r="V25" s="361"/>
      <c r="W25" s="361"/>
      <c r="X25" s="361"/>
      <c r="Y25" s="361"/>
      <c r="Z25" s="40"/>
      <c r="AA25" s="361"/>
      <c r="AB25" s="361"/>
      <c r="AC25" s="361"/>
      <c r="AD25" s="40"/>
    </row>
    <row r="26" spans="2:30" ht="18.75">
      <c r="B26" s="47"/>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40"/>
      <c r="AA26" s="361"/>
      <c r="AB26" s="361"/>
      <c r="AC26" s="361"/>
      <c r="AD26" s="40"/>
    </row>
    <row r="27" spans="2:30" ht="19.5" thickBot="1">
      <c r="B27" s="712" t="s">
        <v>93</v>
      </c>
      <c r="C27" s="712"/>
      <c r="D27" s="722"/>
      <c r="E27" s="722"/>
      <c r="F27" s="361" t="s">
        <v>77</v>
      </c>
      <c r="G27" s="722"/>
      <c r="H27" s="722"/>
      <c r="I27" s="361" t="s">
        <v>78</v>
      </c>
      <c r="J27" s="722"/>
      <c r="K27" s="722"/>
      <c r="L27" s="361" t="s">
        <v>94</v>
      </c>
      <c r="M27" s="361"/>
      <c r="N27" s="712"/>
      <c r="O27" s="712"/>
      <c r="P27" s="40"/>
      <c r="Q27" s="361"/>
      <c r="R27" s="361"/>
      <c r="S27" s="361"/>
      <c r="T27" s="361"/>
      <c r="U27" s="361"/>
      <c r="V27" s="361"/>
      <c r="W27" s="361"/>
      <c r="X27" s="361"/>
      <c r="Y27" s="361"/>
      <c r="Z27" s="361"/>
      <c r="AA27" s="361"/>
      <c r="AB27" s="361"/>
      <c r="AC27" s="361"/>
      <c r="AD27" s="40"/>
    </row>
    <row r="28" spans="2:30" ht="18.75">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40"/>
      <c r="AA28" s="361"/>
      <c r="AB28" s="361"/>
      <c r="AC28" s="361"/>
      <c r="AD28" s="40"/>
    </row>
    <row r="29" spans="2:30" ht="18.75">
      <c r="B29" s="361"/>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40"/>
      <c r="AA29" s="361"/>
      <c r="AB29" s="361"/>
      <c r="AC29" s="361"/>
      <c r="AD29" s="40"/>
    </row>
    <row r="30" spans="2:30" ht="18.75">
      <c r="B30" s="361"/>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40"/>
      <c r="AA30" s="361"/>
      <c r="AB30" s="361"/>
      <c r="AC30" s="361"/>
      <c r="AD30" s="40"/>
    </row>
    <row r="31" spans="2:30" ht="18.75">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40"/>
      <c r="AA31" s="361"/>
      <c r="AB31" s="361"/>
      <c r="AC31" s="361"/>
      <c r="AD31" s="40"/>
    </row>
    <row r="32" spans="2:30" ht="18.75">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40"/>
      <c r="AA32" s="361"/>
      <c r="AB32" s="361"/>
      <c r="AC32" s="361"/>
      <c r="AD32" s="40"/>
    </row>
    <row r="33" spans="2:34" ht="18.75">
      <c r="B33" s="361"/>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40"/>
      <c r="AA33" s="361"/>
      <c r="AB33" s="361"/>
      <c r="AC33" s="361"/>
      <c r="AD33" s="40"/>
    </row>
    <row r="34" spans="2:34" ht="18.75">
      <c r="B34" s="361"/>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40"/>
      <c r="AA34" s="361"/>
      <c r="AB34" s="361"/>
      <c r="AC34" s="361"/>
      <c r="AD34" s="40"/>
    </row>
    <row r="35" spans="2:34" ht="18.75">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40"/>
      <c r="AA35" s="361"/>
      <c r="AB35" s="361"/>
      <c r="AC35" s="361"/>
      <c r="AD35" s="40"/>
    </row>
    <row r="36" spans="2:34" ht="16.5">
      <c r="B36" s="720" t="s">
        <v>95</v>
      </c>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42"/>
      <c r="AF36" s="42"/>
      <c r="AG36" s="42"/>
      <c r="AH36" s="42"/>
    </row>
    <row r="37" spans="2:34" ht="16.5" customHeight="1">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2"/>
      <c r="AF37" s="42"/>
      <c r="AG37" s="42"/>
      <c r="AH37" s="42"/>
    </row>
  </sheetData>
  <sheetProtection algorithmName="SHA-512" hashValue="NLJX0YQY/+MHoJPNVzzHyqK3mAV1/SebRp+F1CF6yojsG0I5g7msF3LNDiDVRE82q9a9Z8xApwjUA1x2hoqo3Q==" saltValue="CvhYBuKufRomUWmvUVbypA==" spinCount="100000" sheet="1" scenarios="1" formatCells="0" formatRows="0" selectLockedCells="1"/>
  <mergeCells count="38">
    <mergeCell ref="B1:AD1"/>
    <mergeCell ref="B4:AD4"/>
    <mergeCell ref="B5:D5"/>
    <mergeCell ref="E5:N5"/>
    <mergeCell ref="O5:T5"/>
    <mergeCell ref="U5:V5"/>
    <mergeCell ref="X5:Y5"/>
    <mergeCell ref="AA5:AB5"/>
    <mergeCell ref="C6:L6"/>
    <mergeCell ref="M6:Q6"/>
    <mergeCell ref="R6:Z6"/>
    <mergeCell ref="B8:AD8"/>
    <mergeCell ref="B9:H9"/>
    <mergeCell ref="I9:S9"/>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B36:AD36"/>
    <mergeCell ref="P24:S24"/>
    <mergeCell ref="B25:I25"/>
    <mergeCell ref="J25:S25"/>
    <mergeCell ref="B27:C27"/>
    <mergeCell ref="D27:E27"/>
    <mergeCell ref="G27:H27"/>
    <mergeCell ref="J27:K27"/>
    <mergeCell ref="N27:O27"/>
  </mergeCells>
  <phoneticPr fontId="3"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ECAF6-283C-4E7B-959E-61057A57878A}">
  <sheetPr codeName="Sheet6">
    <pageSetUpPr fitToPage="1"/>
  </sheetPr>
  <dimension ref="B1:AD39"/>
  <sheetViews>
    <sheetView view="pageBreakPreview" zoomScale="118" zoomScaleNormal="100" zoomScaleSheetLayoutView="118" workbookViewId="0">
      <selection activeCell="Z33" sqref="Z1:Z1048576"/>
    </sheetView>
  </sheetViews>
  <sheetFormatPr defaultRowHeight="15.75"/>
  <cols>
    <col min="1" max="1" width="3.85546875" style="27" customWidth="1"/>
    <col min="2" max="25" width="4.42578125" style="27" customWidth="1"/>
    <col min="26" max="26" width="1.42578125" style="27" customWidth="1"/>
    <col min="27" max="36" width="4.28515625" style="27" customWidth="1"/>
    <col min="37" max="16384" width="9.140625" style="27"/>
  </cols>
  <sheetData>
    <row r="1" spans="2:30" ht="17.25" thickBot="1">
      <c r="B1" s="730" t="s">
        <v>114</v>
      </c>
      <c r="C1" s="731"/>
      <c r="D1" s="731"/>
      <c r="E1" s="731"/>
      <c r="F1" s="731"/>
      <c r="G1" s="731"/>
      <c r="H1" s="731"/>
      <c r="I1" s="731"/>
      <c r="J1" s="731"/>
      <c r="K1" s="731"/>
      <c r="L1" s="731"/>
      <c r="M1" s="731"/>
      <c r="N1" s="731"/>
      <c r="O1" s="731"/>
      <c r="P1" s="731"/>
      <c r="Q1" s="731"/>
      <c r="R1" s="731"/>
      <c r="S1" s="731"/>
      <c r="T1" s="731"/>
      <c r="U1" s="731"/>
      <c r="V1" s="731"/>
      <c r="W1" s="731"/>
      <c r="X1" s="731"/>
      <c r="Y1" s="731"/>
      <c r="Z1" s="732"/>
      <c r="AA1" s="49"/>
      <c r="AB1" s="49"/>
      <c r="AC1" s="49"/>
      <c r="AD1" s="49"/>
    </row>
    <row r="2" spans="2:30">
      <c r="B2" s="733" t="s">
        <v>115</v>
      </c>
      <c r="C2" s="734"/>
      <c r="D2" s="734"/>
      <c r="E2" s="734"/>
      <c r="F2" s="734"/>
      <c r="G2" s="734"/>
      <c r="H2" s="734"/>
      <c r="I2" s="734"/>
      <c r="J2" s="734"/>
      <c r="K2" s="734"/>
      <c r="L2" s="734"/>
      <c r="M2" s="734"/>
      <c r="N2" s="734"/>
      <c r="O2" s="734"/>
      <c r="P2" s="734"/>
      <c r="Q2" s="734"/>
      <c r="R2" s="734"/>
      <c r="S2" s="734"/>
      <c r="T2" s="734"/>
      <c r="U2" s="734"/>
      <c r="V2" s="734"/>
      <c r="W2" s="734"/>
      <c r="X2" s="734"/>
      <c r="Y2" s="734"/>
      <c r="Z2" s="735"/>
      <c r="AA2" s="50"/>
      <c r="AB2" s="50"/>
      <c r="AC2" s="50"/>
      <c r="AD2" s="50"/>
    </row>
    <row r="3" spans="2:30">
      <c r="B3" s="736" t="s">
        <v>116</v>
      </c>
      <c r="C3" s="737"/>
      <c r="D3" s="737"/>
      <c r="E3" s="737"/>
      <c r="F3" s="737"/>
      <c r="G3" s="737"/>
      <c r="H3" s="737"/>
      <c r="I3" s="737"/>
      <c r="J3" s="737"/>
      <c r="K3" s="737"/>
      <c r="L3" s="737"/>
      <c r="M3" s="737"/>
      <c r="N3" s="737"/>
      <c r="O3" s="737"/>
      <c r="P3" s="737"/>
      <c r="Q3" s="737"/>
      <c r="R3" s="737"/>
      <c r="S3" s="737"/>
      <c r="T3" s="737"/>
      <c r="U3" s="737"/>
      <c r="V3" s="737"/>
      <c r="W3" s="737"/>
      <c r="X3" s="737"/>
      <c r="Y3" s="737"/>
      <c r="Z3" s="738"/>
      <c r="AA3" s="51"/>
      <c r="AB3" s="51"/>
      <c r="AC3" s="51"/>
      <c r="AD3" s="51"/>
    </row>
    <row r="4" spans="2:30">
      <c r="B4" s="739" t="s">
        <v>117</v>
      </c>
      <c r="C4" s="740"/>
      <c r="D4" s="740"/>
      <c r="E4" s="740"/>
      <c r="F4" s="740"/>
      <c r="G4" s="740"/>
      <c r="H4" s="740"/>
      <c r="I4" s="740"/>
      <c r="J4" s="740"/>
      <c r="K4" s="740"/>
      <c r="L4" s="740"/>
      <c r="M4" s="740"/>
      <c r="N4" s="740"/>
      <c r="O4" s="740"/>
      <c r="P4" s="740"/>
      <c r="Q4" s="740"/>
      <c r="R4" s="740"/>
      <c r="S4" s="740"/>
      <c r="T4" s="740"/>
      <c r="U4" s="740"/>
      <c r="V4" s="740"/>
      <c r="W4" s="740"/>
      <c r="X4" s="740"/>
      <c r="Y4" s="740"/>
      <c r="Z4" s="741"/>
      <c r="AA4" s="50"/>
      <c r="AB4" s="50"/>
      <c r="AC4" s="50"/>
      <c r="AD4" s="50"/>
    </row>
    <row r="5" spans="2:30">
      <c r="B5" s="739" t="s">
        <v>118</v>
      </c>
      <c r="C5" s="740"/>
      <c r="D5" s="740"/>
      <c r="E5" s="740"/>
      <c r="F5" s="740"/>
      <c r="G5" s="740"/>
      <c r="H5" s="740"/>
      <c r="I5" s="740"/>
      <c r="J5" s="740"/>
      <c r="K5" s="740"/>
      <c r="L5" s="740"/>
      <c r="M5" s="740"/>
      <c r="N5" s="740"/>
      <c r="O5" s="740"/>
      <c r="P5" s="740"/>
      <c r="Q5" s="740"/>
      <c r="R5" s="740"/>
      <c r="S5" s="740"/>
      <c r="T5" s="740"/>
      <c r="U5" s="740"/>
      <c r="V5" s="740"/>
      <c r="W5" s="740"/>
      <c r="X5" s="740"/>
      <c r="Y5" s="740"/>
      <c r="Z5" s="741"/>
      <c r="AA5" s="50"/>
      <c r="AB5" s="50"/>
      <c r="AC5" s="50"/>
      <c r="AD5" s="50"/>
    </row>
    <row r="6" spans="2:30" ht="16.5" thickBot="1">
      <c r="B6" s="727" t="s">
        <v>119</v>
      </c>
      <c r="C6" s="728"/>
      <c r="D6" s="728"/>
      <c r="E6" s="728"/>
      <c r="F6" s="728"/>
      <c r="G6" s="728"/>
      <c r="H6" s="728"/>
      <c r="I6" s="728"/>
      <c r="J6" s="728"/>
      <c r="K6" s="728"/>
      <c r="L6" s="728"/>
      <c r="M6" s="728"/>
      <c r="N6" s="728"/>
      <c r="O6" s="728"/>
      <c r="P6" s="728"/>
      <c r="Q6" s="728"/>
      <c r="R6" s="728"/>
      <c r="S6" s="728"/>
      <c r="T6" s="728"/>
      <c r="U6" s="728"/>
      <c r="V6" s="728"/>
      <c r="W6" s="728"/>
      <c r="X6" s="728"/>
      <c r="Y6" s="728"/>
      <c r="Z6" s="729"/>
      <c r="AA6" s="50"/>
      <c r="AB6" s="50"/>
      <c r="AC6" s="50"/>
      <c r="AD6" s="50"/>
    </row>
    <row r="7" spans="2:30">
      <c r="B7" s="742" t="s">
        <v>120</v>
      </c>
      <c r="C7" s="743"/>
      <c r="D7" s="743"/>
      <c r="E7" s="743"/>
      <c r="F7" s="743"/>
      <c r="G7" s="743"/>
      <c r="H7" s="743"/>
      <c r="I7" s="743"/>
      <c r="J7" s="743"/>
      <c r="K7" s="743"/>
      <c r="L7" s="743"/>
      <c r="M7" s="743"/>
      <c r="N7" s="743"/>
      <c r="O7" s="743"/>
      <c r="P7" s="743"/>
      <c r="Q7" s="743"/>
      <c r="R7" s="743"/>
      <c r="S7" s="743"/>
      <c r="T7" s="743"/>
      <c r="U7" s="743"/>
      <c r="V7" s="743"/>
      <c r="W7" s="743"/>
      <c r="X7" s="743"/>
      <c r="Y7" s="743"/>
      <c r="Z7" s="744"/>
      <c r="AA7" s="52"/>
      <c r="AB7" s="52"/>
      <c r="AC7" s="52"/>
      <c r="AD7" s="52"/>
    </row>
    <row r="8" spans="2:30">
      <c r="B8" s="745" t="s">
        <v>121</v>
      </c>
      <c r="C8" s="746"/>
      <c r="D8" s="746"/>
      <c r="E8" s="746"/>
      <c r="F8" s="746"/>
      <c r="G8" s="746"/>
      <c r="H8" s="746"/>
      <c r="I8" s="746"/>
      <c r="J8" s="746"/>
      <c r="K8" s="746"/>
      <c r="L8" s="746"/>
      <c r="M8" s="746"/>
      <c r="N8" s="746"/>
      <c r="O8" s="746"/>
      <c r="P8" s="746"/>
      <c r="Q8" s="746"/>
      <c r="R8" s="746"/>
      <c r="S8" s="746"/>
      <c r="T8" s="746"/>
      <c r="U8" s="746"/>
      <c r="V8" s="746"/>
      <c r="W8" s="746"/>
      <c r="X8" s="746"/>
      <c r="Y8" s="746"/>
      <c r="Z8" s="747"/>
      <c r="AA8" s="53"/>
      <c r="AB8" s="53"/>
      <c r="AC8" s="53"/>
      <c r="AD8" s="53"/>
    </row>
    <row r="9" spans="2:30">
      <c r="B9" s="739" t="s">
        <v>122</v>
      </c>
      <c r="C9" s="740"/>
      <c r="D9" s="740"/>
      <c r="E9" s="740"/>
      <c r="F9" s="740"/>
      <c r="G9" s="740"/>
      <c r="H9" s="740"/>
      <c r="I9" s="740"/>
      <c r="J9" s="740"/>
      <c r="K9" s="740"/>
      <c r="L9" s="740"/>
      <c r="M9" s="740"/>
      <c r="N9" s="740"/>
      <c r="O9" s="740"/>
      <c r="P9" s="740"/>
      <c r="Q9" s="740"/>
      <c r="R9" s="740"/>
      <c r="S9" s="740"/>
      <c r="T9" s="740"/>
      <c r="U9" s="740"/>
      <c r="V9" s="740"/>
      <c r="W9" s="740"/>
      <c r="X9" s="740"/>
      <c r="Y9" s="740"/>
      <c r="Z9" s="741"/>
      <c r="AA9" s="50"/>
      <c r="AB9" s="50"/>
      <c r="AC9" s="50"/>
      <c r="AD9" s="50"/>
    </row>
    <row r="10" spans="2:30">
      <c r="B10" s="739" t="s">
        <v>123</v>
      </c>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1"/>
      <c r="AA10" s="50"/>
      <c r="AB10" s="50"/>
      <c r="AC10" s="50"/>
      <c r="AD10" s="50"/>
    </row>
    <row r="11" spans="2:30">
      <c r="B11" s="739" t="s">
        <v>124</v>
      </c>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1"/>
      <c r="AA11" s="50"/>
      <c r="AB11" s="50"/>
      <c r="AC11" s="50"/>
      <c r="AD11" s="50"/>
    </row>
    <row r="12" spans="2:30" ht="16.5" thickBot="1">
      <c r="B12" s="727" t="s">
        <v>125</v>
      </c>
      <c r="C12" s="728"/>
      <c r="D12" s="728"/>
      <c r="E12" s="728"/>
      <c r="F12" s="728"/>
      <c r="G12" s="728"/>
      <c r="H12" s="728"/>
      <c r="I12" s="728"/>
      <c r="J12" s="728"/>
      <c r="K12" s="728"/>
      <c r="L12" s="728"/>
      <c r="M12" s="728"/>
      <c r="N12" s="728"/>
      <c r="O12" s="728"/>
      <c r="P12" s="728"/>
      <c r="Q12" s="728"/>
      <c r="R12" s="728"/>
      <c r="S12" s="728"/>
      <c r="T12" s="728"/>
      <c r="U12" s="728"/>
      <c r="V12" s="728"/>
      <c r="W12" s="728"/>
      <c r="X12" s="728"/>
      <c r="Y12" s="728"/>
      <c r="Z12" s="729"/>
      <c r="AA12" s="50"/>
      <c r="AB12" s="50"/>
      <c r="AC12" s="50"/>
      <c r="AD12" s="50"/>
    </row>
    <row r="13" spans="2:30">
      <c r="B13" s="742" t="s">
        <v>126</v>
      </c>
      <c r="C13" s="743"/>
      <c r="D13" s="743"/>
      <c r="E13" s="743"/>
      <c r="F13" s="743"/>
      <c r="G13" s="743"/>
      <c r="H13" s="743"/>
      <c r="I13" s="743"/>
      <c r="J13" s="743"/>
      <c r="K13" s="743"/>
      <c r="L13" s="743"/>
      <c r="M13" s="743"/>
      <c r="N13" s="743"/>
      <c r="O13" s="743"/>
      <c r="P13" s="743"/>
      <c r="Q13" s="743"/>
      <c r="R13" s="743"/>
      <c r="S13" s="743"/>
      <c r="T13" s="743"/>
      <c r="U13" s="743"/>
      <c r="V13" s="743"/>
      <c r="W13" s="743"/>
      <c r="X13" s="743"/>
      <c r="Y13" s="743"/>
      <c r="Z13" s="744"/>
      <c r="AA13" s="52"/>
      <c r="AB13" s="52"/>
      <c r="AC13" s="52"/>
      <c r="AD13" s="52"/>
    </row>
    <row r="14" spans="2:30">
      <c r="B14" s="739" t="s">
        <v>127</v>
      </c>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1"/>
      <c r="AA14" s="50"/>
      <c r="AB14" s="50"/>
      <c r="AC14" s="50"/>
      <c r="AD14" s="50"/>
    </row>
    <row r="15" spans="2:30">
      <c r="B15" s="739" t="s">
        <v>128</v>
      </c>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1"/>
      <c r="AA15" s="50"/>
      <c r="AB15" s="50"/>
      <c r="AC15" s="50"/>
      <c r="AD15" s="50"/>
    </row>
    <row r="16" spans="2:30">
      <c r="B16" s="739" t="s">
        <v>129</v>
      </c>
      <c r="C16" s="740"/>
      <c r="D16" s="740"/>
      <c r="E16" s="740"/>
      <c r="F16" s="740"/>
      <c r="G16" s="740"/>
      <c r="H16" s="740"/>
      <c r="I16" s="740"/>
      <c r="J16" s="740"/>
      <c r="K16" s="740"/>
      <c r="L16" s="740"/>
      <c r="M16" s="740"/>
      <c r="N16" s="740"/>
      <c r="O16" s="740"/>
      <c r="P16" s="740"/>
      <c r="Q16" s="740"/>
      <c r="R16" s="740"/>
      <c r="S16" s="740"/>
      <c r="T16" s="740"/>
      <c r="U16" s="740"/>
      <c r="V16" s="740"/>
      <c r="W16" s="740"/>
      <c r="X16" s="740"/>
      <c r="Y16" s="740"/>
      <c r="Z16" s="741"/>
      <c r="AA16" s="50"/>
      <c r="AB16" s="50"/>
      <c r="AC16" s="50"/>
      <c r="AD16" s="50"/>
    </row>
    <row r="17" spans="2:30" ht="24.75" customHeight="1">
      <c r="B17" s="739" t="s">
        <v>130</v>
      </c>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1"/>
      <c r="AA17" s="50"/>
      <c r="AB17" s="50"/>
      <c r="AC17" s="50"/>
      <c r="AD17" s="50"/>
    </row>
    <row r="18" spans="2:30">
      <c r="B18" s="739" t="s">
        <v>131</v>
      </c>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1"/>
      <c r="AA18" s="50"/>
      <c r="AB18" s="50"/>
      <c r="AC18" s="50"/>
      <c r="AD18" s="50"/>
    </row>
    <row r="19" spans="2:30">
      <c r="B19" s="739" t="s">
        <v>132</v>
      </c>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1"/>
      <c r="AA19" s="50"/>
      <c r="AB19" s="50"/>
      <c r="AC19" s="50"/>
      <c r="AD19" s="50"/>
    </row>
    <row r="20" spans="2:30">
      <c r="B20" s="748" t="s">
        <v>133</v>
      </c>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50"/>
      <c r="AA20" s="54"/>
      <c r="AB20" s="54"/>
      <c r="AC20" s="54"/>
      <c r="AD20" s="54"/>
    </row>
    <row r="21" spans="2:30">
      <c r="B21" s="739" t="s">
        <v>134</v>
      </c>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1"/>
      <c r="AA21" s="50"/>
      <c r="AB21" s="50"/>
      <c r="AC21" s="50"/>
      <c r="AD21" s="50"/>
    </row>
    <row r="22" spans="2:30" ht="16.5" thickBot="1">
      <c r="B22" s="727" t="s">
        <v>135</v>
      </c>
      <c r="C22" s="728"/>
      <c r="D22" s="728"/>
      <c r="E22" s="728"/>
      <c r="F22" s="728"/>
      <c r="G22" s="728"/>
      <c r="H22" s="728"/>
      <c r="I22" s="728"/>
      <c r="J22" s="728"/>
      <c r="K22" s="728"/>
      <c r="L22" s="728"/>
      <c r="M22" s="728"/>
      <c r="N22" s="728"/>
      <c r="O22" s="728"/>
      <c r="P22" s="728"/>
      <c r="Q22" s="728"/>
      <c r="R22" s="728"/>
      <c r="S22" s="728"/>
      <c r="T22" s="728"/>
      <c r="U22" s="728"/>
      <c r="V22" s="728"/>
      <c r="W22" s="728"/>
      <c r="X22" s="728"/>
      <c r="Y22" s="728"/>
      <c r="Z22" s="729"/>
      <c r="AA22" s="50"/>
      <c r="AB22" s="50"/>
      <c r="AC22" s="50"/>
      <c r="AD22" s="50"/>
    </row>
    <row r="23" spans="2:30">
      <c r="B23" s="751" t="s">
        <v>136</v>
      </c>
      <c r="C23" s="752"/>
      <c r="D23" s="752"/>
      <c r="E23" s="752"/>
      <c r="F23" s="752"/>
      <c r="G23" s="752"/>
      <c r="H23" s="752"/>
      <c r="I23" s="752"/>
      <c r="J23" s="752"/>
      <c r="K23" s="752"/>
      <c r="L23" s="752"/>
      <c r="M23" s="752"/>
      <c r="N23" s="752"/>
      <c r="O23" s="752"/>
      <c r="P23" s="752"/>
      <c r="Q23" s="752"/>
      <c r="R23" s="752"/>
      <c r="S23" s="752"/>
      <c r="T23" s="752"/>
      <c r="U23" s="752"/>
      <c r="V23" s="752"/>
      <c r="W23" s="752"/>
      <c r="X23" s="752"/>
      <c r="Y23" s="752"/>
      <c r="Z23" s="753"/>
      <c r="AA23" s="51"/>
      <c r="AB23" s="51"/>
      <c r="AC23" s="51"/>
      <c r="AD23" s="51"/>
    </row>
    <row r="24" spans="2:30">
      <c r="B24" s="736" t="s">
        <v>137</v>
      </c>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8"/>
      <c r="AA24" s="51"/>
      <c r="AB24" s="51"/>
      <c r="AC24" s="51"/>
      <c r="AD24" s="51"/>
    </row>
    <row r="25" spans="2:30">
      <c r="B25" s="736" t="s">
        <v>138</v>
      </c>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8"/>
      <c r="AA25" s="51"/>
      <c r="AB25" s="51"/>
      <c r="AC25" s="51"/>
      <c r="AD25" s="51"/>
    </row>
    <row r="26" spans="2:30" ht="16.5" thickBot="1">
      <c r="B26" s="756" t="s">
        <v>139</v>
      </c>
      <c r="C26" s="757"/>
      <c r="D26" s="757"/>
      <c r="E26" s="757"/>
      <c r="F26" s="757"/>
      <c r="G26" s="757"/>
      <c r="H26" s="757"/>
      <c r="I26" s="757"/>
      <c r="J26" s="757"/>
      <c r="K26" s="757"/>
      <c r="L26" s="757"/>
      <c r="M26" s="757"/>
      <c r="N26" s="757"/>
      <c r="O26" s="757"/>
      <c r="P26" s="757"/>
      <c r="Q26" s="757"/>
      <c r="R26" s="757"/>
      <c r="S26" s="757"/>
      <c r="T26" s="757"/>
      <c r="U26" s="757"/>
      <c r="V26" s="757"/>
      <c r="W26" s="757"/>
      <c r="X26" s="757"/>
      <c r="Y26" s="757"/>
      <c r="Z26" s="758"/>
      <c r="AA26" s="51"/>
      <c r="AB26" s="51"/>
      <c r="AC26" s="51"/>
      <c r="AD26" s="51"/>
    </row>
    <row r="27" spans="2:30">
      <c r="B27" s="759" t="s">
        <v>140</v>
      </c>
      <c r="C27" s="760"/>
      <c r="D27" s="760"/>
      <c r="E27" s="760"/>
      <c r="F27" s="760"/>
      <c r="G27" s="760"/>
      <c r="H27" s="760"/>
      <c r="I27" s="760"/>
      <c r="J27" s="760"/>
      <c r="K27" s="760"/>
      <c r="L27" s="760"/>
      <c r="M27" s="760"/>
      <c r="N27" s="760"/>
      <c r="O27" s="760"/>
      <c r="P27" s="760"/>
      <c r="Q27" s="760"/>
      <c r="R27" s="760"/>
      <c r="S27" s="760"/>
      <c r="T27" s="760"/>
      <c r="U27" s="760"/>
      <c r="V27" s="760"/>
      <c r="W27" s="760"/>
      <c r="X27" s="760"/>
      <c r="Y27" s="760"/>
      <c r="Z27" s="761"/>
      <c r="AA27" s="55"/>
      <c r="AB27" s="55"/>
      <c r="AC27" s="55"/>
      <c r="AD27" s="55"/>
    </row>
    <row r="28" spans="2:30" ht="15.75" customHeight="1">
      <c r="B28" s="762" t="s">
        <v>141</v>
      </c>
      <c r="C28" s="763"/>
      <c r="D28" s="764"/>
      <c r="E28" s="764"/>
      <c r="F28" s="764"/>
      <c r="G28" s="764"/>
      <c r="H28" s="764"/>
      <c r="I28" s="763" t="s">
        <v>142</v>
      </c>
      <c r="J28" s="763"/>
      <c r="K28" s="764"/>
      <c r="L28" s="764"/>
      <c r="M28" s="764"/>
      <c r="N28" s="764"/>
      <c r="O28" s="764"/>
      <c r="P28" s="764"/>
      <c r="Q28" s="764"/>
      <c r="R28" s="764"/>
      <c r="S28" s="764"/>
      <c r="T28" s="764"/>
      <c r="U28" s="764"/>
      <c r="V28" s="764"/>
      <c r="W28" s="764"/>
      <c r="X28" s="764"/>
      <c r="Y28" s="764"/>
      <c r="Z28" s="765"/>
      <c r="AA28" s="53"/>
      <c r="AB28" s="53"/>
      <c r="AC28" s="53"/>
      <c r="AD28" s="53"/>
    </row>
    <row r="29" spans="2:30" ht="16.5" customHeight="1" thickBot="1">
      <c r="B29" s="766" t="s">
        <v>143</v>
      </c>
      <c r="C29" s="767"/>
      <c r="D29" s="754"/>
      <c r="E29" s="754"/>
      <c r="F29" s="754"/>
      <c r="G29" s="754"/>
      <c r="H29" s="767" t="s">
        <v>144</v>
      </c>
      <c r="I29" s="767"/>
      <c r="J29" s="754"/>
      <c r="K29" s="754"/>
      <c r="L29" s="754"/>
      <c r="M29" s="754"/>
      <c r="N29" s="767" t="s">
        <v>145</v>
      </c>
      <c r="O29" s="767"/>
      <c r="P29" s="754"/>
      <c r="Q29" s="754"/>
      <c r="R29" s="754"/>
      <c r="S29" s="754"/>
      <c r="T29" s="754"/>
      <c r="U29" s="754"/>
      <c r="V29" s="754"/>
      <c r="W29" s="754"/>
      <c r="X29" s="754"/>
      <c r="Y29" s="754"/>
      <c r="Z29" s="755"/>
      <c r="AA29" s="53"/>
      <c r="AB29" s="53"/>
      <c r="AC29" s="53"/>
      <c r="AD29" s="53"/>
    </row>
    <row r="30" spans="2:30">
      <c r="B30" s="770" t="s">
        <v>146</v>
      </c>
      <c r="C30" s="771"/>
      <c r="D30" s="771"/>
      <c r="E30" s="771"/>
      <c r="F30" s="771"/>
      <c r="G30" s="771"/>
      <c r="H30" s="772" t="s">
        <v>147</v>
      </c>
      <c r="I30" s="772"/>
      <c r="J30" s="772"/>
      <c r="K30" s="772"/>
      <c r="L30" s="772"/>
      <c r="M30" s="772"/>
      <c r="N30" s="772"/>
      <c r="O30" s="772"/>
      <c r="P30" s="772"/>
      <c r="Q30" s="772"/>
      <c r="R30" s="772"/>
      <c r="S30" s="772"/>
      <c r="T30" s="772"/>
      <c r="U30" s="772"/>
      <c r="V30" s="772"/>
      <c r="W30" s="772"/>
      <c r="X30" s="772"/>
      <c r="Y30" s="772"/>
      <c r="Z30" s="773"/>
      <c r="AA30" s="56"/>
      <c r="AB30" s="56"/>
      <c r="AC30" s="56"/>
      <c r="AD30" s="56"/>
    </row>
    <row r="31" spans="2:30">
      <c r="B31" s="774" t="s">
        <v>148</v>
      </c>
      <c r="C31" s="775"/>
      <c r="D31" s="775"/>
      <c r="E31" s="775"/>
      <c r="F31" s="775"/>
      <c r="G31" s="775"/>
      <c r="H31" s="775"/>
      <c r="I31" s="775"/>
      <c r="J31" s="775"/>
      <c r="K31" s="775"/>
      <c r="L31" s="775"/>
      <c r="M31" s="775"/>
      <c r="N31" s="775"/>
      <c r="O31" s="775"/>
      <c r="P31" s="775"/>
      <c r="Q31" s="775"/>
      <c r="R31" s="775"/>
      <c r="S31" s="775"/>
      <c r="T31" s="775"/>
      <c r="U31" s="775"/>
      <c r="V31" s="775"/>
      <c r="W31" s="775"/>
      <c r="X31" s="775"/>
      <c r="Y31" s="775"/>
      <c r="Z31" s="776"/>
      <c r="AA31" s="56"/>
      <c r="AB31" s="56"/>
      <c r="AC31" s="56"/>
      <c r="AD31" s="56"/>
    </row>
    <row r="32" spans="2:30" ht="15.75" customHeight="1">
      <c r="B32" s="777" t="s">
        <v>149</v>
      </c>
      <c r="C32" s="778"/>
      <c r="D32" s="778"/>
      <c r="E32" s="778"/>
      <c r="F32" s="779"/>
      <c r="G32" s="779"/>
      <c r="H32" s="779"/>
      <c r="I32" s="779"/>
      <c r="J32" s="779"/>
      <c r="K32" s="779"/>
      <c r="L32" s="779"/>
      <c r="M32" s="779"/>
      <c r="N32" s="779"/>
      <c r="O32" s="779"/>
      <c r="P32" s="779"/>
      <c r="Q32" s="779"/>
      <c r="R32" s="779"/>
      <c r="S32" s="779"/>
      <c r="T32" s="779"/>
      <c r="U32" s="779"/>
      <c r="V32" s="779"/>
      <c r="W32" s="779"/>
      <c r="X32" s="779"/>
      <c r="Y32" s="779"/>
      <c r="Z32" s="780"/>
      <c r="AA32" s="57"/>
      <c r="AB32" s="57"/>
      <c r="AC32" s="57"/>
      <c r="AD32" s="57"/>
    </row>
    <row r="33" spans="2:30" ht="47.25" customHeight="1" thickBot="1">
      <c r="B33" s="781" t="s">
        <v>150</v>
      </c>
      <c r="C33" s="782"/>
      <c r="D33" s="782"/>
      <c r="E33" s="782"/>
      <c r="F33" s="782"/>
      <c r="G33" s="783"/>
      <c r="H33" s="784"/>
      <c r="I33" s="784"/>
      <c r="J33" s="784"/>
      <c r="K33" s="784"/>
      <c r="L33" s="784"/>
      <c r="M33" s="784"/>
      <c r="N33" s="784"/>
      <c r="O33" s="785" t="s">
        <v>151</v>
      </c>
      <c r="P33" s="786"/>
      <c r="Q33" s="786"/>
      <c r="R33" s="786"/>
      <c r="S33" s="786"/>
      <c r="T33" s="783"/>
      <c r="U33" s="784"/>
      <c r="V33" s="784"/>
      <c r="W33" s="784"/>
      <c r="X33" s="784"/>
      <c r="Y33" s="784"/>
      <c r="Z33" s="58"/>
      <c r="AA33" s="59"/>
      <c r="AB33" s="59"/>
      <c r="AC33" s="59"/>
      <c r="AD33" s="59"/>
    </row>
    <row r="34" spans="2:30">
      <c r="B34" s="768" t="s">
        <v>152</v>
      </c>
      <c r="C34" s="769"/>
      <c r="D34" s="769"/>
      <c r="E34" s="769"/>
      <c r="F34" s="769"/>
      <c r="G34" s="769"/>
      <c r="H34" s="769"/>
      <c r="I34" s="769"/>
      <c r="J34" s="769"/>
      <c r="K34" s="769"/>
      <c r="L34" s="769"/>
      <c r="M34" s="769"/>
      <c r="N34" s="769"/>
      <c r="O34" s="769"/>
      <c r="P34" s="769"/>
      <c r="Q34" s="769"/>
      <c r="R34" s="769"/>
      <c r="S34" s="769"/>
      <c r="T34" s="769"/>
      <c r="U34" s="769"/>
      <c r="V34" s="769"/>
      <c r="W34" s="769"/>
      <c r="X34" s="769"/>
      <c r="Y34" s="769"/>
      <c r="Z34" s="769"/>
      <c r="AA34" s="55"/>
      <c r="AB34" s="55"/>
      <c r="AC34" s="55"/>
      <c r="AD34" s="55"/>
    </row>
    <row r="35" spans="2:30" ht="16.5">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42"/>
      <c r="AB35" s="42"/>
      <c r="AC35" s="42"/>
      <c r="AD35" s="42"/>
    </row>
    <row r="36" spans="2:3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2:3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2:3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2:30" ht="16.5">
      <c r="B39" s="720" t="s">
        <v>95</v>
      </c>
      <c r="C39" s="720"/>
      <c r="D39" s="720"/>
      <c r="E39" s="720"/>
      <c r="F39" s="720"/>
      <c r="G39" s="720"/>
      <c r="H39" s="720"/>
      <c r="I39" s="720"/>
      <c r="J39" s="720"/>
      <c r="K39" s="720"/>
      <c r="L39" s="720"/>
      <c r="M39" s="720"/>
      <c r="N39" s="720"/>
      <c r="O39" s="720"/>
      <c r="P39" s="720"/>
      <c r="Q39" s="720"/>
      <c r="R39" s="720"/>
      <c r="S39" s="720"/>
      <c r="T39" s="720"/>
      <c r="U39" s="720"/>
      <c r="V39" s="720"/>
      <c r="W39" s="720"/>
      <c r="X39" s="720"/>
      <c r="Y39" s="720"/>
      <c r="Z39" s="720"/>
      <c r="AA39" s="42"/>
      <c r="AB39" s="42"/>
      <c r="AC39" s="42"/>
      <c r="AD39" s="42"/>
    </row>
  </sheetData>
  <sheetProtection algorithmName="SHA-512" hashValue="Tpt+YwuF9htbpzPgAatqh+z06fgYMZFzHOmRYtz1U3Cv6+8jWa6qVcCxks5kj8ZGRfWsgpJ6EspmmpQ5brp5oA==" saltValue="FBDjPmUYtmo4w4eZr8ZZSA==" spinCount="100000" sheet="1" scenarios="1" formatCells="0" formatRows="0" selectLockedCells="1"/>
  <mergeCells count="48">
    <mergeCell ref="B34:Z34"/>
    <mergeCell ref="B39:Z39"/>
    <mergeCell ref="B30:G30"/>
    <mergeCell ref="H30:Z30"/>
    <mergeCell ref="B31:Z31"/>
    <mergeCell ref="B32:E32"/>
    <mergeCell ref="F32:Z32"/>
    <mergeCell ref="B33:F33"/>
    <mergeCell ref="G33:N33"/>
    <mergeCell ref="O33:S33"/>
    <mergeCell ref="T33:Y33"/>
    <mergeCell ref="P29:Z29"/>
    <mergeCell ref="B25:Z25"/>
    <mergeCell ref="B26:Z26"/>
    <mergeCell ref="B27:Z27"/>
    <mergeCell ref="B28:C28"/>
    <mergeCell ref="D28:H28"/>
    <mergeCell ref="I28:J28"/>
    <mergeCell ref="K28:Z28"/>
    <mergeCell ref="B29:C29"/>
    <mergeCell ref="D29:G29"/>
    <mergeCell ref="H29:I29"/>
    <mergeCell ref="J29:M29"/>
    <mergeCell ref="N29:O29"/>
    <mergeCell ref="B24:Z24"/>
    <mergeCell ref="B13:Z13"/>
    <mergeCell ref="B14:Z14"/>
    <mergeCell ref="B15:Z15"/>
    <mergeCell ref="B16:Z16"/>
    <mergeCell ref="B17:Z17"/>
    <mergeCell ref="B18:Z18"/>
    <mergeCell ref="B19:Z19"/>
    <mergeCell ref="B20:Z20"/>
    <mergeCell ref="B21:Z21"/>
    <mergeCell ref="B22:Z22"/>
    <mergeCell ref="B23:Z23"/>
    <mergeCell ref="B12:Z12"/>
    <mergeCell ref="B1:Z1"/>
    <mergeCell ref="B2:Z2"/>
    <mergeCell ref="B3:Z3"/>
    <mergeCell ref="B4:Z4"/>
    <mergeCell ref="B5:Z5"/>
    <mergeCell ref="B6:Z6"/>
    <mergeCell ref="B7:Z7"/>
    <mergeCell ref="B8:Z8"/>
    <mergeCell ref="B9:Z9"/>
    <mergeCell ref="B10:Z10"/>
    <mergeCell ref="B11:Z11"/>
  </mergeCells>
  <phoneticPr fontId="3"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ax="33"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1EDB-9F34-40A4-A0FA-D608EC6678D7}">
  <sheetPr codeName="Sheet11">
    <pageSetUpPr fitToPage="1"/>
  </sheetPr>
  <dimension ref="A1:AD35"/>
  <sheetViews>
    <sheetView view="pageBreakPreview" topLeftCell="B1" zoomScale="118" zoomScaleNormal="100" zoomScaleSheetLayoutView="118" workbookViewId="0">
      <selection activeCell="Z17" sqref="Z1:Z1048576"/>
    </sheetView>
  </sheetViews>
  <sheetFormatPr defaultRowHeight="15.75"/>
  <cols>
    <col min="1" max="1" width="3.85546875" style="27" hidden="1" customWidth="1"/>
    <col min="2" max="25" width="4.42578125" style="27" customWidth="1"/>
    <col min="26" max="26" width="1.42578125" style="27" customWidth="1"/>
    <col min="27" max="36" width="4.28515625" style="27" customWidth="1"/>
    <col min="37" max="16384" width="9.140625" style="27"/>
  </cols>
  <sheetData>
    <row r="1" spans="2:30" ht="16.5" thickBot="1">
      <c r="B1" s="802" t="s">
        <v>153</v>
      </c>
      <c r="C1" s="802"/>
      <c r="D1" s="802"/>
      <c r="E1" s="802"/>
      <c r="F1" s="802"/>
      <c r="G1" s="802"/>
      <c r="H1" s="802"/>
      <c r="I1" s="802"/>
      <c r="J1" s="802"/>
      <c r="K1" s="802"/>
      <c r="L1" s="802"/>
      <c r="M1" s="802"/>
      <c r="N1" s="802"/>
      <c r="O1" s="802"/>
      <c r="P1" s="802"/>
      <c r="Q1" s="802"/>
      <c r="R1" s="802"/>
      <c r="S1" s="802"/>
      <c r="T1" s="802"/>
      <c r="U1" s="802"/>
      <c r="V1" s="802"/>
      <c r="W1" s="802"/>
      <c r="X1" s="802"/>
      <c r="Y1" s="802"/>
      <c r="Z1" s="802"/>
    </row>
    <row r="2" spans="2:30" ht="27.75">
      <c r="B2" s="789" t="s">
        <v>154</v>
      </c>
      <c r="C2" s="790"/>
      <c r="D2" s="790"/>
      <c r="E2" s="790"/>
      <c r="F2" s="790"/>
      <c r="G2" s="790"/>
      <c r="H2" s="790"/>
      <c r="I2" s="790"/>
      <c r="J2" s="790"/>
      <c r="K2" s="790"/>
      <c r="L2" s="790"/>
      <c r="M2" s="790"/>
      <c r="N2" s="790"/>
      <c r="O2" s="790"/>
      <c r="P2" s="790"/>
      <c r="Q2" s="790"/>
      <c r="R2" s="790"/>
      <c r="S2" s="790"/>
      <c r="T2" s="790"/>
      <c r="U2" s="790"/>
      <c r="V2" s="790"/>
      <c r="W2" s="790"/>
      <c r="X2" s="790"/>
      <c r="Y2" s="790"/>
      <c r="Z2" s="791"/>
      <c r="AA2" s="49"/>
      <c r="AB2" s="49"/>
      <c r="AC2" s="49"/>
      <c r="AD2" s="49"/>
    </row>
    <row r="3" spans="2:30" ht="27.75">
      <c r="B3" s="792" t="s">
        <v>155</v>
      </c>
      <c r="C3" s="793"/>
      <c r="D3" s="793"/>
      <c r="E3" s="793"/>
      <c r="F3" s="793"/>
      <c r="G3" s="793"/>
      <c r="H3" s="793"/>
      <c r="I3" s="793"/>
      <c r="J3" s="793"/>
      <c r="K3" s="793"/>
      <c r="L3" s="793"/>
      <c r="M3" s="793"/>
      <c r="N3" s="793"/>
      <c r="O3" s="793"/>
      <c r="P3" s="793"/>
      <c r="Q3" s="793"/>
      <c r="R3" s="793"/>
      <c r="S3" s="793"/>
      <c r="T3" s="793"/>
      <c r="U3" s="793"/>
      <c r="V3" s="793"/>
      <c r="W3" s="793"/>
      <c r="X3" s="793"/>
      <c r="Y3" s="793"/>
      <c r="Z3" s="794"/>
      <c r="AA3" s="50"/>
      <c r="AB3" s="50"/>
      <c r="AC3" s="50"/>
      <c r="AD3" s="50"/>
    </row>
    <row r="4" spans="2:30" ht="27.75">
      <c r="B4" s="792" t="s">
        <v>156</v>
      </c>
      <c r="C4" s="793"/>
      <c r="D4" s="793"/>
      <c r="E4" s="793"/>
      <c r="F4" s="793"/>
      <c r="G4" s="793"/>
      <c r="H4" s="793"/>
      <c r="I4" s="793"/>
      <c r="J4" s="793"/>
      <c r="K4" s="793"/>
      <c r="L4" s="793"/>
      <c r="M4" s="793"/>
      <c r="N4" s="793"/>
      <c r="O4" s="793"/>
      <c r="P4" s="793"/>
      <c r="Q4" s="793"/>
      <c r="R4" s="793"/>
      <c r="S4" s="793"/>
      <c r="T4" s="793"/>
      <c r="U4" s="793"/>
      <c r="V4" s="793"/>
      <c r="W4" s="793"/>
      <c r="X4" s="793"/>
      <c r="Y4" s="793"/>
      <c r="Z4" s="794"/>
      <c r="AA4" s="51"/>
      <c r="AB4" s="51"/>
      <c r="AC4" s="51"/>
      <c r="AD4" s="51"/>
    </row>
    <row r="5" spans="2:30" ht="25.5">
      <c r="B5" s="795" t="s">
        <v>157</v>
      </c>
      <c r="C5" s="796"/>
      <c r="D5" s="796"/>
      <c r="E5" s="796"/>
      <c r="F5" s="796"/>
      <c r="G5" s="796"/>
      <c r="H5" s="796"/>
      <c r="I5" s="796"/>
      <c r="J5" s="796"/>
      <c r="K5" s="796"/>
      <c r="L5" s="796"/>
      <c r="M5" s="796"/>
      <c r="N5" s="796"/>
      <c r="O5" s="796"/>
      <c r="P5" s="796"/>
      <c r="Q5" s="796"/>
      <c r="R5" s="796"/>
      <c r="S5" s="796"/>
      <c r="T5" s="796"/>
      <c r="U5" s="796"/>
      <c r="V5" s="796"/>
      <c r="W5" s="796"/>
      <c r="X5" s="796"/>
      <c r="Y5" s="796"/>
      <c r="Z5" s="797"/>
      <c r="AA5" s="50"/>
      <c r="AB5" s="50"/>
      <c r="AC5" s="50"/>
      <c r="AD5" s="50"/>
    </row>
    <row r="6" spans="2:30" ht="26.25" thickBot="1">
      <c r="B6" s="798" t="s">
        <v>158</v>
      </c>
      <c r="C6" s="799"/>
      <c r="D6" s="799"/>
      <c r="E6" s="799"/>
      <c r="F6" s="799"/>
      <c r="G6" s="799"/>
      <c r="H6" s="799"/>
      <c r="I6" s="799"/>
      <c r="J6" s="799"/>
      <c r="K6" s="799"/>
      <c r="L6" s="799"/>
      <c r="M6" s="799"/>
      <c r="N6" s="799"/>
      <c r="O6" s="799"/>
      <c r="P6" s="799"/>
      <c r="Q6" s="799"/>
      <c r="R6" s="799"/>
      <c r="S6" s="799"/>
      <c r="T6" s="799"/>
      <c r="U6" s="799"/>
      <c r="V6" s="799"/>
      <c r="W6" s="799"/>
      <c r="X6" s="799"/>
      <c r="Y6" s="799"/>
      <c r="Z6" s="800"/>
      <c r="AA6" s="50"/>
      <c r="AB6" s="50"/>
      <c r="AC6" s="50"/>
      <c r="AD6" s="50"/>
    </row>
    <row r="7" spans="2:30" ht="27.75">
      <c r="B7" s="789" t="s">
        <v>159</v>
      </c>
      <c r="C7" s="790"/>
      <c r="D7" s="790"/>
      <c r="E7" s="790"/>
      <c r="F7" s="790"/>
      <c r="G7" s="790"/>
      <c r="H7" s="790"/>
      <c r="I7" s="790"/>
      <c r="J7" s="790"/>
      <c r="K7" s="790"/>
      <c r="L7" s="790"/>
      <c r="M7" s="790"/>
      <c r="N7" s="790"/>
      <c r="O7" s="790"/>
      <c r="P7" s="790"/>
      <c r="Q7" s="790"/>
      <c r="R7" s="790"/>
      <c r="S7" s="790"/>
      <c r="T7" s="790"/>
      <c r="U7" s="790"/>
      <c r="V7" s="790"/>
      <c r="W7" s="790"/>
      <c r="X7" s="790"/>
      <c r="Y7" s="790"/>
      <c r="Z7" s="791"/>
      <c r="AA7" s="50"/>
      <c r="AB7" s="50"/>
      <c r="AC7" s="50"/>
      <c r="AD7" s="50"/>
    </row>
    <row r="8" spans="2:30" ht="27.75">
      <c r="B8" s="792" t="s">
        <v>155</v>
      </c>
      <c r="C8" s="793"/>
      <c r="D8" s="793"/>
      <c r="E8" s="793"/>
      <c r="F8" s="793"/>
      <c r="G8" s="793"/>
      <c r="H8" s="793"/>
      <c r="I8" s="793"/>
      <c r="J8" s="793"/>
      <c r="K8" s="793"/>
      <c r="L8" s="793"/>
      <c r="M8" s="793"/>
      <c r="N8" s="793"/>
      <c r="O8" s="793"/>
      <c r="P8" s="793"/>
      <c r="Q8" s="793"/>
      <c r="R8" s="793"/>
      <c r="S8" s="793"/>
      <c r="T8" s="793"/>
      <c r="U8" s="793"/>
      <c r="V8" s="793"/>
      <c r="W8" s="793"/>
      <c r="X8" s="793"/>
      <c r="Y8" s="793"/>
      <c r="Z8" s="794"/>
      <c r="AA8" s="52"/>
      <c r="AB8" s="52"/>
      <c r="AC8" s="52"/>
      <c r="AD8" s="52"/>
    </row>
    <row r="9" spans="2:30" ht="27.75">
      <c r="B9" s="792" t="s">
        <v>160</v>
      </c>
      <c r="C9" s="793"/>
      <c r="D9" s="793"/>
      <c r="E9" s="793"/>
      <c r="F9" s="793"/>
      <c r="G9" s="793"/>
      <c r="H9" s="793"/>
      <c r="I9" s="793"/>
      <c r="J9" s="793"/>
      <c r="K9" s="793"/>
      <c r="L9" s="793"/>
      <c r="M9" s="793"/>
      <c r="N9" s="793"/>
      <c r="O9" s="793"/>
      <c r="P9" s="793"/>
      <c r="Q9" s="793"/>
      <c r="R9" s="793"/>
      <c r="S9" s="793"/>
      <c r="T9" s="793"/>
      <c r="U9" s="793"/>
      <c r="V9" s="793"/>
      <c r="W9" s="793"/>
      <c r="X9" s="793"/>
      <c r="Y9" s="793"/>
      <c r="Z9" s="794"/>
      <c r="AA9" s="53"/>
      <c r="AB9" s="53"/>
      <c r="AC9" s="53"/>
      <c r="AD9" s="53"/>
    </row>
    <row r="10" spans="2:30" ht="25.5">
      <c r="B10" s="795" t="s">
        <v>161</v>
      </c>
      <c r="C10" s="796"/>
      <c r="D10" s="796"/>
      <c r="E10" s="796"/>
      <c r="F10" s="796"/>
      <c r="G10" s="796"/>
      <c r="H10" s="796"/>
      <c r="I10" s="796"/>
      <c r="J10" s="796"/>
      <c r="K10" s="796"/>
      <c r="L10" s="796"/>
      <c r="M10" s="796"/>
      <c r="N10" s="796"/>
      <c r="O10" s="796"/>
      <c r="P10" s="796"/>
      <c r="Q10" s="796"/>
      <c r="R10" s="796"/>
      <c r="S10" s="796"/>
      <c r="T10" s="796"/>
      <c r="U10" s="796"/>
      <c r="V10" s="796"/>
      <c r="W10" s="796"/>
      <c r="X10" s="796"/>
      <c r="Y10" s="796"/>
      <c r="Z10" s="797"/>
      <c r="AA10" s="50"/>
      <c r="AB10" s="50"/>
      <c r="AC10" s="50"/>
      <c r="AD10" s="50"/>
    </row>
    <row r="11" spans="2:30" ht="26.25" thickBot="1">
      <c r="B11" s="798" t="s">
        <v>162</v>
      </c>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800"/>
      <c r="AA11" s="50"/>
      <c r="AB11" s="50"/>
      <c r="AC11" s="50"/>
      <c r="AD11" s="50"/>
    </row>
    <row r="12" spans="2:30" ht="27.75">
      <c r="B12" s="789" t="s">
        <v>163</v>
      </c>
      <c r="C12" s="790"/>
      <c r="D12" s="790"/>
      <c r="E12" s="790"/>
      <c r="F12" s="790"/>
      <c r="G12" s="790"/>
      <c r="H12" s="790"/>
      <c r="I12" s="790"/>
      <c r="J12" s="790"/>
      <c r="K12" s="790"/>
      <c r="L12" s="790"/>
      <c r="M12" s="790"/>
      <c r="N12" s="790"/>
      <c r="O12" s="790"/>
      <c r="P12" s="790"/>
      <c r="Q12" s="790"/>
      <c r="R12" s="790"/>
      <c r="S12" s="790"/>
      <c r="T12" s="790"/>
      <c r="U12" s="790"/>
      <c r="V12" s="790"/>
      <c r="W12" s="790"/>
      <c r="X12" s="790"/>
      <c r="Y12" s="790"/>
      <c r="Z12" s="791"/>
      <c r="AA12" s="50"/>
      <c r="AB12" s="50"/>
      <c r="AC12" s="50"/>
      <c r="AD12" s="50"/>
    </row>
    <row r="13" spans="2:30" ht="27.75">
      <c r="B13" s="792" t="s">
        <v>155</v>
      </c>
      <c r="C13" s="793"/>
      <c r="D13" s="793"/>
      <c r="E13" s="793"/>
      <c r="F13" s="793"/>
      <c r="G13" s="793"/>
      <c r="H13" s="793"/>
      <c r="I13" s="793"/>
      <c r="J13" s="793"/>
      <c r="K13" s="793"/>
      <c r="L13" s="793"/>
      <c r="M13" s="793"/>
      <c r="N13" s="793"/>
      <c r="O13" s="793"/>
      <c r="P13" s="793"/>
      <c r="Q13" s="793"/>
      <c r="R13" s="793"/>
      <c r="S13" s="793"/>
      <c r="T13" s="793"/>
      <c r="U13" s="793"/>
      <c r="V13" s="793"/>
      <c r="W13" s="793"/>
      <c r="X13" s="793"/>
      <c r="Y13" s="793"/>
      <c r="Z13" s="794"/>
      <c r="AA13" s="50"/>
      <c r="AB13" s="50"/>
      <c r="AC13" s="50"/>
      <c r="AD13" s="50"/>
    </row>
    <row r="14" spans="2:30" ht="27.75">
      <c r="B14" s="792" t="s">
        <v>160</v>
      </c>
      <c r="C14" s="793"/>
      <c r="D14" s="793"/>
      <c r="E14" s="793"/>
      <c r="F14" s="793"/>
      <c r="G14" s="793"/>
      <c r="H14" s="793"/>
      <c r="I14" s="793"/>
      <c r="J14" s="793"/>
      <c r="K14" s="793"/>
      <c r="L14" s="793"/>
      <c r="M14" s="793"/>
      <c r="N14" s="793"/>
      <c r="O14" s="793"/>
      <c r="P14" s="793"/>
      <c r="Q14" s="793"/>
      <c r="R14" s="793"/>
      <c r="S14" s="793"/>
      <c r="T14" s="793"/>
      <c r="U14" s="793"/>
      <c r="V14" s="793"/>
      <c r="W14" s="793"/>
      <c r="X14" s="793"/>
      <c r="Y14" s="793"/>
      <c r="Z14" s="794"/>
      <c r="AA14" s="52"/>
      <c r="AB14" s="52"/>
      <c r="AC14" s="52"/>
      <c r="AD14" s="52"/>
    </row>
    <row r="15" spans="2:30" ht="25.5">
      <c r="B15" s="795" t="s">
        <v>164</v>
      </c>
      <c r="C15" s="796"/>
      <c r="D15" s="796"/>
      <c r="E15" s="796"/>
      <c r="F15" s="796"/>
      <c r="G15" s="796"/>
      <c r="H15" s="796"/>
      <c r="I15" s="796"/>
      <c r="J15" s="796"/>
      <c r="K15" s="796"/>
      <c r="L15" s="796"/>
      <c r="M15" s="796"/>
      <c r="N15" s="796"/>
      <c r="O15" s="796"/>
      <c r="P15" s="796"/>
      <c r="Q15" s="796"/>
      <c r="R15" s="796"/>
      <c r="S15" s="796"/>
      <c r="T15" s="796"/>
      <c r="U15" s="796"/>
      <c r="V15" s="796"/>
      <c r="W15" s="796"/>
      <c r="X15" s="796"/>
      <c r="Y15" s="796"/>
      <c r="Z15" s="797"/>
      <c r="AA15" s="50"/>
      <c r="AB15" s="50"/>
      <c r="AC15" s="50"/>
      <c r="AD15" s="50"/>
    </row>
    <row r="16" spans="2:30" ht="26.25" thickBot="1">
      <c r="B16" s="798" t="s">
        <v>165</v>
      </c>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800"/>
      <c r="AA16" s="50"/>
      <c r="AB16" s="50"/>
      <c r="AC16" s="50"/>
      <c r="AD16" s="50"/>
    </row>
    <row r="17" spans="2:30">
      <c r="B17" s="364"/>
      <c r="C17" s="61"/>
      <c r="D17" s="61"/>
      <c r="E17" s="61"/>
      <c r="F17" s="61"/>
      <c r="G17" s="61"/>
      <c r="H17" s="61"/>
      <c r="I17" s="61"/>
      <c r="J17" s="61"/>
      <c r="K17" s="61"/>
      <c r="L17" s="61"/>
      <c r="M17" s="61"/>
      <c r="N17" s="61"/>
      <c r="O17" s="61"/>
      <c r="P17" s="61"/>
      <c r="Q17" s="61"/>
      <c r="R17" s="61"/>
      <c r="S17" s="61"/>
      <c r="T17" s="61"/>
      <c r="U17" s="61"/>
      <c r="V17" s="61"/>
      <c r="W17" s="61"/>
      <c r="X17" s="61"/>
      <c r="Y17" s="61"/>
      <c r="Z17" s="62"/>
      <c r="AA17" s="50"/>
      <c r="AB17" s="50"/>
      <c r="AC17" s="50"/>
      <c r="AD17" s="50"/>
    </row>
    <row r="18" spans="2:30">
      <c r="B18" s="801" t="s">
        <v>166</v>
      </c>
      <c r="C18" s="801"/>
      <c r="D18" s="801"/>
      <c r="E18" s="801"/>
      <c r="F18" s="801"/>
      <c r="G18" s="801"/>
      <c r="H18" s="801"/>
      <c r="I18" s="801"/>
      <c r="J18" s="801"/>
      <c r="K18" s="801"/>
      <c r="L18" s="801"/>
      <c r="M18" s="801"/>
      <c r="N18" s="801"/>
      <c r="O18" s="801"/>
      <c r="P18" s="801"/>
      <c r="Q18" s="801"/>
      <c r="R18" s="801"/>
      <c r="S18" s="801"/>
      <c r="T18" s="801"/>
      <c r="U18" s="801"/>
      <c r="V18" s="801"/>
      <c r="W18" s="801"/>
      <c r="X18" s="801"/>
      <c r="Y18" s="801"/>
      <c r="Z18" s="801"/>
      <c r="AA18" s="50"/>
      <c r="AB18" s="50"/>
      <c r="AC18" s="50"/>
      <c r="AD18" s="50"/>
    </row>
    <row r="19" spans="2:30">
      <c r="B19" s="787" t="s">
        <v>167</v>
      </c>
      <c r="C19" s="787"/>
      <c r="D19" s="787"/>
      <c r="E19" s="787"/>
      <c r="F19" s="787"/>
      <c r="G19" s="787"/>
      <c r="H19" s="787"/>
      <c r="I19" s="787"/>
      <c r="J19" s="787"/>
      <c r="K19" s="787"/>
      <c r="L19" s="787"/>
      <c r="M19" s="787"/>
      <c r="N19" s="787"/>
      <c r="O19" s="787"/>
      <c r="P19" s="787"/>
      <c r="Q19" s="787"/>
      <c r="R19" s="787"/>
      <c r="S19" s="787"/>
      <c r="T19" s="787"/>
      <c r="U19" s="787"/>
      <c r="V19" s="787"/>
      <c r="W19" s="787"/>
      <c r="X19" s="787"/>
      <c r="Y19" s="787"/>
      <c r="Z19" s="787"/>
      <c r="AA19" s="50"/>
      <c r="AB19" s="50"/>
      <c r="AC19" s="50"/>
      <c r="AD19" s="50"/>
    </row>
    <row r="20" spans="2:30">
      <c r="B20" s="787" t="s">
        <v>168</v>
      </c>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50"/>
      <c r="AB20" s="50"/>
      <c r="AC20" s="50"/>
      <c r="AD20" s="50"/>
    </row>
    <row r="21" spans="2:30">
      <c r="B21" s="787" t="s">
        <v>169</v>
      </c>
      <c r="C21" s="787"/>
      <c r="D21" s="787"/>
      <c r="E21" s="787"/>
      <c r="F21" s="787"/>
      <c r="G21" s="787"/>
      <c r="H21" s="787"/>
      <c r="I21" s="787"/>
      <c r="J21" s="787"/>
      <c r="K21" s="787"/>
      <c r="L21" s="787"/>
      <c r="M21" s="787"/>
      <c r="N21" s="787"/>
      <c r="O21" s="787"/>
      <c r="P21" s="787"/>
      <c r="Q21" s="787"/>
      <c r="R21" s="787"/>
      <c r="S21" s="787"/>
      <c r="T21" s="787"/>
      <c r="U21" s="787"/>
      <c r="V21" s="787"/>
      <c r="W21" s="787"/>
      <c r="X21" s="787"/>
      <c r="Y21" s="787"/>
      <c r="Z21" s="787"/>
      <c r="AA21" s="54"/>
      <c r="AB21" s="54"/>
      <c r="AC21" s="54"/>
      <c r="AD21" s="54"/>
    </row>
    <row r="22" spans="2:30">
      <c r="B22" s="787" t="s">
        <v>170</v>
      </c>
      <c r="C22" s="787"/>
      <c r="D22" s="787"/>
      <c r="E22" s="787"/>
      <c r="F22" s="787"/>
      <c r="G22" s="787"/>
      <c r="H22" s="787"/>
      <c r="I22" s="787"/>
      <c r="J22" s="787"/>
      <c r="K22" s="787"/>
      <c r="L22" s="787"/>
      <c r="M22" s="787"/>
      <c r="N22" s="787"/>
      <c r="O22" s="787"/>
      <c r="P22" s="787"/>
      <c r="Q22" s="787"/>
      <c r="R22" s="787"/>
      <c r="S22" s="787"/>
      <c r="T22" s="787"/>
      <c r="U22" s="787"/>
      <c r="V22" s="787"/>
      <c r="W22" s="787"/>
      <c r="X22" s="787"/>
      <c r="Y22" s="787"/>
      <c r="Z22" s="787"/>
      <c r="AA22" s="50"/>
      <c r="AB22" s="50"/>
      <c r="AC22" s="50"/>
      <c r="AD22" s="50"/>
    </row>
    <row r="23" spans="2:30">
      <c r="B23" s="787" t="s">
        <v>171</v>
      </c>
      <c r="C23" s="787"/>
      <c r="D23" s="787"/>
      <c r="E23" s="787"/>
      <c r="F23" s="787"/>
      <c r="G23" s="787"/>
      <c r="H23" s="787"/>
      <c r="I23" s="787"/>
      <c r="J23" s="787"/>
      <c r="K23" s="787"/>
      <c r="L23" s="787"/>
      <c r="M23" s="787"/>
      <c r="N23" s="787"/>
      <c r="O23" s="787"/>
      <c r="P23" s="787"/>
      <c r="Q23" s="787"/>
      <c r="R23" s="787"/>
      <c r="S23" s="787"/>
      <c r="T23" s="787"/>
      <c r="U23" s="787"/>
      <c r="V23" s="787"/>
      <c r="W23" s="787"/>
      <c r="X23" s="787"/>
      <c r="Y23" s="787"/>
      <c r="Z23" s="787"/>
      <c r="AA23" s="50"/>
      <c r="AB23" s="50"/>
      <c r="AC23" s="50"/>
      <c r="AD23" s="50"/>
    </row>
    <row r="24" spans="2:30">
      <c r="B24" s="787" t="s">
        <v>172</v>
      </c>
      <c r="C24" s="787"/>
      <c r="D24" s="787"/>
      <c r="E24" s="787"/>
      <c r="F24" s="787"/>
      <c r="G24" s="787"/>
      <c r="H24" s="787"/>
      <c r="I24" s="787"/>
      <c r="J24" s="787"/>
      <c r="K24" s="787"/>
      <c r="L24" s="787"/>
      <c r="M24" s="787"/>
      <c r="N24" s="787"/>
      <c r="O24" s="787"/>
      <c r="P24" s="787"/>
      <c r="Q24" s="787"/>
      <c r="R24" s="787"/>
      <c r="S24" s="787"/>
      <c r="T24" s="787"/>
      <c r="U24" s="787"/>
      <c r="V24" s="787"/>
      <c r="W24" s="787"/>
      <c r="X24" s="787"/>
      <c r="Y24" s="787"/>
      <c r="Z24" s="787"/>
      <c r="AA24" s="51"/>
      <c r="AB24" s="51"/>
      <c r="AC24" s="51"/>
      <c r="AD24" s="51"/>
    </row>
    <row r="25" spans="2:30">
      <c r="B25" s="787" t="s">
        <v>173</v>
      </c>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51"/>
      <c r="AB25" s="51"/>
      <c r="AC25" s="51"/>
      <c r="AD25" s="51"/>
    </row>
    <row r="26" spans="2:30">
      <c r="B26" s="787" t="s">
        <v>174</v>
      </c>
      <c r="C26" s="787"/>
      <c r="D26" s="787"/>
      <c r="E26" s="787"/>
      <c r="F26" s="787"/>
      <c r="G26" s="787"/>
      <c r="H26" s="787"/>
      <c r="I26" s="787"/>
      <c r="J26" s="787"/>
      <c r="K26" s="787"/>
      <c r="L26" s="787"/>
      <c r="M26" s="787"/>
      <c r="N26" s="787"/>
      <c r="O26" s="787"/>
      <c r="P26" s="787"/>
      <c r="Q26" s="787"/>
      <c r="R26" s="787"/>
      <c r="S26" s="787"/>
      <c r="T26" s="787"/>
      <c r="U26" s="787"/>
      <c r="V26" s="787"/>
      <c r="W26" s="787"/>
      <c r="X26" s="787"/>
      <c r="Y26" s="787"/>
      <c r="Z26" s="787"/>
      <c r="AA26" s="51"/>
      <c r="AB26" s="51"/>
      <c r="AC26" s="51"/>
      <c r="AD26" s="51"/>
    </row>
    <row r="27" spans="2:30">
      <c r="B27" s="787" t="s">
        <v>175</v>
      </c>
      <c r="C27" s="787"/>
      <c r="D27" s="787"/>
      <c r="E27" s="787"/>
      <c r="F27" s="787"/>
      <c r="G27" s="787"/>
      <c r="H27" s="787"/>
      <c r="I27" s="787"/>
      <c r="J27" s="787"/>
      <c r="K27" s="787"/>
      <c r="L27" s="787"/>
      <c r="M27" s="787"/>
      <c r="N27" s="787"/>
      <c r="O27" s="787"/>
      <c r="P27" s="787"/>
      <c r="Q27" s="787"/>
      <c r="R27" s="787"/>
      <c r="S27" s="787"/>
      <c r="T27" s="787"/>
      <c r="U27" s="787"/>
      <c r="V27" s="787"/>
      <c r="W27" s="787"/>
      <c r="X27" s="787"/>
      <c r="Y27" s="787"/>
      <c r="Z27" s="787"/>
      <c r="AA27" s="51"/>
      <c r="AB27" s="51"/>
      <c r="AC27" s="51"/>
      <c r="AD27" s="51"/>
    </row>
    <row r="28" spans="2:30">
      <c r="B28" s="788" t="s">
        <v>176</v>
      </c>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55"/>
      <c r="AB28" s="55"/>
      <c r="AC28" s="55"/>
      <c r="AD28" s="55"/>
    </row>
    <row r="29" spans="2:30">
      <c r="B29" s="788" t="s">
        <v>177</v>
      </c>
      <c r="C29" s="788"/>
      <c r="D29" s="788"/>
      <c r="E29" s="788"/>
      <c r="F29" s="788"/>
      <c r="G29" s="788"/>
      <c r="H29" s="788"/>
      <c r="I29" s="788"/>
      <c r="J29" s="788"/>
      <c r="K29" s="788"/>
      <c r="L29" s="788"/>
      <c r="M29" s="788"/>
      <c r="N29" s="788"/>
      <c r="O29" s="788"/>
      <c r="P29" s="788"/>
      <c r="Q29" s="788"/>
      <c r="R29" s="788"/>
      <c r="S29" s="788"/>
      <c r="T29" s="788"/>
      <c r="U29" s="788"/>
      <c r="V29" s="788"/>
      <c r="W29" s="788"/>
      <c r="X29" s="788"/>
      <c r="Y29" s="788"/>
      <c r="Z29" s="788"/>
      <c r="AA29" s="53"/>
      <c r="AB29" s="53"/>
      <c r="AC29" s="53"/>
      <c r="AD29" s="53"/>
    </row>
    <row r="30" spans="2:30">
      <c r="B30" s="788" t="s">
        <v>178</v>
      </c>
      <c r="C30" s="788"/>
      <c r="D30" s="788"/>
      <c r="E30" s="788"/>
      <c r="F30" s="788"/>
      <c r="G30" s="788"/>
      <c r="H30" s="788"/>
      <c r="I30" s="788"/>
      <c r="J30" s="788"/>
      <c r="K30" s="788"/>
      <c r="L30" s="788"/>
      <c r="M30" s="788"/>
      <c r="N30" s="788"/>
      <c r="O30" s="788"/>
      <c r="P30" s="788"/>
      <c r="Q30" s="788"/>
      <c r="R30" s="788"/>
      <c r="S30" s="788"/>
      <c r="T30" s="788"/>
      <c r="U30" s="788"/>
      <c r="V30" s="788"/>
      <c r="W30" s="788"/>
      <c r="X30" s="788"/>
      <c r="Y30" s="788"/>
      <c r="Z30" s="788"/>
      <c r="AA30" s="53"/>
      <c r="AB30" s="53"/>
      <c r="AC30" s="53"/>
      <c r="AD30" s="53"/>
    </row>
    <row r="31" spans="2:3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2:3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2:3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2:3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2:30" ht="16.5">
      <c r="B35" s="720" t="s">
        <v>95</v>
      </c>
      <c r="C35" s="720"/>
      <c r="D35" s="720"/>
      <c r="E35" s="720"/>
      <c r="F35" s="720"/>
      <c r="G35" s="720"/>
      <c r="H35" s="720"/>
      <c r="I35" s="720"/>
      <c r="J35" s="720"/>
      <c r="K35" s="720"/>
      <c r="L35" s="720"/>
      <c r="M35" s="720"/>
      <c r="N35" s="720"/>
      <c r="O35" s="720"/>
      <c r="P35" s="720"/>
      <c r="Q35" s="720"/>
      <c r="R35" s="720"/>
      <c r="S35" s="720"/>
      <c r="T35" s="720"/>
      <c r="U35" s="720"/>
      <c r="V35" s="720"/>
      <c r="W35" s="720"/>
      <c r="X35" s="720"/>
      <c r="Y35" s="720"/>
      <c r="Z35" s="720"/>
      <c r="AA35" s="42"/>
      <c r="AB35" s="42"/>
      <c r="AC35" s="42"/>
      <c r="AD35" s="42"/>
    </row>
  </sheetData>
  <sheetProtection algorithmName="SHA-512" hashValue="k1TUKvDY8RM2AZeM1vQdZqnWOpHFn1aYbxPxYvWJBbkRE8+DqBHEUjaI2muB25Gjm/tZj9csGljBjohCQ6oRYw==" saltValue="fAdNqi7ynYcyzLhgcApckg==" spinCount="100000" sheet="1" scenarios="1" formatCells="0" formatRows="0"/>
  <mergeCells count="30">
    <mergeCell ref="B6:Z6"/>
    <mergeCell ref="B1:Z1"/>
    <mergeCell ref="B2:Z2"/>
    <mergeCell ref="B3:Z3"/>
    <mergeCell ref="B4:Z4"/>
    <mergeCell ref="B5:Z5"/>
    <mergeCell ref="B19:Z19"/>
    <mergeCell ref="B7:Z7"/>
    <mergeCell ref="B8:Z8"/>
    <mergeCell ref="B9:Z9"/>
    <mergeCell ref="B10:Z10"/>
    <mergeCell ref="B11:Z11"/>
    <mergeCell ref="B12:Z12"/>
    <mergeCell ref="B13:Z13"/>
    <mergeCell ref="B14:Z14"/>
    <mergeCell ref="B15:Z15"/>
    <mergeCell ref="B16:Z16"/>
    <mergeCell ref="B18:Z18"/>
    <mergeCell ref="B35:Z35"/>
    <mergeCell ref="B20:Z20"/>
    <mergeCell ref="B21:Z21"/>
    <mergeCell ref="B22:Z22"/>
    <mergeCell ref="B23:Z23"/>
    <mergeCell ref="B24:Z24"/>
    <mergeCell ref="B25:Z25"/>
    <mergeCell ref="B26:Z26"/>
    <mergeCell ref="B27:Z27"/>
    <mergeCell ref="B28:Z28"/>
    <mergeCell ref="B29:Z29"/>
    <mergeCell ref="B30:Z30"/>
  </mergeCells>
  <phoneticPr fontId="3"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具名範圍</vt:lpstr>
      </vt:variant>
      <vt:variant>
        <vt:i4>14</vt:i4>
      </vt:variant>
    </vt:vector>
  </HeadingPairs>
  <TitlesOfParts>
    <vt:vector size="22" baseType="lpstr">
      <vt:lpstr>化粧保養品安全評估暨產品資訊檔案(PIF)服務</vt:lpstr>
      <vt:lpstr>彙整資料</vt:lpstr>
      <vt:lpstr>主頁 Main Page</vt:lpstr>
      <vt:lpstr>化粧保養品安全評估暨產品資訊檔案(PIF)服務 測試項目</vt:lpstr>
      <vt:lpstr>附件一、付款切結書</vt:lpstr>
      <vt:lpstr>附件二、委託檢測聲明書</vt:lpstr>
      <vt:lpstr>安心資訊平台聲明書(事後申請)</vt:lpstr>
      <vt:lpstr>郵寄地址-中文</vt:lpstr>
      <vt:lpstr>'郵寄地址-中文'!_Hlk52786461</vt:lpstr>
      <vt:lpstr>Chinese_name</vt:lpstr>
      <vt:lpstr>English_name</vt:lpstr>
      <vt:lpstr>Issue_date</vt:lpstr>
      <vt:lpstr>'主頁 Main Page'!Mainpage_testrequired1</vt:lpstr>
      <vt:lpstr>'主頁 Main Page'!Mainpage_testrequired2</vt:lpstr>
      <vt:lpstr>'化粧保養品安全評估暨產品資訊檔案(PIF)服務'!Print_Area</vt:lpstr>
      <vt:lpstr>'化粧保養品安全評估暨產品資訊檔案(PIF)服務 測試項目'!Print_Area</vt:lpstr>
      <vt:lpstr>'主頁 Main Page'!Print_Area</vt:lpstr>
      <vt:lpstr>'安心資訊平台聲明書(事後申請)'!Print_Area</vt:lpstr>
      <vt:lpstr>附件一、付款切結書!Print_Area</vt:lpstr>
      <vt:lpstr>附件二、委託檢測聲明書!Print_Area</vt:lpstr>
      <vt:lpstr>'郵寄地址-中文'!Print_Area</vt:lpstr>
      <vt:lpstr>Version</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Fu-Sheng (New Taipei City)</dc:creator>
  <cp:lastModifiedBy>Chang, Fu-Sheng (New Taipei City)</cp:lastModifiedBy>
  <cp:lastPrinted>2025-04-14T01:55:30Z</cp:lastPrinted>
  <dcterms:created xsi:type="dcterms:W3CDTF">2025-02-18T08:37:02Z</dcterms:created>
  <dcterms:modified xsi:type="dcterms:W3CDTF">2025-07-23T05:38:59Z</dcterms:modified>
</cp:coreProperties>
</file>