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4.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25153D0F-82AE-4BB1-832B-7921B2166F09}" xr6:coauthVersionLast="47" xr6:coauthVersionMax="47" xr10:uidLastSave="{00000000-0000-0000-0000-000000000000}"/>
  <workbookProtection workbookAlgorithmName="SHA-512" workbookHashValue="ABwM6FxIL4SIqr5bfPbR2xADzTf5C7Z/SwAtTSORjA8f5l2Fl1IZcjC2vnKwJ2struHnpzcWjtZD4uitv6qbTA==" workbookSaltValue="l8kqoHdolHirAaLxKFdmIg==" workbookSpinCount="100000" lockStructure="1"/>
  <bookViews>
    <workbookView xWindow="-3840" yWindow="-16425" windowWidth="29040" windowHeight="15720" firstSheet="1" activeTab="1" xr2:uid="{92313B9B-619A-430B-855A-9F5988D49D9D}"/>
  </bookViews>
  <sheets>
    <sheet name="彙整資料" sheetId="9" state="hidden" r:id="rId1"/>
    <sheet name="主頁 Main Page" sheetId="20" r:id="rId2"/>
    <sheet name="清潔用品 測試項目" sheetId="8" r:id="rId3"/>
    <sheet name="清潔用品" sheetId="1" state="hidden" r:id="rId4"/>
    <sheet name="附件一、付款切結書" sheetId="21" r:id="rId5"/>
    <sheet name="附件二、委託檢測聲明書" sheetId="22" r:id="rId6"/>
    <sheet name="安心資訊平台聲明書(事後申請)" sheetId="23" r:id="rId7"/>
    <sheet name="郵寄地址-中文" sheetId="24" r:id="rId8"/>
  </sheets>
  <definedNames>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1">'主頁 Main Page'!$D$47</definedName>
    <definedName name="Mainpage_testrequired2" localSheetId="1">'主頁 Main Page'!$D$50:$AJ$52</definedName>
    <definedName name="_xlnm.Print_Area" localSheetId="1">'主頁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3">清潔用品!$B$1:$AK$97</definedName>
    <definedName name="_xlnm.Print_Area" localSheetId="2">'清潔用品 測試項目'!$B$1:$AK$97</definedName>
    <definedName name="_xlnm.Print_Area" localSheetId="7">'郵寄地址-中文'!$B$1:$Z$35</definedName>
    <definedName name="test_sum" localSheetId="1">#REF!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20" l="1"/>
  <c r="AR75" i="20"/>
  <c r="AR74" i="20"/>
  <c r="AR73" i="20"/>
  <c r="AR72" i="20"/>
  <c r="AR71" i="20"/>
  <c r="AR70" i="20"/>
  <c r="AR69" i="20"/>
  <c r="AR68" i="20"/>
  <c r="AR67" i="20"/>
  <c r="AR66" i="20"/>
  <c r="AR65" i="20"/>
  <c r="AR64" i="20"/>
  <c r="AR63" i="20"/>
  <c r="AR62" i="20"/>
  <c r="AR61" i="20"/>
  <c r="AR60" i="20"/>
  <c r="AR59" i="20"/>
  <c r="AR58" i="20"/>
  <c r="AR57" i="20"/>
  <c r="AR56" i="20"/>
  <c r="AR55" i="20"/>
  <c r="AR54" i="20"/>
  <c r="AK35" i="20" a="1"/>
  <c r="AK35" i="20" s="1"/>
  <c r="A35" i="20"/>
  <c r="AK34" i="20" a="1"/>
  <c r="AK34" i="20" s="1"/>
  <c r="A34" i="20"/>
  <c r="AK33" i="20" a="1"/>
  <c r="AK33" i="20" s="1"/>
  <c r="AK32" i="20" a="1"/>
  <c r="AK32" i="20" s="1"/>
  <c r="U27" i="20"/>
  <c r="AK19" i="20" a="1"/>
  <c r="AK19" i="20" s="1"/>
  <c r="AK17" i="20" a="1"/>
  <c r="AK17" i="20" s="1"/>
  <c r="D16" i="20"/>
  <c r="A16" i="20"/>
  <c r="A15" i="20"/>
  <c r="AK10" i="20" a="1"/>
  <c r="AK10" i="20" s="1"/>
  <c r="AK9" i="20" a="1"/>
  <c r="AK9" i="20" s="1"/>
  <c r="AK6" i="20" a="1"/>
  <c r="AK6" i="20" s="1"/>
  <c r="AK4" i="20" a="1"/>
  <c r="AK4" i="20" s="1"/>
  <c r="AK3" i="20" a="1"/>
  <c r="AK3" i="20" s="1"/>
  <c r="AS5" i="8"/>
  <c r="AM5" i="8" s="1"/>
  <c r="AK25" i="20" l="1"/>
  <c r="AK27" i="20"/>
  <c r="AP97" i="8"/>
  <c r="AQ97" i="8" s="1"/>
  <c r="AN97" i="8"/>
  <c r="AM97" i="8"/>
  <c r="AP96" i="8"/>
  <c r="AN96" i="8"/>
  <c r="AR96" i="8" s="1"/>
  <c r="AM96" i="8"/>
  <c r="AP95" i="8"/>
  <c r="AQ95" i="8" s="1"/>
  <c r="AN95" i="8"/>
  <c r="AR95" i="8" s="1"/>
  <c r="AM95" i="8"/>
  <c r="AP94" i="8"/>
  <c r="AN94" i="8"/>
  <c r="AR94" i="8" s="1"/>
  <c r="AM94" i="8"/>
  <c r="AP93" i="8"/>
  <c r="AQ93" i="8" s="1"/>
  <c r="AN93" i="8"/>
  <c r="AR93" i="8" s="1"/>
  <c r="AM93" i="8"/>
  <c r="AP92" i="8"/>
  <c r="AN92" i="8"/>
  <c r="AR92" i="8" s="1"/>
  <c r="AM92" i="8"/>
  <c r="AP91" i="8"/>
  <c r="AQ91" i="8" s="1"/>
  <c r="AN91" i="8"/>
  <c r="AR91" i="8" s="1"/>
  <c r="AM91" i="8"/>
  <c r="AP90" i="8"/>
  <c r="AN90" i="8"/>
  <c r="AR90" i="8" s="1"/>
  <c r="AM90" i="8"/>
  <c r="AP89" i="8"/>
  <c r="AQ89" i="8" s="1"/>
  <c r="AN89" i="8"/>
  <c r="AR89" i="8" s="1"/>
  <c r="AM89" i="8"/>
  <c r="AP88" i="8"/>
  <c r="AN88" i="8"/>
  <c r="AR88" i="8" s="1"/>
  <c r="AM88" i="8"/>
  <c r="AP87" i="8"/>
  <c r="AQ87" i="8" s="1"/>
  <c r="AN87" i="8"/>
  <c r="AR87" i="8" s="1"/>
  <c r="AM87" i="8"/>
  <c r="AP86" i="8"/>
  <c r="AN86" i="8"/>
  <c r="AR86" i="8" s="1"/>
  <c r="AM86" i="8"/>
  <c r="AP85" i="8"/>
  <c r="AQ85" i="8" s="1"/>
  <c r="AN85" i="8"/>
  <c r="AR85" i="8" s="1"/>
  <c r="AM85" i="8"/>
  <c r="AP84" i="8"/>
  <c r="AN84" i="8"/>
  <c r="AR84" i="8" s="1"/>
  <c r="AM84" i="8"/>
  <c r="AP83" i="8"/>
  <c r="AQ83" i="8" s="1"/>
  <c r="AN83" i="8"/>
  <c r="AR83" i="8" s="1"/>
  <c r="AM83" i="8"/>
  <c r="AP82" i="8"/>
  <c r="AN82" i="8"/>
  <c r="AR82" i="8" s="1"/>
  <c r="AM82" i="8"/>
  <c r="AP81" i="8"/>
  <c r="AQ81" i="8" s="1"/>
  <c r="AN81" i="8"/>
  <c r="AR81" i="8" s="1"/>
  <c r="AM81" i="8"/>
  <c r="AP80" i="8"/>
  <c r="AN80" i="8"/>
  <c r="AR80" i="8" s="1"/>
  <c r="AM80" i="8"/>
  <c r="AP79" i="8"/>
  <c r="AQ79" i="8" s="1"/>
  <c r="AN79" i="8"/>
  <c r="AR79" i="8" s="1"/>
  <c r="AM79" i="8"/>
  <c r="AP78" i="8"/>
  <c r="AN78" i="8"/>
  <c r="AR78" i="8" s="1"/>
  <c r="AM78" i="8"/>
  <c r="AP77" i="8"/>
  <c r="AQ77" i="8" s="1"/>
  <c r="AN77" i="8"/>
  <c r="AR77" i="8" s="1"/>
  <c r="AM77" i="8"/>
  <c r="AP76" i="8"/>
  <c r="AN76" i="8"/>
  <c r="AR76" i="8" s="1"/>
  <c r="AM76" i="8"/>
  <c r="AP75" i="8"/>
  <c r="AQ75" i="8" s="1"/>
  <c r="AN75" i="8"/>
  <c r="AR75" i="8" s="1"/>
  <c r="AM75" i="8"/>
  <c r="AP74" i="8"/>
  <c r="AN74" i="8"/>
  <c r="AR74" i="8" s="1"/>
  <c r="AM74" i="8"/>
  <c r="AP73" i="8"/>
  <c r="AQ73" i="8" s="1"/>
  <c r="AN73" i="8"/>
  <c r="AR73" i="8" s="1"/>
  <c r="AM73" i="8"/>
  <c r="AP72" i="8"/>
  <c r="AN72" i="8"/>
  <c r="AR72" i="8" s="1"/>
  <c r="AM72" i="8"/>
  <c r="AP71" i="8"/>
  <c r="AQ71" i="8" s="1"/>
  <c r="AN71" i="8"/>
  <c r="AR71" i="8" s="1"/>
  <c r="AM71" i="8"/>
  <c r="AP70" i="8"/>
  <c r="AN70" i="8"/>
  <c r="AR70" i="8" s="1"/>
  <c r="AM70" i="8"/>
  <c r="AP69" i="8"/>
  <c r="AQ69" i="8" s="1"/>
  <c r="AN69" i="8"/>
  <c r="AR69" i="8" s="1"/>
  <c r="AM69" i="8"/>
  <c r="AP68" i="8"/>
  <c r="AN68" i="8"/>
  <c r="AR68" i="8" s="1"/>
  <c r="AM68" i="8"/>
  <c r="AP67" i="8"/>
  <c r="AN67" i="8"/>
  <c r="AR67" i="8" s="1"/>
  <c r="AM67" i="8"/>
  <c r="AP66" i="8"/>
  <c r="AN66" i="8"/>
  <c r="AR66" i="8" s="1"/>
  <c r="AM66" i="8"/>
  <c r="AP65" i="8"/>
  <c r="AM65" i="8"/>
  <c r="AP64" i="8"/>
  <c r="AN64" i="8"/>
  <c r="AN65" i="8" s="1"/>
  <c r="AM64" i="8"/>
  <c r="AK64" i="8"/>
  <c r="AP63" i="8"/>
  <c r="AN63" i="8"/>
  <c r="AR63" i="8" s="1"/>
  <c r="AM63" i="8"/>
  <c r="AP62" i="8"/>
  <c r="AQ62" i="8" s="1"/>
  <c r="AN62" i="8"/>
  <c r="AR62" i="8" s="1"/>
  <c r="AM62" i="8"/>
  <c r="AQ61" i="8"/>
  <c r="AP61" i="8"/>
  <c r="AN61" i="8"/>
  <c r="AR61" i="8" s="1"/>
  <c r="AM61" i="8"/>
  <c r="AP60" i="8"/>
  <c r="AN60" i="8"/>
  <c r="AR60" i="8" s="1"/>
  <c r="AM60" i="8"/>
  <c r="AQ59" i="8"/>
  <c r="AP59" i="8"/>
  <c r="AN59" i="8"/>
  <c r="AR59" i="8" s="1"/>
  <c r="AM59" i="8"/>
  <c r="AP58" i="8"/>
  <c r="AN58" i="8"/>
  <c r="AM58" i="8"/>
  <c r="AC58" i="8"/>
  <c r="U58" i="8"/>
  <c r="K58" i="8"/>
  <c r="AP57" i="8"/>
  <c r="AN57" i="8"/>
  <c r="AR57" i="8" s="1"/>
  <c r="AR56" i="8"/>
  <c r="AP56" i="8"/>
  <c r="AN56" i="8"/>
  <c r="AQ56" i="8" s="1"/>
  <c r="AM56" i="8"/>
  <c r="AP55" i="8"/>
  <c r="AN55" i="8"/>
  <c r="AR55" i="8" s="1"/>
  <c r="AM55" i="8"/>
  <c r="AR54" i="8"/>
  <c r="AP54" i="8"/>
  <c r="AN54" i="8"/>
  <c r="AQ54" i="8" s="1"/>
  <c r="AM54" i="8"/>
  <c r="AP53" i="8"/>
  <c r="AN53" i="8"/>
  <c r="AR53" i="8" s="1"/>
  <c r="AM53" i="8"/>
  <c r="AP52" i="8"/>
  <c r="AN52" i="8"/>
  <c r="AQ52" i="8" s="1"/>
  <c r="AM52" i="8"/>
  <c r="AP51" i="8"/>
  <c r="AN51" i="8"/>
  <c r="AR51" i="8" s="1"/>
  <c r="AM51" i="8"/>
  <c r="AP50" i="8"/>
  <c r="AN50" i="8"/>
  <c r="AQ50" i="8" s="1"/>
  <c r="AM50" i="8"/>
  <c r="AP49" i="8"/>
  <c r="AN49" i="8"/>
  <c r="AR49" i="8" s="1"/>
  <c r="AM49" i="8"/>
  <c r="AP48" i="8"/>
  <c r="AN48" i="8"/>
  <c r="AR48" i="8" s="1"/>
  <c r="AM48" i="8"/>
  <c r="AK48" i="8"/>
  <c r="AP47" i="8"/>
  <c r="AN47" i="8"/>
  <c r="AR47" i="8" s="1"/>
  <c r="AM47" i="8"/>
  <c r="AP46" i="8"/>
  <c r="AN46" i="8"/>
  <c r="AR46" i="8" s="1"/>
  <c r="AM46" i="8"/>
  <c r="AN45" i="8"/>
  <c r="AR45" i="8" s="1"/>
  <c r="AM45" i="8"/>
  <c r="AP44" i="8"/>
  <c r="AN44" i="8"/>
  <c r="AR44" i="8" s="1"/>
  <c r="AM44" i="8"/>
  <c r="AK44" i="8"/>
  <c r="AP43" i="8"/>
  <c r="AN43" i="8"/>
  <c r="AR43" i="8" s="1"/>
  <c r="AM43" i="8"/>
  <c r="AP42" i="8"/>
  <c r="AN42" i="8"/>
  <c r="AR42" i="8" s="1"/>
  <c r="AM42" i="8"/>
  <c r="AP41" i="8"/>
  <c r="AN41" i="8"/>
  <c r="AM41" i="8"/>
  <c r="AP40" i="8"/>
  <c r="AN40" i="8"/>
  <c r="AR40" i="8" s="1"/>
  <c r="AM40" i="8"/>
  <c r="AP39" i="8"/>
  <c r="AN39" i="8"/>
  <c r="AR39" i="8" s="1"/>
  <c r="AM39" i="8"/>
  <c r="AK39" i="8"/>
  <c r="AP38" i="8"/>
  <c r="AN38" i="8"/>
  <c r="AR38" i="8" s="1"/>
  <c r="AM38" i="8"/>
  <c r="AP37" i="8"/>
  <c r="AQ37" i="8" s="1"/>
  <c r="AN37" i="8"/>
  <c r="AR37" i="8" s="1"/>
  <c r="AM37" i="8"/>
  <c r="AQ36" i="8"/>
  <c r="AP36" i="8"/>
  <c r="AN36" i="8"/>
  <c r="AR36" i="8" s="1"/>
  <c r="AM36" i="8"/>
  <c r="AK36" i="8"/>
  <c r="AR35" i="8"/>
  <c r="AQ35" i="8"/>
  <c r="AP35" i="8"/>
  <c r="AN35" i="8"/>
  <c r="AM35" i="8"/>
  <c r="AR34" i="8"/>
  <c r="AP34" i="8"/>
  <c r="AQ34" i="8" s="1"/>
  <c r="AN34" i="8"/>
  <c r="AM34" i="8"/>
  <c r="AR33" i="8"/>
  <c r="AQ33" i="8"/>
  <c r="AP33" i="8"/>
  <c r="AN33" i="8"/>
  <c r="AM33" i="8"/>
  <c r="AR32" i="8"/>
  <c r="AP32" i="8"/>
  <c r="AQ32" i="8" s="1"/>
  <c r="AN32" i="8"/>
  <c r="AM32" i="8"/>
  <c r="AR31" i="8"/>
  <c r="AQ31" i="8"/>
  <c r="AP31" i="8"/>
  <c r="AN31" i="8"/>
  <c r="AM31" i="8"/>
  <c r="AK31" i="8"/>
  <c r="AR30" i="8"/>
  <c r="AQ30" i="8"/>
  <c r="AP30" i="8"/>
  <c r="AN30" i="8"/>
  <c r="AM30" i="8"/>
  <c r="AR29" i="8"/>
  <c r="AQ29" i="8"/>
  <c r="AP29" i="8"/>
  <c r="AN29" i="8"/>
  <c r="AM29" i="8"/>
  <c r="AR28" i="8"/>
  <c r="AQ28" i="8"/>
  <c r="AP28" i="8"/>
  <c r="AN28" i="8"/>
  <c r="AM28" i="8"/>
  <c r="AR27" i="8"/>
  <c r="AQ27" i="8"/>
  <c r="AP27" i="8"/>
  <c r="AN27" i="8"/>
  <c r="AM27" i="8"/>
  <c r="AR26" i="8"/>
  <c r="AQ26" i="8"/>
  <c r="AP26" i="8"/>
  <c r="AN26" i="8"/>
  <c r="AM26" i="8"/>
  <c r="AR25" i="8"/>
  <c r="AQ25" i="8"/>
  <c r="AP25" i="8"/>
  <c r="AN25" i="8"/>
  <c r="AM25" i="8"/>
  <c r="AR24" i="8"/>
  <c r="AQ24" i="8"/>
  <c r="AP24" i="8"/>
  <c r="AN24" i="8"/>
  <c r="AM24" i="8"/>
  <c r="AR23" i="8"/>
  <c r="AQ23" i="8"/>
  <c r="AP23" i="8"/>
  <c r="AN23" i="8"/>
  <c r="AM23" i="8"/>
  <c r="AK23" i="8"/>
  <c r="AR22" i="8"/>
  <c r="AQ22" i="8"/>
  <c r="AP22" i="8"/>
  <c r="AN22" i="8"/>
  <c r="AM22" i="8"/>
  <c r="AR21" i="8"/>
  <c r="AQ21" i="8"/>
  <c r="AP21" i="8"/>
  <c r="AN21" i="8"/>
  <c r="AM21" i="8"/>
  <c r="AP20" i="8"/>
  <c r="AN20" i="8"/>
  <c r="AR20" i="8" s="1"/>
  <c r="AM20" i="8"/>
  <c r="AR19" i="8"/>
  <c r="AQ19" i="8"/>
  <c r="AP19" i="8"/>
  <c r="AN19" i="8"/>
  <c r="AM19" i="8"/>
  <c r="AR18" i="8"/>
  <c r="AP18" i="8"/>
  <c r="AQ18" i="8" s="1"/>
  <c r="AN18" i="8"/>
  <c r="AM18" i="8"/>
  <c r="AP17" i="8"/>
  <c r="AN17" i="8"/>
  <c r="AR17" i="8" s="1"/>
  <c r="AM17" i="8"/>
  <c r="AK17" i="8"/>
  <c r="AP16" i="8"/>
  <c r="AN16" i="8"/>
  <c r="AR16" i="8" s="1"/>
  <c r="AM16" i="8"/>
  <c r="AP15" i="8"/>
  <c r="AN15" i="8"/>
  <c r="AM15" i="8"/>
  <c r="AP14" i="8"/>
  <c r="AN14" i="8"/>
  <c r="AR14" i="8" s="1"/>
  <c r="AM14" i="8"/>
  <c r="U14" i="8"/>
  <c r="K14" i="8"/>
  <c r="AP13" i="8"/>
  <c r="AN13" i="8"/>
  <c r="AR13" i="8" s="1"/>
  <c r="AQ12" i="8"/>
  <c r="AP12" i="8"/>
  <c r="AN12" i="8"/>
  <c r="AR12" i="8" s="1"/>
  <c r="AM12" i="8"/>
  <c r="AP11" i="8"/>
  <c r="AN11" i="8"/>
  <c r="AR11" i="8" s="1"/>
  <c r="AM11" i="8"/>
  <c r="AP10" i="8"/>
  <c r="AN10" i="8"/>
  <c r="AR10" i="8" s="1"/>
  <c r="AM10" i="8"/>
  <c r="AP9" i="8"/>
  <c r="AQ9" i="8" s="1"/>
  <c r="AN9" i="8"/>
  <c r="AR9" i="8" s="1"/>
  <c r="AM9" i="8"/>
  <c r="AP8" i="8"/>
  <c r="AN8" i="8"/>
  <c r="AR8" i="8" s="1"/>
  <c r="AM8" i="8"/>
  <c r="AP7" i="8"/>
  <c r="AQ7" i="8" s="1"/>
  <c r="AN7" i="8"/>
  <c r="AR7" i="8" s="1"/>
  <c r="AM7" i="8"/>
  <c r="AP6" i="8"/>
  <c r="AN6" i="8"/>
  <c r="AR6" i="8" s="1"/>
  <c r="AM6" i="8"/>
  <c r="AP4" i="8"/>
  <c r="AP5" i="8" s="1"/>
  <c r="AN4" i="8"/>
  <c r="AN5" i="8" s="1"/>
  <c r="AK4" i="8"/>
  <c r="AP3" i="8"/>
  <c r="AN3" i="8"/>
  <c r="AR3" i="8" s="1"/>
  <c r="AM3" i="8"/>
  <c r="AM55" i="1"/>
  <c r="AQ11" i="8" l="1"/>
  <c r="AR41" i="8"/>
  <c r="AR97" i="8"/>
  <c r="AR58" i="8"/>
  <c r="AQ15" i="8"/>
  <c r="AR5" i="8"/>
  <c r="AQ67" i="8"/>
  <c r="AR50" i="8"/>
  <c r="AQ60" i="8"/>
  <c r="AR52" i="8"/>
  <c r="AQ20" i="8"/>
  <c r="AQ17" i="8"/>
  <c r="AR15" i="8"/>
  <c r="AQ13" i="8"/>
  <c r="AQ10" i="8"/>
  <c r="AQ8" i="8"/>
  <c r="AQ4" i="8"/>
  <c r="AQ6" i="8"/>
  <c r="AR4" i="8"/>
  <c r="AQ5" i="8"/>
  <c r="AM4" i="8" s="1"/>
  <c r="AQ58" i="8"/>
  <c r="AS57" i="8" s="1"/>
  <c r="AM57" i="8" s="1"/>
  <c r="AQ38" i="8"/>
  <c r="AR65" i="8"/>
  <c r="AQ65" i="8"/>
  <c r="AQ39" i="8"/>
  <c r="AQ41" i="8"/>
  <c r="AQ43" i="8"/>
  <c r="AQ45" i="8"/>
  <c r="AQ47" i="8"/>
  <c r="AQ64" i="8"/>
  <c r="AQ66" i="8"/>
  <c r="AQ68" i="8"/>
  <c r="AQ70" i="8"/>
  <c r="AQ72" i="8"/>
  <c r="AQ74" i="8"/>
  <c r="AQ76" i="8"/>
  <c r="AQ78" i="8"/>
  <c r="AQ80" i="8"/>
  <c r="AQ82" i="8"/>
  <c r="AQ84" i="8"/>
  <c r="AQ86" i="8"/>
  <c r="AQ88" i="8"/>
  <c r="AQ90" i="8"/>
  <c r="AQ92" i="8"/>
  <c r="AQ94" i="8"/>
  <c r="AQ96" i="8"/>
  <c r="AQ3" i="8"/>
  <c r="AT3" i="8" s="1"/>
  <c r="AQ14" i="8"/>
  <c r="AS13" i="8" s="1"/>
  <c r="AM13" i="8" s="1"/>
  <c r="AQ16" i="8"/>
  <c r="AQ49" i="8"/>
  <c r="AQ51" i="8"/>
  <c r="AQ53" i="8"/>
  <c r="AQ55" i="8"/>
  <c r="AQ57" i="8"/>
  <c r="AR64" i="8"/>
  <c r="AQ63" i="8"/>
  <c r="AQ40" i="8"/>
  <c r="AQ42" i="8"/>
  <c r="AQ46" i="8"/>
  <c r="AQ44" i="8"/>
  <c r="AQ48" i="8"/>
  <c r="AP65" i="1"/>
  <c r="AM56" i="1"/>
  <c r="AM43" i="1"/>
  <c r="AM42" i="1"/>
  <c r="AT4" i="8" l="1"/>
  <c r="AT5" i="8" s="1"/>
  <c r="AP14" i="1"/>
  <c r="AP57" i="1"/>
  <c r="AP58" i="1"/>
  <c r="AM58" i="1"/>
  <c r="AN58" i="1"/>
  <c r="AM14" i="1"/>
  <c r="AT6" i="8" l="1"/>
  <c r="AT7" i="8" s="1"/>
  <c r="AT8" i="8" s="1"/>
  <c r="AT9" i="8" s="1"/>
  <c r="AT10" i="8" s="1"/>
  <c r="AT11" i="8" s="1"/>
  <c r="AT12" i="8" s="1"/>
  <c r="AT13" i="8" s="1"/>
  <c r="AT14" i="8" s="1"/>
  <c r="AT15" i="8" s="1"/>
  <c r="AT16" i="8" s="1"/>
  <c r="AT17" i="8" s="1"/>
  <c r="AT18" i="8" s="1"/>
  <c r="AT19" i="8" s="1"/>
  <c r="AT20" i="8" s="1"/>
  <c r="AT21" i="8" s="1"/>
  <c r="AT22" i="8" s="1"/>
  <c r="AT23" i="8" s="1"/>
  <c r="AT24" i="8" s="1"/>
  <c r="AT25" i="8" s="1"/>
  <c r="AT26" i="8" s="1"/>
  <c r="AT27" i="8" s="1"/>
  <c r="AT28" i="8" s="1"/>
  <c r="AT29" i="8" s="1"/>
  <c r="AT30" i="8" s="1"/>
  <c r="AT31" i="8" s="1"/>
  <c r="AT32" i="8" s="1"/>
  <c r="AT33" i="8" s="1"/>
  <c r="AT34" i="8" s="1"/>
  <c r="AT35" i="8" s="1"/>
  <c r="AT36" i="8" s="1"/>
  <c r="AT37" i="8" s="1"/>
  <c r="AT38" i="8" s="1"/>
  <c r="AT39" i="8" s="1"/>
  <c r="AT40" i="8" s="1"/>
  <c r="AT41" i="8" s="1"/>
  <c r="AT42" i="8" s="1"/>
  <c r="AT43" i="8" s="1"/>
  <c r="AT44" i="8" s="1"/>
  <c r="AT45" i="8" s="1"/>
  <c r="AT46" i="8" s="1"/>
  <c r="AT47" i="8" s="1"/>
  <c r="AT48" i="8" s="1"/>
  <c r="AT49" i="8" s="1"/>
  <c r="AT50" i="8" s="1"/>
  <c r="AT51" i="8" s="1"/>
  <c r="AT52" i="8" s="1"/>
  <c r="AT53" i="8" s="1"/>
  <c r="AT54" i="8" s="1"/>
  <c r="AT55" i="8" s="1"/>
  <c r="AT56" i="8" s="1"/>
  <c r="AT57" i="8" s="1"/>
  <c r="AT58" i="8" s="1"/>
  <c r="AT59" i="8" s="1"/>
  <c r="AT60" i="8" s="1"/>
  <c r="AT61" i="8" s="1"/>
  <c r="AT62" i="8" s="1"/>
  <c r="AT63" i="8" s="1"/>
  <c r="AT64" i="8" s="1"/>
  <c r="AT65" i="8" s="1"/>
  <c r="AT66" i="8" s="1"/>
  <c r="AT67" i="8" s="1"/>
  <c r="AT68" i="8" s="1"/>
  <c r="AT69" i="8" s="1"/>
  <c r="AT70" i="8" s="1"/>
  <c r="AT71" i="8" s="1"/>
  <c r="AT72" i="8" s="1"/>
  <c r="AT73" i="8" s="1"/>
  <c r="AT74" i="8" s="1"/>
  <c r="AT75" i="8" s="1"/>
  <c r="AT76" i="8" s="1"/>
  <c r="AT77" i="8" s="1"/>
  <c r="AT78" i="8" s="1"/>
  <c r="AT79" i="8" s="1"/>
  <c r="AT80" i="8" s="1"/>
  <c r="AT81" i="8" s="1"/>
  <c r="AT82" i="8" s="1"/>
  <c r="AT83" i="8" s="1"/>
  <c r="AT84" i="8" s="1"/>
  <c r="AT85" i="8" s="1"/>
  <c r="AT86" i="8" s="1"/>
  <c r="AT87" i="8" s="1"/>
  <c r="AT88" i="8" s="1"/>
  <c r="AT89" i="8" s="1"/>
  <c r="AT90" i="8" s="1"/>
  <c r="AT91" i="8" s="1"/>
  <c r="AT92" i="8" s="1"/>
  <c r="AT93" i="8" s="1"/>
  <c r="AT94" i="8" s="1"/>
  <c r="AT95" i="8" s="1"/>
  <c r="AT96" i="8" s="1"/>
  <c r="AT97" i="8" s="1"/>
  <c r="AC58" i="1"/>
  <c r="U58" i="1"/>
  <c r="K58" i="1"/>
  <c r="K14" i="1"/>
  <c r="U14" i="1"/>
  <c r="AY1" i="8" l="1" a="1"/>
  <c r="AY1" i="8" s="1"/>
  <c r="AY2" i="8" s="1" a="1"/>
  <c r="AY2" i="8" s="1"/>
  <c r="AY3" i="8" s="1"/>
  <c r="D2" i="9" s="1"/>
  <c r="B2" i="9" s="1"/>
  <c r="AO3" i="20" s="1"/>
  <c r="D50" i="20" s="1"/>
  <c r="AP4" i="1"/>
  <c r="AY1" i="1" l="1"/>
  <c r="AP16" i="1" l="1"/>
  <c r="AN32" i="1"/>
  <c r="AN31" i="1"/>
  <c r="AN48" i="1"/>
  <c r="AN45" i="1"/>
  <c r="AN44" i="1"/>
  <c r="AN39" i="1"/>
  <c r="AN38" i="1"/>
  <c r="AN36"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1" i="1"/>
  <c r="AP62" i="1" s="1"/>
  <c r="AP60" i="1"/>
  <c r="AP59" i="1"/>
  <c r="AP56" i="1"/>
  <c r="AP55" i="1"/>
  <c r="AP54" i="1"/>
  <c r="AP53" i="1"/>
  <c r="AP52" i="1"/>
  <c r="AP51" i="1"/>
  <c r="AP50" i="1"/>
  <c r="AP49" i="1"/>
  <c r="AP47" i="1"/>
  <c r="AP46" i="1"/>
  <c r="AP43" i="1"/>
  <c r="AP42" i="1"/>
  <c r="AP41" i="1"/>
  <c r="AP40" i="1"/>
  <c r="AP37" i="1"/>
  <c r="AP35" i="1"/>
  <c r="AP34" i="1"/>
  <c r="AP33" i="1"/>
  <c r="AP30" i="1"/>
  <c r="AP29" i="1"/>
  <c r="AP28" i="1"/>
  <c r="AP27" i="1"/>
  <c r="AP26" i="1"/>
  <c r="AP25" i="1"/>
  <c r="AP24" i="1"/>
  <c r="AP22" i="1"/>
  <c r="AP21" i="1"/>
  <c r="AP20" i="1"/>
  <c r="AP19" i="1"/>
  <c r="AP18" i="1"/>
  <c r="AP15" i="1"/>
  <c r="AP13" i="1"/>
  <c r="AP12" i="1"/>
  <c r="AP11" i="1"/>
  <c r="AP10" i="1"/>
  <c r="AP9" i="1"/>
  <c r="AP8" i="1"/>
  <c r="AP7" i="1"/>
  <c r="AP6" i="1"/>
  <c r="AP5" i="1"/>
  <c r="AM65" i="1"/>
  <c r="AN62" i="1" l="1"/>
  <c r="AN63" i="1"/>
  <c r="AN64" i="1"/>
  <c r="AN65" i="1" s="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1" i="1"/>
  <c r="AN60" i="1"/>
  <c r="AN59" i="1"/>
  <c r="AN57" i="1"/>
  <c r="AN56" i="1"/>
  <c r="AN55" i="1"/>
  <c r="AN54" i="1"/>
  <c r="AN53" i="1"/>
  <c r="AN52" i="1"/>
  <c r="AN51" i="1"/>
  <c r="AN50" i="1"/>
  <c r="AN49" i="1"/>
  <c r="AN47" i="1"/>
  <c r="AN46" i="1"/>
  <c r="AN43" i="1"/>
  <c r="AN42" i="1"/>
  <c r="AN41" i="1"/>
  <c r="AN40" i="1"/>
  <c r="AN37" i="1"/>
  <c r="AN35" i="1"/>
  <c r="AN34" i="1"/>
  <c r="AN33" i="1"/>
  <c r="AN30" i="1"/>
  <c r="AN29" i="1"/>
  <c r="AN28" i="1"/>
  <c r="AN27" i="1"/>
  <c r="AN26" i="1"/>
  <c r="AN25" i="1"/>
  <c r="AN24" i="1"/>
  <c r="AN23" i="1"/>
  <c r="AN22" i="1"/>
  <c r="AN21" i="1"/>
  <c r="AN20" i="1"/>
  <c r="AN19" i="1"/>
  <c r="AN18" i="1"/>
  <c r="AN17" i="1"/>
  <c r="AN16" i="1"/>
  <c r="AN15" i="1"/>
  <c r="AN14" i="1"/>
  <c r="AQ14" i="1" s="1"/>
  <c r="AS13" i="1" s="1"/>
  <c r="AN13" i="1"/>
  <c r="AN12" i="1"/>
  <c r="AN11" i="1"/>
  <c r="AN10" i="1"/>
  <c r="AN9" i="1"/>
  <c r="AN8" i="1"/>
  <c r="AN7" i="1"/>
  <c r="AN6" i="1"/>
  <c r="AN4" i="1"/>
  <c r="AN3" i="1"/>
  <c r="AM5" i="1"/>
  <c r="AK4" i="1"/>
  <c r="AK17" i="1"/>
  <c r="AK23" i="1"/>
  <c r="AK31" i="1"/>
  <c r="AK36" i="1"/>
  <c r="AK39" i="1"/>
  <c r="AK44" i="1"/>
  <c r="AK4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1" i="1"/>
  <c r="AM60" i="1"/>
  <c r="AM59" i="1"/>
  <c r="AM54" i="1"/>
  <c r="AM53" i="1"/>
  <c r="AM52" i="1"/>
  <c r="AM51" i="1"/>
  <c r="AM50" i="1"/>
  <c r="AM49" i="1"/>
  <c r="AM47" i="1"/>
  <c r="AM46" i="1"/>
  <c r="AM41" i="1"/>
  <c r="AM40" i="1"/>
  <c r="AM37" i="1"/>
  <c r="AM35" i="1"/>
  <c r="AM34" i="1"/>
  <c r="AM33" i="1"/>
  <c r="AM30" i="1"/>
  <c r="AM29" i="1"/>
  <c r="AM28" i="1"/>
  <c r="AM27" i="1"/>
  <c r="AM26" i="1"/>
  <c r="AM25" i="1"/>
  <c r="AM24" i="1"/>
  <c r="AM22" i="1"/>
  <c r="AM21" i="1"/>
  <c r="AM20" i="1"/>
  <c r="AM19" i="1"/>
  <c r="AM18" i="1"/>
  <c r="AM15" i="1"/>
  <c r="AM12" i="1"/>
  <c r="AM11" i="1"/>
  <c r="AM10" i="1"/>
  <c r="AM9" i="1"/>
  <c r="AM8" i="1"/>
  <c r="AM7" i="1"/>
  <c r="AM6" i="1"/>
  <c r="AN5" i="1" l="1"/>
  <c r="AR4" i="1"/>
  <c r="AP63" i="1"/>
  <c r="AM63" i="1"/>
  <c r="AM62" i="1"/>
  <c r="AP44" i="1"/>
  <c r="AM45" i="1"/>
  <c r="AM16" i="1"/>
  <c r="AP32" i="1"/>
  <c r="AM32" i="1"/>
  <c r="AP64" i="1"/>
  <c r="AM64" i="1"/>
  <c r="AP38" i="1"/>
  <c r="AM38" i="1"/>
  <c r="AP48" i="1"/>
  <c r="AM48" i="1"/>
  <c r="AM44" i="1"/>
  <c r="AP39" i="1"/>
  <c r="AM39" i="1"/>
  <c r="AP36" i="1"/>
  <c r="AM36" i="1"/>
  <c r="AP31" i="1"/>
  <c r="AM31" i="1"/>
  <c r="AP23" i="1"/>
  <c r="AM23" i="1"/>
  <c r="AP17" i="1"/>
  <c r="AM17" i="1"/>
  <c r="AP3" i="1" l="1"/>
  <c r="AM3" i="1"/>
  <c r="AR58" i="1" l="1"/>
  <c r="AK64" i="1"/>
  <c r="AR79" i="1" l="1"/>
  <c r="AQ79" i="1"/>
  <c r="AQ16" i="1"/>
  <c r="AR16" i="1"/>
  <c r="AR33" i="1"/>
  <c r="AQ33" i="1"/>
  <c r="AR66" i="1"/>
  <c r="AQ66" i="1"/>
  <c r="AQ25" i="1"/>
  <c r="AR25" i="1"/>
  <c r="AQ86" i="1"/>
  <c r="AR86" i="1"/>
  <c r="AQ40" i="1"/>
  <c r="AR40" i="1"/>
  <c r="AQ68" i="1"/>
  <c r="AR68" i="1"/>
  <c r="AR7" i="1"/>
  <c r="AQ7" i="1"/>
  <c r="AQ15" i="1"/>
  <c r="AR15" i="1"/>
  <c r="AR47" i="1"/>
  <c r="AQ47" i="1"/>
  <c r="AR44" i="1"/>
  <c r="AQ44" i="1"/>
  <c r="AQ59" i="1"/>
  <c r="AR59" i="1"/>
  <c r="AR67" i="1"/>
  <c r="AQ67" i="1"/>
  <c r="AR49" i="1"/>
  <c r="AQ49" i="1"/>
  <c r="AR51" i="1"/>
  <c r="AQ51" i="1"/>
  <c r="AQ22" i="1"/>
  <c r="AR22" i="1"/>
  <c r="AQ80" i="1"/>
  <c r="AR80" i="1"/>
  <c r="AR45" i="1"/>
  <c r="AQ45" i="1"/>
  <c r="AQ60" i="1"/>
  <c r="AR60" i="1"/>
  <c r="AQ96" i="1"/>
  <c r="AR96" i="1"/>
  <c r="AQ53" i="1"/>
  <c r="AR53" i="1"/>
  <c r="AQ36" i="1"/>
  <c r="AR36" i="1"/>
  <c r="AQ85" i="1"/>
  <c r="AR85" i="1"/>
  <c r="AR35" i="1"/>
  <c r="AQ35" i="1"/>
  <c r="AR69" i="1"/>
  <c r="AQ69" i="1"/>
  <c r="AR9" i="1"/>
  <c r="AQ9" i="1"/>
  <c r="AR90" i="1"/>
  <c r="AQ90" i="1"/>
  <c r="AQ84" i="1"/>
  <c r="AR84" i="1"/>
  <c r="AR89" i="1"/>
  <c r="AQ89" i="1"/>
  <c r="AQ12" i="1"/>
  <c r="AR12" i="1"/>
  <c r="AR46" i="1"/>
  <c r="AQ46" i="1"/>
  <c r="AQ74" i="1"/>
  <c r="AR74" i="1"/>
  <c r="AQ8" i="1"/>
  <c r="AR8" i="1"/>
  <c r="AQ52" i="1"/>
  <c r="AR52" i="1"/>
  <c r="AQ92" i="1"/>
  <c r="AR92" i="1"/>
  <c r="AQ71" i="1"/>
  <c r="AR71" i="1"/>
  <c r="AQ37" i="1"/>
  <c r="AR37" i="1"/>
  <c r="AR93" i="1"/>
  <c r="AQ93" i="1"/>
  <c r="AQ43" i="1"/>
  <c r="AR43" i="1"/>
  <c r="AQ73" i="1"/>
  <c r="AR73" i="1"/>
  <c r="AQ41" i="1"/>
  <c r="AR41" i="1"/>
  <c r="AR18" i="1"/>
  <c r="AQ18" i="1"/>
  <c r="AQ34" i="1"/>
  <c r="AR34" i="1"/>
  <c r="AQ94" i="1"/>
  <c r="AR94" i="1"/>
  <c r="AQ95" i="1"/>
  <c r="AR95" i="1"/>
  <c r="AR20" i="1"/>
  <c r="AQ20" i="1"/>
  <c r="AR29" i="1"/>
  <c r="AQ29" i="1"/>
  <c r="AQ10" i="1"/>
  <c r="AR10" i="1"/>
  <c r="AR17" i="1"/>
  <c r="AQ17" i="1"/>
  <c r="AR64" i="1"/>
  <c r="AQ64" i="1"/>
  <c r="AQ50" i="1"/>
  <c r="AR50" i="1"/>
  <c r="AR78" i="1"/>
  <c r="AQ78" i="1"/>
  <c r="AR76" i="1"/>
  <c r="AQ76" i="1"/>
  <c r="AR27" i="1"/>
  <c r="AQ27" i="1"/>
  <c r="AR87" i="1"/>
  <c r="AQ87" i="1"/>
  <c r="AQ26" i="1"/>
  <c r="AR26" i="1"/>
  <c r="AR23" i="1"/>
  <c r="AQ23" i="1"/>
  <c r="AQ28" i="1"/>
  <c r="AR28" i="1"/>
  <c r="AR32" i="1"/>
  <c r="AQ32" i="1"/>
  <c r="AQ82" i="1"/>
  <c r="AR82" i="1"/>
  <c r="AQ61" i="1"/>
  <c r="AR61" i="1"/>
  <c r="AR21" i="1"/>
  <c r="AQ21" i="1"/>
  <c r="AQ72" i="1"/>
  <c r="AR72" i="1"/>
  <c r="AR81" i="1"/>
  <c r="AQ81" i="1"/>
  <c r="AR19" i="1"/>
  <c r="AQ19" i="1"/>
  <c r="AQ97" i="1"/>
  <c r="AR97" i="1"/>
  <c r="AQ88" i="1"/>
  <c r="AR88" i="1"/>
  <c r="AR91" i="1"/>
  <c r="AQ91" i="1"/>
  <c r="AR30" i="1"/>
  <c r="AQ30" i="1"/>
  <c r="AQ11" i="1"/>
  <c r="AR11" i="1"/>
  <c r="AR31" i="1"/>
  <c r="AQ31" i="1"/>
  <c r="AR77" i="1"/>
  <c r="AQ77" i="1"/>
  <c r="AR62" i="1"/>
  <c r="AQ62" i="1"/>
  <c r="AQ24" i="1"/>
  <c r="AR24" i="1"/>
  <c r="AQ83" i="1"/>
  <c r="AR83" i="1"/>
  <c r="AR75" i="1"/>
  <c r="AQ75" i="1"/>
  <c r="AQ70" i="1"/>
  <c r="AR70" i="1"/>
  <c r="AQ58" i="1"/>
  <c r="AS57" i="1" s="1"/>
  <c r="AQ55" i="1"/>
  <c r="AR55" i="1"/>
  <c r="AR54" i="1"/>
  <c r="AQ54" i="1"/>
  <c r="AR56" i="1"/>
  <c r="AQ56" i="1"/>
  <c r="AR63" i="1"/>
  <c r="AQ63" i="1"/>
  <c r="AQ48" i="1"/>
  <c r="AR48" i="1"/>
  <c r="AQ57" i="1"/>
  <c r="AR57" i="1"/>
  <c r="AR38" i="1"/>
  <c r="AQ38" i="1"/>
  <c r="AR39" i="1"/>
  <c r="AQ39" i="1"/>
  <c r="AR42" i="1"/>
  <c r="AQ42" i="1"/>
  <c r="AQ13" i="1"/>
  <c r="AR13" i="1"/>
  <c r="AR14" i="1"/>
  <c r="AQ4" i="1"/>
  <c r="AR6" i="1"/>
  <c r="AQ6" i="1"/>
  <c r="AR3" i="1"/>
  <c r="AQ3" i="1"/>
  <c r="AT3" i="1" s="1"/>
  <c r="AM13" i="1" l="1"/>
  <c r="AM57" i="1"/>
  <c r="AR65" i="1"/>
  <c r="AQ65" i="1"/>
  <c r="AR5" i="1"/>
  <c r="AQ5" i="1"/>
  <c r="AS4" i="1" s="1"/>
  <c r="AM4" i="1" l="1"/>
  <c r="AT4" i="1" s="1"/>
  <c r="AT5" i="1" s="1"/>
  <c r="AT6" i="1" s="1"/>
  <c r="AT7" i="1" s="1"/>
  <c r="AT8" i="1" s="1"/>
  <c r="AT9" i="1" s="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T48" i="1" s="1"/>
  <c r="AT49" i="1" s="1"/>
  <c r="AT50" i="1" s="1"/>
  <c r="AT51" i="1" s="1"/>
  <c r="AT52" i="1" s="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T76" i="1" s="1"/>
  <c r="AT77" i="1" s="1"/>
  <c r="AT78" i="1" s="1"/>
  <c r="AT79" i="1" s="1"/>
  <c r="AT80" i="1" s="1"/>
  <c r="AT81" i="1" s="1"/>
  <c r="AT82" i="1" s="1"/>
  <c r="AT83" i="1" s="1"/>
  <c r="AT84" i="1" s="1"/>
  <c r="AT85" i="1" s="1"/>
  <c r="AT86" i="1" s="1"/>
  <c r="AT87" i="1" s="1"/>
  <c r="AT88" i="1" s="1"/>
  <c r="AT89" i="1" s="1"/>
  <c r="AT90" i="1" s="1"/>
  <c r="AT91" i="1" s="1"/>
  <c r="AT92" i="1" s="1"/>
  <c r="AT93" i="1" s="1"/>
  <c r="AT94" i="1" s="1"/>
  <c r="AT95" i="1" s="1"/>
  <c r="AT96" i="1" s="1"/>
  <c r="AT97" i="1" s="1"/>
  <c r="AY2" i="1" l="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3264EEB5-5957-4FAA-A9C6-D1346F9EE81E}">
      <text>
        <r>
          <rPr>
            <b/>
            <sz val="9"/>
            <color indexed="81"/>
            <rFont val="細明體"/>
            <family val="3"/>
            <charset val="136"/>
          </rPr>
          <t>←
←
←
←
←
←
←
←
←</t>
        </r>
      </text>
    </comment>
    <comment ref="A47" authorId="0" shapeId="0" xr:uid="{DEDE7BB8-9E79-49AC-8239-BD4820CC1828}">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92B29D63-00A4-4483-BBF4-D9E1492630D8}">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<sst xmlns="http://schemas.openxmlformats.org/spreadsheetml/2006/main" count="852" uniqueCount="494">
  <si>
    <t>發行日期Issued Date：</t>
    <phoneticPr fontId="1" type="noConversion"/>
  </si>
  <si>
    <t>版次Version：</t>
    <phoneticPr fontId="1" type="noConversion"/>
  </si>
  <si>
    <t>※ 項目前有標示★符號表示為TFDA認證項目，◎符號表示為TAF認證項目。★ Indicated as TFDA Accreditation Testing Field. ◎ Indicated as TAF Accreditation Testing Field.</t>
    <phoneticPr fontId="1" type="noConversion"/>
  </si>
  <si>
    <t>清潔用品 (Cleaning Products)：</t>
    <phoneticPr fontId="1"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</si>
  <si>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</si>
  <si>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</si>
  <si>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</si>
  <si>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r>
      <rPr>
        <b/>
        <sz val="11"/>
        <color rgb="FF000000"/>
        <rFont val="微軟正黑體"/>
        <family val="2"/>
        <charset val="136"/>
      </rPr>
      <t>發票廠商</t>
    </r>
    <phoneticPr fontId="1" type="noConversion"/>
  </si>
  <si>
    <t>Invoice</t>
    <phoneticPr fontId="1" type="noConversion"/>
  </si>
  <si>
    <r>
      <rPr>
        <b/>
        <sz val="11"/>
        <color rgb="FF000000"/>
        <rFont val="微軟正黑體"/>
        <family val="2"/>
        <charset val="136"/>
      </rPr>
      <t>報告需求</t>
    </r>
    <phoneticPr fontId="1" type="noConversion"/>
  </si>
  <si>
    <t>Report requriement</t>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</si>
  <si>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</si>
  <si>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</si>
  <si>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</si>
  <si>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</si>
  <si>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</si>
  <si>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</si>
  <si>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</si>
  <si>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</si>
  <si>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</si>
  <si>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r>
      <rPr>
        <sz val="9"/>
        <rFont val="微軟正黑體"/>
        <family val="2"/>
        <charset val="136"/>
      </rPr>
      <t>散裝</t>
    </r>
    <r>
      <rPr>
        <sz val="9"/>
        <rFont val="Arial"/>
        <family val="2"/>
      </rPr>
      <t xml:space="preserve"> </t>
    </r>
    <r>
      <rPr>
        <b/>
        <sz val="10"/>
        <rFont val="Arial"/>
        <family val="2"/>
      </rPr>
      <t xml:space="preserve">In Bulk  </t>
    </r>
    <phoneticPr fontId="1"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</si>
  <si>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</si>
  <si>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</si>
  <si>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</si>
  <si>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</si>
  <si>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</si>
  <si>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r>
      <rPr>
        <b/>
        <sz val="11"/>
        <color rgb="FF000000"/>
        <rFont val="微軟正黑體"/>
        <family val="2"/>
        <charset val="136"/>
      </rPr>
      <t>委託測試項目</t>
    </r>
    <phoneticPr fontId="1"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</si>
  <si>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</si>
  <si>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Signature</t>
    <phoneticPr fontId="1" type="noConversion"/>
  </si>
  <si>
    <t xml:space="preserve">Date in: </t>
    <phoneticPr fontId="1" type="noConversion"/>
  </si>
  <si>
    <t>Date out:</t>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</si>
  <si>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</si>
  <si>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</si>
  <si>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</si>
  <si>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</si>
  <si>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</si>
  <si>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</si>
  <si>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</si>
  <si>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</si>
  <si>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</si>
  <si>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</si>
  <si>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</si>
  <si>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</si>
  <si>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</si>
  <si>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</si>
  <si>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</si>
  <si>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</si>
  <si>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</si>
  <si>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</si>
  <si>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</si>
  <si>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</si>
  <si>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</si>
  <si>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</si>
  <si>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</si>
  <si>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</si>
  <si>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公司委託，送</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</si>
  <si>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</si>
  <si>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</si>
  <si>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</si>
  <si>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</si>
  <si>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</si>
  <si>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</si>
  <si>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</si>
  <si>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</si>
  <si>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</si>
  <si>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</si>
  <si>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</si>
  <si>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</si>
  <si>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</si>
  <si>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</si>
  <si>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</si>
  <si>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</si>
  <si>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</si>
  <si>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</si>
  <si>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</si>
  <si>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</si>
  <si>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</si>
  <si>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</si>
  <si>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</si>
  <si>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</si>
  <si>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</si>
  <si>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</si>
  <si>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</si>
  <si>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</si>
  <si>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</si>
  <si>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</si>
  <si>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</si>
  <si>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</si>
  <si>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</si>
  <si>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</si>
  <si>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</si>
  <si>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</si>
  <si>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</si>
  <si>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</si>
  <si>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</si>
  <si>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</si>
  <si>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</si>
  <si>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</si>
  <si>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</si>
  <si>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</si>
  <si>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</si>
  <si>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</si>
  <si>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</si>
  <si>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</si>
  <si>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</si>
  <si>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</si>
  <si>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</si>
  <si>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</si>
  <si>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</si>
  <si>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清潔用品</t>
    <phoneticPr fontId="1" type="noConversion"/>
  </si>
  <si>
    <t>第一類Class 1</t>
  </si>
  <si>
    <t>第二類Class 2</t>
  </si>
  <si>
    <t>第三類Class 3</t>
  </si>
  <si>
    <t>表面張力  (Surface Tension) NT$1,000</t>
  </si>
  <si>
    <t>三氯沙(依CNS 15492方法執行) (Triclosan) NT$3,850</t>
  </si>
  <si>
    <t>壬基苯酚 (Nonylphenol (NP)) NT$3,300</t>
  </si>
  <si>
    <t>壬基苯酚聚乙氧基醇類 (Nonyl Phenol Ethoxylates (NPEO))NT$4,400</t>
  </si>
  <si>
    <t>界面活性劑當量 (Surfactant Equivalency(Surface Acitive Agents)) NT$3,850</t>
  </si>
  <si>
    <t>甲醛(依TFDA方法執行) (Formaldehyde)NT$2,800</t>
  </si>
  <si>
    <t>水分 (Water Content) NT$2,500</t>
  </si>
  <si>
    <t>含氯添加劑(氯化鈉除外) (Chlorine-containing addititives(Except NaCl)) NT$4,400</t>
  </si>
  <si>
    <t>螢光增白劑 (Fluorescence Whitening agent) NT$1,650</t>
  </si>
  <si>
    <t xml:space="preserve">含水量 (Water Content) NT$1,650         </t>
  </si>
  <si>
    <t xml:space="preserve">游離鹼 (Free Alkali) NT$1,650  </t>
  </si>
  <si>
    <t>總游離鹼 (Total Free Alkali) NT$1,650</t>
  </si>
  <si>
    <t xml:space="preserve">水不溶物 (Water Insoluble Matter) NT$1,650       </t>
  </si>
  <si>
    <t xml:space="preserve">純皂分 (Saponifiable Matter) NT$2,750   </t>
  </si>
  <si>
    <t>乙醇不溶物 (Ethanol Insoluble Matter) NT$1,650</t>
  </si>
  <si>
    <t xml:space="preserve">石油醚可溶物 (Petroleum Ether Soluble Matter) NT$2,750      </t>
  </si>
  <si>
    <t>三聚氰胺 (DI water,70℃,30分鐘) (Melamine-( DI water, 70℃, 30 min)) NT$3,850</t>
  </si>
  <si>
    <t>三聚氰胺( 3%醋酸, 70℃,30分鐘) (Melamine-(3% acetic acid, 70℃, 30 min)) NT$3,850</t>
  </si>
  <si>
    <t>甲醛 (DI water,95℃,30分鐘) (Formaldehyde (DI water,95℃,30 mins)) NT$2,750</t>
  </si>
  <si>
    <t>CNS 3395及CNS 3397含氯漂白劑(以有效氯計) (Chlorine-containing bleach (Calculate as Active chlorine)) NT$4,400</t>
  </si>
  <si>
    <t>甲醇 (Methanol) NT$4,400</t>
  </si>
  <si>
    <t>著色劑 (Colors 8 Items) NT$4,400</t>
  </si>
  <si>
    <t xml:space="preserve">好氣性生菌數(Aerobic Plate Count)  NT 1,000     </t>
  </si>
  <si>
    <t>大腸桿菌 (Escherichia coli )  NT1,650</t>
  </si>
  <si>
    <t>沙門氏菌 (Salmonella) NT1,650</t>
  </si>
  <si>
    <t xml:space="preserve">綠膿桿菌 (Pseudomonas aeruginosa) NT 1,650   </t>
  </si>
  <si>
    <t>白色念珠菌 (𝐶𝑎𝑛𝑑𝑖𝑑𝑎 𝑎𝑙𝑏𝑖𝑐𝑎𝑛𝑠) NT1,650</t>
  </si>
  <si>
    <t>總磷 (Total phosphorus) NT$3,850</t>
  </si>
  <si>
    <t xml:space="preserve">金黃色葡萄球菌 (Staphylococcus aureus) NT1,650    </t>
  </si>
  <si>
    <t>黴菌及酵母菌 (Mold and Yeast) NT1,200</t>
  </si>
  <si>
    <t>戊二醛 (Glutaraldehyde) NT$2,750</t>
  </si>
  <si>
    <t>固形物(含揮發物和水分) (Solid matter) NT$3,000</t>
  </si>
  <si>
    <t>過硼酸鹽 (Perborate) NT$4,400</t>
  </si>
  <si>
    <t>乙醇(GC) (Ethanol) NT$4,400</t>
  </si>
  <si>
    <t>甲醛(依TFDA方法執行) (Formaldehyde) NT$2,800</t>
  </si>
  <si>
    <t>著色劑8項(Colors 8 Items) NT$4,400</t>
  </si>
  <si>
    <t>腐絕 (Thiabendazole) NT$3,850</t>
  </si>
  <si>
    <t>三氯卡班 (Trichlorocarban) NT$3,850</t>
  </si>
  <si>
    <t>Nitrilotriacetic acid (NTA) NT$3,300</t>
  </si>
  <si>
    <t>1,4-dioxane (TFDA建議公告方法) NT$8,800</t>
  </si>
  <si>
    <t>Ethylenediaminetetraacetic acid (EDTA) NT$4,400</t>
  </si>
  <si>
    <t>可塑劑7項 (Phthalate 7 Items) NT$4,000 (優惠價)</t>
  </si>
  <si>
    <t>可塑劑10項  (Phthalate 10 Items) NT$5,500 (優惠價)</t>
  </si>
  <si>
    <t xml:space="preserve">矽靈(定性分析) (Dimethicone) NT$4,400   </t>
  </si>
  <si>
    <t>丁基羥基苯甲醚 (Butylated hydroxyanisole (BHA)) NT$3,300</t>
  </si>
  <si>
    <t>烷基苯酚聚乙氧基醇類 (NPEO and OPEO(APEO)) NT$6,600</t>
  </si>
  <si>
    <t>丁基羥基甲苯 (Butylated hydroxyatoluene (BHT)) NT$3,300</t>
  </si>
  <si>
    <t xml:space="preserve">四大重金屬-砷,鉛,汞,鎘 (Heavy Metals – As, Pb, Hg, Cd) (ICP LOQ:2ppm) NT2,550  </t>
  </si>
  <si>
    <t>四大重金屬-砷,鉛,汞,鎘 (Heavy Metals – As, Pb, Hg, Cd) (ICP/MS LOQ:0.01ppm) NT3,100</t>
  </si>
  <si>
    <t>八大重金屬-砷,鉛,汞,鎘,銻,鋇,鉻,鎳 (Heavy Metals – As, Pb, Hg, Cd, Sb, Ba, Cr, Ni) (ICP LOQ:2ppm) NT4,750</t>
  </si>
  <si>
    <t>八大重金屬-砷,鉛,汞,鎘,銻,鋇,鉻,鎳 (Heavy Metals – As, Pb, Hg, Cd, Sb, Ba, Cr, Ni) (ICP/MS LOQ:0.01ppm) NT5,300</t>
  </si>
  <si>
    <t>AND(前端需求+前V)</t>
    <phoneticPr fontId="1" type="noConversion"/>
  </si>
  <si>
    <t>OR(自己V或同層完成需求)</t>
    <phoneticPr fontId="1" type="noConversion"/>
  </si>
  <si>
    <t>層級</t>
    <phoneticPr fontId="1" type="noConversion"/>
  </si>
  <si>
    <t>顯示內容</t>
    <phoneticPr fontId="1" type="noConversion"/>
  </si>
  <si>
    <t>需求開啟</t>
    <phoneticPr fontId="1" type="noConversion"/>
  </si>
  <si>
    <t>"-"個數</t>
    <phoneticPr fontId="1" type="noConversion"/>
  </si>
  <si>
    <t>需求完成</t>
    <phoneticPr fontId="1" type="noConversion"/>
  </si>
  <si>
    <t>顯示篩選</t>
    <phoneticPr fontId="1" type="noConversion"/>
  </si>
  <si>
    <t>必填未填</t>
    <phoneticPr fontId="1" type="noConversion"/>
  </si>
  <si>
    <t>未填提醒</t>
    <phoneticPr fontId="1" type="noConversion"/>
  </si>
  <si>
    <t>群組1</t>
    <phoneticPr fontId="1" type="noConversion"/>
  </si>
  <si>
    <t>群組1-1</t>
    <phoneticPr fontId="1" type="noConversion"/>
  </si>
  <si>
    <t>CNS 2477洗衣用合成清潔劑 (CNS 2477 Synthetic detergents for laundering)</t>
    <phoneticPr fontId="1" type="noConversion"/>
  </si>
  <si>
    <r>
      <t>全磷酸鹽 (依CNS 4986方法執行) (Total Phosphate(Calculated by P</t>
    </r>
    <r>
      <rPr>
        <sz val="9"/>
        <color theme="1"/>
        <rFont val="Segoe UI Symbol"/>
        <family val="2"/>
      </rPr>
      <t>₂</t>
    </r>
    <r>
      <rPr>
        <sz val="9"/>
        <color theme="1"/>
        <rFont val="微軟正黑體"/>
        <family val="2"/>
        <charset val="136"/>
      </rPr>
      <t>O₅))NT$1,650</t>
    </r>
  </si>
  <si>
    <r>
      <t>全磷酸鹽 (Total Phosphate(Calculated by P</t>
    </r>
    <r>
      <rPr>
        <sz val="9"/>
        <color theme="1"/>
        <rFont val="Segoe UI Symbol"/>
        <family val="2"/>
      </rPr>
      <t>₂</t>
    </r>
    <r>
      <rPr>
        <sz val="9"/>
        <color theme="1"/>
        <rFont val="微軟正黑體"/>
        <family val="2"/>
        <charset val="136"/>
      </rPr>
      <t>O₅)) NT$1,650</t>
    </r>
  </si>
  <si>
    <t>生物分解度(陰離子/非離子) (依CNS 4986 &amp; CNS 4984方法執行) NT$38,500 (依實驗室排程，正確時間請洽客服同仁)</t>
    <phoneticPr fontId="1" type="noConversion"/>
  </si>
  <si>
    <t>依標準方法Standard method</t>
    <phoneticPr fontId="1" type="noConversion"/>
  </si>
  <si>
    <t>直讀Direct reading</t>
    <phoneticPr fontId="1" type="noConversion"/>
  </si>
  <si>
    <t>倍)</t>
    <phoneticPr fontId="1" type="noConversion"/>
  </si>
  <si>
    <t>稀釋Dilution</t>
    <phoneticPr fontId="1" type="noConversion"/>
  </si>
  <si>
    <t>總重金屬以鉛計 (Heavy Metal as Pb) NT$1,650(濃度稀釋依產品標示來測試,若無標示請說明稀釋</t>
    <phoneticPr fontId="1" type="noConversion"/>
  </si>
  <si>
    <r>
      <t>砷(以As2O3計) (Arsenic analysis as As</t>
    </r>
    <r>
      <rPr>
        <sz val="9"/>
        <color theme="1"/>
        <rFont val="Segoe UI Symbol"/>
        <family val="2"/>
      </rPr>
      <t>₂</t>
    </r>
    <r>
      <rPr>
        <sz val="9"/>
        <color theme="1"/>
        <rFont val="微軟正黑體"/>
        <family val="2"/>
        <charset val="136"/>
      </rPr>
      <t>O</t>
    </r>
    <r>
      <rPr>
        <sz val="9"/>
        <color theme="1"/>
        <rFont val="Segoe UI Symbol"/>
        <family val="2"/>
      </rPr>
      <t>₃</t>
    </r>
    <r>
      <rPr>
        <sz val="9"/>
        <color theme="1"/>
        <rFont val="微軟正黑體"/>
        <family val="2"/>
        <charset val="136"/>
      </rPr>
      <t>)  NT$3,850 (濃度稀釋依產品標示來測試,若無標示請說明稀釋</t>
    </r>
    <phoneticPr fontId="1" type="noConversion"/>
  </si>
  <si>
    <t>生物分解度(陰離子/非離子) (依CNS 4986 &amp; CNS 4984方法執行)  NT$38,500 (依實驗室排程，正確時間請洽客服同仁)</t>
    <phoneticPr fontId="1" type="noConversion"/>
  </si>
  <si>
    <t>衛授食字第 1111900199號公告修正-食品用洗潔劑中壬基苯酚及壬基苯酚聚乙氧基醇類檢驗方法(MOHWD0001.02)</t>
    <phoneticPr fontId="1" type="noConversion"/>
  </si>
  <si>
    <t>倍</t>
    <phoneticPr fontId="1" type="noConversion"/>
  </si>
  <si>
    <t>群組1-1-1</t>
    <phoneticPr fontId="1" type="noConversion"/>
  </si>
  <si>
    <t>群組1-1-1-1</t>
    <phoneticPr fontId="1" type="noConversion"/>
  </si>
  <si>
    <t>群組1-1</t>
    <phoneticPr fontId="1" type="noConversion"/>
  </si>
  <si>
    <t>其他測項(Others) (未在表列測項請自行填寫)：</t>
    <phoneticPr fontId="1" type="noConversion"/>
  </si>
  <si>
    <t xml:space="preserve">常見測項(Common items) </t>
    <phoneticPr fontId="1" type="noConversion"/>
  </si>
  <si>
    <r>
      <t>家用洗潔劑 (Household Detergent)</t>
    </r>
    <r>
      <rPr>
        <b/>
        <sz val="9"/>
        <color rgb="FFFF0000"/>
        <rFont val="微軟正黑體"/>
        <family val="2"/>
        <charset val="136"/>
      </rPr>
      <t>(樣品量各項約50cc,生物分解度500cc)</t>
    </r>
    <phoneticPr fontId="1" type="noConversion"/>
  </si>
  <si>
    <r>
      <t xml:space="preserve">清潔劑種類 Types of cleaners </t>
    </r>
    <r>
      <rPr>
        <b/>
        <sz val="9"/>
        <color rgb="FFFF0000"/>
        <rFont val="微軟正黑體"/>
        <family val="2"/>
        <charset val="136"/>
      </rPr>
      <t>(請勾選Please pick)</t>
    </r>
    <r>
      <rPr>
        <b/>
        <sz val="9"/>
        <color rgb="FF000000"/>
        <rFont val="微軟正黑體"/>
        <family val="2"/>
        <charset val="136"/>
      </rPr>
      <t>:</t>
    </r>
    <phoneticPr fontId="1" type="noConversion"/>
  </si>
  <si>
    <r>
      <t>(</t>
    </r>
    <r>
      <rPr>
        <sz val="9"/>
        <color rgb="FF2E2E2E"/>
        <rFont val="微軟正黑體"/>
        <family val="2"/>
        <charset val="136"/>
      </rPr>
      <t xml:space="preserve">Biodegradability of Anionic Surface Active Agent / Biodegradability of Nonionic Surface Active Agent) </t>
    </r>
  </si>
  <si>
    <r>
      <t xml:space="preserve">CNS 4986合成清潔劑之化學分析法 </t>
    </r>
    <r>
      <rPr>
        <b/>
        <sz val="9"/>
        <color rgb="FF000000"/>
        <rFont val="微軟正黑體"/>
        <family val="2"/>
        <charset val="136"/>
      </rPr>
      <t>(CNS 4986 Methods of Chemical Analysis for Synthetic Detergents)</t>
    </r>
    <phoneticPr fontId="1" type="noConversion"/>
  </si>
  <si>
    <r>
      <t xml:space="preserve">CNS 56肥皂檢驗法 </t>
    </r>
    <r>
      <rPr>
        <b/>
        <sz val="9"/>
        <color rgb="FF000000"/>
        <rFont val="微軟正黑體"/>
        <family val="2"/>
        <charset val="136"/>
      </rPr>
      <t>(CNS 56 Methods of test for soaps) (樣品量:約2塊以上)</t>
    </r>
    <phoneticPr fontId="1" type="noConversion"/>
  </si>
  <si>
    <r>
      <t xml:space="preserve">CNS 15480 清潔擦拭用發泡物-三聚氰胺泡棉(科技泡棉) </t>
    </r>
    <r>
      <rPr>
        <b/>
        <sz val="9"/>
        <color rgb="FF000000"/>
        <rFont val="微軟正黑體"/>
        <family val="2"/>
        <charset val="136"/>
      </rPr>
      <t>(每項條件請提供樣品10*10cm  2塊)</t>
    </r>
    <phoneticPr fontId="1" type="noConversion"/>
  </si>
  <si>
    <r>
      <t>漂白液</t>
    </r>
    <r>
      <rPr>
        <b/>
        <sz val="9"/>
        <color rgb="FF000000"/>
        <rFont val="微軟正黑體"/>
        <family val="2"/>
        <charset val="136"/>
      </rPr>
      <t xml:space="preserve"> (Bleach)</t>
    </r>
    <phoneticPr fontId="1" type="noConversion"/>
  </si>
  <si>
    <r>
      <t xml:space="preserve">食品用洗潔劑 (Food Detergent) </t>
    </r>
    <r>
      <rPr>
        <b/>
        <sz val="9"/>
        <color rgb="FFFF0000"/>
        <rFont val="微軟正黑體"/>
        <family val="2"/>
        <charset val="136"/>
      </rPr>
      <t>(樣品量各項約50cc,生物分解度500cc)</t>
    </r>
    <phoneticPr fontId="1" type="noConversion"/>
  </si>
  <si>
    <r>
      <t xml:space="preserve">衛授食字第1091901714號-食品用洗潔劑檢驗方法(MOHWD0002.02) </t>
    </r>
    <r>
      <rPr>
        <b/>
        <sz val="9"/>
        <color rgb="FF000000"/>
        <rFont val="微軟正黑體"/>
        <family val="2"/>
        <charset val="136"/>
      </rPr>
      <t>(Methods of Test for Food Use Detergents (MOHWD0002.02))</t>
    </r>
    <phoneticPr fontId="1" type="noConversion"/>
  </si>
  <si>
    <r>
      <t xml:space="preserve">CNS 3800食品及食品餐具清潔劑 </t>
    </r>
    <r>
      <rPr>
        <b/>
        <sz val="9"/>
        <color rgb="FF000000"/>
        <rFont val="微軟正黑體"/>
        <family val="2"/>
        <charset val="136"/>
      </rPr>
      <t>(CNS 3800 Synthetic detergent for food and kitchen utensil)</t>
    </r>
    <phoneticPr fontId="1" type="noConversion"/>
  </si>
  <si>
    <r>
      <t>(</t>
    </r>
    <r>
      <rPr>
        <sz val="9"/>
        <color rgb="FF2E2E2E"/>
        <rFont val="微軟正黑體"/>
        <family val="2"/>
        <charset val="136"/>
      </rPr>
      <t xml:space="preserve">Biodegradability of Anionic Surface Active Agent / Biodegradability of Nonionic Surface Active Agent) </t>
    </r>
    <phoneticPr fontId="1" type="noConversion"/>
  </si>
  <si>
    <t>(CNS 15480 Plastic foams for cleaning and erasing - 2,4,6-triamino-1,3,5-triazine (Melamine) foam - Safety requirements)</t>
    <phoneticPr fontId="1" type="noConversion"/>
  </si>
  <si>
    <t>(Method of Test for Nonylphenol and Nonylphenol Polyethoxylates in Food Use Detergents (MOHWD0001.02))</t>
    <phoneticPr fontId="1" type="noConversion"/>
  </si>
  <si>
    <r>
      <t>甲醇</t>
    </r>
    <r>
      <rPr>
        <sz val="9"/>
        <color rgb="FFFF0000"/>
        <rFont val="微軟正黑體"/>
        <family val="2"/>
        <charset val="136"/>
      </rPr>
      <t>*</t>
    </r>
    <r>
      <rPr>
        <sz val="9"/>
        <color theme="1"/>
        <rFont val="微軟正黑體"/>
        <family val="2"/>
        <charset val="136"/>
      </rPr>
      <t>(Methanol) NT$4,400</t>
    </r>
    <phoneticPr fontId="1" type="noConversion"/>
  </si>
  <si>
    <r>
      <t>壬基苯酚聚乙氧基醇類</t>
    </r>
    <r>
      <rPr>
        <sz val="9"/>
        <color rgb="FFFF0000"/>
        <rFont val="微軟正黑體"/>
        <family val="2"/>
        <charset val="136"/>
      </rPr>
      <t>*</t>
    </r>
    <r>
      <rPr>
        <sz val="9"/>
        <color theme="1"/>
        <rFont val="微軟正黑體"/>
        <family val="2"/>
        <charset val="136"/>
      </rPr>
      <t>(Nonyl Phenol Ethoxylates (NPEO))NT$4,400</t>
    </r>
    <phoneticPr fontId="1" type="noConversion"/>
  </si>
  <si>
    <r>
      <t>砷(以As2O3計)</t>
    </r>
    <r>
      <rPr>
        <sz val="9"/>
        <color rgb="FFFF0000"/>
        <rFont val="微軟正黑體"/>
        <family val="2"/>
        <charset val="136"/>
      </rPr>
      <t>*</t>
    </r>
    <r>
      <rPr>
        <sz val="9"/>
        <color theme="1"/>
        <rFont val="微軟正黑體"/>
        <family val="2"/>
        <charset val="136"/>
      </rPr>
      <t>(Arsenic analysis as As</t>
    </r>
    <r>
      <rPr>
        <sz val="9"/>
        <color theme="1"/>
        <rFont val="Segoe UI Symbol"/>
        <family val="2"/>
      </rPr>
      <t>₂</t>
    </r>
    <r>
      <rPr>
        <sz val="9"/>
        <color theme="1"/>
        <rFont val="微軟正黑體"/>
        <family val="2"/>
        <charset val="136"/>
      </rPr>
      <t>O</t>
    </r>
    <r>
      <rPr>
        <sz val="9"/>
        <color theme="1"/>
        <rFont val="Segoe UI Symbol"/>
        <family val="2"/>
      </rPr>
      <t>₃</t>
    </r>
    <r>
      <rPr>
        <sz val="9"/>
        <color theme="1"/>
        <rFont val="微軟正黑體"/>
        <family val="2"/>
        <charset val="136"/>
      </rPr>
      <t>) NT$3,850 (濃度稀釋依產品標示來測試,若無標示請說明稀釋</t>
    </r>
    <phoneticPr fontId="1" type="noConversion"/>
  </si>
  <si>
    <r>
      <t>螢光增白劑</t>
    </r>
    <r>
      <rPr>
        <sz val="9"/>
        <color rgb="FFFF0000"/>
        <rFont val="微軟正黑體"/>
        <family val="2"/>
        <charset val="136"/>
      </rPr>
      <t>*</t>
    </r>
    <r>
      <rPr>
        <sz val="9"/>
        <color theme="1"/>
        <rFont val="微軟正黑體"/>
        <family val="2"/>
        <charset val="136"/>
      </rPr>
      <t>(Fluorescence Whitening agent) NT$1,650</t>
    </r>
    <phoneticPr fontId="1" type="noConversion"/>
  </si>
  <si>
    <t xml:space="preserve">※如有指定其他試驗方法，請註明: </t>
    <phoneticPr fontId="1" type="noConversion"/>
  </si>
  <si>
    <r>
      <t>「</t>
    </r>
    <r>
      <rPr>
        <b/>
        <vertAlign val="superscript"/>
        <sz val="9"/>
        <color rgb="FFFF0000"/>
        <rFont val="微軟正黑體"/>
        <family val="2"/>
        <charset val="136"/>
      </rPr>
      <t>*</t>
    </r>
    <r>
      <rPr>
        <b/>
        <sz val="9"/>
        <color rgb="FFFF0000"/>
        <rFont val="微軟正黑體"/>
        <family val="2"/>
        <charset val="136"/>
      </rPr>
      <t>」: 螢光增白劑、甲醇、NP、NPEO、砷以(As203)計及重金屬以鉛計等之試驗方法，依衛生主管機關公告『食品用洗潔劑檢驗方法』及『食品用洗潔劑中壬基苯酚及壬基苯酚聚乙氧基醇類檢驗方法』試驗。 「</t>
    </r>
    <r>
      <rPr>
        <b/>
        <vertAlign val="superscript"/>
        <sz val="9"/>
        <color rgb="FFFF0000"/>
        <rFont val="微軟正黑體"/>
        <family val="2"/>
        <charset val="136"/>
      </rPr>
      <t></t>
    </r>
    <r>
      <rPr>
        <b/>
        <sz val="9"/>
        <color rgb="FFFF0000"/>
        <rFont val="微軟正黑體"/>
        <family val="2"/>
        <charset val="136"/>
      </rPr>
      <t>」: The test methods for fluorescent whitening agent, methanol, NP, NPEO, Arsenic analysis as As</t>
    </r>
    <r>
      <rPr>
        <b/>
        <sz val="9"/>
        <color rgb="FFFF0000"/>
        <rFont val="Times New Roman"/>
        <family val="1"/>
      </rPr>
      <t>₂</t>
    </r>
    <r>
      <rPr>
        <b/>
        <sz val="9"/>
        <color rgb="FFFF0000"/>
        <rFont val="微軟正黑體"/>
        <family val="2"/>
        <charset val="136"/>
      </rPr>
      <t>O</t>
    </r>
    <r>
      <rPr>
        <b/>
        <sz val="9"/>
        <color rgb="FFFF0000"/>
        <rFont val="Times New Roman"/>
        <family val="1"/>
      </rPr>
      <t>₃</t>
    </r>
    <r>
      <rPr>
        <b/>
        <sz val="9"/>
        <color rgb="FFFF0000"/>
        <rFont val="微軟正黑體"/>
        <family val="2"/>
        <charset val="136"/>
      </rPr>
      <t xml:space="preserve"> and Heavy Metal as Pb, etc., are in accordance with the “Testing Methods for Food Detergents” and “Test methods for nonylphenol and nonylphenol polyethoxylated alcohols in Food Detergents” announced by the authorities.</t>
    </r>
    <phoneticPr fontId="1" type="noConversion"/>
  </si>
  <si>
    <r>
      <t>壬基苯酚</t>
    </r>
    <r>
      <rPr>
        <sz val="9"/>
        <color rgb="FFFF0000"/>
        <rFont val="微軟正黑體"/>
        <family val="2"/>
        <charset val="136"/>
      </rPr>
      <t>*</t>
    </r>
    <r>
      <rPr>
        <sz val="9"/>
        <color theme="1"/>
        <rFont val="微軟正黑體"/>
        <family val="2"/>
        <charset val="136"/>
      </rPr>
      <t>(Nonylphenol (NP)) NT$3,300</t>
    </r>
    <phoneticPr fontId="1" type="noConversion"/>
  </si>
  <si>
    <t xml:space="preserve">pH值 (pH) NT$1,000 </t>
    <phoneticPr fontId="1" type="noConversion"/>
  </si>
  <si>
    <t>pH值 (pH) NT$1,000</t>
    <phoneticPr fontId="1" type="noConversion"/>
  </si>
  <si>
    <r>
      <t>測試適用方法</t>
    </r>
    <r>
      <rPr>
        <b/>
        <sz val="9"/>
        <color rgb="FFFF0000"/>
        <rFont val="微軟正黑體"/>
        <family val="2"/>
        <charset val="136"/>
      </rPr>
      <t>(請勾選Please pick)</t>
    </r>
    <phoneticPr fontId="1" type="noConversion"/>
  </si>
  <si>
    <r>
      <t>總重金屬以鉛計</t>
    </r>
    <r>
      <rPr>
        <sz val="9"/>
        <color rgb="FFFF0000"/>
        <rFont val="微軟正黑體"/>
        <family val="2"/>
        <charset val="136"/>
      </rPr>
      <t>*</t>
    </r>
    <r>
      <rPr>
        <sz val="9"/>
        <color theme="1"/>
        <rFont val="微軟正黑體"/>
        <family val="2"/>
        <charset val="136"/>
      </rPr>
      <t>(Heavy Metal as Pb) NT$1,650</t>
    </r>
    <phoneticPr fontId="1" type="noConversion"/>
  </si>
  <si>
    <t>(濃度稀釋依產品標示來測試,若無標示請說明稀釋</t>
    <phoneticPr fontId="1" type="noConversion"/>
  </si>
  <si>
    <t>回主頁 Back to Main Page</t>
    <phoneticPr fontId="1" type="noConversion"/>
  </si>
  <si>
    <t>申請書中文名稱</t>
    <phoneticPr fontId="1" type="noConversion"/>
  </si>
  <si>
    <t>申請書英文名稱</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</si>
  <si>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</si>
  <si>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</si>
  <si>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</si>
  <si>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</si>
  <si>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超微量工業安全實驗室委託試驗申請書- 清潔用品</t>
    <phoneticPr fontId="1" type="noConversion"/>
  </si>
  <si>
    <t>表面張力  (Surface Tension) NT$1,000</t>
    <phoneticPr fontId="1" type="noConversion"/>
  </si>
  <si>
    <t>三氯沙(依CNS 15492方法執行) (Triclosan) NT$3,850</t>
    <phoneticPr fontId="1" type="noConversion"/>
  </si>
  <si>
    <t>壬基苯酚 (Nonylphenol (NP)) NT$3,300</t>
    <phoneticPr fontId="1" type="noConversion"/>
  </si>
  <si>
    <t>常見測項(Common items)</t>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</si>
  <si>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</si>
  <si>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</si>
  <si>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</si>
  <si>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</si>
  <si>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</si>
  <si>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</si>
  <si>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</si>
  <si>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</si>
  <si>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</si>
  <si>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</si>
  <si>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</si>
  <si>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</si>
  <si>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</si>
  <si>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</si>
  <si>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</si>
  <si>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</si>
  <si>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</si>
  <si>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</si>
  <si>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</si>
  <si>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</si>
  <si>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</si>
  <si>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</si>
  <si>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</si>
  <si>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</si>
  <si>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</si>
  <si>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</si>
  <si>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</si>
  <si>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</si>
  <si>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</si>
  <si>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</si>
  <si>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</si>
  <si>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</si>
  <si>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</si>
  <si>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</si>
  <si>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</si>
  <si>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</si>
  <si>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</si>
  <si>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</si>
  <si>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</si>
  <si>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</si>
  <si>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</si>
  <si>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</si>
  <si>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</si>
  <si>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</si>
  <si>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</si>
  <si>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</si>
  <si>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</si>
  <si>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</si>
  <si>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</si>
  <si>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</si>
  <si>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</si>
  <si>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</si>
  <si>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</si>
  <si>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</si>
  <si>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</si>
  <si>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</si>
  <si>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</si>
  <si>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</si>
  <si>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</si>
  <si>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</si>
  <si>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</si>
  <si>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</si>
  <si>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</si>
  <si>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</si>
  <si>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</si>
  <si>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</si>
  <si>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</si>
  <si>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</si>
  <si>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</si>
  <si>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</si>
  <si>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</si>
  <si>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</si>
  <si>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</si>
  <si>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</si>
  <si>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</si>
  <si>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</si>
  <si>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</si>
  <si>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</si>
  <si>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</si>
  <si>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</si>
  <si>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</si>
  <si>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</si>
  <si>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</si>
  <si>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</si>
  <si>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</si>
  <si>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</si>
  <si>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</si>
  <si>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</si>
  <si>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</si>
  <si>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</si>
  <si>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</si>
  <si>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</si>
  <si>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</si>
  <si>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</si>
  <si>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</si>
  <si>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</si>
  <si>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</si>
  <si>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</si>
  <si>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</si>
  <si>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</si>
  <si>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</si>
  <si>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</si>
  <si>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</si>
  <si>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</si>
  <si>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</si>
  <si>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</si>
  <si>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</si>
  <si>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</si>
  <si>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</si>
  <si>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</si>
  <si>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</si>
  <si>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</si>
  <si>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</si>
  <si>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</si>
  <si>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</si>
  <si>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</si>
  <si>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</si>
  <si>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</si>
  <si>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</si>
  <si>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</si>
  <si>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</si>
  <si>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</si>
  <si>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</si>
  <si>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</si>
  <si>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</si>
  <si>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</si>
  <si>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</si>
  <si>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</si>
  <si>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9"/>
        <color rgb="FF000000"/>
        <rFont val="微軟正黑體"/>
        <family val="2"/>
        <charset val="136"/>
      </rPr>
      <t>管制藥品</t>
    </r>
    <r>
      <rPr>
        <b/>
        <sz val="9"/>
        <color rgb="FF000000"/>
        <rFont val="Arial"/>
        <family val="2"/>
      </rPr>
      <t xml:space="preserve"> Controlled Drug</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</si>
  <si>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</si>
  <si>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</si>
  <si>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</si>
  <si>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</si>
  <si>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</si>
  <si>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</si>
  <si>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</si>
  <si>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</si>
  <si>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</si>
  <si>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</si>
  <si>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</si>
  <si>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</si>
  <si>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</si>
  <si>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</si>
  <si>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</si>
  <si>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</si>
  <si>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</si>
  <si>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</si>
  <si>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</si>
  <si>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</si>
  <si>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</si>
  <si>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</si>
  <si>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</si>
  <si>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</si>
  <si>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</si>
  <si>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</si>
  <si>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</si>
  <si>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</si>
  <si>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</si>
  <si>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</si>
  <si>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</si>
  <si>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</si>
  <si>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</si>
  <si>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</si>
  <si>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</si>
  <si>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</si>
  <si>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</si>
  <si>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</si>
  <si>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</si>
  <si>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</si>
  <si>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</si>
  <si>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</si>
  <si>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</si>
  <si>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</si>
  <si>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</si>
  <si>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</si>
  <si>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</si>
  <si>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</si>
  <si>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</si>
  <si>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</si>
  <si>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</si>
  <si>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</si>
  <si>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</si>
  <si>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</si>
  <si>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</si>
  <si>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</si>
  <si>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</si>
  <si>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</si>
  <si>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</si>
  <si>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</si>
  <si>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</si>
  <si>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</si>
  <si>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</si>
  <si>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</si>
  <si>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</si>
  <si>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</si>
  <si>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</si>
  <si>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</si>
  <si>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</si>
  <si>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</si>
  <si>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</si>
  <si>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</si>
  <si>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</si>
  <si>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</si>
  <si>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</si>
  <si>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</si>
  <si>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</si>
  <si>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</si>
  <si>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</si>
  <si>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</si>
  <si>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</si>
  <si>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</si>
  <si>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</si>
  <si>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</si>
  <si>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</si>
  <si>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</si>
  <si>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</si>
  <si>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</si>
  <si>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</si>
  <si>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</si>
  <si>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</si>
  <si>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報告號碼(Report No):                                         </t>
  </si>
  <si>
    <t xml:space="preserve">                                    </t>
  </si>
  <si>
    <t xml:space="preserve">Date in: </t>
  </si>
  <si>
    <t>Date out:</t>
  </si>
  <si>
    <t>Ultra Trace and Industrial Safety Hygiene Laboratory Application Form -Cleaning Products</t>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</si>
  <si>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</si>
  <si>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受</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</si>
  <si>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</si>
  <si>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</si>
  <si>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</si>
  <si>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t xml:space="preserve">生菌數(Aerobic Plate Count)  NT 1,000     </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</si>
  <si>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</si>
  <si>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</si>
  <si>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</si>
  <si>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t>2025.07.21</t>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</si>
  <si>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</si>
  <si>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</si>
  <si>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</si>
  <si>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</si>
  <si>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</si>
  <si>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</si>
  <si>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</si>
  <si>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</si>
  <si>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</si>
  <si>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</si>
  <si>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</si>
  <si>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</si>
  <si>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</si>
  <si>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</si>
  <si>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</si>
  <si>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</si>
  <si>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</si>
  <si>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</si>
  <si>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</si>
  <si>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</si>
  <si>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</si>
  <si>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</si>
  <si>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</si>
  <si>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</si>
  <si>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</si>
  <si>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Tel: 02-2299-3279 #7122~7124/7129/7131</t>
    <phoneticPr fontId="1" type="noConversion"/>
  </si>
  <si>
    <t>Tel : 04- 2359-1515  #1500~1502/1505</t>
    <phoneticPr fontId="1" type="noConversion"/>
  </si>
  <si>
    <t>Tel : 07-3012121#4804/4805/4809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</si>
</sst>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3">
    <font>
      <sz val="11"/>
      <color theme="1"/>
      <name val="新細明體"/>
      <family val="2"/>
      <charset val="136"/>
      <scheme val="minor"/>
    </font>
    <font>
      <sz val="9"/>
      <name val="新細明體"/>
      <family val="2"/>
      <charset val="136"/>
      <scheme val="minor"/>
    </font>
    <font>
      <sz val="9"/>
      <color theme="1"/>
      <name val="微軟正黑體"/>
      <family val="2"/>
      <charset val="136"/>
    </font>
    <font>
      <sz val="9"/>
      <color theme="1"/>
      <name val="Segoe UI Symbol"/>
      <family val="2"/>
    </font>
    <font>
      <sz val="9"/>
      <color rgb="FF000000"/>
      <name val="Arial"/>
      <family val="2"/>
    </font>
    <font>
      <sz val="9"/>
      <color rgb="FF000000"/>
      <name val="微軟正黑體"/>
      <family val="2"/>
      <charset val="136"/>
    </font>
    <font>
      <sz val="8"/>
      <color rgb="FF000000"/>
      <name val="Arial"/>
      <family val="2"/>
    </font>
    <font>
      <b/>
      <sz val="7"/>
      <color rgb="FFFF0000"/>
      <name val="Arial"/>
      <family val="2"/>
    </font>
    <font>
      <sz val="9"/>
      <color theme="1"/>
      <name val="Arial"/>
      <family val="2"/>
    </font>
    <font>
      <sz val="8"/>
      <color rgb="FF000000"/>
      <name val="微軟正黑體"/>
      <family val="2"/>
      <charset val="136"/>
    </font>
    <font>
      <b/>
      <sz val="8"/>
      <color rgb="FFFF0000"/>
      <name val="微軟正黑體"/>
      <family val="2"/>
      <charset val="136"/>
    </font>
    <font>
      <b/>
      <sz val="8"/>
      <color rgb="FFFF0000"/>
      <name val="Arial"/>
      <family val="2"/>
    </font>
    <font>
      <b/>
      <sz val="9"/>
      <color rgb="FF000000"/>
      <name val="微軟正黑體"/>
      <family val="2"/>
      <charset val="136"/>
    </font>
    <font>
      <b/>
      <sz val="8"/>
      <color rgb="FF000000"/>
      <name val="Arial"/>
      <family val="2"/>
    </font>
    <font>
      <b/>
      <vertAlign val="superscript"/>
      <sz val="8"/>
      <color rgb="FFFF0000"/>
      <name val="微軟正黑體"/>
      <family val="2"/>
      <charset val="136"/>
    </font>
    <font>
      <b/>
      <sz val="9"/>
      <color rgb="FFFF0000"/>
      <name val="微軟正黑體"/>
      <family val="2"/>
      <charset val="136"/>
    </font>
    <font>
      <sz val="10"/>
      <color theme="1"/>
      <name val="Arial"/>
      <family val="2"/>
    </font>
    <font>
      <b/>
      <sz val="9"/>
      <color rgb="FF000000"/>
      <name val="Arial"/>
      <family val="2"/>
    </font>
    <font>
      <b/>
      <sz val="8"/>
      <color rgb="FF000000"/>
      <name val="微軟正黑體"/>
      <family val="2"/>
      <charset val="136"/>
    </font>
    <font>
      <b/>
      <sz val="12"/>
      <name val="微軟正黑體"/>
      <family val="2"/>
      <charset val="136"/>
    </font>
    <font>
      <u/>
      <sz val="11"/>
      <color theme="10"/>
      <name val="新細明體"/>
      <family val="2"/>
      <charset val="136"/>
      <scheme val="minor"/>
    </font>
    <font>
      <sz val="11"/>
      <color theme="1"/>
      <name val="Arial"/>
      <family val="2"/>
    </font>
    <font>
      <sz val="10"/>
      <color theme="1"/>
      <name val="微軟正黑體"/>
      <family val="2"/>
      <charset val="136"/>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b/>
      <sz val="10"/>
      <color rgb="FFFF0000"/>
      <name val="Arial"/>
      <family val="2"/>
    </font>
    <font>
      <sz val="10"/>
      <color rgb="FF000000"/>
      <name val="微軟正黑體"/>
      <family val="2"/>
      <charset val="136"/>
    </font>
    <font>
      <sz val="10"/>
      <color rgb="FF000000"/>
      <name val="Arial"/>
      <family val="2"/>
      <charset val="136"/>
    </font>
    <font>
      <b/>
      <sz val="8"/>
      <color rgb="FFFF0000"/>
      <name val="Arial"/>
      <family val="2"/>
      <charset val="136"/>
    </font>
    <font>
      <b/>
      <sz val="8"/>
      <name val="Arial"/>
      <family val="2"/>
    </font>
    <font>
      <b/>
      <sz val="10"/>
      <color rgb="FFFFFFFF"/>
      <name val="Arial"/>
      <family val="2"/>
    </font>
    <font>
      <sz val="8"/>
      <name val="Arial"/>
      <family val="2"/>
    </font>
    <font>
      <sz val="9"/>
      <color rgb="FFFF0000"/>
      <name val="微軟正黑體"/>
      <family val="2"/>
      <charset val="136"/>
    </font>
    <font>
      <b/>
      <sz val="9"/>
      <color rgb="FFFFFFFF"/>
      <name val="Arial"/>
      <family val="2"/>
    </font>
    <font>
      <sz val="9"/>
      <name val="微軟正黑體"/>
      <family val="2"/>
      <charset val="136"/>
    </font>
    <font>
      <sz val="9"/>
      <name val="Arial"/>
      <family val="2"/>
    </font>
    <font>
      <b/>
      <sz val="10"/>
      <name val="微軟正黑體"/>
      <family val="2"/>
      <charset val="136"/>
    </font>
    <font>
      <b/>
      <sz val="10"/>
      <color rgb="FF000000"/>
      <name val="Arial"/>
      <family val="2"/>
      <charset val="136"/>
    </font>
    <font>
      <sz val="11"/>
      <color rgb="FFFFFFFF"/>
      <name val="Arial"/>
      <family val="2"/>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1"/>
      <name val="微軟正黑體"/>
      <family val="2"/>
      <charset val="136"/>
    </font>
    <font>
      <b/>
      <sz val="10"/>
      <color theme="1"/>
      <name val="Arial"/>
      <family val="2"/>
    </font>
    <font>
      <b/>
      <sz val="7"/>
      <color theme="1"/>
      <name val="Arial"/>
      <family val="2"/>
    </font>
    <font>
      <b/>
      <sz val="11"/>
      <color theme="1"/>
      <name val="微軟正黑體"/>
      <family val="2"/>
      <charset val="136"/>
    </font>
    <font>
      <sz val="7"/>
      <color theme="1"/>
      <name val="Arial"/>
      <family val="2"/>
    </font>
    <font>
      <sz val="8"/>
      <color theme="1"/>
      <name val="微軟正黑體"/>
      <family val="2"/>
      <charset val="136"/>
    </font>
    <font>
      <b/>
      <sz val="7"/>
      <color theme="1"/>
      <name val="微軟正黑體"/>
      <family val="2"/>
      <charset val="136"/>
    </font>
    <font>
      <sz val="9"/>
      <color rgb="FFFFFFFF"/>
      <name val="微軟正黑體"/>
      <family val="2"/>
      <charset val="136"/>
    </font>
    <font>
      <sz val="11"/>
      <color theme="1"/>
      <name val="微軟正黑體"/>
      <family val="2"/>
      <charset val="136"/>
    </font>
    <font>
      <b/>
      <sz val="36"/>
      <color rgb="FF000000"/>
      <name val="微軟正黑體"/>
      <family val="2"/>
      <charset val="136"/>
    </font>
    <font>
      <b/>
      <sz val="14"/>
      <color rgb="FFFF0000"/>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b/>
      <sz val="9"/>
      <color theme="1"/>
      <name val="Arial"/>
      <family val="2"/>
    </font>
    <font>
      <b/>
      <u/>
      <sz val="9"/>
      <color rgb="FF000000"/>
      <name val="Arial"/>
      <family val="2"/>
    </font>
    <font>
      <b/>
      <u/>
      <sz val="9"/>
      <color theme="1"/>
      <name val="微軟正黑體"/>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9"/>
      <color theme="1"/>
      <name val="新細明體"/>
      <family val="2"/>
      <charset val="136"/>
      <scheme val="minor"/>
    </font>
    <font>
      <sz val="8"/>
      <color theme="1"/>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b/>
      <sz val="9"/>
      <color theme="5" tint="0.79998168889431442"/>
      <name val="微軟正黑體"/>
      <family val="2"/>
      <charset val="136"/>
    </font>
    <font>
      <sz val="9"/>
      <color rgb="FF2E2E2E"/>
      <name val="微軟正黑體"/>
      <family val="2"/>
      <charset val="136"/>
    </font>
    <font>
      <b/>
      <vertAlign val="superscript"/>
      <sz val="9"/>
      <color rgb="FFFF0000"/>
      <name val="微軟正黑體"/>
      <family val="2"/>
      <charset val="136"/>
    </font>
    <font>
      <b/>
      <sz val="9"/>
      <color rgb="FFFF0000"/>
      <name val="Times New Roman"/>
      <family val="1"/>
    </font>
    <font>
      <b/>
      <sz val="9"/>
      <name val="微軟正黑體"/>
      <family val="2"/>
      <charset val="136"/>
    </font>
    <font>
      <b/>
      <u/>
      <sz val="14"/>
      <color theme="10"/>
      <name val="新細明體"/>
      <family val="1"/>
      <charset val="136"/>
      <scheme val="minor"/>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sz val="8"/>
      <color theme="1"/>
      <name val="Arial"/>
      <family val="2"/>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b/>
      <sz val="8"/>
      <color theme="1"/>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s>
  <fills count="11">
    <fill>
      <patternFill patternType="none"/>
    </fill>
    <fill>
      <patternFill patternType="gray125"/>
    </fill>
    <fill>
      <patternFill patternType="solid">
        <fgColor rgb="FFFFFFCC"/>
        <bgColor indexed="64"/>
      </patternFill>
    </fill>
    <fill>
      <patternFill patternType="solid">
        <fgColor rgb="FFFCE4D6"/>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style="thin">
        <color indexed="64"/>
      </left>
      <right/>
      <top/>
      <bottom/>
      <diagonal/>
    </border>
    <border>
      <left/>
      <right style="thin">
        <color indexed="64"/>
      </right>
      <top style="double">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diagonal/>
    </border>
    <border>
      <left/>
      <right style="medium">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769">
    <xf numFmtId="0" fontId="0" fillId="0" borderId="0" xfId="0">
      <alignment vertical="center"/>
    </xf>
    <xf numFmtId="0" fontId="5" fillId="0" borderId="0" xfId="0" applyFont="1">
      <alignment vertical="center"/>
    </xf>
    <xf numFmtId="0" fontId="2" fillId="0" borderId="0" xfId="0" applyFont="1">
      <alignment vertical="center"/>
    </xf>
    <xf numFmtId="0" fontId="12" fillId="0" borderId="0" xfId="0" applyFont="1">
      <alignment vertical="center"/>
    </xf>
    <xf numFmtId="0" fontId="0" fillId="0" borderId="0" xfId="0" applyProtection="1">
      <alignment vertical="center"/>
      <protection locked="0"/>
    </xf>
    <xf numFmtId="0" fontId="23" fillId="0" borderId="0" xfId="0" applyFont="1" applyProtection="1">
      <alignment vertical="center"/>
      <protection locked="0"/>
    </xf>
    <xf numFmtId="0" fontId="32" fillId="0" borderId="0" xfId="0" applyFont="1">
      <alignment vertical="center"/>
    </xf>
    <xf numFmtId="0" fontId="34" fillId="4" borderId="26" xfId="0" applyFont="1" applyFill="1" applyBorder="1" applyAlignment="1">
      <alignment vertical="center" wrapText="1"/>
    </xf>
    <xf numFmtId="0" fontId="29" fillId="4" borderId="26" xfId="0" applyFont="1" applyFill="1" applyBorder="1" applyAlignment="1">
      <alignment vertical="center" wrapText="1"/>
    </xf>
    <xf numFmtId="0" fontId="45" fillId="4" borderId="26" xfId="0" applyFont="1" applyFill="1" applyBorder="1">
      <alignment vertical="center"/>
    </xf>
    <xf numFmtId="0" fontId="0" fillId="0" borderId="0" xfId="0" applyAlignment="1">
      <alignment horizontal="center" vertical="center"/>
    </xf>
    <xf numFmtId="0" fontId="42" fillId="4" borderId="26" xfId="0" applyFont="1" applyFill="1" applyBorder="1" applyAlignment="1">
      <alignment vertical="center" wrapText="1"/>
    </xf>
    <xf numFmtId="0" fontId="50" fillId="4" borderId="26" xfId="0" applyFont="1" applyFill="1" applyBorder="1">
      <alignment vertical="center"/>
    </xf>
    <xf numFmtId="0" fontId="23" fillId="0" borderId="0" xfId="0" applyFont="1" applyAlignment="1" applyProtection="1">
      <alignment vertical="center" wrapText="1"/>
      <protection locked="0"/>
    </xf>
    <xf numFmtId="0" fontId="52" fillId="0" borderId="0" xfId="0" applyFont="1" applyAlignment="1" applyProtection="1">
      <alignment vertical="center" wrapText="1"/>
      <protection locked="0"/>
    </xf>
    <xf numFmtId="0" fontId="0" fillId="4" borderId="0" xfId="0" applyFill="1">
      <alignment vertical="center"/>
    </xf>
    <xf numFmtId="0" fontId="67" fillId="4" borderId="0" xfId="0" applyFont="1" applyFill="1">
      <alignment vertical="center"/>
    </xf>
    <xf numFmtId="0" fontId="68" fillId="0" borderId="0" xfId="0" applyFont="1">
      <alignment vertical="center"/>
    </xf>
    <xf numFmtId="0" fontId="0" fillId="4" borderId="0" xfId="0" applyFill="1" applyAlignment="1">
      <alignment horizontal="left" vertical="center"/>
    </xf>
    <xf numFmtId="0" fontId="22" fillId="4" borderId="0" xfId="0" applyFont="1" applyFill="1" applyAlignment="1">
      <alignment horizontal="left" vertical="center"/>
    </xf>
    <xf numFmtId="0" fontId="22" fillId="4" borderId="0" xfId="0" applyFont="1" applyFill="1" applyAlignment="1">
      <alignment vertical="center" wrapText="1"/>
    </xf>
    <xf numFmtId="0" fontId="70" fillId="0" borderId="0" xfId="0" applyFont="1">
      <alignment vertical="center"/>
    </xf>
    <xf numFmtId="0" fontId="4" fillId="0" borderId="0" xfId="0" applyFont="1">
      <alignment vertical="center"/>
    </xf>
    <xf numFmtId="0" fontId="71" fillId="0" borderId="0" xfId="0" applyFont="1">
      <alignment vertical="center"/>
    </xf>
    <xf numFmtId="0" fontId="73" fillId="0" borderId="0" xfId="0" applyFont="1">
      <alignment vertical="center"/>
    </xf>
    <xf numFmtId="0" fontId="74" fillId="0" borderId="0" xfId="0" applyFont="1" applyAlignment="1">
      <alignment vertical="center" wrapText="1"/>
    </xf>
    <xf numFmtId="0" fontId="75" fillId="0" borderId="0" xfId="0" applyFont="1">
      <alignment vertical="center"/>
    </xf>
    <xf numFmtId="0" fontId="72" fillId="0" borderId="0" xfId="0" applyFont="1">
      <alignment vertical="center"/>
    </xf>
    <xf numFmtId="0" fontId="76" fillId="4" borderId="0" xfId="0" applyFont="1" applyFill="1" applyAlignment="1">
      <alignment vertical="center" wrapText="1"/>
    </xf>
    <xf numFmtId="0" fontId="5" fillId="4" borderId="0" xfId="0" applyFont="1" applyFill="1" applyAlignment="1">
      <alignment vertical="center" wrapText="1"/>
    </xf>
    <xf numFmtId="0" fontId="5" fillId="4" borderId="4" xfId="0" applyFont="1" applyFill="1" applyBorder="1" applyAlignment="1">
      <alignment vertical="center" wrapText="1"/>
    </xf>
    <xf numFmtId="0" fontId="19" fillId="0" borderId="0" xfId="0" applyFont="1" applyAlignment="1">
      <alignment horizontal="center" vertical="center"/>
    </xf>
    <xf numFmtId="0" fontId="83" fillId="0" borderId="0" xfId="0" applyFont="1">
      <alignment vertical="center"/>
    </xf>
    <xf numFmtId="0" fontId="0" fillId="0" borderId="0" xfId="0" applyProtection="1">
      <alignment vertical="center"/>
      <protection locked="0" hidden="1"/>
    </xf>
    <xf numFmtId="0" fontId="1"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pplyProtection="1">
      <alignment horizontal="center" vertical="center"/>
      <protection locked="0" hidden="1"/>
    </xf>
    <xf numFmtId="0" fontId="84" fillId="0" borderId="0" xfId="0" applyFont="1">
      <alignment vertical="center"/>
    </xf>
    <xf numFmtId="0" fontId="85" fillId="5" borderId="0" xfId="0" applyFont="1" applyFill="1">
      <alignment vertical="center"/>
    </xf>
    <xf numFmtId="0" fontId="86" fillId="0" borderId="0" xfId="0" applyFont="1" applyAlignment="1">
      <alignment vertical="top"/>
    </xf>
    <xf numFmtId="0" fontId="85" fillId="5" borderId="0" xfId="0" applyFont="1" applyFill="1" applyProtection="1">
      <alignment vertical="center"/>
      <protection locked="0" hidden="1"/>
    </xf>
    <xf numFmtId="0" fontId="22" fillId="0" borderId="0" xfId="0" applyFont="1" applyProtection="1">
      <alignment vertical="center"/>
      <protection locked="0" hidden="1"/>
    </xf>
    <xf numFmtId="0" fontId="86" fillId="0" borderId="0" xfId="0" applyFont="1" applyAlignment="1" applyProtection="1">
      <alignment vertical="top" wrapText="1"/>
      <protection locked="0" hidden="1"/>
    </xf>
    <xf numFmtId="0" fontId="64" fillId="0" borderId="0" xfId="0" applyFont="1">
      <alignment vertical="center"/>
    </xf>
    <xf numFmtId="0" fontId="63" fillId="0" borderId="82" xfId="0" applyFont="1" applyBorder="1">
      <alignment vertical="center"/>
    </xf>
    <xf numFmtId="0" fontId="2" fillId="0" borderId="82" xfId="0" applyFont="1" applyBorder="1">
      <alignment vertical="center"/>
    </xf>
    <xf numFmtId="0" fontId="87" fillId="5" borderId="4" xfId="0" applyFont="1" applyFill="1" applyBorder="1" applyProtection="1">
      <alignment vertical="center"/>
      <protection hidden="1"/>
    </xf>
    <xf numFmtId="0" fontId="63" fillId="4" borderId="0" xfId="0" applyFont="1" applyFill="1" applyBorder="1">
      <alignment vertical="center"/>
    </xf>
    <xf numFmtId="0" fontId="2" fillId="4" borderId="0" xfId="0" applyFont="1" applyFill="1" applyBorder="1">
      <alignment vertical="center"/>
    </xf>
    <xf numFmtId="0" fontId="2" fillId="4" borderId="4" xfId="0" applyFont="1" applyFill="1" applyBorder="1">
      <alignment vertical="center"/>
    </xf>
    <xf numFmtId="0" fontId="63" fillId="0" borderId="5" xfId="0" applyFont="1" applyBorder="1">
      <alignment vertical="center"/>
    </xf>
    <xf numFmtId="0" fontId="63"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63" fillId="0" borderId="3" xfId="0" applyFont="1" applyBorder="1">
      <alignment vertical="center"/>
    </xf>
    <xf numFmtId="0" fontId="63" fillId="4" borderId="0" xfId="0" applyFont="1" applyFill="1" applyBorder="1" applyProtection="1">
      <alignment vertical="center"/>
      <protection locked="0"/>
    </xf>
    <xf numFmtId="0" fontId="2" fillId="4" borderId="0" xfId="0" applyFont="1" applyFill="1" applyBorder="1" applyProtection="1">
      <alignment vertical="center"/>
      <protection locked="0"/>
    </xf>
    <xf numFmtId="0" fontId="63" fillId="0" borderId="0" xfId="0" applyFont="1" applyBorder="1" applyProtection="1">
      <alignment vertical="center"/>
      <protection locked="0"/>
    </xf>
    <xf numFmtId="0" fontId="0" fillId="0" borderId="0" xfId="0" applyAlignment="1">
      <alignment vertical="top" wrapText="1"/>
    </xf>
    <xf numFmtId="0" fontId="0" fillId="0" borderId="0" xfId="0" applyAlignment="1">
      <alignment vertical="center" wrapText="1"/>
    </xf>
    <xf numFmtId="14" fontId="64" fillId="0" borderId="0" xfId="0" applyNumberFormat="1" applyFont="1">
      <alignment vertical="center"/>
    </xf>
    <xf numFmtId="0" fontId="36" fillId="4" borderId="0" xfId="0" applyFont="1" applyFill="1">
      <alignment vertical="center"/>
    </xf>
    <xf numFmtId="0" fontId="97" fillId="4" borderId="82" xfId="0" applyFont="1" applyFill="1" applyBorder="1" applyProtection="1">
      <alignment vertical="center"/>
      <protection locked="0"/>
    </xf>
    <xf numFmtId="0" fontId="98" fillId="0" borderId="0" xfId="0" applyFont="1" applyAlignment="1">
      <alignment horizontal="center" vertical="center"/>
    </xf>
    <xf numFmtId="0" fontId="99" fillId="4" borderId="11" xfId="0" applyFont="1" applyFill="1" applyBorder="1" applyProtection="1">
      <alignment vertical="center"/>
      <protection locked="0"/>
    </xf>
    <xf numFmtId="0" fontId="8" fillId="4" borderId="9" xfId="0" applyFont="1" applyFill="1" applyBorder="1" applyProtection="1">
      <alignment vertical="center"/>
      <protection locked="0"/>
    </xf>
    <xf numFmtId="0" fontId="8" fillId="4" borderId="10" xfId="0" applyFont="1" applyFill="1" applyBorder="1" applyProtection="1">
      <alignment vertical="center"/>
      <protection locked="0"/>
    </xf>
    <xf numFmtId="0" fontId="99" fillId="4" borderId="17" xfId="0" applyFont="1" applyFill="1" applyBorder="1" applyAlignment="1">
      <alignment horizontal="center" vertical="center" shrinkToFit="1"/>
    </xf>
    <xf numFmtId="0" fontId="8" fillId="4" borderId="0" xfId="0" applyFont="1" applyFill="1" applyAlignment="1">
      <alignment horizontal="center" vertical="center" shrinkToFit="1"/>
    </xf>
    <xf numFmtId="0" fontId="16" fillId="4" borderId="17" xfId="0" applyFont="1" applyFill="1" applyBorder="1">
      <alignment vertical="center"/>
    </xf>
    <xf numFmtId="0" fontId="100" fillId="4" borderId="0" xfId="0" applyFont="1" applyFill="1" applyAlignment="1" applyProtection="1">
      <alignment vertical="center" shrinkToFit="1"/>
      <protection locked="0"/>
    </xf>
    <xf numFmtId="0" fontId="39" fillId="4" borderId="0" xfId="0" applyFont="1" applyFill="1">
      <alignment vertical="center"/>
    </xf>
    <xf numFmtId="0" fontId="100" fillId="4" borderId="33" xfId="0" applyFont="1" applyFill="1" applyBorder="1" applyAlignment="1" applyProtection="1">
      <alignment vertical="center" shrinkToFit="1"/>
      <protection locked="0"/>
    </xf>
    <xf numFmtId="0" fontId="93" fillId="0" borderId="0" xfId="0" applyFont="1">
      <alignment vertical="center"/>
    </xf>
    <xf numFmtId="0" fontId="31" fillId="6" borderId="17" xfId="0" applyFont="1" applyFill="1" applyBorder="1" applyAlignment="1" applyProtection="1">
      <alignment vertical="center" textRotation="255"/>
      <protection locked="0"/>
    </xf>
    <xf numFmtId="0" fontId="24" fillId="6" borderId="33" xfId="0" applyFont="1" applyFill="1" applyBorder="1" applyAlignment="1" applyProtection="1">
      <alignment vertical="center" textRotation="180"/>
      <protection locked="0"/>
    </xf>
    <xf numFmtId="0" fontId="36" fillId="4" borderId="36" xfId="0" applyFont="1" applyFill="1" applyBorder="1" applyProtection="1">
      <alignment vertical="center"/>
      <protection locked="0"/>
    </xf>
    <xf numFmtId="0" fontId="36" fillId="4" borderId="19" xfId="0" applyFont="1" applyFill="1" applyBorder="1" applyProtection="1">
      <alignment vertical="center"/>
      <protection locked="0"/>
    </xf>
    <xf numFmtId="0" fontId="36" fillId="4" borderId="20" xfId="0" applyFont="1" applyFill="1" applyBorder="1" applyProtection="1">
      <alignment vertical="center"/>
      <protection locked="0"/>
    </xf>
    <xf numFmtId="49" fontId="100" fillId="4" borderId="21" xfId="0" applyNumberFormat="1" applyFont="1" applyFill="1" applyBorder="1" applyProtection="1">
      <alignment vertical="center"/>
      <protection locked="0"/>
    </xf>
    <xf numFmtId="49" fontId="100" fillId="4" borderId="19" xfId="0" applyNumberFormat="1" applyFont="1" applyFill="1" applyBorder="1" applyProtection="1">
      <alignment vertical="center"/>
      <protection locked="0"/>
    </xf>
    <xf numFmtId="49" fontId="100" fillId="4" borderId="20" xfId="0" applyNumberFormat="1" applyFont="1" applyFill="1" applyBorder="1" applyProtection="1">
      <alignment vertical="center"/>
      <protection locked="0"/>
    </xf>
    <xf numFmtId="49" fontId="36" fillId="4" borderId="21" xfId="0" applyNumberFormat="1" applyFont="1" applyFill="1" applyBorder="1" applyProtection="1">
      <alignment vertical="center"/>
      <protection locked="0"/>
    </xf>
    <xf numFmtId="49" fontId="36" fillId="4" borderId="19" xfId="0" applyNumberFormat="1" applyFont="1" applyFill="1" applyBorder="1" applyProtection="1">
      <alignment vertical="center"/>
      <protection locked="0"/>
    </xf>
    <xf numFmtId="49" fontId="100" fillId="4" borderId="37" xfId="0" applyNumberFormat="1" applyFont="1" applyFill="1" applyBorder="1" applyProtection="1">
      <alignment vertical="center"/>
      <protection locked="0"/>
    </xf>
    <xf numFmtId="0" fontId="98" fillId="0" borderId="0" xfId="0" applyFont="1">
      <alignment vertical="center"/>
    </xf>
    <xf numFmtId="0" fontId="24" fillId="6" borderId="11" xfId="0" applyFont="1" applyFill="1" applyBorder="1" applyAlignment="1" applyProtection="1">
      <alignment vertical="center" textRotation="255"/>
      <protection locked="0"/>
    </xf>
    <xf numFmtId="0" fontId="24" fillId="6" borderId="9" xfId="0" applyFont="1" applyFill="1" applyBorder="1" applyAlignment="1" applyProtection="1">
      <alignment vertical="center" textRotation="180"/>
      <protection locked="0"/>
    </xf>
    <xf numFmtId="49" fontId="30" fillId="4" borderId="12" xfId="0" applyNumberFormat="1" applyFont="1" applyFill="1" applyBorder="1" applyProtection="1">
      <alignment vertical="center"/>
      <protection locked="0"/>
    </xf>
    <xf numFmtId="49" fontId="30" fillId="4" borderId="13" xfId="0" applyNumberFormat="1" applyFont="1" applyFill="1" applyBorder="1" applyProtection="1">
      <alignment vertical="center"/>
      <protection locked="0"/>
    </xf>
    <xf numFmtId="49" fontId="30" fillId="4" borderId="14" xfId="0" applyNumberFormat="1" applyFont="1" applyFill="1" applyBorder="1" applyProtection="1">
      <alignment vertical="center"/>
      <protection locked="0"/>
    </xf>
    <xf numFmtId="49" fontId="100" fillId="4" borderId="15" xfId="0" applyNumberFormat="1" applyFont="1" applyFill="1" applyBorder="1" applyProtection="1">
      <alignment vertical="center"/>
      <protection locked="0"/>
    </xf>
    <xf numFmtId="49" fontId="100" fillId="4" borderId="13" xfId="0" applyNumberFormat="1" applyFont="1" applyFill="1" applyBorder="1" applyProtection="1">
      <alignment vertical="center"/>
      <protection locked="0"/>
    </xf>
    <xf numFmtId="49" fontId="100" fillId="4" borderId="16" xfId="0" applyNumberFormat="1" applyFont="1" applyFill="1" applyBorder="1" applyProtection="1">
      <alignment vertical="center"/>
      <protection locked="0"/>
    </xf>
    <xf numFmtId="0" fontId="24" fillId="6" borderId="0" xfId="0" applyFont="1" applyFill="1" applyAlignment="1" applyProtection="1">
      <alignment vertical="center" textRotation="180"/>
      <protection locked="0"/>
    </xf>
    <xf numFmtId="49" fontId="30" fillId="4" borderId="18" xfId="0" applyNumberFormat="1" applyFont="1" applyFill="1" applyBorder="1" applyProtection="1">
      <alignment vertical="center"/>
      <protection locked="0"/>
    </xf>
    <xf numFmtId="49" fontId="30" fillId="4" borderId="19" xfId="0" applyNumberFormat="1" applyFont="1" applyFill="1" applyBorder="1" applyProtection="1">
      <alignment vertical="center"/>
      <protection locked="0"/>
    </xf>
    <xf numFmtId="49" fontId="30" fillId="4" borderId="20" xfId="0" applyNumberFormat="1" applyFont="1" applyFill="1" applyBorder="1" applyProtection="1">
      <alignment vertical="center"/>
      <protection locked="0"/>
    </xf>
    <xf numFmtId="49" fontId="100" fillId="4" borderId="22" xfId="0" applyNumberFormat="1" applyFont="1" applyFill="1" applyBorder="1" applyProtection="1">
      <alignment vertical="center"/>
      <protection locked="0"/>
    </xf>
    <xf numFmtId="0" fontId="33" fillId="4" borderId="19" xfId="0" applyFont="1" applyFill="1" applyBorder="1" applyAlignment="1">
      <alignment horizontal="left" vertical="center" shrinkToFit="1"/>
    </xf>
    <xf numFmtId="49" fontId="30" fillId="4" borderId="5" xfId="0" applyNumberFormat="1" applyFont="1" applyFill="1" applyBorder="1" applyProtection="1">
      <alignment vertical="center"/>
      <protection locked="0"/>
    </xf>
    <xf numFmtId="49" fontId="30" fillId="4" borderId="0" xfId="0" applyNumberFormat="1" applyFont="1" applyFill="1" applyProtection="1">
      <alignment vertical="center"/>
      <protection locked="0"/>
    </xf>
    <xf numFmtId="49" fontId="30" fillId="4" borderId="23" xfId="0" applyNumberFormat="1" applyFont="1" applyFill="1" applyBorder="1" applyProtection="1">
      <alignment vertical="center"/>
      <protection locked="0"/>
    </xf>
    <xf numFmtId="49" fontId="29" fillId="4" borderId="21" xfId="0" applyNumberFormat="1" applyFont="1" applyFill="1" applyBorder="1" applyProtection="1">
      <alignment vertical="center"/>
      <protection locked="0"/>
    </xf>
    <xf numFmtId="49" fontId="29" fillId="4" borderId="19" xfId="0" applyNumberFormat="1" applyFont="1" applyFill="1" applyBorder="1" applyProtection="1">
      <alignment vertical="center"/>
      <protection locked="0"/>
    </xf>
    <xf numFmtId="49" fontId="29" fillId="4" borderId="20" xfId="0" applyNumberFormat="1" applyFont="1" applyFill="1" applyBorder="1" applyProtection="1">
      <alignment vertical="center"/>
      <protection locked="0"/>
    </xf>
    <xf numFmtId="0" fontId="103" fillId="0" borderId="0" xfId="0" applyFont="1" applyAlignment="1" applyProtection="1">
      <alignment horizontal="right" vertical="center" wrapText="1"/>
      <protection locked="0"/>
    </xf>
    <xf numFmtId="0" fontId="104" fillId="0" borderId="0" xfId="0" applyFont="1" applyAlignment="1" applyProtection="1">
      <alignment vertical="center" wrapText="1"/>
      <protection locked="0"/>
    </xf>
    <xf numFmtId="0" fontId="105" fillId="0" borderId="0" xfId="0" applyFont="1" applyAlignment="1">
      <alignment vertical="center" wrapText="1"/>
    </xf>
    <xf numFmtId="49" fontId="26" fillId="4" borderId="24" xfId="0" applyNumberFormat="1" applyFont="1" applyFill="1" applyBorder="1" applyProtection="1">
      <alignment vertical="center"/>
      <protection locked="0"/>
    </xf>
    <xf numFmtId="49" fontId="30" fillId="4" borderId="25" xfId="0" applyNumberFormat="1" applyFont="1" applyFill="1" applyBorder="1" applyProtection="1">
      <alignment vertical="center"/>
      <protection locked="0"/>
    </xf>
    <xf numFmtId="49" fontId="30" fillId="4" borderId="29" xfId="0" applyNumberFormat="1" applyFont="1" applyFill="1" applyBorder="1" applyProtection="1">
      <alignment vertical="center"/>
      <protection locked="0"/>
    </xf>
    <xf numFmtId="0" fontId="34" fillId="4" borderId="92" xfId="0" applyFont="1" applyFill="1" applyBorder="1" applyAlignment="1">
      <alignment vertical="center" shrinkToFit="1"/>
    </xf>
    <xf numFmtId="0" fontId="34" fillId="4" borderId="26" xfId="0" applyFont="1" applyFill="1" applyBorder="1" applyAlignment="1">
      <alignment vertical="center" shrinkToFit="1"/>
    </xf>
    <xf numFmtId="0" fontId="34" fillId="4" borderId="92" xfId="0" applyFont="1" applyFill="1" applyBorder="1" applyProtection="1">
      <alignment vertical="center"/>
      <protection locked="0"/>
    </xf>
    <xf numFmtId="0" fontId="16" fillId="4" borderId="93" xfId="0" applyFont="1" applyFill="1" applyBorder="1" applyProtection="1">
      <alignment vertical="center"/>
      <protection locked="0"/>
    </xf>
    <xf numFmtId="0" fontId="36" fillId="4" borderId="27" xfId="0" applyFont="1" applyFill="1" applyBorder="1" applyProtection="1">
      <alignment vertical="center"/>
      <protection locked="0"/>
    </xf>
    <xf numFmtId="0" fontId="36" fillId="4" borderId="94" xfId="0" applyFont="1" applyFill="1" applyBorder="1" applyProtection="1">
      <alignment vertical="center"/>
      <protection locked="0"/>
    </xf>
    <xf numFmtId="0" fontId="34" fillId="4" borderId="26" xfId="0" applyFont="1" applyFill="1" applyBorder="1" applyProtection="1">
      <alignment vertical="center"/>
      <protection locked="0"/>
    </xf>
    <xf numFmtId="0" fontId="16" fillId="4" borderId="27" xfId="0" applyFont="1" applyFill="1" applyBorder="1" applyProtection="1">
      <alignment vertical="center"/>
      <protection locked="0"/>
    </xf>
    <xf numFmtId="0" fontId="16" fillId="4" borderId="28" xfId="0" applyFont="1" applyFill="1" applyBorder="1" applyProtection="1">
      <alignment vertical="center"/>
      <protection locked="0"/>
    </xf>
    <xf numFmtId="49" fontId="16" fillId="4" borderId="18" xfId="0" applyNumberFormat="1" applyFont="1" applyFill="1" applyBorder="1" applyProtection="1">
      <alignment vertical="center"/>
      <protection locked="0"/>
    </xf>
    <xf numFmtId="49" fontId="16" fillId="4" borderId="19" xfId="0" applyNumberFormat="1" applyFont="1" applyFill="1" applyBorder="1" applyProtection="1">
      <alignment vertical="center"/>
      <protection locked="0"/>
    </xf>
    <xf numFmtId="49" fontId="16" fillId="4" borderId="20" xfId="0" applyNumberFormat="1" applyFont="1" applyFill="1" applyBorder="1" applyProtection="1">
      <alignment vertical="center"/>
      <protection locked="0"/>
    </xf>
    <xf numFmtId="49" fontId="100" fillId="4" borderId="27" xfId="0" applyNumberFormat="1" applyFont="1" applyFill="1" applyBorder="1" applyProtection="1">
      <alignment vertical="center"/>
      <protection locked="0"/>
    </xf>
    <xf numFmtId="49" fontId="100" fillId="4" borderId="28" xfId="0" applyNumberFormat="1" applyFont="1" applyFill="1" applyBorder="1" applyProtection="1">
      <alignment vertical="center"/>
      <protection locked="0"/>
    </xf>
    <xf numFmtId="49" fontId="37" fillId="4" borderId="24" xfId="0" applyNumberFormat="1" applyFont="1" applyFill="1" applyBorder="1" applyProtection="1">
      <alignment vertical="center"/>
      <protection locked="0"/>
    </xf>
    <xf numFmtId="49" fontId="37" fillId="4" borderId="25" xfId="0" applyNumberFormat="1" applyFont="1" applyFill="1" applyBorder="1" applyProtection="1">
      <alignment vertical="center"/>
      <protection locked="0"/>
    </xf>
    <xf numFmtId="49" fontId="37" fillId="4" borderId="29" xfId="0" applyNumberFormat="1" applyFont="1" applyFill="1" applyBorder="1" applyProtection="1">
      <alignment vertical="center"/>
      <protection locked="0"/>
    </xf>
    <xf numFmtId="49" fontId="37" fillId="10" borderId="30" xfId="0" applyNumberFormat="1" applyFont="1" applyFill="1" applyBorder="1" applyProtection="1">
      <alignment vertical="center"/>
      <protection locked="0"/>
    </xf>
    <xf numFmtId="49" fontId="37" fillId="10" borderId="31" xfId="0" applyNumberFormat="1" applyFont="1" applyFill="1" applyBorder="1" applyProtection="1">
      <alignment vertical="center"/>
      <protection locked="0"/>
    </xf>
    <xf numFmtId="49" fontId="37" fillId="10" borderId="32" xfId="0" applyNumberFormat="1" applyFont="1" applyFill="1" applyBorder="1" applyProtection="1">
      <alignment vertical="center"/>
      <protection locked="0"/>
    </xf>
    <xf numFmtId="49" fontId="36" fillId="4" borderId="34" xfId="0" applyNumberFormat="1" applyFont="1" applyFill="1" applyBorder="1" applyProtection="1">
      <alignment vertical="center"/>
      <protection locked="0"/>
    </xf>
    <xf numFmtId="49" fontId="36" fillId="4" borderId="13" xfId="0" applyNumberFormat="1" applyFont="1" applyFill="1" applyBorder="1" applyProtection="1">
      <alignment vertical="center"/>
      <protection locked="0"/>
    </xf>
    <xf numFmtId="49" fontId="100" fillId="4" borderId="14" xfId="0" applyNumberFormat="1" applyFont="1" applyFill="1" applyBorder="1" applyProtection="1">
      <alignment vertical="center"/>
      <protection locked="0"/>
    </xf>
    <xf numFmtId="49" fontId="36" fillId="4" borderId="15" xfId="0" applyNumberFormat="1" applyFont="1" applyFill="1" applyBorder="1" applyProtection="1">
      <alignment vertical="center"/>
      <protection locked="0"/>
    </xf>
    <xf numFmtId="49" fontId="36" fillId="4" borderId="14" xfId="0" applyNumberFormat="1" applyFont="1" applyFill="1" applyBorder="1" applyProtection="1">
      <alignment vertical="center"/>
      <protection locked="0"/>
    </xf>
    <xf numFmtId="49" fontId="100" fillId="4" borderId="35" xfId="0" applyNumberFormat="1" applyFont="1" applyFill="1" applyBorder="1" applyProtection="1">
      <alignment vertical="center"/>
      <protection locked="0"/>
    </xf>
    <xf numFmtId="49" fontId="36" fillId="4" borderId="36" xfId="0" applyNumberFormat="1" applyFont="1" applyFill="1" applyBorder="1" applyProtection="1">
      <alignment vertical="center"/>
      <protection locked="0"/>
    </xf>
    <xf numFmtId="49" fontId="36" fillId="4" borderId="20" xfId="0" applyNumberFormat="1" applyFont="1" applyFill="1" applyBorder="1" applyProtection="1">
      <alignment vertical="center"/>
      <protection locked="0"/>
    </xf>
    <xf numFmtId="0" fontId="107" fillId="0" borderId="0" xfId="1" applyFont="1" applyAlignment="1" applyProtection="1">
      <alignment horizontal="right" vertical="center"/>
      <protection locked="0"/>
    </xf>
    <xf numFmtId="0" fontId="109" fillId="0" borderId="0" xfId="0" applyFont="1" applyProtection="1">
      <alignment vertical="center"/>
      <protection locked="0"/>
    </xf>
    <xf numFmtId="0" fontId="31" fillId="6" borderId="38" xfId="0" applyFont="1" applyFill="1" applyBorder="1" applyAlignment="1" applyProtection="1">
      <alignment vertical="center" textRotation="255"/>
      <protection locked="0"/>
    </xf>
    <xf numFmtId="0" fontId="24" fillId="6" borderId="39" xfId="0" applyFont="1" applyFill="1" applyBorder="1" applyAlignment="1" applyProtection="1">
      <alignment vertical="center" textRotation="180"/>
      <protection locked="0"/>
    </xf>
    <xf numFmtId="49" fontId="36" fillId="4" borderId="17" xfId="0" applyNumberFormat="1" applyFont="1" applyFill="1" applyBorder="1" applyProtection="1">
      <alignment vertical="center"/>
      <protection locked="0"/>
    </xf>
    <xf numFmtId="49" fontId="36" fillId="4" borderId="0" xfId="0" applyNumberFormat="1" applyFont="1" applyFill="1" applyProtection="1">
      <alignment vertical="center"/>
      <protection locked="0"/>
    </xf>
    <xf numFmtId="49" fontId="100" fillId="4" borderId="40" xfId="0" applyNumberFormat="1" applyFont="1" applyFill="1" applyBorder="1" applyProtection="1">
      <alignment vertical="center"/>
      <protection locked="0"/>
    </xf>
    <xf numFmtId="49" fontId="100" fillId="4" borderId="41" xfId="0" applyNumberFormat="1" applyFont="1" applyFill="1" applyBorder="1" applyProtection="1">
      <alignment vertical="center"/>
      <protection locked="0"/>
    </xf>
    <xf numFmtId="49" fontId="100" fillId="4" borderId="42" xfId="0" applyNumberFormat="1" applyFont="1" applyFill="1" applyBorder="1" applyProtection="1">
      <alignment vertical="center"/>
      <protection locked="0"/>
    </xf>
    <xf numFmtId="49" fontId="36" fillId="4" borderId="40" xfId="0" applyNumberFormat="1" applyFont="1" applyFill="1" applyBorder="1" applyProtection="1">
      <alignment vertical="center"/>
      <protection locked="0"/>
    </xf>
    <xf numFmtId="49" fontId="36" fillId="4" borderId="41" xfId="0" applyNumberFormat="1" applyFont="1" applyFill="1" applyBorder="1" applyProtection="1">
      <alignment vertical="center"/>
      <protection locked="0"/>
    </xf>
    <xf numFmtId="49" fontId="100" fillId="4" borderId="43" xfId="0" applyNumberFormat="1" applyFont="1" applyFill="1" applyBorder="1" applyProtection="1">
      <alignment vertical="center"/>
      <protection locked="0"/>
    </xf>
    <xf numFmtId="0" fontId="110" fillId="0" borderId="0" xfId="1" applyFont="1" applyAlignment="1" applyProtection="1">
      <alignment horizontal="right" vertical="center"/>
      <protection locked="0"/>
    </xf>
    <xf numFmtId="0" fontId="34" fillId="4" borderId="78" xfId="0" applyFont="1" applyFill="1" applyBorder="1">
      <alignment vertical="center"/>
    </xf>
    <xf numFmtId="0" fontId="111" fillId="0" borderId="0" xfId="1" applyFont="1" applyProtection="1">
      <alignment vertical="center"/>
    </xf>
    <xf numFmtId="0" fontId="24" fillId="6" borderId="10" xfId="0" applyFont="1" applyFill="1" applyBorder="1" applyAlignment="1" applyProtection="1">
      <alignment vertical="center" textRotation="180"/>
      <protection locked="0"/>
    </xf>
    <xf numFmtId="0" fontId="34" fillId="4" borderId="11" xfId="0" applyFont="1" applyFill="1" applyBorder="1" applyProtection="1">
      <alignment vertical="center"/>
      <protection locked="0"/>
    </xf>
    <xf numFmtId="0" fontId="35" fillId="4" borderId="44" xfId="0" applyFont="1" applyFill="1" applyBorder="1" applyProtection="1">
      <alignment vertical="center"/>
      <protection locked="0"/>
    </xf>
    <xf numFmtId="0" fontId="36" fillId="4" borderId="45" xfId="0" applyFont="1" applyFill="1" applyBorder="1" applyProtection="1">
      <alignment vertical="center"/>
      <protection locked="0"/>
    </xf>
    <xf numFmtId="0" fontId="36" fillId="4" borderId="46" xfId="0" applyFont="1" applyFill="1" applyBorder="1" applyProtection="1">
      <alignment vertical="center"/>
      <protection locked="0"/>
    </xf>
    <xf numFmtId="0" fontId="40" fillId="4" borderId="44" xfId="0" applyFont="1" applyFill="1" applyBorder="1" applyProtection="1">
      <alignment vertical="center"/>
      <protection locked="0"/>
    </xf>
    <xf numFmtId="0" fontId="11" fillId="4" borderId="45" xfId="0" applyFont="1" applyFill="1" applyBorder="1" applyProtection="1">
      <alignment vertical="center"/>
      <protection locked="0"/>
    </xf>
    <xf numFmtId="0" fontId="11" fillId="4" borderId="9" xfId="0" applyFont="1" applyFill="1" applyBorder="1" applyProtection="1">
      <alignment vertical="center"/>
      <protection locked="0"/>
    </xf>
    <xf numFmtId="0" fontId="11" fillId="4" borderId="10" xfId="0" applyFont="1" applyFill="1" applyBorder="1" applyProtection="1">
      <alignment vertical="center"/>
      <protection locked="0"/>
    </xf>
    <xf numFmtId="0" fontId="24" fillId="6" borderId="17" xfId="0" applyFont="1" applyFill="1" applyBorder="1" applyAlignment="1" applyProtection="1">
      <alignment vertical="center" textRotation="255"/>
      <protection locked="0"/>
    </xf>
    <xf numFmtId="0" fontId="36" fillId="4" borderId="102" xfId="0" applyFont="1" applyFill="1" applyBorder="1" applyProtection="1">
      <alignment vertical="center"/>
      <protection locked="0"/>
    </xf>
    <xf numFmtId="49" fontId="100" fillId="4" borderId="103" xfId="0" applyNumberFormat="1" applyFont="1" applyFill="1" applyBorder="1" applyProtection="1">
      <alignment vertical="center"/>
      <protection locked="0"/>
    </xf>
    <xf numFmtId="49" fontId="36" fillId="4" borderId="25" xfId="0" applyNumberFormat="1"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0" xfId="0" applyFont="1" applyFill="1" applyProtection="1">
      <alignment vertical="center"/>
      <protection locked="0"/>
    </xf>
    <xf numFmtId="0" fontId="36" fillId="4" borderId="23" xfId="0" applyFont="1" applyFill="1" applyBorder="1" applyProtection="1">
      <alignment vertical="center"/>
      <protection locked="0"/>
    </xf>
    <xf numFmtId="49" fontId="36" fillId="4" borderId="42" xfId="0" applyNumberFormat="1" applyFont="1" applyFill="1" applyBorder="1" applyProtection="1">
      <alignment vertical="center"/>
      <protection locked="0"/>
    </xf>
    <xf numFmtId="0" fontId="42" fillId="4" borderId="53" xfId="0" applyFont="1" applyFill="1" applyBorder="1">
      <alignment vertical="center"/>
    </xf>
    <xf numFmtId="0" fontId="29" fillId="4" borderId="48" xfId="0" applyFont="1" applyFill="1" applyBorder="1" applyProtection="1">
      <alignment vertical="center"/>
      <protection locked="0"/>
    </xf>
    <xf numFmtId="0" fontId="29" fillId="4" borderId="49" xfId="0" applyFont="1" applyFill="1" applyBorder="1" applyProtection="1">
      <alignment vertical="center"/>
      <protection locked="0"/>
    </xf>
    <xf numFmtId="0" fontId="42" fillId="4" borderId="49" xfId="0" applyFont="1" applyFill="1" applyBorder="1" applyProtection="1">
      <alignment vertical="center"/>
      <protection locked="0"/>
    </xf>
    <xf numFmtId="0" fontId="29" fillId="4" borderId="44" xfId="0" applyFont="1" applyFill="1" applyBorder="1" applyProtection="1">
      <alignment vertical="center"/>
      <protection locked="0"/>
    </xf>
    <xf numFmtId="0" fontId="29" fillId="4" borderId="45" xfId="0" applyFont="1" applyFill="1" applyBorder="1" applyProtection="1">
      <alignment vertical="center"/>
      <protection locked="0"/>
    </xf>
    <xf numFmtId="0" fontId="29" fillId="4" borderId="46" xfId="0" applyFont="1" applyFill="1" applyBorder="1" applyProtection="1">
      <alignment vertical="center"/>
      <protection locked="0"/>
    </xf>
    <xf numFmtId="0" fontId="5" fillId="4" borderId="45" xfId="0" applyFont="1" applyFill="1" applyBorder="1" applyProtection="1">
      <alignment vertical="center"/>
      <protection locked="0"/>
    </xf>
    <xf numFmtId="0" fontId="5" fillId="4" borderId="47" xfId="0" applyFont="1" applyFill="1" applyBorder="1" applyProtection="1">
      <alignment vertical="center"/>
      <protection locked="0"/>
    </xf>
    <xf numFmtId="0" fontId="118" fillId="4" borderId="50" xfId="0" applyFont="1" applyFill="1" applyBorder="1" applyProtection="1">
      <alignment vertical="center"/>
      <protection locked="0"/>
    </xf>
    <xf numFmtId="0" fontId="37" fillId="4" borderId="26" xfId="0" applyFont="1" applyFill="1" applyBorder="1" applyProtection="1">
      <alignment vertical="center"/>
      <protection locked="0"/>
    </xf>
    <xf numFmtId="0" fontId="37" fillId="4" borderId="51" xfId="0" applyFont="1" applyFill="1" applyBorder="1" applyProtection="1">
      <alignment vertical="center"/>
      <protection locked="0"/>
    </xf>
    <xf numFmtId="0" fontId="110" fillId="0" borderId="0" xfId="1" applyFont="1" applyAlignment="1" applyProtection="1">
      <alignment vertical="center" wrapText="1"/>
    </xf>
    <xf numFmtId="0" fontId="36" fillId="4" borderId="50" xfId="0" applyFont="1" applyFill="1" applyBorder="1" applyProtection="1">
      <alignment vertical="center"/>
      <protection locked="0"/>
    </xf>
    <xf numFmtId="0" fontId="36" fillId="4" borderId="26" xfId="0" applyFont="1" applyFill="1" applyBorder="1" applyProtection="1">
      <alignment vertical="center"/>
      <protection locked="0"/>
    </xf>
    <xf numFmtId="0" fontId="4" fillId="4" borderId="26" xfId="0" applyFont="1" applyFill="1" applyBorder="1" applyProtection="1">
      <alignment vertical="center"/>
      <protection locked="0"/>
    </xf>
    <xf numFmtId="0" fontId="4" fillId="4" borderId="51" xfId="0" applyFont="1" applyFill="1" applyBorder="1" applyProtection="1">
      <alignment vertical="center"/>
      <protection locked="0"/>
    </xf>
    <xf numFmtId="0" fontId="122" fillId="0" borderId="0" xfId="1" applyFont="1" applyAlignment="1" applyProtection="1">
      <alignment vertical="center" wrapText="1"/>
    </xf>
    <xf numFmtId="0" fontId="39" fillId="4" borderId="50" xfId="0" applyFont="1" applyFill="1" applyBorder="1" applyProtection="1">
      <alignment vertical="center"/>
      <protection locked="0"/>
    </xf>
    <xf numFmtId="0" fontId="36" fillId="4" borderId="21" xfId="0" applyFont="1" applyFill="1" applyBorder="1" applyProtection="1">
      <alignment vertical="center"/>
      <protection locked="0"/>
    </xf>
    <xf numFmtId="0" fontId="121" fillId="4" borderId="21" xfId="0" applyFont="1" applyFill="1" applyBorder="1" applyProtection="1">
      <alignment vertical="center"/>
      <protection locked="0"/>
    </xf>
    <xf numFmtId="0" fontId="37" fillId="4" borderId="19" xfId="0" applyFont="1" applyFill="1" applyBorder="1" applyProtection="1">
      <alignment vertical="center"/>
      <protection locked="0"/>
    </xf>
    <xf numFmtId="0" fontId="37" fillId="4" borderId="37" xfId="0" applyFont="1" applyFill="1" applyBorder="1" applyProtection="1">
      <alignment vertical="center"/>
      <protection locked="0"/>
    </xf>
    <xf numFmtId="0" fontId="38" fillId="4" borderId="36" xfId="0" applyFont="1" applyFill="1" applyBorder="1" applyProtection="1">
      <alignment vertical="center"/>
      <protection locked="0"/>
    </xf>
    <xf numFmtId="0" fontId="38" fillId="4" borderId="19" xfId="0" applyFont="1" applyFill="1" applyBorder="1" applyProtection="1">
      <alignment vertical="center"/>
      <protection locked="0"/>
    </xf>
    <xf numFmtId="0" fontId="38" fillId="4" borderId="37" xfId="0" applyFont="1" applyFill="1" applyBorder="1" applyProtection="1">
      <alignment vertical="center"/>
      <protection locked="0"/>
    </xf>
    <xf numFmtId="0" fontId="36" fillId="4" borderId="51" xfId="0" applyFont="1" applyFill="1" applyBorder="1" applyProtection="1">
      <alignment vertical="center"/>
      <protection locked="0"/>
    </xf>
    <xf numFmtId="0" fontId="16" fillId="4" borderId="26" xfId="0" applyFont="1" applyFill="1" applyBorder="1" applyProtection="1">
      <alignment vertical="center"/>
      <protection locked="0"/>
    </xf>
    <xf numFmtId="49" fontId="100" fillId="4" borderId="26" xfId="0" applyNumberFormat="1" applyFont="1" applyFill="1" applyBorder="1" applyProtection="1">
      <alignment vertical="center"/>
      <protection locked="0"/>
    </xf>
    <xf numFmtId="49" fontId="36" fillId="4" borderId="26" xfId="0" applyNumberFormat="1" applyFont="1" applyFill="1" applyBorder="1" applyProtection="1">
      <alignment vertical="center"/>
      <protection locked="0"/>
    </xf>
    <xf numFmtId="49" fontId="100" fillId="4" borderId="51" xfId="0" applyNumberFormat="1" applyFont="1" applyFill="1" applyBorder="1" applyProtection="1">
      <alignment vertical="center"/>
      <protection locked="0"/>
    </xf>
    <xf numFmtId="0" fontId="24" fillId="6" borderId="38" xfId="0" applyFont="1" applyFill="1" applyBorder="1" applyAlignment="1" applyProtection="1">
      <alignment vertical="center" textRotation="255"/>
      <protection locked="0"/>
    </xf>
    <xf numFmtId="0" fontId="24" fillId="6" borderId="52" xfId="0" applyFont="1" applyFill="1" applyBorder="1" applyAlignment="1" applyProtection="1">
      <alignment vertical="center" textRotation="180"/>
      <protection locked="0"/>
    </xf>
    <xf numFmtId="0" fontId="40" fillId="4" borderId="107" xfId="0" applyFont="1" applyFill="1" applyBorder="1" applyProtection="1">
      <alignment vertical="center"/>
      <protection locked="0"/>
    </xf>
    <xf numFmtId="0" fontId="11" fillId="4" borderId="105" xfId="0" applyFont="1" applyFill="1" applyBorder="1" applyProtection="1">
      <alignment vertical="center"/>
      <protection locked="0"/>
    </xf>
    <xf numFmtId="0" fontId="11" fillId="4" borderId="108" xfId="0" applyFont="1" applyFill="1" applyBorder="1" applyProtection="1">
      <alignment vertical="center"/>
      <protection locked="0"/>
    </xf>
    <xf numFmtId="0" fontId="127" fillId="0" borderId="0" xfId="1" applyFont="1" applyAlignment="1" applyProtection="1">
      <alignment horizontal="right" vertical="center"/>
      <protection locked="0"/>
    </xf>
    <xf numFmtId="0" fontId="29" fillId="4" borderId="110" xfId="0" applyFont="1" applyFill="1" applyBorder="1" applyAlignment="1">
      <alignment vertical="center" wrapText="1"/>
    </xf>
    <xf numFmtId="0" fontId="45" fillId="4" borderId="110" xfId="0" applyFont="1" applyFill="1" applyBorder="1">
      <alignment vertical="center"/>
    </xf>
    <xf numFmtId="0" fontId="98" fillId="0" borderId="5" xfId="0" applyFont="1" applyBorder="1">
      <alignment vertical="center"/>
    </xf>
    <xf numFmtId="0" fontId="128" fillId="6" borderId="17" xfId="0" applyFont="1" applyFill="1" applyBorder="1" applyAlignment="1" applyProtection="1">
      <alignment vertical="center" textRotation="255"/>
      <protection locked="0"/>
    </xf>
    <xf numFmtId="0" fontId="29" fillId="4" borderId="109" xfId="0" applyFont="1" applyFill="1" applyBorder="1" applyProtection="1">
      <alignment vertical="center"/>
      <protection locked="0"/>
    </xf>
    <xf numFmtId="0" fontId="49" fillId="4" borderId="110" xfId="0" applyFont="1" applyFill="1" applyBorder="1" applyProtection="1">
      <alignment vertical="center"/>
      <protection locked="0"/>
    </xf>
    <xf numFmtId="0" fontId="29" fillId="4" borderId="110" xfId="0" applyFont="1" applyFill="1" applyBorder="1" applyProtection="1">
      <alignment vertical="center"/>
      <protection locked="0"/>
    </xf>
    <xf numFmtId="49" fontId="100" fillId="4" borderId="110" xfId="0" applyNumberFormat="1" applyFont="1" applyFill="1" applyBorder="1" applyProtection="1">
      <alignment vertical="center"/>
      <protection locked="0"/>
    </xf>
    <xf numFmtId="0" fontId="29" fillId="4" borderId="111" xfId="0" applyFont="1" applyFill="1" applyBorder="1" applyProtection="1">
      <alignment vertical="center"/>
      <protection locked="0"/>
    </xf>
    <xf numFmtId="0" fontId="45" fillId="4" borderId="110" xfId="0" applyFont="1" applyFill="1" applyBorder="1" applyProtection="1">
      <alignment vertical="center"/>
      <protection locked="0"/>
    </xf>
    <xf numFmtId="0" fontId="36" fillId="4" borderId="15" xfId="0" applyFont="1" applyFill="1" applyBorder="1" applyProtection="1">
      <alignment vertical="center"/>
      <protection locked="0"/>
    </xf>
    <xf numFmtId="0" fontId="36" fillId="4" borderId="13" xfId="0" applyFont="1" applyFill="1" applyBorder="1" applyProtection="1">
      <alignment vertical="center"/>
      <protection locked="0"/>
    </xf>
    <xf numFmtId="0" fontId="36" fillId="4" borderId="16" xfId="0" applyFont="1" applyFill="1" applyBorder="1" applyProtection="1">
      <alignment vertical="center"/>
      <protection locked="0"/>
    </xf>
    <xf numFmtId="0" fontId="29" fillId="4" borderId="92" xfId="0" applyFont="1" applyFill="1" applyBorder="1" applyProtection="1">
      <alignment vertical="center"/>
      <protection locked="0"/>
    </xf>
    <xf numFmtId="0" fontId="29" fillId="4" borderId="26" xfId="0" applyFont="1" applyFill="1" applyBorder="1" applyProtection="1">
      <alignment vertical="center"/>
      <protection locked="0"/>
    </xf>
    <xf numFmtId="0" fontId="29" fillId="4" borderId="57" xfId="0" applyFont="1" applyFill="1" applyBorder="1" applyProtection="1">
      <alignment vertical="center"/>
      <protection locked="0"/>
    </xf>
    <xf numFmtId="0" fontId="45" fillId="4" borderId="26" xfId="0" applyFont="1" applyFill="1" applyBorder="1" applyProtection="1">
      <alignment vertical="center"/>
      <protection locked="0"/>
    </xf>
    <xf numFmtId="0" fontId="36" fillId="4" borderId="112" xfId="0" applyFont="1" applyFill="1" applyBorder="1" applyProtection="1">
      <alignment vertical="center"/>
      <protection locked="0"/>
    </xf>
    <xf numFmtId="0" fontId="49" fillId="4" borderId="26" xfId="0" applyFont="1" applyFill="1" applyBorder="1" applyProtection="1">
      <alignment vertical="center"/>
      <protection locked="0"/>
    </xf>
    <xf numFmtId="0" fontId="29" fillId="4" borderId="92" xfId="0" applyFont="1" applyFill="1" applyBorder="1" applyAlignment="1" applyProtection="1">
      <alignment horizontal="left" vertical="center"/>
      <protection locked="0"/>
    </xf>
    <xf numFmtId="0" fontId="4" fillId="4" borderId="112" xfId="0" applyFont="1" applyFill="1" applyBorder="1" applyProtection="1">
      <alignment vertical="center"/>
      <protection locked="0"/>
    </xf>
    <xf numFmtId="0" fontId="13" fillId="4" borderId="26" xfId="0" applyFont="1" applyFill="1" applyBorder="1" applyProtection="1">
      <alignment vertical="center"/>
      <protection locked="0"/>
    </xf>
    <xf numFmtId="0" fontId="13" fillId="4" borderId="112" xfId="0" applyFont="1" applyFill="1" applyBorder="1" applyProtection="1">
      <alignment vertical="center"/>
      <protection locked="0"/>
    </xf>
    <xf numFmtId="0" fontId="29" fillId="4" borderId="114" xfId="0" applyFont="1" applyFill="1" applyBorder="1" applyAlignment="1">
      <alignment vertical="center" wrapText="1"/>
    </xf>
    <xf numFmtId="0" fontId="29" fillId="4" borderId="59" xfId="0" applyFont="1" applyFill="1" applyBorder="1" applyProtection="1">
      <alignment vertical="center"/>
      <protection locked="0"/>
    </xf>
    <xf numFmtId="0" fontId="29" fillId="4" borderId="60" xfId="0" applyFont="1" applyFill="1" applyBorder="1" applyProtection="1">
      <alignment vertical="center"/>
      <protection locked="0"/>
    </xf>
    <xf numFmtId="0" fontId="13" fillId="4" borderId="60" xfId="0" applyFont="1" applyFill="1" applyBorder="1" applyProtection="1">
      <alignment vertical="center"/>
      <protection locked="0"/>
    </xf>
    <xf numFmtId="0" fontId="13" fillId="4" borderId="116" xfId="0" applyFont="1" applyFill="1" applyBorder="1" applyProtection="1">
      <alignment vertical="center"/>
      <protection locked="0"/>
    </xf>
    <xf numFmtId="0" fontId="42" fillId="4" borderId="26" xfId="0" applyFont="1" applyFill="1" applyBorder="1" applyProtection="1">
      <alignment vertical="center"/>
      <protection locked="0"/>
    </xf>
    <xf numFmtId="0" fontId="13" fillId="4" borderId="61" xfId="0" applyFont="1" applyFill="1" applyBorder="1" applyProtection="1">
      <alignment vertical="center"/>
      <protection locked="0"/>
    </xf>
    <xf numFmtId="0" fontId="29" fillId="4" borderId="61" xfId="0" applyFont="1" applyFill="1" applyBorder="1" applyProtection="1">
      <alignment vertical="center"/>
      <protection locked="0"/>
    </xf>
    <xf numFmtId="0" fontId="29" fillId="4" borderId="118" xfId="0" applyFont="1" applyFill="1" applyBorder="1" applyProtection="1">
      <alignment vertical="center"/>
      <protection locked="0"/>
    </xf>
    <xf numFmtId="0" fontId="50" fillId="4" borderId="26" xfId="0" applyFont="1" applyFill="1" applyBorder="1" applyProtection="1">
      <alignment vertical="center"/>
      <protection locked="0"/>
    </xf>
    <xf numFmtId="0" fontId="29" fillId="4" borderId="112" xfId="0" applyFont="1" applyFill="1" applyBorder="1" applyProtection="1">
      <alignment vertical="center"/>
      <protection locked="0"/>
    </xf>
    <xf numFmtId="49" fontId="100" fillId="4" borderId="112" xfId="0" applyNumberFormat="1" applyFont="1" applyFill="1" applyBorder="1" applyProtection="1">
      <alignment vertical="center"/>
      <protection locked="0"/>
    </xf>
    <xf numFmtId="0" fontId="131" fillId="4" borderId="24" xfId="0" applyFont="1" applyFill="1" applyBorder="1" applyProtection="1">
      <alignment vertical="center"/>
      <protection locked="0"/>
    </xf>
    <xf numFmtId="0" fontId="131" fillId="4" borderId="25" xfId="0" applyFont="1" applyFill="1" applyBorder="1" applyProtection="1">
      <alignment vertical="center"/>
      <protection locked="0"/>
    </xf>
    <xf numFmtId="0" fontId="135" fillId="4" borderId="25" xfId="0" applyFont="1" applyFill="1" applyBorder="1" applyAlignment="1" applyProtection="1">
      <alignment vertical="top"/>
      <protection locked="0"/>
    </xf>
    <xf numFmtId="0" fontId="135" fillId="4" borderId="29" xfId="0" applyFont="1" applyFill="1" applyBorder="1" applyAlignment="1" applyProtection="1">
      <alignment vertical="top"/>
      <protection locked="0"/>
    </xf>
    <xf numFmtId="0" fontId="131" fillId="10" borderId="3" xfId="0" applyFont="1" applyFill="1" applyBorder="1" applyProtection="1">
      <alignment vertical="center"/>
      <protection locked="0"/>
    </xf>
    <xf numFmtId="0" fontId="131" fillId="10" borderId="2" xfId="0" applyFont="1" applyFill="1" applyBorder="1" applyProtection="1">
      <alignment vertical="center"/>
      <protection locked="0"/>
    </xf>
    <xf numFmtId="0" fontId="131" fillId="10" borderId="1" xfId="0" applyFont="1" applyFill="1" applyBorder="1" applyProtection="1">
      <alignment vertical="center"/>
      <protection locked="0"/>
    </xf>
    <xf numFmtId="0" fontId="56" fillId="0" borderId="0" xfId="0" applyFont="1" applyAlignment="1" applyProtection="1">
      <alignment vertical="center" wrapText="1" shrinkToFit="1"/>
      <protection locked="0"/>
    </xf>
    <xf numFmtId="0" fontId="24" fillId="6" borderId="5" xfId="0" applyFont="1" applyFill="1" applyBorder="1" applyAlignment="1" applyProtection="1">
      <alignment vertical="center" textRotation="255"/>
      <protection locked="0"/>
    </xf>
    <xf numFmtId="0" fontId="59" fillId="0" borderId="0" xfId="0" applyFont="1" applyProtection="1">
      <alignment vertical="center"/>
      <protection locked="0"/>
    </xf>
    <xf numFmtId="49" fontId="64" fillId="0" borderId="0" xfId="0" quotePrefix="1" applyNumberFormat="1" applyFont="1">
      <alignment vertical="center"/>
    </xf>
    <xf numFmtId="176" fontId="41" fillId="0" borderId="17" xfId="0" applyNumberFormat="1" applyFont="1" applyBorder="1" applyAlignment="1" applyProtection="1">
      <alignment vertical="top"/>
      <protection locked="0"/>
    </xf>
    <xf numFmtId="176" fontId="41" fillId="0" borderId="0" xfId="0" applyNumberFormat="1" applyFont="1" applyAlignment="1" applyProtection="1">
      <alignment vertical="top"/>
      <protection locked="0"/>
    </xf>
    <xf numFmtId="176" fontId="41" fillId="0" borderId="4" xfId="0" applyNumberFormat="1" applyFont="1" applyBorder="1" applyAlignment="1" applyProtection="1">
      <alignment vertical="top"/>
      <protection locked="0"/>
    </xf>
    <xf numFmtId="49" fontId="100" fillId="0" borderId="17" xfId="0" applyNumberFormat="1" applyFont="1" applyBorder="1" applyAlignment="1" applyProtection="1">
      <alignment vertical="top"/>
      <protection locked="0"/>
    </xf>
    <xf numFmtId="49" fontId="100" fillId="0" borderId="0" xfId="0" applyNumberFormat="1" applyFont="1" applyAlignment="1" applyProtection="1">
      <alignment vertical="top"/>
      <protection locked="0"/>
    </xf>
    <xf numFmtId="49" fontId="100" fillId="0" borderId="4" xfId="0" applyNumberFormat="1" applyFont="1" applyBorder="1" applyAlignment="1" applyProtection="1">
      <alignment vertical="top"/>
      <protection locked="0"/>
    </xf>
    <xf numFmtId="0" fontId="24" fillId="6" borderId="3" xfId="0" applyFont="1" applyFill="1" applyBorder="1" applyAlignment="1" applyProtection="1">
      <alignment vertical="center" textRotation="255"/>
      <protection locked="0"/>
    </xf>
    <xf numFmtId="0" fontId="24" fillId="6" borderId="63" xfId="0" applyFont="1" applyFill="1" applyBorder="1" applyAlignment="1" applyProtection="1">
      <alignment vertical="center" textRotation="180"/>
      <protection locked="0"/>
    </xf>
    <xf numFmtId="49" fontId="100" fillId="0" borderId="64" xfId="0" applyNumberFormat="1" applyFont="1" applyBorder="1" applyAlignment="1" applyProtection="1">
      <alignment vertical="top"/>
      <protection locked="0"/>
    </xf>
    <xf numFmtId="49" fontId="100" fillId="0" borderId="2" xfId="0" applyNumberFormat="1" applyFont="1" applyBorder="1" applyAlignment="1" applyProtection="1">
      <alignment vertical="top"/>
      <protection locked="0"/>
    </xf>
    <xf numFmtId="49" fontId="100" fillId="0" borderId="1" xfId="0" applyNumberFormat="1" applyFont="1" applyBorder="1" applyAlignment="1" applyProtection="1">
      <alignment vertical="top"/>
      <protection locked="0"/>
    </xf>
    <xf numFmtId="0" fontId="24" fillId="4" borderId="7" xfId="0" applyFont="1" applyFill="1" applyBorder="1" applyProtection="1">
      <alignment vertical="center"/>
      <protection locked="0"/>
    </xf>
    <xf numFmtId="0" fontId="97" fillId="4" borderId="68" xfId="0" applyFont="1" applyFill="1" applyBorder="1" applyAlignment="1">
      <alignment horizontal="right" vertical="top" wrapText="1"/>
    </xf>
    <xf numFmtId="0" fontId="141" fillId="0" borderId="0" xfId="0" applyFont="1" applyAlignment="1" applyProtection="1">
      <alignment vertical="center" wrapText="1"/>
      <protection locked="0"/>
    </xf>
    <xf numFmtId="0" fontId="21" fillId="4" borderId="0" xfId="0" applyFont="1" applyFill="1" applyAlignment="1" applyProtection="1">
      <alignment horizontal="right" vertical="top"/>
      <protection locked="0"/>
    </xf>
    <xf numFmtId="0" fontId="53" fillId="4" borderId="0" xfId="0" applyFont="1" applyFill="1" applyAlignment="1" applyProtection="1">
      <alignment vertical="top"/>
      <protection locked="0"/>
    </xf>
    <xf numFmtId="0" fontId="54" fillId="4" borderId="0" xfId="1" applyFont="1" applyFill="1" applyAlignment="1" applyProtection="1">
      <alignment vertical="top"/>
      <protection locked="0"/>
    </xf>
    <xf numFmtId="0" fontId="21" fillId="4" borderId="71" xfId="0" applyFont="1" applyFill="1" applyBorder="1" applyAlignment="1">
      <alignment vertical="center" wrapText="1"/>
    </xf>
    <xf numFmtId="0" fontId="21" fillId="4" borderId="75" xfId="0" applyFont="1" applyFill="1" applyBorder="1" applyAlignment="1">
      <alignment vertical="center" wrapText="1"/>
    </xf>
    <xf numFmtId="0" fontId="21" fillId="4" borderId="77" xfId="0" applyFont="1" applyFill="1" applyBorder="1" applyAlignment="1">
      <alignment vertical="center" wrapText="1"/>
    </xf>
    <xf numFmtId="0" fontId="21" fillId="4" borderId="0" xfId="0" applyFont="1" applyFill="1" applyProtection="1">
      <alignment vertical="center"/>
      <protection locked="0"/>
    </xf>
    <xf numFmtId="0" fontId="24" fillId="6" borderId="8" xfId="0" applyFont="1" applyFill="1" applyBorder="1" applyAlignment="1" applyProtection="1">
      <alignment vertical="center" textRotation="255"/>
      <protection locked="0"/>
    </xf>
    <xf numFmtId="0" fontId="24" fillId="6" borderId="65" xfId="0" applyFont="1" applyFill="1" applyBorder="1" applyAlignment="1" applyProtection="1">
      <alignment vertical="center" textRotation="180"/>
      <protection locked="0"/>
    </xf>
    <xf numFmtId="0" fontId="13" fillId="4" borderId="66" xfId="0" applyFont="1" applyFill="1" applyBorder="1" applyProtection="1">
      <alignment vertical="center"/>
      <protection locked="0"/>
    </xf>
    <xf numFmtId="0" fontId="13" fillId="4" borderId="7" xfId="0" applyFont="1" applyFill="1" applyBorder="1" applyProtection="1">
      <alignment vertical="center"/>
      <protection locked="0"/>
    </xf>
    <xf numFmtId="0" fontId="13" fillId="4" borderId="122" xfId="0" applyFont="1" applyFill="1" applyBorder="1" applyProtection="1">
      <alignment vertical="center"/>
      <protection locked="0"/>
    </xf>
    <xf numFmtId="0" fontId="17" fillId="4" borderId="123" xfId="0" applyFont="1" applyFill="1" applyBorder="1" applyProtection="1">
      <alignment vertical="center"/>
      <protection locked="0"/>
    </xf>
    <xf numFmtId="0" fontId="17" fillId="4" borderId="7" xfId="0" applyFont="1" applyFill="1" applyBorder="1" applyProtection="1">
      <alignment vertical="center"/>
      <protection locked="0"/>
    </xf>
    <xf numFmtId="0" fontId="13" fillId="4" borderId="102" xfId="0" applyFont="1" applyFill="1" applyBorder="1" applyProtection="1">
      <alignment vertical="center"/>
      <protection locked="0"/>
    </xf>
    <xf numFmtId="0" fontId="13" fillId="4" borderId="27" xfId="0" applyFont="1" applyFill="1" applyBorder="1" applyProtection="1">
      <alignment vertical="center"/>
      <protection locked="0"/>
    </xf>
    <xf numFmtId="0" fontId="13" fillId="4" borderId="94" xfId="0" applyFont="1" applyFill="1" applyBorder="1" applyProtection="1">
      <alignment vertical="center"/>
      <protection locked="0"/>
    </xf>
    <xf numFmtId="0" fontId="17" fillId="4" borderId="93" xfId="0" applyFont="1" applyFill="1" applyBorder="1" applyProtection="1">
      <alignment vertical="center"/>
      <protection locked="0"/>
    </xf>
    <xf numFmtId="0" fontId="17" fillId="4" borderId="27" xfId="0" applyFont="1" applyFill="1" applyBorder="1" applyProtection="1">
      <alignment vertical="center"/>
      <protection locked="0"/>
    </xf>
    <xf numFmtId="0" fontId="24" fillId="6" borderId="67" xfId="0" applyFont="1" applyFill="1" applyBorder="1" applyAlignment="1" applyProtection="1">
      <alignment vertical="center" textRotation="255"/>
      <protection locked="0"/>
    </xf>
    <xf numFmtId="0" fontId="106" fillId="4" borderId="124" xfId="0" applyFont="1" applyFill="1" applyBorder="1" applyProtection="1">
      <alignment vertical="center"/>
      <protection locked="0"/>
    </xf>
    <xf numFmtId="0" fontId="106" fillId="4" borderId="41" xfId="0" applyFont="1" applyFill="1" applyBorder="1" applyProtection="1">
      <alignment vertical="center"/>
      <protection locked="0"/>
    </xf>
    <xf numFmtId="0" fontId="106" fillId="4" borderId="42" xfId="0" applyFont="1" applyFill="1" applyBorder="1" applyProtection="1">
      <alignment vertical="center"/>
      <protection locked="0"/>
    </xf>
    <xf numFmtId="0" fontId="143" fillId="4" borderId="40" xfId="0" applyFont="1" applyFill="1" applyBorder="1" applyProtection="1">
      <alignment vertical="center"/>
      <protection locked="0"/>
    </xf>
    <xf numFmtId="0" fontId="143" fillId="4" borderId="41" xfId="0" applyFont="1" applyFill="1" applyBorder="1" applyProtection="1">
      <alignment vertical="center"/>
      <protection locked="0"/>
    </xf>
    <xf numFmtId="0" fontId="31" fillId="4" borderId="68" xfId="0" applyFont="1" applyFill="1" applyBorder="1" applyAlignment="1" applyProtection="1">
      <alignment vertical="center" textRotation="255"/>
      <protection locked="0"/>
    </xf>
    <xf numFmtId="0" fontId="31" fillId="4" borderId="33" xfId="0" applyFont="1" applyFill="1" applyBorder="1" applyAlignment="1" applyProtection="1">
      <alignment vertical="center" textRotation="180"/>
      <protection locked="0"/>
    </xf>
    <xf numFmtId="0" fontId="8" fillId="4" borderId="62" xfId="0" applyFont="1" applyFill="1" applyBorder="1" applyProtection="1">
      <alignment vertical="center"/>
      <protection locked="0"/>
    </xf>
    <xf numFmtId="0" fontId="8" fillId="4" borderId="45" xfId="0" applyFont="1" applyFill="1" applyBorder="1" applyProtection="1">
      <alignment vertical="center"/>
      <protection locked="0"/>
    </xf>
    <xf numFmtId="0" fontId="8" fillId="4" borderId="69" xfId="0" applyFont="1" applyFill="1" applyBorder="1" applyProtection="1">
      <alignment vertical="center"/>
      <protection locked="0"/>
    </xf>
    <xf numFmtId="0" fontId="145" fillId="4" borderId="19" xfId="0" applyFont="1" applyFill="1" applyBorder="1" applyAlignment="1">
      <alignment vertical="center" shrinkToFit="1"/>
    </xf>
    <xf numFmtId="0" fontId="34" fillId="4" borderId="19" xfId="0" applyFont="1" applyFill="1" applyBorder="1" applyProtection="1">
      <alignment vertical="center"/>
      <protection locked="0"/>
    </xf>
    <xf numFmtId="0" fontId="147" fillId="4" borderId="19" xfId="0" applyFont="1" applyFill="1" applyBorder="1" applyProtection="1">
      <alignment vertical="center"/>
      <protection locked="0"/>
    </xf>
    <xf numFmtId="0" fontId="21" fillId="4" borderId="21" xfId="0" applyFont="1" applyFill="1" applyBorder="1" applyProtection="1">
      <alignment vertical="center"/>
      <protection locked="0"/>
    </xf>
    <xf numFmtId="0" fontId="21" fillId="4" borderId="19" xfId="0" applyFont="1" applyFill="1" applyBorder="1" applyProtection="1">
      <alignment vertical="center"/>
      <protection locked="0"/>
    </xf>
    <xf numFmtId="0" fontId="21" fillId="4" borderId="95" xfId="0" applyFont="1" applyFill="1" applyBorder="1" applyProtection="1">
      <alignment vertical="center"/>
      <protection locked="0"/>
    </xf>
    <xf numFmtId="0" fontId="145" fillId="4" borderId="27" xfId="0" applyFont="1" applyFill="1" applyBorder="1" applyAlignment="1">
      <alignment vertical="center" shrinkToFit="1"/>
    </xf>
    <xf numFmtId="0" fontId="145" fillId="4" borderId="61" xfId="0" applyFont="1" applyFill="1" applyBorder="1" applyAlignment="1">
      <alignment vertical="center" shrinkToFit="1"/>
    </xf>
    <xf numFmtId="0" fontId="97" fillId="4" borderId="27" xfId="0" applyFont="1" applyFill="1" applyBorder="1" applyAlignment="1">
      <alignment vertical="center" shrinkToFit="1"/>
    </xf>
    <xf numFmtId="0" fontId="97" fillId="4" borderId="96" xfId="0" applyFont="1" applyFill="1" applyBorder="1" applyAlignment="1">
      <alignment vertical="center" shrinkToFit="1"/>
    </xf>
    <xf numFmtId="0" fontId="34" fillId="4" borderId="27" xfId="0" applyFont="1" applyFill="1" applyBorder="1" applyProtection="1">
      <alignment vertical="center"/>
      <protection locked="0"/>
    </xf>
    <xf numFmtId="0" fontId="36" fillId="4" borderId="93" xfId="0" applyFont="1" applyFill="1" applyBorder="1" applyProtection="1">
      <alignment vertical="center"/>
      <protection locked="0"/>
    </xf>
    <xf numFmtId="0" fontId="34" fillId="4" borderId="61" xfId="0" applyFont="1" applyFill="1" applyBorder="1" applyProtection="1">
      <alignment vertical="center"/>
      <protection locked="0"/>
    </xf>
    <xf numFmtId="0" fontId="21" fillId="4" borderId="27" xfId="0" applyFont="1" applyFill="1" applyBorder="1" applyProtection="1">
      <alignment vertical="center"/>
      <protection locked="0"/>
    </xf>
    <xf numFmtId="0" fontId="21" fillId="4" borderId="96" xfId="0" applyFont="1" applyFill="1" applyBorder="1" applyProtection="1">
      <alignment vertical="center"/>
      <protection locked="0"/>
    </xf>
    <xf numFmtId="0" fontId="145" fillId="4" borderId="94" xfId="0" applyFont="1" applyFill="1" applyBorder="1" applyAlignment="1">
      <alignment vertical="center" shrinkToFit="1"/>
    </xf>
    <xf numFmtId="0" fontId="6" fillId="4" borderId="20" xfId="0" applyFont="1" applyFill="1" applyBorder="1" applyAlignment="1">
      <alignment vertical="center" shrinkToFit="1"/>
    </xf>
    <xf numFmtId="0" fontId="34" fillId="4" borderId="94" xfId="0" applyFont="1" applyFill="1" applyBorder="1" applyProtection="1">
      <alignment vertical="center"/>
      <protection locked="0"/>
    </xf>
    <xf numFmtId="0" fontId="50" fillId="4" borderId="94" xfId="0" applyFont="1" applyFill="1" applyBorder="1" applyProtection="1">
      <alignment vertical="center"/>
      <protection locked="0"/>
    </xf>
    <xf numFmtId="0" fontId="4" fillId="4" borderId="93" xfId="0" applyFont="1" applyFill="1" applyBorder="1" applyProtection="1">
      <alignment vertical="center"/>
      <protection locked="0"/>
    </xf>
    <xf numFmtId="0" fontId="4" fillId="4" borderId="27" xfId="0" applyFont="1" applyFill="1" applyBorder="1" applyProtection="1">
      <alignment vertical="center"/>
      <protection locked="0"/>
    </xf>
    <xf numFmtId="0" fontId="4" fillId="4" borderId="94" xfId="0" applyFont="1" applyFill="1" applyBorder="1" applyProtection="1">
      <alignment vertical="center"/>
      <protection locked="0"/>
    </xf>
    <xf numFmtId="0" fontId="145" fillId="4" borderId="75" xfId="0" applyFont="1" applyFill="1" applyBorder="1" applyAlignment="1">
      <alignment vertical="center" shrinkToFit="1"/>
    </xf>
    <xf numFmtId="0" fontId="31" fillId="4" borderId="71" xfId="0" applyFont="1" applyFill="1" applyBorder="1" applyAlignment="1" applyProtection="1">
      <alignment vertical="center" textRotation="255"/>
      <protection locked="0"/>
    </xf>
    <xf numFmtId="0" fontId="31" fillId="4" borderId="72" xfId="0" applyFont="1" applyFill="1" applyBorder="1" applyAlignment="1" applyProtection="1">
      <alignment vertical="center" textRotation="180"/>
      <protection locked="0"/>
    </xf>
    <xf numFmtId="0" fontId="34" fillId="4" borderId="73" xfId="0" applyFont="1" applyFill="1" applyBorder="1" applyProtection="1">
      <alignment vertical="center"/>
      <protection locked="0"/>
    </xf>
    <xf numFmtId="0" fontId="36" fillId="4" borderId="74" xfId="0" applyFont="1" applyFill="1" applyBorder="1" applyProtection="1">
      <alignment vertical="center"/>
      <protection locked="0"/>
    </xf>
    <xf numFmtId="0" fontId="36" fillId="4" borderId="75" xfId="0" applyFont="1" applyFill="1" applyBorder="1" applyProtection="1">
      <alignment vertical="center"/>
      <protection locked="0"/>
    </xf>
    <xf numFmtId="0" fontId="36" fillId="4" borderId="76" xfId="0" applyFont="1" applyFill="1" applyBorder="1" applyProtection="1">
      <alignment vertical="center"/>
      <protection locked="0"/>
    </xf>
    <xf numFmtId="49" fontId="16" fillId="4" borderId="75" xfId="0" applyNumberFormat="1" applyFont="1" applyFill="1" applyBorder="1" applyProtection="1">
      <alignment vertical="center"/>
      <protection locked="0"/>
    </xf>
    <xf numFmtId="49" fontId="16" fillId="4" borderId="77" xfId="0" applyNumberFormat="1" applyFont="1" applyFill="1" applyBorder="1" applyProtection="1">
      <alignment vertical="center"/>
      <protection locked="0"/>
    </xf>
    <xf numFmtId="0" fontId="21" fillId="4" borderId="0" xfId="0" applyFont="1" applyFill="1" applyAlignment="1" applyProtection="1">
      <alignment vertical="top" shrinkToFit="1"/>
      <protection locked="0"/>
    </xf>
    <xf numFmtId="0" fontId="73" fillId="4" borderId="78" xfId="0" applyFont="1" applyFill="1" applyBorder="1" applyProtection="1">
      <alignment vertical="center"/>
      <protection locked="0"/>
    </xf>
    <xf numFmtId="0" fontId="21" fillId="4" borderId="121" xfId="0" applyFont="1" applyFill="1" applyBorder="1" applyProtection="1">
      <alignment vertical="center"/>
      <protection locked="0"/>
    </xf>
    <xf numFmtId="0" fontId="21" fillId="4" borderId="78" xfId="0" applyFont="1" applyFill="1" applyBorder="1" applyProtection="1">
      <alignment vertical="center"/>
      <protection locked="0"/>
    </xf>
    <xf numFmtId="0" fontId="21" fillId="4" borderId="120" xfId="0" applyFont="1" applyFill="1" applyBorder="1" applyProtection="1">
      <alignment vertical="center"/>
      <protection locked="0"/>
    </xf>
    <xf numFmtId="0" fontId="21" fillId="4" borderId="0" xfId="0" applyFont="1" applyFill="1">
      <alignment vertical="center"/>
    </xf>
    <xf numFmtId="0" fontId="155" fillId="4" borderId="0" xfId="0" applyFont="1" applyFill="1">
      <alignment vertical="center"/>
    </xf>
    <xf numFmtId="0" fontId="156" fillId="4" borderId="0" xfId="0" applyFont="1" applyFill="1" applyProtection="1">
      <alignment vertical="center"/>
      <protection locked="0"/>
    </xf>
    <xf numFmtId="0" fontId="157" fillId="4" borderId="0" xfId="0" applyFont="1" applyFill="1">
      <alignment vertical="center"/>
    </xf>
    <xf numFmtId="0" fontId="2" fillId="0" borderId="0" xfId="0" applyFont="1" applyBorder="1" applyProtection="1">
      <alignment vertical="center"/>
      <protection locked="0"/>
    </xf>
    <xf numFmtId="0" fontId="63" fillId="0" borderId="127" xfId="0" applyFont="1" applyBorder="1" applyProtection="1">
      <alignment vertical="center"/>
      <protection locked="0"/>
    </xf>
    <xf numFmtId="0" fontId="2" fillId="0" borderId="127" xfId="0" applyFont="1" applyBorder="1" applyProtection="1">
      <alignment vertical="center"/>
      <protection locked="0"/>
    </xf>
    <xf numFmtId="0" fontId="63" fillId="0" borderId="130" xfId="0" applyFont="1" applyBorder="1" applyProtection="1">
      <alignment vertical="center"/>
      <protection locked="0"/>
    </xf>
    <xf numFmtId="0" fontId="87" fillId="5" borderId="133" xfId="0" applyFont="1" applyFill="1" applyBorder="1" applyProtection="1">
      <alignment vertical="center"/>
      <protection locked="0"/>
    </xf>
    <xf numFmtId="0" fontId="2" fillId="4" borderId="133" xfId="0" applyFont="1" applyFill="1" applyBorder="1" applyProtection="1">
      <alignment vertical="center"/>
      <protection locked="0"/>
    </xf>
    <xf numFmtId="0" fontId="2" fillId="0" borderId="133" xfId="0" applyFont="1" applyBorder="1" applyProtection="1">
      <alignment vertical="center"/>
      <protection locked="0"/>
    </xf>
    <xf numFmtId="0" fontId="29" fillId="9" borderId="20" xfId="0" applyFont="1" applyFill="1" applyBorder="1" applyAlignment="1">
      <alignment horizontal="right" vertical="center"/>
    </xf>
    <xf numFmtId="0" fontId="36" fillId="4" borderId="26" xfId="0" applyFont="1" applyFill="1" applyBorder="1" applyAlignment="1">
      <alignment vertical="center" shrinkToFit="1"/>
    </xf>
    <xf numFmtId="0" fontId="67" fillId="4" borderId="0" xfId="0" applyFont="1" applyFill="1" applyAlignment="1">
      <alignment horizontal="left" vertical="center"/>
    </xf>
    <xf numFmtId="0" fontId="65" fillId="4" borderId="0" xfId="0" applyFont="1" applyFill="1" applyAlignment="1">
      <alignment horizontal="center" vertical="center"/>
    </xf>
    <xf numFmtId="0" fontId="155" fillId="4" borderId="0" xfId="0" applyFont="1" applyFill="1" applyAlignment="1">
      <alignment horizontal="left" vertical="center"/>
    </xf>
    <xf numFmtId="0" fontId="66" fillId="4" borderId="0" xfId="0" applyFont="1" applyFill="1" applyAlignment="1">
      <alignment horizontal="left" vertical="center"/>
    </xf>
    <xf numFmtId="0" fontId="65" fillId="4" borderId="0" xfId="0" applyFont="1" applyFill="1" applyAlignment="1">
      <alignment horizontal="center" vertical="center"/>
    </xf>
    <xf numFmtId="0" fontId="155" fillId="4" borderId="0" xfId="0" applyFont="1" applyFill="1" applyAlignment="1">
      <alignment horizontal="left" vertical="center"/>
    </xf>
    <xf numFmtId="0" fontId="67" fillId="4" borderId="0" xfId="0" applyFont="1" applyFill="1" applyAlignment="1">
      <alignment horizontal="left" vertical="center"/>
    </xf>
    <xf numFmtId="0" fontId="80" fillId="4" borderId="0" xfId="0" applyFont="1" applyFill="1">
      <alignment vertical="center"/>
    </xf>
    <xf numFmtId="0" fontId="139" fillId="4" borderId="137" xfId="0" applyFont="1" applyFill="1" applyBorder="1" applyAlignment="1" applyProtection="1">
      <alignment vertical="center" shrinkToFit="1"/>
      <protection locked="0"/>
    </xf>
    <xf numFmtId="0" fontId="160" fillId="4" borderId="78" xfId="0" applyFont="1" applyFill="1" applyBorder="1" applyAlignment="1">
      <alignment horizontal="left" vertical="top" wrapText="1" shrinkToFit="1"/>
    </xf>
    <xf numFmtId="0" fontId="21" fillId="4" borderId="0" xfId="0" applyFont="1" applyFill="1" applyAlignment="1" applyProtection="1">
      <alignment horizontal="left" vertical="top" shrinkToFit="1"/>
      <protection locked="0"/>
    </xf>
    <xf numFmtId="0" fontId="21" fillId="4" borderId="0" xfId="0" applyFont="1" applyFill="1" applyAlignment="1">
      <alignment horizontal="left" vertical="top" shrinkToFit="1"/>
    </xf>
    <xf numFmtId="0" fontId="21" fillId="4" borderId="78" xfId="0" applyFont="1" applyFill="1" applyBorder="1" applyAlignment="1" applyProtection="1">
      <alignment horizontal="left" vertical="top" shrinkToFit="1"/>
      <protection locked="0"/>
    </xf>
    <xf numFmtId="0" fontId="21" fillId="4" borderId="78" xfId="0" applyFont="1" applyFill="1" applyBorder="1" applyAlignment="1">
      <alignment horizontal="left" vertical="top" shrinkToFit="1"/>
    </xf>
    <xf numFmtId="0" fontId="57" fillId="4" borderId="88" xfId="0" applyFont="1" applyFill="1" applyBorder="1" applyAlignment="1">
      <alignment horizontal="center" vertical="center" textRotation="255" shrinkToFit="1"/>
    </xf>
    <xf numFmtId="0" fontId="57" fillId="4" borderId="68" xfId="0" applyFont="1" applyFill="1" applyBorder="1" applyAlignment="1">
      <alignment horizontal="center" vertical="center" textRotation="255" shrinkToFit="1"/>
    </xf>
    <xf numFmtId="0" fontId="57" fillId="4" borderId="71" xfId="0" applyFont="1" applyFill="1" applyBorder="1" applyAlignment="1">
      <alignment horizontal="center" vertical="center" textRotation="255" shrinkToFit="1"/>
    </xf>
    <xf numFmtId="0" fontId="57" fillId="4" borderId="89" xfId="0" applyFont="1" applyFill="1" applyBorder="1" applyAlignment="1">
      <alignment horizontal="center" vertical="center" textRotation="180" shrinkToFit="1"/>
    </xf>
    <xf numFmtId="0" fontId="57" fillId="4" borderId="70" xfId="0" applyFont="1" applyFill="1" applyBorder="1" applyAlignment="1">
      <alignment horizontal="center" vertical="center" textRotation="180" shrinkToFit="1"/>
    </xf>
    <xf numFmtId="0" fontId="57" fillId="4" borderId="77" xfId="0" applyFont="1" applyFill="1" applyBorder="1" applyAlignment="1">
      <alignment horizontal="center" vertical="center" textRotation="180" shrinkToFit="1"/>
    </xf>
    <xf numFmtId="0" fontId="144" fillId="4" borderId="55" xfId="0" applyFont="1" applyFill="1" applyBorder="1" applyAlignment="1">
      <alignment horizontal="left" vertical="center" shrinkToFit="1"/>
    </xf>
    <xf numFmtId="0" fontId="97" fillId="4" borderId="55" xfId="0" applyFont="1" applyFill="1" applyBorder="1" applyAlignment="1">
      <alignment horizontal="left" vertical="center" shrinkToFit="1"/>
    </xf>
    <xf numFmtId="0" fontId="97" fillId="4" borderId="56" xfId="0" applyFont="1" applyFill="1" applyBorder="1" applyAlignment="1">
      <alignment horizontal="left" vertical="center" shrinkToFit="1"/>
    </xf>
    <xf numFmtId="0" fontId="6" fillId="4" borderId="21" xfId="0" applyFont="1" applyFill="1" applyBorder="1" applyAlignment="1">
      <alignment horizontal="left" vertical="center" shrinkToFit="1"/>
    </xf>
    <xf numFmtId="0" fontId="6" fillId="4" borderId="20" xfId="0" applyFont="1" applyFill="1" applyBorder="1" applyAlignment="1">
      <alignment horizontal="left" vertical="center" shrinkToFit="1"/>
    </xf>
    <xf numFmtId="0" fontId="146" fillId="4" borderId="21" xfId="0" applyFont="1" applyFill="1" applyBorder="1" applyAlignment="1">
      <alignment horizontal="left" vertical="center" shrinkToFit="1"/>
    </xf>
    <xf numFmtId="0" fontId="6" fillId="4" borderId="19" xfId="0" applyFont="1" applyFill="1" applyBorder="1" applyAlignment="1">
      <alignment horizontal="left" vertical="center" shrinkToFit="1"/>
    </xf>
    <xf numFmtId="0" fontId="97" fillId="4" borderId="21" xfId="0" applyFont="1" applyFill="1" applyBorder="1" applyAlignment="1" applyProtection="1">
      <alignment horizontal="left" vertical="center" shrinkToFit="1"/>
      <protection locked="0"/>
    </xf>
    <xf numFmtId="0" fontId="97" fillId="4" borderId="19" xfId="0" applyFont="1" applyFill="1" applyBorder="1" applyAlignment="1" applyProtection="1">
      <alignment horizontal="left" vertical="center" shrinkToFit="1"/>
      <protection locked="0"/>
    </xf>
    <xf numFmtId="0" fontId="97" fillId="4" borderId="95" xfId="0" applyFont="1" applyFill="1" applyBorder="1" applyAlignment="1" applyProtection="1">
      <alignment horizontal="left" vertical="center" shrinkToFit="1"/>
      <protection locked="0"/>
    </xf>
    <xf numFmtId="0" fontId="146" fillId="4" borderId="93" xfId="0" applyFont="1" applyFill="1" applyBorder="1" applyAlignment="1">
      <alignment horizontal="left" vertical="center" shrinkToFit="1"/>
    </xf>
    <xf numFmtId="0" fontId="6" fillId="4" borderId="27" xfId="0" applyFont="1" applyFill="1" applyBorder="1" applyAlignment="1">
      <alignment horizontal="left" vertical="center" shrinkToFit="1"/>
    </xf>
    <xf numFmtId="0" fontId="6" fillId="4" borderId="94" xfId="0" applyFont="1" applyFill="1" applyBorder="1" applyAlignment="1">
      <alignment horizontal="left" vertical="center" shrinkToFit="1"/>
    </xf>
    <xf numFmtId="0" fontId="6" fillId="4" borderId="96" xfId="0" applyFont="1" applyFill="1" applyBorder="1" applyAlignment="1">
      <alignment horizontal="left" vertical="center" shrinkToFit="1"/>
    </xf>
    <xf numFmtId="0" fontId="146" fillId="4" borderId="74" xfId="0" applyFont="1" applyFill="1" applyBorder="1" applyAlignment="1">
      <alignment horizontal="left" vertical="center" shrinkToFit="1"/>
    </xf>
    <xf numFmtId="0" fontId="6" fillId="4" borderId="75" xfId="0" applyFont="1" applyFill="1" applyBorder="1" applyAlignment="1">
      <alignment horizontal="left" vertical="center" shrinkToFit="1"/>
    </xf>
    <xf numFmtId="0" fontId="6" fillId="4" borderId="76" xfId="0" applyFont="1" applyFill="1" applyBorder="1" applyAlignment="1">
      <alignment horizontal="left" vertical="center" shrinkToFit="1"/>
    </xf>
    <xf numFmtId="0" fontId="97" fillId="4" borderId="74" xfId="0" applyFont="1" applyFill="1" applyBorder="1" applyAlignment="1" applyProtection="1">
      <alignment horizontal="left" vertical="center" shrinkToFit="1"/>
      <protection locked="0"/>
    </xf>
    <xf numFmtId="0" fontId="97" fillId="4" borderId="75" xfId="0" applyFont="1" applyFill="1" applyBorder="1" applyAlignment="1" applyProtection="1">
      <alignment horizontal="left" vertical="center" shrinkToFit="1"/>
      <protection locked="0"/>
    </xf>
    <xf numFmtId="0" fontId="97" fillId="4" borderId="77" xfId="0" applyFont="1" applyFill="1" applyBorder="1" applyAlignment="1" applyProtection="1">
      <alignment horizontal="left" vertical="center" shrinkToFit="1"/>
      <protection locked="0"/>
    </xf>
    <xf numFmtId="0" fontId="54" fillId="4" borderId="0" xfId="1" applyFont="1" applyFill="1" applyBorder="1" applyAlignment="1" applyProtection="1">
      <alignment horizontal="left" vertical="top" wrapText="1"/>
    </xf>
    <xf numFmtId="0" fontId="53" fillId="4" borderId="0" xfId="0" applyFont="1" applyFill="1" applyAlignment="1">
      <alignment horizontal="center" vertical="top" wrapText="1"/>
    </xf>
    <xf numFmtId="0" fontId="53" fillId="4" borderId="70" xfId="0" applyFont="1" applyFill="1" applyBorder="1" applyAlignment="1">
      <alignment horizontal="center" vertical="top" wrapText="1"/>
    </xf>
    <xf numFmtId="0" fontId="51" fillId="4" borderId="0" xfId="0" applyFont="1" applyFill="1" applyAlignment="1">
      <alignment horizontal="left" vertical="top" wrapText="1"/>
    </xf>
    <xf numFmtId="0" fontId="53" fillId="4" borderId="0" xfId="0" applyFont="1" applyFill="1" applyAlignment="1">
      <alignment horizontal="left" vertical="top" wrapText="1"/>
    </xf>
    <xf numFmtId="0" fontId="53" fillId="4" borderId="70" xfId="0" applyFont="1" applyFill="1" applyBorder="1" applyAlignment="1">
      <alignment horizontal="left" vertical="top" wrapText="1"/>
    </xf>
    <xf numFmtId="0" fontId="142" fillId="7" borderId="88" xfId="0" applyFont="1" applyFill="1" applyBorder="1" applyAlignment="1">
      <alignment horizontal="center" vertical="center" textRotation="255" shrinkToFit="1"/>
    </xf>
    <xf numFmtId="0" fontId="24" fillId="7" borderId="68" xfId="0" applyFont="1" applyFill="1" applyBorder="1" applyAlignment="1">
      <alignment horizontal="center" vertical="center" textRotation="255" shrinkToFit="1"/>
    </xf>
    <xf numFmtId="0" fontId="24" fillId="7" borderId="71" xfId="0" applyFont="1" applyFill="1" applyBorder="1" applyAlignment="1">
      <alignment horizontal="center" vertical="center" textRotation="255" shrinkToFit="1"/>
    </xf>
    <xf numFmtId="0" fontId="24" fillId="7" borderId="89" xfId="0" applyFont="1" applyFill="1" applyBorder="1" applyAlignment="1">
      <alignment horizontal="center" vertical="center" textRotation="180" shrinkToFit="1"/>
    </xf>
    <xf numFmtId="0" fontId="24" fillId="7" borderId="70" xfId="0" applyFont="1" applyFill="1" applyBorder="1" applyAlignment="1">
      <alignment horizontal="center" vertical="center" textRotation="180" shrinkToFit="1"/>
    </xf>
    <xf numFmtId="0" fontId="24" fillId="7" borderId="77" xfId="0" applyFont="1" applyFill="1" applyBorder="1" applyAlignment="1">
      <alignment horizontal="center" vertical="center" textRotation="180" shrinkToFit="1"/>
    </xf>
    <xf numFmtId="0" fontId="159" fillId="4" borderId="88" xfId="0" applyFont="1" applyFill="1" applyBorder="1" applyAlignment="1">
      <alignment horizontal="left" vertical="center" wrapText="1"/>
    </xf>
    <xf numFmtId="0" fontId="13" fillId="4" borderId="78" xfId="0" applyFont="1" applyFill="1" applyBorder="1" applyAlignment="1">
      <alignment horizontal="left" vertical="center" wrapText="1"/>
    </xf>
    <xf numFmtId="0" fontId="13" fillId="4" borderId="120" xfId="0" applyFont="1" applyFill="1" applyBorder="1" applyAlignment="1">
      <alignment horizontal="left" vertical="center" wrapText="1"/>
    </xf>
    <xf numFmtId="0" fontId="13" fillId="4" borderId="125"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94" xfId="0" applyFont="1" applyFill="1" applyBorder="1" applyAlignment="1">
      <alignment horizontal="left" vertical="center" wrapText="1"/>
    </xf>
    <xf numFmtId="0" fontId="17" fillId="4" borderId="121" xfId="0" applyFont="1" applyFill="1" applyBorder="1" applyAlignment="1" applyProtection="1">
      <alignment horizontal="left" vertical="center" shrinkToFit="1"/>
      <protection locked="0"/>
    </xf>
    <xf numFmtId="0" fontId="17" fillId="4" borderId="78" xfId="0" applyFont="1" applyFill="1" applyBorder="1" applyAlignment="1" applyProtection="1">
      <alignment horizontal="left" vertical="center" shrinkToFit="1"/>
      <protection locked="0"/>
    </xf>
    <xf numFmtId="0" fontId="17" fillId="4" borderId="89" xfId="0" applyFont="1" applyFill="1" applyBorder="1" applyAlignment="1" applyProtection="1">
      <alignment horizontal="left" vertical="center" shrinkToFit="1"/>
      <protection locked="0"/>
    </xf>
    <xf numFmtId="0" fontId="17" fillId="4" borderId="93" xfId="0" applyFont="1" applyFill="1" applyBorder="1" applyAlignment="1" applyProtection="1">
      <alignment horizontal="left" vertical="center" shrinkToFit="1"/>
      <protection locked="0"/>
    </xf>
    <xf numFmtId="0" fontId="17" fillId="4" borderId="27" xfId="0" applyFont="1" applyFill="1" applyBorder="1" applyAlignment="1" applyProtection="1">
      <alignment horizontal="left" vertical="center" shrinkToFit="1"/>
      <protection locked="0"/>
    </xf>
    <xf numFmtId="0" fontId="17" fillId="4" borderId="96" xfId="0" applyFont="1" applyFill="1" applyBorder="1" applyAlignment="1" applyProtection="1">
      <alignment horizontal="left" vertical="center" shrinkToFit="1"/>
      <protection locked="0"/>
    </xf>
    <xf numFmtId="0" fontId="106" fillId="4" borderId="126" xfId="0" applyFont="1" applyFill="1" applyBorder="1" applyAlignment="1">
      <alignment horizontal="left" vertical="center"/>
    </xf>
    <xf numFmtId="0" fontId="106" fillId="4" borderId="98" xfId="0" applyFont="1" applyFill="1" applyBorder="1" applyAlignment="1">
      <alignment horizontal="left" vertical="center"/>
    </xf>
    <xf numFmtId="0" fontId="106" fillId="4" borderId="99" xfId="0" applyFont="1" applyFill="1" applyBorder="1" applyAlignment="1">
      <alignment horizontal="left" vertical="center"/>
    </xf>
    <xf numFmtId="0" fontId="143" fillId="4" borderId="97" xfId="0" applyFont="1" applyFill="1" applyBorder="1" applyAlignment="1" applyProtection="1">
      <alignment horizontal="left" vertical="center" shrinkToFit="1"/>
      <protection locked="0"/>
    </xf>
    <xf numFmtId="0" fontId="143" fillId="4" borderId="98" xfId="0" applyFont="1" applyFill="1" applyBorder="1" applyAlignment="1" applyProtection="1">
      <alignment horizontal="left" vertical="center" shrinkToFit="1"/>
      <protection locked="0"/>
    </xf>
    <xf numFmtId="0" fontId="143" fillId="4" borderId="100" xfId="0" applyFont="1" applyFill="1" applyBorder="1" applyAlignment="1" applyProtection="1">
      <alignment horizontal="left" vertical="center" shrinkToFit="1"/>
      <protection locked="0"/>
    </xf>
    <xf numFmtId="0" fontId="59" fillId="0" borderId="0" xfId="0" applyFont="1" applyAlignment="1">
      <alignment horizontal="left" vertical="center" wrapText="1" shrinkToFit="1"/>
    </xf>
    <xf numFmtId="0" fontId="139" fillId="0" borderId="0" xfId="0" applyFont="1" applyAlignment="1" applyProtection="1">
      <alignment horizontal="left" vertical="center" wrapText="1" shrinkToFit="1"/>
      <protection locked="0"/>
    </xf>
    <xf numFmtId="49" fontId="101" fillId="0" borderId="0" xfId="0" applyNumberFormat="1" applyFont="1" applyAlignment="1" applyProtection="1">
      <alignment horizontal="left" vertical="top" wrapText="1"/>
      <protection locked="0"/>
    </xf>
    <xf numFmtId="49" fontId="101" fillId="0" borderId="70" xfId="0" applyNumberFormat="1" applyFont="1" applyBorder="1" applyAlignment="1" applyProtection="1">
      <alignment horizontal="left" vertical="top" wrapText="1"/>
      <protection locked="0"/>
    </xf>
    <xf numFmtId="0" fontId="101" fillId="0" borderId="0" xfId="0" applyFont="1" applyAlignment="1">
      <alignment horizontal="left" vertical="top" wrapText="1"/>
    </xf>
    <xf numFmtId="0" fontId="101" fillId="0" borderId="70" xfId="0" applyFont="1" applyBorder="1" applyAlignment="1">
      <alignment horizontal="left" vertical="top" wrapText="1"/>
    </xf>
    <xf numFmtId="0" fontId="101" fillId="0" borderId="75" xfId="0" applyFont="1" applyBorder="1" applyAlignment="1">
      <alignment horizontal="left" vertical="top" wrapText="1"/>
    </xf>
    <xf numFmtId="0" fontId="101" fillId="0" borderId="77" xfId="0" applyFont="1" applyBorder="1" applyAlignment="1">
      <alignment horizontal="left" vertical="top" wrapText="1"/>
    </xf>
    <xf numFmtId="0" fontId="129" fillId="4" borderId="88" xfId="0" applyFont="1" applyFill="1" applyBorder="1" applyAlignment="1">
      <alignment horizontal="left" vertical="center"/>
    </xf>
    <xf numFmtId="0" fontId="129" fillId="4" borderId="78" xfId="0" applyFont="1" applyFill="1" applyBorder="1" applyAlignment="1">
      <alignment horizontal="left" vertical="center"/>
    </xf>
    <xf numFmtId="0" fontId="129" fillId="4" borderId="89" xfId="0" applyFont="1" applyFill="1" applyBorder="1" applyAlignment="1">
      <alignment horizontal="left" vertical="center"/>
    </xf>
    <xf numFmtId="0" fontId="24" fillId="7" borderId="88" xfId="0" applyFont="1" applyFill="1" applyBorder="1" applyAlignment="1">
      <alignment horizontal="center" vertical="center" textRotation="255" shrinkToFit="1"/>
    </xf>
    <xf numFmtId="0" fontId="139" fillId="0" borderId="78" xfId="0" applyFont="1" applyBorder="1" applyAlignment="1">
      <alignment vertical="center" shrinkToFit="1"/>
    </xf>
    <xf numFmtId="0" fontId="139" fillId="0" borderId="89" xfId="0" applyFont="1" applyBorder="1" applyAlignment="1">
      <alignment vertical="center" shrinkToFit="1"/>
    </xf>
    <xf numFmtId="0" fontId="162" fillId="4" borderId="26" xfId="0" applyFont="1" applyFill="1" applyBorder="1" applyAlignment="1">
      <alignment horizontal="left" vertical="center" wrapText="1"/>
    </xf>
    <xf numFmtId="0" fontId="162" fillId="4" borderId="112" xfId="0" applyFont="1" applyFill="1" applyBorder="1" applyAlignment="1">
      <alignment horizontal="left" vertical="center" wrapText="1"/>
    </xf>
    <xf numFmtId="0" fontId="162" fillId="4" borderId="114" xfId="0" applyFont="1" applyFill="1" applyBorder="1" applyAlignment="1">
      <alignment horizontal="left" vertical="center" wrapText="1"/>
    </xf>
    <xf numFmtId="0" fontId="162" fillId="4" borderId="115" xfId="0" applyFont="1" applyFill="1" applyBorder="1" applyAlignment="1">
      <alignment horizontal="left" vertical="center" wrapText="1"/>
    </xf>
    <xf numFmtId="0" fontId="49" fillId="9" borderId="26" xfId="0" applyFont="1" applyFill="1" applyBorder="1" applyAlignment="1">
      <alignment horizontal="left" vertical="center"/>
    </xf>
    <xf numFmtId="0" fontId="29" fillId="9" borderId="26" xfId="0" applyFont="1" applyFill="1" applyBorder="1" applyAlignment="1">
      <alignment horizontal="left" vertical="center"/>
    </xf>
    <xf numFmtId="49" fontId="101" fillId="4" borderId="21" xfId="0" applyNumberFormat="1" applyFont="1" applyFill="1" applyBorder="1" applyAlignment="1" applyProtection="1">
      <alignment horizontal="left" vertical="center" shrinkToFit="1"/>
      <protection locked="0"/>
    </xf>
    <xf numFmtId="49" fontId="101" fillId="4" borderId="19" xfId="0" applyNumberFormat="1" applyFont="1" applyFill="1" applyBorder="1" applyAlignment="1" applyProtection="1">
      <alignment horizontal="left" vertical="center" shrinkToFit="1"/>
      <protection locked="0"/>
    </xf>
    <xf numFmtId="49" fontId="101" fillId="4" borderId="22" xfId="0" applyNumberFormat="1" applyFont="1" applyFill="1" applyBorder="1" applyAlignment="1" applyProtection="1">
      <alignment horizontal="left" vertical="center" shrinkToFit="1"/>
      <protection locked="0"/>
    </xf>
    <xf numFmtId="0" fontId="29" fillId="9" borderId="20" xfId="0" applyFont="1" applyFill="1" applyBorder="1" applyAlignment="1">
      <alignment horizontal="right" vertical="center"/>
    </xf>
    <xf numFmtId="0" fontId="49" fillId="9" borderId="26" xfId="0" applyFont="1" applyFill="1" applyBorder="1" applyAlignment="1">
      <alignment horizontal="left" vertical="center" wrapText="1"/>
    </xf>
    <xf numFmtId="0" fontId="29" fillId="9" borderId="26" xfId="0" applyFont="1" applyFill="1" applyBorder="1" applyAlignment="1">
      <alignment horizontal="left" vertical="center" wrapText="1"/>
    </xf>
    <xf numFmtId="0" fontId="17" fillId="4" borderId="26" xfId="0" applyFont="1" applyFill="1" applyBorder="1" applyAlignment="1">
      <alignment vertical="center" wrapText="1"/>
    </xf>
    <xf numFmtId="0" fontId="4" fillId="4" borderId="26" xfId="0" applyFont="1" applyFill="1" applyBorder="1" applyAlignment="1">
      <alignment vertical="center" wrapText="1"/>
    </xf>
    <xf numFmtId="0" fontId="13" fillId="4" borderId="61" xfId="0" applyFont="1" applyFill="1" applyBorder="1" applyAlignment="1">
      <alignment horizontal="left" vertical="center" wrapText="1"/>
    </xf>
    <xf numFmtId="0" fontId="29" fillId="4" borderId="61" xfId="0" applyFont="1" applyFill="1" applyBorder="1" applyAlignment="1">
      <alignment horizontal="left" vertical="center" wrapText="1"/>
    </xf>
    <xf numFmtId="0" fontId="29" fillId="4" borderId="117"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58" xfId="0" applyFont="1" applyFill="1" applyBorder="1" applyAlignment="1">
      <alignment horizontal="left" vertical="center" wrapText="1"/>
    </xf>
    <xf numFmtId="0" fontId="133" fillId="4" borderId="26" xfId="0" applyFont="1" applyFill="1" applyBorder="1" applyAlignment="1">
      <alignment vertical="center" wrapText="1"/>
    </xf>
    <xf numFmtId="0" fontId="128" fillId="7" borderId="88" xfId="0" applyFont="1" applyFill="1" applyBorder="1" applyAlignment="1">
      <alignment horizontal="center" vertical="center" textRotation="255" shrinkToFit="1"/>
    </xf>
    <xf numFmtId="0" fontId="29" fillId="9" borderId="101" xfId="0" applyFont="1" applyFill="1" applyBorder="1" applyAlignment="1">
      <alignment horizontal="right" vertical="center"/>
    </xf>
    <xf numFmtId="0" fontId="49" fillId="9" borderId="53" xfId="0" applyFont="1" applyFill="1" applyBorder="1" applyAlignment="1">
      <alignment horizontal="left" vertical="center" wrapText="1"/>
    </xf>
    <xf numFmtId="0" fontId="29" fillId="9" borderId="53" xfId="0" applyFont="1" applyFill="1" applyBorder="1" applyAlignment="1">
      <alignment horizontal="left" vertical="center" wrapText="1"/>
    </xf>
    <xf numFmtId="49" fontId="101" fillId="4" borderId="53" xfId="0" applyNumberFormat="1" applyFont="1" applyFill="1" applyBorder="1" applyAlignment="1" applyProtection="1">
      <alignment horizontal="left" vertical="center" wrapText="1"/>
      <protection locked="0"/>
    </xf>
    <xf numFmtId="49" fontId="101" fillId="4" borderId="54" xfId="0" applyNumberFormat="1" applyFont="1" applyFill="1" applyBorder="1" applyAlignment="1" applyProtection="1">
      <alignment horizontal="left" vertical="center" wrapText="1"/>
      <protection locked="0"/>
    </xf>
    <xf numFmtId="49" fontId="101" fillId="4" borderId="26" xfId="0" applyNumberFormat="1" applyFont="1" applyFill="1" applyBorder="1" applyAlignment="1" applyProtection="1">
      <alignment horizontal="left" vertical="center" wrapText="1"/>
      <protection locked="0"/>
    </xf>
    <xf numFmtId="49" fontId="101" fillId="4" borderId="21" xfId="0" applyNumberFormat="1" applyFont="1" applyFill="1" applyBorder="1" applyAlignment="1" applyProtection="1">
      <alignment horizontal="left" vertical="center" wrapText="1"/>
      <protection locked="0"/>
    </xf>
    <xf numFmtId="0" fontId="49" fillId="9" borderId="109" xfId="0" applyFont="1" applyFill="1" applyBorder="1" applyAlignment="1">
      <alignment horizontal="left" vertical="center" wrapText="1"/>
    </xf>
    <xf numFmtId="0" fontId="29" fillId="9" borderId="110" xfId="0" applyFont="1" applyFill="1" applyBorder="1" applyAlignment="1">
      <alignment horizontal="left" vertical="center" wrapText="1"/>
    </xf>
    <xf numFmtId="0" fontId="29" fillId="9" borderId="92" xfId="0" applyFont="1" applyFill="1" applyBorder="1" applyAlignment="1">
      <alignment horizontal="left" vertical="center" wrapText="1"/>
    </xf>
    <xf numFmtId="0" fontId="36" fillId="4" borderId="15" xfId="0" applyFont="1" applyFill="1" applyBorder="1" applyAlignment="1">
      <alignment horizontal="left" vertical="center" wrapText="1"/>
    </xf>
    <xf numFmtId="0" fontId="36" fillId="4" borderId="13" xfId="0" applyFont="1" applyFill="1" applyBorder="1" applyAlignment="1">
      <alignment horizontal="left" vertical="center" wrapText="1"/>
    </xf>
    <xf numFmtId="0" fontId="36" fillId="4" borderId="16" xfId="0" applyFont="1" applyFill="1" applyBorder="1" applyAlignment="1">
      <alignment horizontal="left" vertical="center" wrapText="1"/>
    </xf>
    <xf numFmtId="0" fontId="36" fillId="4" borderId="26" xfId="0" applyFont="1" applyFill="1" applyBorder="1" applyAlignment="1">
      <alignment vertical="center" wrapText="1"/>
    </xf>
    <xf numFmtId="0" fontId="36" fillId="4" borderId="112" xfId="0" applyFont="1" applyFill="1" applyBorder="1" applyAlignment="1">
      <alignment vertical="center" wrapText="1"/>
    </xf>
    <xf numFmtId="49" fontId="101" fillId="4" borderId="26" xfId="0" applyNumberFormat="1" applyFont="1" applyFill="1" applyBorder="1" applyAlignment="1" applyProtection="1">
      <alignment horizontal="left" vertical="center" shrinkToFit="1"/>
      <protection locked="0"/>
    </xf>
    <xf numFmtId="0" fontId="49" fillId="9" borderId="92" xfId="0" applyFont="1" applyFill="1" applyBorder="1" applyAlignment="1">
      <alignment horizontal="left" vertical="center" wrapText="1"/>
    </xf>
    <xf numFmtId="0" fontId="29" fillId="9" borderId="113" xfId="0" applyFont="1" applyFill="1" applyBorder="1" applyAlignment="1">
      <alignment horizontal="left" vertical="center" wrapText="1"/>
    </xf>
    <xf numFmtId="0" fontId="29" fillId="9" borderId="114" xfId="0" applyFont="1" applyFill="1" applyBorder="1" applyAlignment="1">
      <alignment horizontal="left" vertical="center" wrapText="1"/>
    </xf>
    <xf numFmtId="0" fontId="4" fillId="4" borderId="26" xfId="0" applyFont="1" applyFill="1" applyBorder="1">
      <alignment vertical="center"/>
    </xf>
    <xf numFmtId="0" fontId="4" fillId="4" borderId="112" xfId="0" applyFont="1" applyFill="1" applyBorder="1">
      <alignment vertical="center"/>
    </xf>
    <xf numFmtId="49" fontId="101" fillId="4" borderId="58" xfId="0" applyNumberFormat="1" applyFont="1" applyFill="1" applyBorder="1" applyAlignment="1" applyProtection="1">
      <alignment horizontal="left" vertical="center" shrinkToFit="1"/>
      <protection locked="0"/>
    </xf>
    <xf numFmtId="0" fontId="134" fillId="4" borderId="25" xfId="0" applyFont="1" applyFill="1" applyBorder="1" applyAlignment="1">
      <alignment horizontal="left" vertical="center" wrapText="1"/>
    </xf>
    <xf numFmtId="0" fontId="131" fillId="4" borderId="25" xfId="0" applyFont="1" applyFill="1" applyBorder="1" applyAlignment="1">
      <alignment horizontal="left" vertical="center" wrapText="1"/>
    </xf>
    <xf numFmtId="0" fontId="131" fillId="4" borderId="119" xfId="0" applyFont="1" applyFill="1" applyBorder="1" applyAlignment="1">
      <alignment horizontal="left" vertical="center" wrapText="1"/>
    </xf>
    <xf numFmtId="0" fontId="134" fillId="10" borderId="75" xfId="0" applyFont="1" applyFill="1" applyBorder="1" applyAlignment="1">
      <alignment vertical="center" wrapText="1"/>
    </xf>
    <xf numFmtId="0" fontId="131" fillId="10" borderId="75" xfId="0" applyFont="1" applyFill="1" applyBorder="1" applyAlignment="1">
      <alignment vertical="center" wrapText="1"/>
    </xf>
    <xf numFmtId="0" fontId="131" fillId="10" borderId="77" xfId="0" applyFont="1" applyFill="1" applyBorder="1" applyAlignment="1">
      <alignment vertical="center" wrapText="1"/>
    </xf>
    <xf numFmtId="0" fontId="39" fillId="4" borderId="21" xfId="0" applyFont="1" applyFill="1" applyBorder="1" applyAlignment="1">
      <alignment horizontal="left" vertical="center" shrinkToFit="1"/>
    </xf>
    <xf numFmtId="0" fontId="39" fillId="4" borderId="19" xfId="0" applyFont="1" applyFill="1" applyBorder="1" applyAlignment="1">
      <alignment horizontal="left" vertical="center" shrinkToFit="1"/>
    </xf>
    <xf numFmtId="0" fontId="39" fillId="4" borderId="95" xfId="0" applyFont="1" applyFill="1" applyBorder="1" applyAlignment="1">
      <alignment horizontal="left" vertical="center" shrinkToFit="1"/>
    </xf>
    <xf numFmtId="49" fontId="101" fillId="4" borderId="95" xfId="0" applyNumberFormat="1" applyFont="1" applyFill="1" applyBorder="1" applyAlignment="1" applyProtection="1">
      <alignment horizontal="left" vertical="center" shrinkToFit="1"/>
      <protection locked="0"/>
    </xf>
    <xf numFmtId="0" fontId="5" fillId="4" borderId="55"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114" fillId="4" borderId="20" xfId="0" applyFont="1" applyFill="1" applyBorder="1" applyAlignment="1">
      <alignment horizontal="left" vertical="center" shrinkToFit="1"/>
    </xf>
    <xf numFmtId="0" fontId="7" fillId="4" borderId="26" xfId="0" applyFont="1" applyFill="1" applyBorder="1" applyAlignment="1">
      <alignment horizontal="left" vertical="center" shrinkToFit="1"/>
    </xf>
    <xf numFmtId="0" fontId="7" fillId="4" borderId="58" xfId="0" applyFont="1" applyFill="1" applyBorder="1" applyAlignment="1">
      <alignment horizontal="left" vertical="center" shrinkToFit="1"/>
    </xf>
    <xf numFmtId="0" fontId="158" fillId="4" borderId="26" xfId="0" applyFont="1" applyFill="1" applyBorder="1" applyAlignment="1">
      <alignment vertical="center" wrapText="1"/>
    </xf>
    <xf numFmtId="0" fontId="114" fillId="4" borderId="99" xfId="0" applyFont="1" applyFill="1" applyBorder="1" applyAlignment="1">
      <alignment horizontal="left" vertical="center" wrapText="1"/>
    </xf>
    <xf numFmtId="0" fontId="7" fillId="4" borderId="60" xfId="0" applyFont="1" applyFill="1" applyBorder="1" applyAlignment="1">
      <alignment horizontal="left" vertical="center" wrapText="1"/>
    </xf>
    <xf numFmtId="0" fontId="7" fillId="4" borderId="105" xfId="0" applyFont="1" applyFill="1" applyBorder="1" applyAlignment="1">
      <alignment horizontal="left" vertical="center" wrapText="1"/>
    </xf>
    <xf numFmtId="0" fontId="7" fillId="4" borderId="106" xfId="0" applyFont="1" applyFill="1" applyBorder="1" applyAlignment="1">
      <alignment horizontal="left" vertical="center" wrapText="1"/>
    </xf>
    <xf numFmtId="0" fontId="119" fillId="0" borderId="0" xfId="1" applyFont="1" applyAlignment="1" applyProtection="1">
      <alignment horizontal="right" vertical="center" wrapText="1"/>
      <protection locked="0"/>
    </xf>
    <xf numFmtId="0" fontId="49" fillId="9" borderId="20" xfId="0" applyFont="1" applyFill="1" applyBorder="1" applyAlignment="1">
      <alignment vertical="center" shrinkToFit="1"/>
    </xf>
    <xf numFmtId="0" fontId="29" fillId="9" borderId="26" xfId="0" applyFont="1" applyFill="1" applyBorder="1" applyAlignment="1">
      <alignment vertical="center" shrinkToFit="1"/>
    </xf>
    <xf numFmtId="0" fontId="4" fillId="4" borderId="26" xfId="0" applyFont="1" applyFill="1" applyBorder="1" applyAlignment="1">
      <alignment vertical="center" shrinkToFit="1"/>
    </xf>
    <xf numFmtId="0" fontId="4" fillId="4" borderId="58" xfId="0" applyFont="1" applyFill="1" applyBorder="1" applyAlignment="1">
      <alignment vertical="center" shrinkToFit="1"/>
    </xf>
    <xf numFmtId="0" fontId="36" fillId="4" borderId="26" xfId="0" applyFont="1" applyFill="1" applyBorder="1" applyAlignment="1">
      <alignment vertical="center" shrinkToFit="1"/>
    </xf>
    <xf numFmtId="0" fontId="36" fillId="4" borderId="21" xfId="0" applyFont="1" applyFill="1" applyBorder="1" applyAlignment="1">
      <alignment horizontal="left" vertical="center" shrinkToFit="1"/>
    </xf>
    <xf numFmtId="0" fontId="36" fillId="4" borderId="19" xfId="0" applyFont="1" applyFill="1" applyBorder="1" applyAlignment="1">
      <alignment horizontal="left" vertical="center" shrinkToFit="1"/>
    </xf>
    <xf numFmtId="0" fontId="36" fillId="4" borderId="20" xfId="0" applyFont="1" applyFill="1" applyBorder="1" applyAlignment="1">
      <alignment horizontal="left" vertical="center" shrinkToFit="1"/>
    </xf>
    <xf numFmtId="0" fontId="49" fillId="9" borderId="101" xfId="0" applyFont="1" applyFill="1" applyBorder="1" applyAlignment="1">
      <alignment horizontal="left" vertical="center" shrinkToFit="1"/>
    </xf>
    <xf numFmtId="0" fontId="29" fillId="9" borderId="53" xfId="0" applyFont="1" applyFill="1" applyBorder="1" applyAlignment="1">
      <alignment horizontal="left" vertical="center" shrinkToFit="1"/>
    </xf>
    <xf numFmtId="0" fontId="36" fillId="4" borderId="53" xfId="0" applyFont="1" applyFill="1" applyBorder="1" applyAlignment="1">
      <alignment horizontal="left" vertical="center" wrapText="1"/>
    </xf>
    <xf numFmtId="0" fontId="36" fillId="4" borderId="53" xfId="0" applyFont="1" applyFill="1" applyBorder="1" applyAlignment="1">
      <alignment vertical="center" wrapText="1"/>
    </xf>
    <xf numFmtId="0" fontId="36" fillId="4" borderId="54" xfId="0" applyFont="1" applyFill="1" applyBorder="1" applyAlignment="1">
      <alignment horizontal="left" vertical="center" wrapText="1"/>
    </xf>
    <xf numFmtId="0" fontId="36" fillId="4" borderId="55" xfId="0" applyFont="1" applyFill="1" applyBorder="1" applyAlignment="1">
      <alignment horizontal="left" vertical="center" wrapText="1"/>
    </xf>
    <xf numFmtId="0" fontId="36" fillId="4" borderId="101" xfId="0" applyFont="1" applyFill="1" applyBorder="1" applyAlignment="1">
      <alignment horizontal="left" vertical="center" wrapText="1"/>
    </xf>
    <xf numFmtId="0" fontId="121" fillId="4" borderId="21" xfId="0" applyFont="1" applyFill="1" applyBorder="1" applyAlignment="1">
      <alignment horizontal="left" vertical="center" shrinkToFit="1"/>
    </xf>
    <xf numFmtId="0" fontId="37" fillId="4" borderId="19" xfId="0" applyFont="1" applyFill="1" applyBorder="1" applyAlignment="1">
      <alignment horizontal="left" vertical="center" shrinkToFit="1"/>
    </xf>
    <xf numFmtId="0" fontId="37" fillId="4" borderId="95" xfId="0" applyFont="1" applyFill="1" applyBorder="1" applyAlignment="1">
      <alignment horizontal="left" vertical="center" shrinkToFit="1"/>
    </xf>
    <xf numFmtId="0" fontId="38" fillId="4" borderId="19" xfId="0" applyFont="1" applyFill="1" applyBorder="1" applyAlignment="1">
      <alignment horizontal="left" vertical="center" shrinkToFit="1"/>
    </xf>
    <xf numFmtId="0" fontId="38" fillId="4" borderId="95" xfId="0" applyFont="1" applyFill="1" applyBorder="1" applyAlignment="1">
      <alignment horizontal="left" vertical="center" shrinkToFit="1"/>
    </xf>
    <xf numFmtId="0" fontId="39" fillId="4" borderId="26" xfId="0" applyFont="1" applyFill="1" applyBorder="1" applyAlignment="1">
      <alignment vertical="center" shrinkToFit="1"/>
    </xf>
    <xf numFmtId="0" fontId="101" fillId="0" borderId="21" xfId="0" applyFont="1" applyBorder="1" applyAlignment="1">
      <alignment horizontal="center" vertical="center" shrinkToFit="1"/>
    </xf>
    <xf numFmtId="0" fontId="101" fillId="0" borderId="19" xfId="0" applyFont="1" applyBorder="1" applyAlignment="1">
      <alignment horizontal="center" vertical="center" shrinkToFit="1"/>
    </xf>
    <xf numFmtId="0" fontId="101" fillId="0" borderId="95" xfId="0" applyFont="1" applyBorder="1" applyAlignment="1">
      <alignment horizontal="center" vertical="center" shrinkToFit="1"/>
    </xf>
    <xf numFmtId="0" fontId="36" fillId="4" borderId="95" xfId="0" applyFont="1" applyFill="1" applyBorder="1" applyAlignment="1">
      <alignment horizontal="left" vertical="center" shrinkToFit="1"/>
    </xf>
    <xf numFmtId="0" fontId="29" fillId="9" borderId="25" xfId="0" applyFont="1" applyFill="1" applyBorder="1" applyAlignment="1">
      <alignment horizontal="left" vertical="center" shrinkToFit="1"/>
    </xf>
    <xf numFmtId="0" fontId="29" fillId="9" borderId="104" xfId="0" applyFont="1" applyFill="1" applyBorder="1" applyAlignment="1">
      <alignment horizontal="left" vertical="center" shrinkToFit="1"/>
    </xf>
    <xf numFmtId="0" fontId="29" fillId="9" borderId="27" xfId="0" applyFont="1" applyFill="1" applyBorder="1" applyAlignment="1">
      <alignment horizontal="left" vertical="center" shrinkToFit="1"/>
    </xf>
    <xf numFmtId="0" fontId="29" fillId="9" borderId="94" xfId="0" applyFont="1" applyFill="1" applyBorder="1" applyAlignment="1">
      <alignment horizontal="left" vertical="center" shrinkToFit="1"/>
    </xf>
    <xf numFmtId="0" fontId="16" fillId="4" borderId="21" xfId="0" applyFont="1" applyFill="1" applyBorder="1" applyAlignment="1">
      <alignment horizontal="left" vertical="center" shrinkToFit="1"/>
    </xf>
    <xf numFmtId="0" fontId="16" fillId="4" borderId="19" xfId="0" applyFont="1" applyFill="1" applyBorder="1" applyAlignment="1">
      <alignment horizontal="left" vertical="center" shrinkToFit="1"/>
    </xf>
    <xf numFmtId="0" fontId="16" fillId="4" borderId="20" xfId="0" applyFont="1" applyFill="1" applyBorder="1" applyAlignment="1">
      <alignment horizontal="left" vertical="center" shrinkToFit="1"/>
    </xf>
    <xf numFmtId="0" fontId="31" fillId="7" borderId="68" xfId="0" applyFont="1" applyFill="1" applyBorder="1" applyAlignment="1">
      <alignment horizontal="center" vertical="center" textRotation="255" shrinkToFit="1"/>
    </xf>
    <xf numFmtId="0" fontId="31" fillId="7" borderId="71" xfId="0" applyFont="1" applyFill="1" applyBorder="1" applyAlignment="1">
      <alignment horizontal="center" vertical="center" textRotation="255" shrinkToFit="1"/>
    </xf>
    <xf numFmtId="0" fontId="35" fillId="4" borderId="54" xfId="0" applyFont="1" applyFill="1" applyBorder="1" applyAlignment="1">
      <alignment vertical="center" shrinkToFit="1"/>
    </xf>
    <xf numFmtId="0" fontId="36" fillId="4" borderId="55" xfId="0" applyFont="1" applyFill="1" applyBorder="1" applyAlignment="1">
      <alignment vertical="center" shrinkToFit="1"/>
    </xf>
    <xf numFmtId="0" fontId="36" fillId="4" borderId="101" xfId="0" applyFont="1" applyFill="1" applyBorder="1" applyAlignment="1">
      <alignment vertical="center" shrinkToFit="1"/>
    </xf>
    <xf numFmtId="0" fontId="40" fillId="4" borderId="54" xfId="0" applyFont="1" applyFill="1" applyBorder="1" applyAlignment="1">
      <alignment horizontal="left" vertical="center" shrinkToFit="1"/>
    </xf>
    <xf numFmtId="0" fontId="40" fillId="4" borderId="55" xfId="0" applyFont="1" applyFill="1" applyBorder="1" applyAlignment="1">
      <alignment horizontal="left" vertical="center" shrinkToFit="1"/>
    </xf>
    <xf numFmtId="0" fontId="40" fillId="4" borderId="56" xfId="0" applyFont="1" applyFill="1" applyBorder="1" applyAlignment="1">
      <alignment horizontal="left" vertical="center" shrinkToFit="1"/>
    </xf>
    <xf numFmtId="0" fontId="49" fillId="9" borderId="19" xfId="0" applyFont="1" applyFill="1" applyBorder="1" applyAlignment="1">
      <alignment vertical="center" shrinkToFit="1"/>
    </xf>
    <xf numFmtId="0" fontId="29" fillId="9" borderId="19" xfId="0" applyFont="1" applyFill="1" applyBorder="1" applyAlignment="1">
      <alignment vertical="center" shrinkToFit="1"/>
    </xf>
    <xf numFmtId="49" fontId="38" fillId="4" borderId="21" xfId="0" applyNumberFormat="1" applyFont="1" applyFill="1" applyBorder="1" applyAlignment="1" applyProtection="1">
      <alignment horizontal="left" vertical="center" shrinkToFit="1"/>
      <protection locked="0"/>
    </xf>
    <xf numFmtId="49" fontId="38" fillId="4" borderId="19" xfId="0" applyNumberFormat="1" applyFont="1" applyFill="1" applyBorder="1" applyAlignment="1" applyProtection="1">
      <alignment horizontal="left" vertical="center" shrinkToFit="1"/>
      <protection locked="0"/>
    </xf>
    <xf numFmtId="49" fontId="38" fillId="4" borderId="95" xfId="0" applyNumberFormat="1" applyFont="1" applyFill="1" applyBorder="1" applyAlignment="1" applyProtection="1">
      <alignment horizontal="left" vertical="center" shrinkToFit="1"/>
      <protection locked="0"/>
    </xf>
    <xf numFmtId="0" fontId="33" fillId="9" borderId="27" xfId="0" applyFont="1" applyFill="1" applyBorder="1" applyAlignment="1">
      <alignment horizontal="left" vertical="center" shrinkToFit="1"/>
    </xf>
    <xf numFmtId="49" fontId="101" fillId="4" borderId="93" xfId="0" applyNumberFormat="1" applyFont="1" applyFill="1" applyBorder="1" applyAlignment="1" applyProtection="1">
      <alignment horizontal="left" vertical="center" shrinkToFit="1"/>
      <protection locked="0"/>
    </xf>
    <xf numFmtId="49" fontId="101" fillId="4" borderId="27" xfId="0" applyNumberFormat="1" applyFont="1" applyFill="1" applyBorder="1" applyAlignment="1" applyProtection="1">
      <alignment horizontal="left" vertical="center" shrinkToFit="1"/>
      <protection locked="0"/>
    </xf>
    <xf numFmtId="49" fontId="101" fillId="4" borderId="96" xfId="0" applyNumberFormat="1" applyFont="1" applyFill="1" applyBorder="1" applyAlignment="1" applyProtection="1">
      <alignment horizontal="left" vertical="center" shrinkToFit="1"/>
      <protection locked="0"/>
    </xf>
    <xf numFmtId="0" fontId="49" fillId="9" borderId="75" xfId="0" applyFont="1" applyFill="1" applyBorder="1" applyAlignment="1">
      <alignment vertical="center" shrinkToFit="1"/>
    </xf>
    <xf numFmtId="0" fontId="29" fillId="9" borderId="75" xfId="0" applyFont="1" applyFill="1" applyBorder="1" applyAlignment="1">
      <alignment vertical="center" shrinkToFit="1"/>
    </xf>
    <xf numFmtId="49" fontId="108" fillId="4" borderId="97" xfId="1" applyNumberFormat="1" applyFont="1" applyFill="1" applyBorder="1" applyAlignment="1" applyProtection="1">
      <alignment horizontal="left" vertical="center" shrinkToFit="1"/>
      <protection locked="0"/>
    </xf>
    <xf numFmtId="49" fontId="108" fillId="4" borderId="98" xfId="1" applyNumberFormat="1" applyFont="1" applyFill="1" applyBorder="1" applyAlignment="1" applyProtection="1">
      <alignment horizontal="left" vertical="center" shrinkToFit="1"/>
      <protection locked="0"/>
    </xf>
    <xf numFmtId="49" fontId="108" fillId="4" borderId="99" xfId="1" applyNumberFormat="1" applyFont="1" applyFill="1" applyBorder="1" applyAlignment="1" applyProtection="1">
      <alignment horizontal="left" vertical="center" shrinkToFit="1"/>
      <protection locked="0"/>
    </xf>
    <xf numFmtId="0" fontId="33" fillId="9" borderId="97" xfId="0" applyFont="1" applyFill="1" applyBorder="1" applyAlignment="1">
      <alignment horizontal="left" vertical="center" shrinkToFit="1"/>
    </xf>
    <xf numFmtId="0" fontId="33" fillId="9" borderId="98" xfId="0" applyFont="1" applyFill="1" applyBorder="1" applyAlignment="1">
      <alignment horizontal="left" vertical="center" shrinkToFit="1"/>
    </xf>
    <xf numFmtId="49" fontId="101" fillId="4" borderId="97" xfId="0" applyNumberFormat="1" applyFont="1" applyFill="1" applyBorder="1" applyAlignment="1" applyProtection="1">
      <alignment horizontal="left" vertical="center" shrinkToFit="1"/>
      <protection locked="0"/>
    </xf>
    <xf numFmtId="49" fontId="101" fillId="4" borderId="98" xfId="0" applyNumberFormat="1" applyFont="1" applyFill="1" applyBorder="1" applyAlignment="1" applyProtection="1">
      <alignment horizontal="left" vertical="center" shrinkToFit="1"/>
      <protection locked="0"/>
    </xf>
    <xf numFmtId="49" fontId="101" fillId="4" borderId="100" xfId="0" applyNumberFormat="1" applyFont="1" applyFill="1" applyBorder="1" applyAlignment="1" applyProtection="1">
      <alignment horizontal="left" vertical="center" shrinkToFit="1"/>
      <protection locked="0"/>
    </xf>
    <xf numFmtId="0" fontId="49" fillId="9" borderId="27" xfId="0" applyFont="1" applyFill="1" applyBorder="1" applyAlignment="1">
      <alignment vertical="center" shrinkToFit="1"/>
    </xf>
    <xf numFmtId="0" fontId="29" fillId="9" borderId="27" xfId="0" applyFont="1" applyFill="1" applyBorder="1" applyAlignment="1">
      <alignment vertical="center" shrinkToFit="1"/>
    </xf>
    <xf numFmtId="0" fontId="102" fillId="9" borderId="93" xfId="0" applyFont="1" applyFill="1" applyBorder="1" applyAlignment="1">
      <alignment horizontal="left" vertical="center" shrinkToFit="1"/>
    </xf>
    <xf numFmtId="0" fontId="33" fillId="9" borderId="94" xfId="0" applyFont="1" applyFill="1" applyBorder="1" applyAlignment="1">
      <alignment horizontal="left" vertical="center" shrinkToFit="1"/>
    </xf>
    <xf numFmtId="49" fontId="101" fillId="4" borderId="94" xfId="0" applyNumberFormat="1" applyFont="1" applyFill="1" applyBorder="1" applyAlignment="1" applyProtection="1">
      <alignment horizontal="left" vertical="center" shrinkToFit="1"/>
      <protection locked="0"/>
    </xf>
    <xf numFmtId="0" fontId="33" fillId="9" borderId="93" xfId="0" applyFont="1" applyFill="1" applyBorder="1" applyAlignment="1">
      <alignment horizontal="left" vertical="center" shrinkToFit="1"/>
    </xf>
    <xf numFmtId="0" fontId="102" fillId="9" borderId="97" xfId="0" applyFont="1" applyFill="1" applyBorder="1" applyAlignment="1">
      <alignment horizontal="left" vertical="center" shrinkToFit="1"/>
    </xf>
    <xf numFmtId="0" fontId="11" fillId="4" borderId="24" xfId="0" applyFont="1" applyFill="1" applyBorder="1">
      <alignment vertical="center"/>
    </xf>
    <xf numFmtId="0" fontId="11" fillId="4" borderId="25" xfId="0" applyFont="1" applyFill="1" applyBorder="1">
      <alignment vertical="center"/>
    </xf>
    <xf numFmtId="0" fontId="11" fillId="4" borderId="29" xfId="0" applyFont="1" applyFill="1" applyBorder="1">
      <alignment vertical="center"/>
    </xf>
    <xf numFmtId="0" fontId="11" fillId="10" borderId="30" xfId="0" applyFont="1" applyFill="1" applyBorder="1" applyAlignment="1">
      <alignment horizontal="left" vertical="center"/>
    </xf>
    <xf numFmtId="0" fontId="11" fillId="10" borderId="31" xfId="0" applyFont="1" applyFill="1" applyBorder="1" applyAlignment="1">
      <alignment horizontal="left" vertical="center"/>
    </xf>
    <xf numFmtId="0" fontId="11" fillId="10" borderId="32" xfId="0" applyFont="1" applyFill="1" applyBorder="1" applyAlignment="1">
      <alignment horizontal="left" vertical="center"/>
    </xf>
    <xf numFmtId="0" fontId="94" fillId="4" borderId="91" xfId="0" applyFont="1" applyFill="1" applyBorder="1" applyAlignment="1" applyProtection="1">
      <alignment horizontal="center" vertical="center" shrinkToFit="1"/>
      <protection locked="0"/>
    </xf>
    <xf numFmtId="0" fontId="94" fillId="4" borderId="82" xfId="0" applyFont="1" applyFill="1" applyBorder="1" applyAlignment="1" applyProtection="1">
      <alignment horizontal="center" vertical="center" shrinkToFit="1"/>
      <protection locked="0"/>
    </xf>
    <xf numFmtId="0" fontId="94" fillId="4" borderId="90" xfId="0" applyFont="1" applyFill="1" applyBorder="1" applyAlignment="1" applyProtection="1">
      <alignment horizontal="center" vertical="center" shrinkToFit="1"/>
      <protection locked="0"/>
    </xf>
    <xf numFmtId="0" fontId="24" fillId="7" borderId="88" xfId="0" applyFont="1" applyFill="1" applyBorder="1" applyAlignment="1">
      <alignment horizontal="left" vertical="center" textRotation="255" shrinkToFit="1"/>
    </xf>
    <xf numFmtId="0" fontId="31" fillId="7" borderId="68" xfId="0" applyFont="1" applyFill="1" applyBorder="1" applyAlignment="1">
      <alignment horizontal="left" vertical="center" textRotation="255" shrinkToFit="1"/>
    </xf>
    <xf numFmtId="0" fontId="31" fillId="7" borderId="71" xfId="0" applyFont="1" applyFill="1" applyBorder="1" applyAlignment="1">
      <alignment horizontal="left" vertical="center" textRotation="255" shrinkToFit="1"/>
    </xf>
    <xf numFmtId="0" fontId="24" fillId="7" borderId="78" xfId="0" applyFont="1" applyFill="1" applyBorder="1" applyAlignment="1">
      <alignment horizontal="center" vertical="center" textRotation="180" shrinkToFit="1"/>
    </xf>
    <xf numFmtId="0" fontId="24" fillId="7" borderId="0" xfId="0" applyFont="1" applyFill="1" applyAlignment="1">
      <alignment horizontal="center" vertical="center" textRotation="180" shrinkToFit="1"/>
    </xf>
    <xf numFmtId="0" fontId="26" fillId="8" borderId="12" xfId="0" applyFont="1" applyFill="1" applyBorder="1" applyAlignment="1">
      <alignment vertical="center" shrinkToFit="1"/>
    </xf>
    <xf numFmtId="0" fontId="30" fillId="8" borderId="13" xfId="0" applyFont="1" applyFill="1" applyBorder="1" applyAlignment="1">
      <alignment vertical="center" shrinkToFit="1"/>
    </xf>
    <xf numFmtId="0" fontId="30" fillId="8" borderId="14" xfId="0" applyFont="1" applyFill="1" applyBorder="1" applyAlignment="1">
      <alignment vertical="center" shrinkToFit="1"/>
    </xf>
    <xf numFmtId="49" fontId="101" fillId="4" borderId="13" xfId="0" applyNumberFormat="1" applyFont="1" applyFill="1" applyBorder="1" applyAlignment="1" applyProtection="1">
      <alignment horizontal="left" vertical="center" shrinkToFit="1"/>
      <protection locked="0"/>
    </xf>
    <xf numFmtId="49" fontId="101" fillId="4" borderId="16" xfId="0" applyNumberFormat="1" applyFont="1" applyFill="1" applyBorder="1" applyAlignment="1" applyProtection="1">
      <alignment horizontal="left" vertical="center" shrinkToFit="1"/>
      <protection locked="0"/>
    </xf>
    <xf numFmtId="0" fontId="26" fillId="9" borderId="18" xfId="0" applyFont="1" applyFill="1" applyBorder="1" applyAlignment="1">
      <alignment vertical="center" shrinkToFit="1"/>
    </xf>
    <xf numFmtId="0" fontId="30" fillId="9" borderId="19" xfId="0" applyFont="1" applyFill="1" applyBorder="1" applyAlignment="1">
      <alignment vertical="center" shrinkToFit="1"/>
    </xf>
    <xf numFmtId="0" fontId="30" fillId="9" borderId="20" xfId="0" applyFont="1" applyFill="1" applyBorder="1" applyAlignment="1">
      <alignment vertical="center" shrinkToFit="1"/>
    </xf>
    <xf numFmtId="0" fontId="16" fillId="4" borderId="93" xfId="0" applyFont="1" applyFill="1" applyBorder="1" applyAlignment="1">
      <alignment vertical="center" shrinkToFit="1"/>
    </xf>
    <xf numFmtId="0" fontId="36" fillId="4" borderId="27" xfId="0" applyFont="1" applyFill="1" applyBorder="1" applyAlignment="1">
      <alignment vertical="center" shrinkToFit="1"/>
    </xf>
    <xf numFmtId="0" fontId="36" fillId="4" borderId="94" xfId="0" applyFont="1" applyFill="1" applyBorder="1" applyAlignment="1">
      <alignment vertical="center" shrinkToFit="1"/>
    </xf>
    <xf numFmtId="0" fontId="35" fillId="4" borderId="93" xfId="0" applyFont="1" applyFill="1" applyBorder="1" applyAlignment="1">
      <alignment vertical="center" shrinkToFit="1"/>
    </xf>
    <xf numFmtId="0" fontId="16" fillId="4" borderId="27" xfId="0" applyFont="1" applyFill="1" applyBorder="1" applyAlignment="1">
      <alignment vertical="center" shrinkToFit="1"/>
    </xf>
    <xf numFmtId="0" fontId="16" fillId="4" borderId="28" xfId="0" applyFont="1" applyFill="1" applyBorder="1" applyAlignment="1">
      <alignment vertical="center" shrinkToFit="1"/>
    </xf>
    <xf numFmtId="0" fontId="106" fillId="9" borderId="18" xfId="0" applyFont="1" applyFill="1" applyBorder="1" applyAlignment="1">
      <alignment vertical="center" shrinkToFit="1"/>
    </xf>
    <xf numFmtId="0" fontId="57" fillId="9" borderId="19" xfId="0" applyFont="1" applyFill="1" applyBorder="1" applyAlignment="1">
      <alignment vertical="center" shrinkToFit="1"/>
    </xf>
    <xf numFmtId="0" fontId="57" fillId="9" borderId="20" xfId="0" applyFont="1" applyFill="1" applyBorder="1" applyAlignment="1">
      <alignment vertical="center" shrinkToFit="1"/>
    </xf>
    <xf numFmtId="49" fontId="101" fillId="4" borderId="28" xfId="0" applyNumberFormat="1" applyFont="1" applyFill="1" applyBorder="1" applyAlignment="1" applyProtection="1">
      <alignment horizontal="left" vertical="center" shrinkToFit="1"/>
      <protection locked="0"/>
    </xf>
    <xf numFmtId="49" fontId="101" fillId="4" borderId="20" xfId="0" applyNumberFormat="1" applyFont="1" applyFill="1" applyBorder="1" applyAlignment="1" applyProtection="1">
      <alignment horizontal="left" vertical="center" shrinkToFit="1"/>
      <protection locked="0"/>
    </xf>
    <xf numFmtId="0" fontId="102" fillId="9" borderId="21" xfId="0" applyFont="1" applyFill="1" applyBorder="1" applyAlignment="1">
      <alignment horizontal="left" vertical="center" shrinkToFit="1"/>
    </xf>
    <xf numFmtId="0" fontId="33" fillId="9" borderId="19" xfId="0" applyFont="1" applyFill="1" applyBorder="1" applyAlignment="1">
      <alignment horizontal="left" vertical="center" shrinkToFit="1"/>
    </xf>
    <xf numFmtId="0" fontId="33" fillId="9" borderId="20" xfId="0" applyFont="1" applyFill="1" applyBorder="1" applyAlignment="1">
      <alignment horizontal="left" vertical="center" shrinkToFit="1"/>
    </xf>
    <xf numFmtId="0" fontId="26" fillId="9" borderId="24" xfId="0" applyFont="1" applyFill="1" applyBorder="1" applyAlignment="1">
      <alignment horizontal="left" vertical="center" shrinkToFit="1"/>
    </xf>
    <xf numFmtId="0" fontId="30" fillId="9" borderId="25" xfId="0" applyFont="1" applyFill="1" applyBorder="1" applyAlignment="1">
      <alignment horizontal="left" vertical="center" shrinkToFit="1"/>
    </xf>
    <xf numFmtId="0" fontId="30" fillId="9" borderId="29" xfId="0" applyFont="1" applyFill="1" applyBorder="1" applyAlignment="1">
      <alignment horizontal="left" vertical="center" shrinkToFit="1"/>
    </xf>
    <xf numFmtId="0" fontId="19" fillId="0" borderId="128" xfId="0" applyFont="1" applyBorder="1" applyAlignment="1" applyProtection="1">
      <alignment horizontal="center" vertical="center" wrapText="1"/>
      <protection locked="0"/>
    </xf>
    <xf numFmtId="0" fontId="19" fillId="0" borderId="129"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0" fillId="0" borderId="12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33" xfId="0" applyFont="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0" borderId="133" xfId="0" applyFont="1" applyBorder="1" applyAlignment="1" applyProtection="1">
      <alignment vertical="center"/>
      <protection locked="0"/>
    </xf>
    <xf numFmtId="0" fontId="12" fillId="2" borderId="127"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33" xfId="0" applyFont="1" applyFill="1" applyBorder="1" applyAlignment="1" applyProtection="1">
      <alignment horizontal="center" vertical="center"/>
      <protection locked="0"/>
    </xf>
    <xf numFmtId="0" fontId="72" fillId="5" borderId="127"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0" fontId="12" fillId="3" borderId="127" xfId="0" applyFont="1" applyFill="1" applyBorder="1" applyAlignment="1" applyProtection="1">
      <alignment horizontal="left" vertical="center"/>
      <protection locked="0"/>
    </xf>
    <xf numFmtId="0" fontId="12" fillId="3"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3" borderId="127"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72" fillId="5" borderId="133"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15" fillId="0" borderId="127"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33" xfId="0" applyFont="1" applyBorder="1" applyAlignment="1" applyProtection="1">
      <alignment horizontal="left" vertical="center" wrapText="1"/>
      <protection locked="0"/>
    </xf>
    <xf numFmtId="0" fontId="2" fillId="0" borderId="127" xfId="0" applyFont="1" applyBorder="1" applyAlignment="1" applyProtection="1">
      <alignment horizontal="left" vertical="center"/>
      <protection locked="0"/>
    </xf>
    <xf numFmtId="0" fontId="15" fillId="0" borderId="12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91" fillId="0" borderId="0" xfId="0" applyFont="1" applyBorder="1" applyAlignment="1" applyProtection="1">
      <alignment horizontal="left" vertical="center"/>
      <protection locked="0"/>
    </xf>
    <xf numFmtId="0" fontId="91" fillId="0" borderId="133" xfId="0" applyFont="1" applyBorder="1" applyAlignment="1" applyProtection="1">
      <alignment horizontal="left" vertical="center"/>
      <protection locked="0"/>
    </xf>
    <xf numFmtId="0" fontId="2" fillId="0" borderId="131" xfId="0" applyFont="1" applyBorder="1" applyAlignment="1" applyProtection="1">
      <alignment vertical="center"/>
      <protection locked="0"/>
    </xf>
    <xf numFmtId="0" fontId="2" fillId="0" borderId="131" xfId="0" applyFont="1" applyBorder="1" applyAlignment="1" applyProtection="1">
      <alignment horizontal="left" vertical="center"/>
      <protection locked="0"/>
    </xf>
    <xf numFmtId="0" fontId="2" fillId="0" borderId="134" xfId="0" applyFont="1" applyBorder="1" applyAlignment="1" applyProtection="1">
      <alignment horizontal="left" vertical="center"/>
      <protection locked="0"/>
    </xf>
    <xf numFmtId="0" fontId="92" fillId="0" borderId="0" xfId="1" applyFont="1" applyBorder="1" applyAlignment="1" applyProtection="1">
      <alignment horizontal="left" vertical="center"/>
      <protection locked="0" hidden="1"/>
    </xf>
    <xf numFmtId="0" fontId="92" fillId="0" borderId="78" xfId="1" applyFont="1" applyBorder="1" applyAlignment="1" applyProtection="1">
      <alignment horizontal="left" vertical="center"/>
      <protection locked="0" hidden="1"/>
    </xf>
    <xf numFmtId="0" fontId="2" fillId="0" borderId="2" xfId="0" applyFont="1" applyBorder="1" applyAlignment="1">
      <alignment vertical="center"/>
    </xf>
    <xf numFmtId="0" fontId="2" fillId="0" borderId="84"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2" xfId="0" applyFont="1" applyBorder="1" applyAlignment="1">
      <alignment vertical="center"/>
    </xf>
    <xf numFmtId="0" fontId="2" fillId="0" borderId="83" xfId="0" applyFont="1" applyBorder="1" applyAlignment="1">
      <alignment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72" fillId="5" borderId="5" xfId="0" applyFont="1" applyFill="1" applyBorder="1" applyAlignment="1" applyProtection="1">
      <alignment horizontal="left" vertical="center"/>
      <protection hidden="1"/>
    </xf>
    <xf numFmtId="0" fontId="72" fillId="5" borderId="0" xfId="0" applyFont="1" applyFill="1" applyBorder="1" applyAlignment="1" applyProtection="1">
      <alignment horizontal="left" vertical="center"/>
      <protection hidden="1"/>
    </xf>
    <xf numFmtId="0" fontId="2" fillId="0" borderId="0" xfId="0" applyFont="1" applyBorder="1" applyAlignment="1">
      <alignment vertical="center"/>
    </xf>
    <xf numFmtId="0" fontId="2" fillId="0" borderId="4" xfId="0" applyFont="1" applyBorder="1" applyAlignment="1">
      <alignment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0" fontId="2" fillId="4" borderId="0" xfId="0" applyFont="1" applyFill="1" applyBorder="1" applyAlignment="1">
      <alignment horizontal="left" vertical="center"/>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2" fillId="3" borderId="5" xfId="0" applyFont="1" applyFill="1" applyBorder="1" applyAlignment="1">
      <alignment horizontal="left" vertical="center"/>
    </xf>
    <xf numFmtId="0" fontId="12" fillId="3" borderId="0" xfId="0" applyFont="1" applyFill="1" applyBorder="1" applyAlignment="1">
      <alignment horizontal="left" vertical="center"/>
    </xf>
    <xf numFmtId="0" fontId="2" fillId="3" borderId="86" xfId="0" applyFont="1" applyFill="1" applyBorder="1" applyAlignment="1">
      <alignment horizontal="left" vertical="center"/>
    </xf>
    <xf numFmtId="0" fontId="2" fillId="3" borderId="78" xfId="0" applyFont="1" applyFill="1" applyBorder="1" applyAlignment="1">
      <alignment horizontal="left" vertical="center"/>
    </xf>
    <xf numFmtId="0" fontId="2" fillId="0" borderId="75" xfId="0" applyFont="1" applyBorder="1" applyAlignment="1">
      <alignment vertical="center"/>
    </xf>
    <xf numFmtId="0" fontId="2" fillId="0" borderId="87" xfId="0" applyFont="1" applyBorder="1" applyAlignment="1">
      <alignment vertical="center"/>
    </xf>
    <xf numFmtId="0" fontId="2" fillId="0" borderId="82" xfId="0" applyFont="1" applyBorder="1" applyAlignment="1">
      <alignment horizontal="left" vertical="center"/>
    </xf>
    <xf numFmtId="0" fontId="2" fillId="0" borderId="82" xfId="0" applyFont="1" applyBorder="1" applyAlignment="1" applyProtection="1">
      <alignment horizontal="left" vertical="center"/>
      <protection locked="0"/>
    </xf>
    <xf numFmtId="0" fontId="2" fillId="0" borderId="86" xfId="0" applyFont="1" applyBorder="1" applyAlignment="1">
      <alignment horizontal="left" vertical="center"/>
    </xf>
    <xf numFmtId="0" fontId="2" fillId="0" borderId="78" xfId="0" applyFont="1" applyBorder="1" applyAlignment="1">
      <alignment horizontal="left" vertical="center"/>
    </xf>
    <xf numFmtId="0" fontId="72" fillId="5" borderId="4" xfId="0" applyFont="1" applyFill="1" applyBorder="1" applyAlignment="1" applyProtection="1">
      <alignment horizontal="left" vertical="center"/>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91" fillId="0" borderId="0" xfId="0" applyFont="1" applyBorder="1" applyAlignment="1">
      <alignment horizontal="left" vertical="center"/>
    </xf>
    <xf numFmtId="0" fontId="91" fillId="0" borderId="4" xfId="0" applyFont="1" applyBorder="1" applyAlignment="1">
      <alignment horizontal="left" vertical="center"/>
    </xf>
    <xf numFmtId="0" fontId="2" fillId="4" borderId="0" xfId="0" applyFont="1" applyFill="1" applyBorder="1" applyAlignment="1">
      <alignment vertical="center"/>
    </xf>
    <xf numFmtId="0" fontId="65" fillId="4" borderId="0" xfId="0" applyFont="1" applyFill="1" applyAlignment="1">
      <alignment horizontal="center" vertical="center"/>
    </xf>
    <xf numFmtId="0" fontId="155" fillId="4" borderId="0" xfId="0" applyFont="1" applyFill="1" applyAlignment="1">
      <alignment horizontal="left" vertical="center"/>
    </xf>
    <xf numFmtId="0" fontId="22" fillId="4" borderId="2" xfId="0" applyFont="1" applyFill="1" applyBorder="1" applyAlignment="1" applyProtection="1">
      <alignment horizontal="left" vertical="center" wrapText="1"/>
      <protection locked="0"/>
    </xf>
    <xf numFmtId="0" fontId="22" fillId="4" borderId="2" xfId="0" applyFont="1" applyFill="1" applyBorder="1" applyAlignment="1" applyProtection="1">
      <alignment horizontal="left" vertical="center"/>
      <protection locked="0"/>
    </xf>
    <xf numFmtId="0" fontId="67" fillId="4" borderId="0" xfId="0" applyFont="1" applyFill="1" applyAlignment="1">
      <alignment horizontal="left" vertical="center"/>
    </xf>
    <xf numFmtId="0" fontId="67" fillId="4" borderId="0" xfId="0" applyFont="1" applyFill="1" applyAlignment="1" applyProtection="1">
      <alignment horizontal="left" vertical="center"/>
      <protection locked="0"/>
    </xf>
    <xf numFmtId="0" fontId="22" fillId="4" borderId="2" xfId="0" applyFont="1" applyFill="1" applyBorder="1" applyAlignment="1" applyProtection="1">
      <alignment horizontal="center" vertical="center" wrapText="1"/>
      <protection locked="0"/>
    </xf>
    <xf numFmtId="0" fontId="155" fillId="4" borderId="0" xfId="0" applyFont="1" applyFill="1" applyAlignment="1">
      <alignment horizontal="left" vertical="center" shrinkToFit="1"/>
    </xf>
    <xf numFmtId="0" fontId="155" fillId="4" borderId="0" xfId="0" applyFont="1" applyFill="1" applyAlignment="1">
      <alignment horizontal="center" vertical="center"/>
    </xf>
    <xf numFmtId="0" fontId="155" fillId="4" borderId="2" xfId="0" applyFont="1" applyFill="1" applyBorder="1" applyAlignment="1" applyProtection="1">
      <alignment horizontal="center" vertical="center"/>
      <protection locked="0"/>
    </xf>
    <xf numFmtId="0" fontId="155" fillId="4" borderId="0" xfId="0" applyFont="1" applyFill="1" applyAlignment="1">
      <alignment horizontal="center" vertical="center" shrinkToFit="1"/>
    </xf>
    <xf numFmtId="0" fontId="155" fillId="4" borderId="2" xfId="0" applyFont="1" applyFill="1" applyBorder="1" applyAlignment="1" applyProtection="1">
      <alignment horizontal="center" vertical="center" wrapText="1" shrinkToFit="1"/>
      <protection locked="0"/>
    </xf>
    <xf numFmtId="0" fontId="22" fillId="4" borderId="0" xfId="0" applyFont="1" applyFill="1" applyAlignment="1">
      <alignment horizontal="right" vertical="center" wrapText="1"/>
    </xf>
    <xf numFmtId="0" fontId="67" fillId="4" borderId="2" xfId="0" applyFont="1" applyFill="1" applyBorder="1" applyAlignment="1" applyProtection="1">
      <alignment horizontal="center" vertical="center"/>
      <protection locked="0"/>
    </xf>
    <xf numFmtId="0" fontId="67" fillId="4" borderId="2" xfId="0" applyFont="1" applyFill="1" applyBorder="1" applyAlignment="1" applyProtection="1">
      <alignment horizontal="left" vertical="center"/>
      <protection locked="0"/>
    </xf>
    <xf numFmtId="0" fontId="67" fillId="4" borderId="7" xfId="0" applyFont="1" applyFill="1" applyBorder="1" applyAlignment="1">
      <alignment horizontal="left" vertical="center"/>
    </xf>
    <xf numFmtId="0" fontId="69" fillId="4" borderId="0" xfId="0" applyFont="1" applyFill="1" applyAlignment="1">
      <alignment horizontal="center" vertical="center"/>
    </xf>
    <xf numFmtId="0" fontId="66" fillId="4" borderId="0" xfId="0" applyFont="1" applyFill="1" applyAlignment="1">
      <alignment horizontal="left" vertical="center"/>
    </xf>
    <xf numFmtId="0" fontId="155" fillId="4" borderId="2" xfId="0" applyFont="1" applyFill="1" applyBorder="1" applyAlignment="1" applyProtection="1">
      <alignment horizontal="left" vertical="center" wrapText="1"/>
      <protection locked="0"/>
    </xf>
    <xf numFmtId="0" fontId="9" fillId="4" borderId="3" xfId="0" applyFont="1" applyFill="1" applyBorder="1" applyAlignment="1">
      <alignment vertical="center" shrinkToFit="1"/>
    </xf>
    <xf numFmtId="0" fontId="9" fillId="4" borderId="2" xfId="0" applyFont="1" applyFill="1" applyBorder="1" applyAlignment="1">
      <alignment vertical="center" shrinkToFit="1"/>
    </xf>
    <xf numFmtId="0" fontId="9" fillId="4" borderId="1" xfId="0" applyFont="1" applyFill="1" applyBorder="1" applyAlignment="1">
      <alignment vertical="center" shrinkToFit="1"/>
    </xf>
    <xf numFmtId="0" fontId="70" fillId="4" borderId="80" xfId="0" applyFont="1" applyFill="1" applyBorder="1" applyAlignment="1">
      <alignment horizontal="center" vertical="center" shrinkToFit="1"/>
    </xf>
    <xf numFmtId="0" fontId="70" fillId="4" borderId="79" xfId="0" applyFont="1" applyFill="1" applyBorder="1" applyAlignment="1">
      <alignment horizontal="center" vertical="center" shrinkToFit="1"/>
    </xf>
    <xf numFmtId="0" fontId="70" fillId="4" borderId="81" xfId="0" applyFont="1" applyFill="1" applyBorder="1" applyAlignment="1">
      <alignment horizontal="center" vertical="center" shrinkToFit="1"/>
    </xf>
    <xf numFmtId="0" fontId="9" fillId="4" borderId="8" xfId="0" applyFont="1" applyFill="1" applyBorder="1" applyAlignment="1">
      <alignment vertical="center" shrinkToFit="1"/>
    </xf>
    <xf numFmtId="0" fontId="9" fillId="4" borderId="7" xfId="0" applyFont="1" applyFill="1" applyBorder="1" applyAlignment="1">
      <alignment vertical="center" shrinkToFit="1"/>
    </xf>
    <xf numFmtId="0" fontId="9" fillId="4" borderId="6" xfId="0" applyFont="1" applyFill="1" applyBorder="1" applyAlignment="1">
      <alignment vertical="center" shrinkToFit="1"/>
    </xf>
    <xf numFmtId="0" fontId="6" fillId="4" borderId="5" xfId="0" applyFont="1" applyFill="1" applyBorder="1" applyAlignment="1">
      <alignment vertical="center" shrinkToFit="1"/>
    </xf>
    <xf numFmtId="0" fontId="6" fillId="4" borderId="0" xfId="0" applyFont="1" applyFill="1" applyAlignment="1">
      <alignment vertical="center" shrinkToFit="1"/>
    </xf>
    <xf numFmtId="0" fontId="6" fillId="4" borderId="4" xfId="0" applyFont="1" applyFill="1" applyBorder="1" applyAlignment="1">
      <alignment vertical="center" shrinkToFit="1"/>
    </xf>
    <xf numFmtId="0" fontId="9" fillId="4" borderId="5" xfId="0" applyFont="1" applyFill="1" applyBorder="1" applyAlignment="1">
      <alignment vertical="center" shrinkToFit="1"/>
    </xf>
    <xf numFmtId="0" fontId="9" fillId="4" borderId="0" xfId="0" applyFont="1" applyFill="1" applyAlignment="1">
      <alignment vertical="center" shrinkToFit="1"/>
    </xf>
    <xf numFmtId="0" fontId="9" fillId="4" borderId="4" xfId="0" applyFont="1" applyFill="1" applyBorder="1" applyAlignment="1">
      <alignment vertical="center" shrinkToFit="1"/>
    </xf>
    <xf numFmtId="0" fontId="18" fillId="4" borderId="8" xfId="0" applyFont="1" applyFill="1" applyBorder="1" applyAlignment="1">
      <alignment vertical="center" shrinkToFit="1"/>
    </xf>
    <xf numFmtId="0" fontId="18" fillId="4" borderId="7" xfId="0" applyFont="1" applyFill="1" applyBorder="1" applyAlignment="1">
      <alignment vertical="center" shrinkToFit="1"/>
    </xf>
    <xf numFmtId="0" fontId="18" fillId="4" borderId="6" xfId="0" applyFont="1" applyFill="1" applyBorder="1" applyAlignment="1">
      <alignment vertical="center" shrinkToFit="1"/>
    </xf>
    <xf numFmtId="0" fontId="61" fillId="4" borderId="5" xfId="0" applyFont="1" applyFill="1" applyBorder="1" applyAlignment="1">
      <alignment vertical="center" shrinkToFit="1"/>
    </xf>
    <xf numFmtId="0" fontId="61" fillId="4" borderId="0" xfId="0" applyFont="1" applyFill="1" applyAlignment="1">
      <alignment vertical="center" shrinkToFit="1"/>
    </xf>
    <xf numFmtId="0" fontId="61" fillId="4" borderId="4" xfId="0" applyFont="1" applyFill="1" applyBorder="1" applyAlignment="1">
      <alignment vertical="center" shrinkToFit="1"/>
    </xf>
    <xf numFmtId="0" fontId="164" fillId="4" borderId="5" xfId="0" applyFont="1" applyFill="1" applyBorder="1" applyAlignment="1">
      <alignment vertical="center" shrinkToFit="1"/>
    </xf>
    <xf numFmtId="0" fontId="164" fillId="4" borderId="0" xfId="0" applyFont="1" applyFill="1" applyAlignment="1">
      <alignment vertical="center" shrinkToFit="1"/>
    </xf>
    <xf numFmtId="0" fontId="164" fillId="4" borderId="4" xfId="0" applyFont="1" applyFill="1" applyBorder="1" applyAlignment="1">
      <alignment vertical="center" shrinkToFit="1"/>
    </xf>
    <xf numFmtId="0" fontId="6" fillId="4" borderId="8" xfId="0" applyFont="1" applyFill="1" applyBorder="1" applyAlignment="1">
      <alignment vertical="center" shrinkToFit="1"/>
    </xf>
    <xf numFmtId="0" fontId="6" fillId="4" borderId="7" xfId="0" applyFont="1" applyFill="1" applyBorder="1" applyAlignment="1">
      <alignment vertical="center" shrinkToFit="1"/>
    </xf>
    <xf numFmtId="0" fontId="6" fillId="4" borderId="6" xfId="0" applyFont="1" applyFill="1" applyBorder="1" applyAlignment="1">
      <alignment vertical="center" shrinkToFit="1"/>
    </xf>
    <xf numFmtId="0" fontId="61" fillId="4" borderId="2" xfId="0" applyFont="1" applyFill="1" applyBorder="1" applyAlignment="1" applyProtection="1">
      <alignment horizontal="left" vertical="center" shrinkToFit="1"/>
      <protection locked="0"/>
    </xf>
    <xf numFmtId="0" fontId="61" fillId="4" borderId="1" xfId="0" applyFont="1" applyFill="1" applyBorder="1" applyAlignment="1" applyProtection="1">
      <alignment horizontal="left" vertical="center" shrinkToFit="1"/>
      <protection locked="0"/>
    </xf>
    <xf numFmtId="0" fontId="6" fillId="4" borderId="3" xfId="0" applyFont="1" applyFill="1" applyBorder="1" applyAlignment="1">
      <alignment vertical="center" shrinkToFit="1"/>
    </xf>
    <xf numFmtId="0" fontId="6" fillId="4" borderId="2" xfId="0" applyFont="1" applyFill="1" applyBorder="1" applyAlignment="1">
      <alignment vertical="center" shrinkToFit="1"/>
    </xf>
    <xf numFmtId="0" fontId="6" fillId="4" borderId="1" xfId="0" applyFont="1" applyFill="1" applyBorder="1" applyAlignment="1">
      <alignment vertical="center" shrinkToFit="1"/>
    </xf>
    <xf numFmtId="0" fontId="166" fillId="4" borderId="8" xfId="0" applyFont="1" applyFill="1" applyBorder="1" applyAlignment="1">
      <alignment vertical="center" shrinkToFit="1"/>
    </xf>
    <xf numFmtId="0" fontId="166" fillId="4" borderId="7" xfId="0" applyFont="1" applyFill="1" applyBorder="1" applyAlignment="1">
      <alignment vertical="center" shrinkToFit="1"/>
    </xf>
    <xf numFmtId="0" fontId="166" fillId="4" borderId="6" xfId="0" applyFont="1" applyFill="1" applyBorder="1" applyAlignment="1">
      <alignment vertical="center" shrinkToFit="1"/>
    </xf>
    <xf numFmtId="0" fontId="61" fillId="4" borderId="5" xfId="0" applyFont="1" applyFill="1" applyBorder="1" applyAlignment="1">
      <alignment horizontal="left" vertical="center" shrinkToFit="1"/>
    </xf>
    <xf numFmtId="0" fontId="61" fillId="4" borderId="0" xfId="0" applyFont="1" applyFill="1" applyAlignment="1">
      <alignment horizontal="left" vertical="center" shrinkToFit="1"/>
    </xf>
    <xf numFmtId="0" fontId="61" fillId="4" borderId="0" xfId="0" applyFont="1" applyFill="1" applyAlignment="1" applyProtection="1">
      <alignment horizontal="left" vertical="center" shrinkToFit="1"/>
      <protection locked="0"/>
    </xf>
    <xf numFmtId="0" fontId="61" fillId="4" borderId="4" xfId="0" applyFont="1" applyFill="1" applyBorder="1" applyAlignment="1" applyProtection="1">
      <alignment horizontal="left" vertical="center" shrinkToFit="1"/>
      <protection locked="0"/>
    </xf>
    <xf numFmtId="0" fontId="61" fillId="4" borderId="3" xfId="0" applyFont="1" applyFill="1" applyBorder="1" applyAlignment="1">
      <alignment horizontal="left" vertical="center" shrinkToFit="1"/>
    </xf>
    <xf numFmtId="0" fontId="61" fillId="4" borderId="2" xfId="0" applyFont="1" applyFill="1" applyBorder="1" applyAlignment="1">
      <alignment horizontal="left" vertical="center" shrinkToFit="1"/>
    </xf>
    <xf numFmtId="0" fontId="172" fillId="4" borderId="0" xfId="0" applyFont="1" applyFill="1" applyAlignment="1">
      <alignment vertical="center" shrinkToFit="1"/>
    </xf>
    <xf numFmtId="0" fontId="166" fillId="4" borderId="0" xfId="0" applyFont="1" applyFill="1" applyAlignment="1">
      <alignment vertical="center" shrinkToFit="1"/>
    </xf>
    <xf numFmtId="0" fontId="168" fillId="4" borderId="8" xfId="0" applyFont="1" applyFill="1" applyBorder="1" applyAlignment="1" applyProtection="1">
      <alignment horizontal="center" vertical="center" shrinkToFit="1"/>
      <protection locked="0"/>
    </xf>
    <xf numFmtId="0" fontId="168" fillId="4" borderId="7" xfId="0" applyFont="1" applyFill="1" applyBorder="1" applyAlignment="1" applyProtection="1">
      <alignment horizontal="center" vertical="center" shrinkToFit="1"/>
      <protection locked="0"/>
    </xf>
    <xf numFmtId="0" fontId="168" fillId="4" borderId="7" xfId="0" applyFont="1" applyFill="1" applyBorder="1" applyAlignment="1">
      <alignment horizontal="left" vertical="center" shrinkToFit="1"/>
    </xf>
    <xf numFmtId="0" fontId="168" fillId="4" borderId="6" xfId="0" applyFont="1" applyFill="1" applyBorder="1" applyAlignment="1">
      <alignment horizontal="left" vertical="center" shrinkToFit="1"/>
    </xf>
    <xf numFmtId="0" fontId="170" fillId="4" borderId="5" xfId="0" applyFont="1" applyFill="1" applyBorder="1" applyAlignment="1">
      <alignment horizontal="left" vertical="center" shrinkToFit="1"/>
    </xf>
    <xf numFmtId="0" fontId="170" fillId="4" borderId="0" xfId="0" applyFont="1" applyFill="1" applyAlignment="1">
      <alignment horizontal="left" vertical="center" shrinkToFit="1"/>
    </xf>
    <xf numFmtId="0" fontId="170" fillId="4" borderId="4" xfId="0" applyFont="1" applyFill="1" applyBorder="1" applyAlignment="1">
      <alignment horizontal="left" vertical="center" shrinkToFit="1"/>
    </xf>
    <xf numFmtId="0" fontId="171" fillId="4" borderId="5" xfId="0" applyFont="1" applyFill="1" applyBorder="1" applyAlignment="1">
      <alignment horizontal="left" vertical="center" shrinkToFit="1"/>
    </xf>
    <xf numFmtId="0" fontId="171" fillId="4" borderId="0" xfId="0" applyFont="1" applyFill="1" applyAlignment="1">
      <alignment horizontal="left" vertical="center" shrinkToFit="1"/>
    </xf>
    <xf numFmtId="0" fontId="171" fillId="4" borderId="0" xfId="0" applyFont="1" applyFill="1" applyAlignment="1" applyProtection="1">
      <alignment horizontal="left" vertical="center" shrinkToFit="1"/>
      <protection locked="0"/>
    </xf>
    <xf numFmtId="0" fontId="171" fillId="4" borderId="4" xfId="0" applyFont="1" applyFill="1" applyBorder="1" applyAlignment="1" applyProtection="1">
      <alignment horizontal="left" vertical="center" shrinkToFit="1"/>
      <protection locked="0"/>
    </xf>
    <xf numFmtId="0" fontId="139" fillId="4" borderId="3" xfId="0" applyFont="1" applyFill="1" applyBorder="1" applyAlignment="1">
      <alignment horizontal="center" vertical="center" shrinkToFit="1"/>
    </xf>
    <xf numFmtId="0" fontId="139" fillId="4" borderId="2" xfId="0" applyFont="1" applyFill="1" applyBorder="1" applyAlignment="1">
      <alignment horizontal="center" vertical="center" shrinkToFit="1"/>
    </xf>
    <xf numFmtId="0" fontId="139" fillId="4" borderId="135" xfId="0" applyFont="1" applyFill="1" applyBorder="1" applyAlignment="1" applyProtection="1">
      <alignment horizontal="left" vertical="center" shrinkToFit="1"/>
      <protection locked="0"/>
    </xf>
    <xf numFmtId="0" fontId="139" fillId="4" borderId="31" xfId="0" applyFont="1" applyFill="1" applyBorder="1" applyAlignment="1" applyProtection="1">
      <alignment horizontal="left" vertical="center" shrinkToFit="1"/>
      <protection locked="0"/>
    </xf>
    <xf numFmtId="0" fontId="139" fillId="4" borderId="136" xfId="0" applyFont="1" applyFill="1" applyBorder="1" applyAlignment="1">
      <alignment horizontal="right" vertical="center" shrinkToFit="1"/>
    </xf>
    <xf numFmtId="0" fontId="139" fillId="4" borderId="2" xfId="0" applyFont="1" applyFill="1" applyBorder="1" applyAlignment="1">
      <alignment horizontal="right" vertical="center" shrinkToFit="1"/>
    </xf>
    <xf numFmtId="0" fontId="22" fillId="4" borderId="0" xfId="0" applyFont="1" applyFill="1">
      <alignment vertical="center"/>
    </xf>
    <xf numFmtId="0" fontId="81" fillId="4" borderId="0" xfId="0" applyFont="1" applyFill="1">
      <alignment vertical="center"/>
    </xf>
    <xf numFmtId="0" fontId="77" fillId="4" borderId="8" xfId="0" applyFont="1" applyFill="1" applyBorder="1" applyAlignment="1">
      <alignment horizontal="center" vertical="center"/>
    </xf>
    <xf numFmtId="0" fontId="77" fillId="4" borderId="7" xfId="0" applyFont="1" applyFill="1" applyBorder="1" applyAlignment="1">
      <alignment horizontal="center" vertical="center"/>
    </xf>
    <xf numFmtId="0" fontId="77" fillId="4" borderId="6" xfId="0" applyFont="1" applyFill="1" applyBorder="1" applyAlignment="1">
      <alignment horizontal="center" vertical="center"/>
    </xf>
    <xf numFmtId="0" fontId="78" fillId="4" borderId="5" xfId="0" applyFont="1" applyFill="1" applyBorder="1" applyAlignment="1">
      <alignment horizontal="center" vertical="center"/>
    </xf>
    <xf numFmtId="0" fontId="78" fillId="4" borderId="0" xfId="0" applyFont="1" applyFill="1" applyAlignment="1">
      <alignment horizontal="center" vertical="center"/>
    </xf>
    <xf numFmtId="0" fontId="78" fillId="4" borderId="4" xfId="0" applyFont="1" applyFill="1" applyBorder="1" applyAlignment="1">
      <alignment horizontal="center" vertical="center"/>
    </xf>
    <xf numFmtId="0" fontId="77" fillId="4" borderId="5" xfId="0" applyFont="1" applyFill="1" applyBorder="1" applyAlignment="1">
      <alignment horizontal="center" vertical="center"/>
    </xf>
    <xf numFmtId="0" fontId="77" fillId="4" borderId="0" xfId="0" applyFont="1" applyFill="1" applyAlignment="1">
      <alignment horizontal="center" vertical="center"/>
    </xf>
    <xf numFmtId="0" fontId="77" fillId="4" borderId="4" xfId="0" applyFont="1" applyFill="1" applyBorder="1" applyAlignment="1">
      <alignment horizontal="center" vertical="center"/>
    </xf>
    <xf numFmtId="0" fontId="77" fillId="4" borderId="3"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1" xfId="0" applyFont="1" applyFill="1" applyBorder="1" applyAlignment="1">
      <alignment horizontal="center" vertical="center"/>
    </xf>
    <xf numFmtId="0" fontId="80" fillId="4" borderId="0" xfId="0" applyFont="1" applyFill="1">
      <alignment vertical="center"/>
    </xf>
    <xf numFmtId="0" fontId="76" fillId="4" borderId="2" xfId="0" applyFont="1" applyFill="1" applyBorder="1" applyAlignment="1">
      <alignment horizontal="left" vertical="center"/>
    </xf>
  </cellXfs>
  <cellStyles count="2">
    <cellStyle name="Hyperlink" xfId="1" builtinId="8"/>
    <cellStyle name="Normal" xfId="0" builtinId="0"/>
  </cellStyles>
  <dxfs count="425">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theme="0"/>
        </patternFill>
      </fill>
      <border>
        <top/>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FFF00"/>
        </patternFill>
      </fill>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ill>
        <patternFill>
          <bgColor rgb="FFF4B084"/>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4B084"/>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FFF00"/>
        </patternFill>
      </fill>
    </dxf>
    <dxf>
      <fill>
        <patternFill>
          <bgColor rgb="FFF4B084"/>
        </patternFill>
      </fill>
    </dxf>
    <dxf>
      <fill>
        <patternFill>
          <bgColor theme="0"/>
        </patternFill>
      </fill>
      <border>
        <top/>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rgb="FFF4B084"/>
        </patternFill>
      </fill>
    </dxf>
    <dxf>
      <fill>
        <patternFill>
          <bgColor rgb="FFFFFF00"/>
        </patternFill>
      </fill>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ill>
        <patternFill>
          <bgColor rgb="FFF4B084"/>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4B084"/>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D$8" lockText="1" noThreeD="1"/>
</file>

<file path=xl/ctrlProps/ctrlProp9.xml><?xml version="1.0" encoding="utf-8"?>
<formControlPr xmlns="http://schemas.microsoft.com/office/spreadsheetml/2009/9/main" objectType="CheckBox" fmlaLink="$BN$25" lockText="1" noThreeD="1"/>
</file>

<file path=xl/ctrlProps/ctrlProp10.xml><?xml version="1.0" encoding="utf-8"?>
<formControlPr xmlns="http://schemas.microsoft.com/office/spreadsheetml/2009/9/main" objectType="CheckBox" fmlaLink="$BN$27" lockText="1" noThreeD="1"/>
</file>

<file path=xl/ctrlProps/ctrlProp11.xml><?xml version="1.0" encoding="utf-8"?>
<formControlPr xmlns="http://schemas.microsoft.com/office/spreadsheetml/2009/9/main" objectType="CheckBox" fmlaLink="$BN$28" lockText="1" noThreeD="1"/>
</file>

<file path=xl/ctrlProps/ctrlProp12.xml><?xml version="1.0" encoding="utf-8"?>
<formControlPr xmlns="http://schemas.microsoft.com/office/spreadsheetml/2009/9/main" objectType="CheckBox" fmlaLink="$BN$29" lockText="1" noThreeD="1"/>
</file>

<file path=xl/ctrlProps/ctrlProp13.xml><?xml version="1.0" encoding="utf-8"?>
<formControlPr xmlns="http://schemas.microsoft.com/office/spreadsheetml/2009/9/main" objectType="CheckBox" fmlaLink="$BU$28" lockText="1" noThreeD="1"/>
</file>

<file path=xl/ctrlProps/ctrlProp14.xml><?xml version="1.0" encoding="utf-8"?>
<formControlPr xmlns="http://schemas.microsoft.com/office/spreadsheetml/2009/9/main" objectType="CheckBox" fmlaLink="$BU$25" lockText="1" noThreeD="1"/>
</file>

<file path=xl/ctrlProps/ctrlProp15.xml><?xml version="1.0" encoding="utf-8"?>
<formControlPr xmlns="http://schemas.microsoft.com/office/spreadsheetml/2009/9/main" objectType="CheckBox" fmlaLink="$BU$24" lockText="1" noThreeD="1"/>
</file>

<file path=xl/ctrlProps/ctrlProp16.xml><?xml version="1.0" encoding="utf-8"?>
<formControlPr xmlns="http://schemas.microsoft.com/office/spreadsheetml/2009/9/main" objectType="CheckBox" fmlaLink="$CA$29" lockText="1" noThreeD="1"/>
</file>

<file path=xl/ctrlProps/ctrlProp17.xml><?xml version="1.0" encoding="utf-8"?>
<formControlPr xmlns="http://schemas.microsoft.com/office/spreadsheetml/2009/9/main" objectType="CheckBox" fmlaLink="$CC$24" lockText="1" noThreeD="1"/>
</file>

<file path=xl/ctrlProps/ctrlProp18.xml><?xml version="1.0" encoding="utf-8"?>
<formControlPr xmlns="http://schemas.microsoft.com/office/spreadsheetml/2009/9/main" objectType="CheckBox" fmlaLink="$CC$32" lockText="1" noThreeD="1"/>
</file>

<file path=xl/ctrlProps/ctrlProp19.xml><?xml version="1.0" encoding="utf-8"?>
<formControlPr xmlns="http://schemas.microsoft.com/office/spreadsheetml/2009/9/main" objectType="CheckBox" fmlaLink="$CC$33" lockText="1" noThreeD="1"/>
</file>

<file path=xl/ctrlProps/ctrlProp20.xml><?xml version="1.0" encoding="utf-8"?>
<formControlPr xmlns="http://schemas.microsoft.com/office/spreadsheetml/2009/9/main" objectType="CheckBox" fmlaLink="$CC$34" lockText="1" noThreeD="1"/>
</file>

<file path=xl/ctrlProps/ctrlProp21.xml><?xml version="1.0" encoding="utf-8"?>
<formControlPr xmlns="http://schemas.microsoft.com/office/spreadsheetml/2009/9/main" objectType="CheckBox" fmlaLink="$CC$35" lockText="1" noThreeD="1"/>
</file>

<file path=xl/ctrlProps/ctrlProp22.xml><?xml version="1.0" encoding="utf-8"?>
<formControlPr xmlns="http://schemas.microsoft.com/office/spreadsheetml/2009/9/main" objectType="CheckBox" fmlaLink="$CC$36" lockText="1" noThreeD="1"/>
</file>

<file path=xl/ctrlProps/ctrlProp23.xml><?xml version="1.0" encoding="utf-8"?>
<formControlPr xmlns="http://schemas.microsoft.com/office/spreadsheetml/2009/9/main" objectType="CheckBox" fmlaLink="$BJ$41" lockText="1" noThreeD="1"/>
</file>

<file path=xl/ctrlProps/ctrlProp24.xml><?xml version="1.0" encoding="utf-8"?>
<formControlPr xmlns="http://schemas.microsoft.com/office/spreadsheetml/2009/9/main" objectType="CheckBox" fmlaLink="$BJ$42" lockText="1" noThreeD="1"/>
</file>

<file path=xl/ctrlProps/ctrlProp25.xml><?xml version="1.0" encoding="utf-8"?>
<formControlPr xmlns="http://schemas.microsoft.com/office/spreadsheetml/2009/9/main" objectType="CheckBox" fmlaLink="$BI$22" lockText="1" noThreeD="1"/>
</file>

<file path=xl/ctrlProps/ctrlProp26.xml><?xml version="1.0" encoding="utf-8"?>
<formControlPr xmlns="http://schemas.microsoft.com/office/spreadsheetml/2009/9/main" objectType="CheckBox" fmlaLink="$BN$22" lockText="1" noThreeD="1"/>
</file>

<file path=xl/ctrlProps/ctrlProp27.xml><?xml version="1.0" encoding="utf-8"?>
<formControlPr xmlns="http://schemas.microsoft.com/office/spreadsheetml/2009/9/main" objectType="CheckBox" fmlaLink="$BU$22" lockText="1" noThreeD="1"/>
</file>

<file path=xl/ctrlProps/ctrlProp28.xml><?xml version="1.0" encoding="utf-8"?>
<formControlPr xmlns="http://schemas.microsoft.com/office/spreadsheetml/2009/9/main" objectType="CheckBox" fmlaLink="$BN$24" lockText="1" noThreeD="1"/>
</file>

<file path=xl/ctrlProps/ctrlProp29.xml><?xml version="1.0" encoding="utf-8"?>
<formControlPr xmlns="http://schemas.microsoft.com/office/spreadsheetml/2009/9/main" objectType="CheckBox" fmlaLink="$BD$82" lockText="1" noThreeD="1"/>
</file>

<file path=xl/ctrlProps/ctrlProp30.xml><?xml version="1.0" encoding="utf-8"?>
<formControlPr xmlns="http://schemas.microsoft.com/office/spreadsheetml/2009/9/main" objectType="CheckBox" fmlaLink="$BD$83" lockText="1" noThreeD="1"/>
</file>

<file path=xl/ctrlProps/ctrlProp31.xml><?xml version="1.0" encoding="utf-8"?>
<formControlPr xmlns="http://schemas.microsoft.com/office/spreadsheetml/2009/9/main" objectType="CheckBox" fmlaLink="$BD$84" lockText="1" noThreeD="1"/>
</file>

<file path=xl/ctrlProps/ctrlProp32.xml><?xml version="1.0" encoding="utf-8"?>
<formControlPr xmlns="http://schemas.microsoft.com/office/spreadsheetml/2009/9/main" objectType="CheckBox" fmlaLink="$BD$85" lockText="1" noThreeD="1"/>
</file>

<file path=xl/ctrlProps/ctrlProp33.xml><?xml version="1.0" encoding="utf-8"?>
<formControlPr xmlns="http://schemas.microsoft.com/office/spreadsheetml/2009/9/main" objectType="CheckBox" fmlaLink="$BD$86" lockText="1" noThreeD="1"/>
</file>

<file path=xl/ctrlProps/ctrlProp34.xml><?xml version="1.0" encoding="utf-8"?>
<formControlPr xmlns="http://schemas.microsoft.com/office/spreadsheetml/2009/9/main" objectType="CheckBox" fmlaLink="$BG$82" lockText="1" noThreeD="1"/>
</file>

<file path=xl/ctrlProps/ctrlProp35.xml><?xml version="1.0" encoding="utf-8"?>
<formControlPr xmlns="http://schemas.microsoft.com/office/spreadsheetml/2009/9/main" objectType="CheckBox" fmlaLink="$BN$83" lockText="1" noThreeD="1"/>
</file>

<file path=xl/ctrlProps/ctrlProp36.xml><?xml version="1.0" encoding="utf-8"?>
<formControlPr xmlns="http://schemas.microsoft.com/office/spreadsheetml/2009/9/main" objectType="CheckBox" fmlaLink="$BU$84" lockText="1" noThreeD="1"/>
</file>

<file path=xl/ctrlProps/ctrlProp37.xml><?xml version="1.0" encoding="utf-8"?>
<formControlPr xmlns="http://schemas.microsoft.com/office/spreadsheetml/2009/9/main" objectType="CheckBox" fmlaLink="$BD$16" lockText="1" noThreeD="1"/>
</file>

<file path=xl/ctrlProps/ctrlProp38.xml><?xml version="1.0" encoding="utf-8"?>
<formControlPr xmlns="http://schemas.microsoft.com/office/spreadsheetml/2009/9/main" objectType="CheckBox" fmlaLink="$BN$8"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BB$6" lockText="1" noThreeD="1"/>
</file>

<file path=xl/ctrlProps/ctrlProp41.xml><?xml version="1.0" encoding="utf-8"?>
<formControlPr xmlns="http://schemas.microsoft.com/office/spreadsheetml/2009/9/main" objectType="CheckBox" fmlaLink="$BB$7" lockText="1" noThreeD="1"/>
</file>

<file path=xl/ctrlProps/ctrlProp42.xml><?xml version="1.0" encoding="utf-8"?>
<formControlPr xmlns="http://schemas.microsoft.com/office/spreadsheetml/2009/9/main" objectType="CheckBox" fmlaLink="$BB$8" lockText="1" noThreeD="1"/>
</file>

<file path=xl/ctrlProps/ctrlProp43.xml><?xml version="1.0" encoding="utf-8"?>
<formControlPr xmlns="http://schemas.microsoft.com/office/spreadsheetml/2009/9/main" objectType="CheckBox" fmlaLink="$BB$9" lockText="1" noThreeD="1"/>
</file>

<file path=xl/ctrlProps/ctrlProp44.xml><?xml version="1.0" encoding="utf-8"?>
<formControlPr xmlns="http://schemas.microsoft.com/office/spreadsheetml/2009/9/main" objectType="CheckBox" fmlaLink="$BB$10" lockText="1" noThreeD="1"/>
</file>

<file path=xl/ctrlProps/ctrlProp45.xml><?xml version="1.0" encoding="utf-8"?>
<formControlPr xmlns="http://schemas.microsoft.com/office/spreadsheetml/2009/9/main" objectType="CheckBox" fmlaLink="$BB$11" lockText="1" noThreeD="1"/>
</file>

<file path=xl/ctrlProps/ctrlProp46.xml><?xml version="1.0" encoding="utf-8"?>
<formControlPr xmlns="http://schemas.microsoft.com/office/spreadsheetml/2009/9/main" objectType="CheckBox" fmlaLink="$BB$12" lockText="1" noThreeD="1"/>
</file>

<file path=xl/ctrlProps/ctrlProp47.xml><?xml version="1.0" encoding="utf-8"?>
<formControlPr xmlns="http://schemas.microsoft.com/office/spreadsheetml/2009/9/main" objectType="CheckBox" fmlaLink="$BB$13" lockText="1" noThreeD="1"/>
</file>

<file path=xl/ctrlProps/ctrlProp48.xml><?xml version="1.0" encoding="utf-8"?>
<formControlPr xmlns="http://schemas.microsoft.com/office/spreadsheetml/2009/9/main" objectType="CheckBox" fmlaLink="$BO$5" lockText="1" noThreeD="1"/>
</file>

<file path=xl/ctrlProps/ctrlProp49.xml><?xml version="1.0" encoding="utf-8"?>
<formControlPr xmlns="http://schemas.microsoft.com/office/spreadsheetml/2009/9/main" objectType="CheckBox" fmlaLink="$BU$5" lockText="1" noThreeD="1"/>
</file>

<file path=xl/ctrlProps/ctrlProp50.xml><?xml version="1.0" encoding="utf-8"?>
<formControlPr xmlns="http://schemas.microsoft.com/office/spreadsheetml/2009/9/main" objectType="CheckBox" fmlaLink="$CA$5" lockText="1" noThreeD="1"/>
</file>

<file path=xl/ctrlProps/ctrlProp51.xml><?xml version="1.0" encoding="utf-8"?>
<formControlPr xmlns="http://schemas.microsoft.com/office/spreadsheetml/2009/9/main" objectType="CheckBox" fmlaLink="$BB$15" lockText="1" noThreeD="1"/>
</file>

<file path=xl/ctrlProps/ctrlProp52.xml><?xml version="1.0" encoding="utf-8"?>
<formControlPr xmlns="http://schemas.microsoft.com/office/spreadsheetml/2009/9/main" objectType="CheckBox" fmlaLink="$BB$18" lockText="1" noThreeD="1"/>
</file>

<file path=xl/ctrlProps/ctrlProp53.xml><?xml version="1.0" encoding="utf-8"?>
<formControlPr xmlns="http://schemas.microsoft.com/office/spreadsheetml/2009/9/main" objectType="CheckBox" fmlaLink="$BB$19" lockText="1" noThreeD="1"/>
</file>

<file path=xl/ctrlProps/ctrlProp54.xml><?xml version="1.0" encoding="utf-8"?>
<formControlPr xmlns="http://schemas.microsoft.com/office/spreadsheetml/2009/9/main" objectType="CheckBox" fmlaLink="$BB$20" lockText="1" noThreeD="1"/>
</file>

<file path=xl/ctrlProps/ctrlProp55.xml><?xml version="1.0" encoding="utf-8"?>
<formControlPr xmlns="http://schemas.microsoft.com/office/spreadsheetml/2009/9/main" objectType="CheckBox" fmlaLink="$BB$21" lockText="1" noThreeD="1"/>
</file>

<file path=xl/ctrlProps/ctrlProp56.xml><?xml version="1.0" encoding="utf-8"?>
<formControlPr xmlns="http://schemas.microsoft.com/office/spreadsheetml/2009/9/main" objectType="CheckBox" fmlaLink="$BB$22" lockText="1" noThreeD="1"/>
</file>

<file path=xl/ctrlProps/ctrlProp57.xml><?xml version="1.0" encoding="utf-8"?>
<formControlPr xmlns="http://schemas.microsoft.com/office/spreadsheetml/2009/9/main" objectType="CheckBox" fmlaLink="$BB$24" lockText="1" noThreeD="1"/>
</file>

<file path=xl/ctrlProps/ctrlProp58.xml><?xml version="1.0" encoding="utf-8"?>
<formControlPr xmlns="http://schemas.microsoft.com/office/spreadsheetml/2009/9/main" objectType="CheckBox" fmlaLink="$BB$25" lockText="1" noThreeD="1"/>
</file>

<file path=xl/ctrlProps/ctrlProp59.xml><?xml version="1.0" encoding="utf-8"?>
<formControlPr xmlns="http://schemas.microsoft.com/office/spreadsheetml/2009/9/main" objectType="CheckBox" fmlaLink="$BB$26" lockText="1" noThreeD="1"/>
</file>

<file path=xl/ctrlProps/ctrlProp60.xml><?xml version="1.0" encoding="utf-8"?>
<formControlPr xmlns="http://schemas.microsoft.com/office/spreadsheetml/2009/9/main" objectType="CheckBox" fmlaLink="$BB$27" lockText="1" noThreeD="1"/>
</file>

<file path=xl/ctrlProps/ctrlProp61.xml><?xml version="1.0" encoding="utf-8"?>
<formControlPr xmlns="http://schemas.microsoft.com/office/spreadsheetml/2009/9/main" objectType="CheckBox" fmlaLink="$BB$28" lockText="1" noThreeD="1"/>
</file>

<file path=xl/ctrlProps/ctrlProp62.xml><?xml version="1.0" encoding="utf-8"?>
<formControlPr xmlns="http://schemas.microsoft.com/office/spreadsheetml/2009/9/main" objectType="CheckBox" fmlaLink="$BB$29" lockText="1" noThreeD="1"/>
</file>

<file path=xl/ctrlProps/ctrlProp63.xml><?xml version="1.0" encoding="utf-8"?>
<formControlPr xmlns="http://schemas.microsoft.com/office/spreadsheetml/2009/9/main" objectType="CheckBox" fmlaLink="$BB$30" lockText="1" noThreeD="1"/>
</file>

<file path=xl/ctrlProps/ctrlProp64.xml><?xml version="1.0" encoding="utf-8"?>
<formControlPr xmlns="http://schemas.microsoft.com/office/spreadsheetml/2009/9/main" objectType="CheckBox" fmlaLink="$BB$33" lockText="1" noThreeD="1"/>
</file>

<file path=xl/ctrlProps/ctrlProp65.xml><?xml version="1.0" encoding="utf-8"?>
<formControlPr xmlns="http://schemas.microsoft.com/office/spreadsheetml/2009/9/main" objectType="CheckBox" fmlaLink="$BB$34" lockText="1" noThreeD="1"/>
</file>

<file path=xl/ctrlProps/ctrlProp66.xml><?xml version="1.0" encoding="utf-8"?>
<formControlPr xmlns="http://schemas.microsoft.com/office/spreadsheetml/2009/9/main" objectType="CheckBox" fmlaLink="$BB$35" lockText="1" noThreeD="1"/>
</file>

<file path=xl/ctrlProps/ctrlProp67.xml><?xml version="1.0" encoding="utf-8"?>
<formControlPr xmlns="http://schemas.microsoft.com/office/spreadsheetml/2009/9/main" objectType="CheckBox" fmlaLink="$BB$37" lockText="1" noThreeD="1"/>
</file>

<file path=xl/ctrlProps/ctrlProp68.xml><?xml version="1.0" encoding="utf-8"?>
<formControlPr xmlns="http://schemas.microsoft.com/office/spreadsheetml/2009/9/main" objectType="CheckBox" fmlaLink="$BB$40" lockText="1" noThreeD="1"/>
</file>

<file path=xl/ctrlProps/ctrlProp69.xml><?xml version="1.0" encoding="utf-8"?>
<formControlPr xmlns="http://schemas.microsoft.com/office/spreadsheetml/2009/9/main" objectType="CheckBox" fmlaLink="$BB$41" lockText="1" noThreeD="1"/>
</file>

<file path=xl/ctrlProps/ctrlProp70.xml><?xml version="1.0" encoding="utf-8"?>
<formControlPr xmlns="http://schemas.microsoft.com/office/spreadsheetml/2009/9/main" objectType="CheckBox" fmlaLink="$BB$42" lockText="1" noThreeD="1"/>
</file>

<file path=xl/ctrlProps/ctrlProp71.xml><?xml version="1.0" encoding="utf-8"?>
<formControlPr xmlns="http://schemas.microsoft.com/office/spreadsheetml/2009/9/main" objectType="CheckBox" fmlaLink="$BB$43" lockText="1" noThreeD="1"/>
</file>

<file path=xl/ctrlProps/ctrlProp72.xml><?xml version="1.0" encoding="utf-8"?>
<formControlPr xmlns="http://schemas.microsoft.com/office/spreadsheetml/2009/9/main" objectType="CheckBox" fmlaLink="$BB$46" lockText="1" noThreeD="1"/>
</file>

<file path=xl/ctrlProps/ctrlProp73.xml><?xml version="1.0" encoding="utf-8"?>
<formControlPr xmlns="http://schemas.microsoft.com/office/spreadsheetml/2009/9/main" objectType="CheckBox" fmlaLink="$BB$47" lockText="1" noThreeD="1"/>
</file>

<file path=xl/ctrlProps/ctrlProp74.xml><?xml version="1.0" encoding="utf-8"?>
<formControlPr xmlns="http://schemas.microsoft.com/office/spreadsheetml/2009/9/main" objectType="CheckBox" fmlaLink="$BB$49" lockText="1" noThreeD="1"/>
</file>

<file path=xl/ctrlProps/ctrlProp75.xml><?xml version="1.0" encoding="utf-8"?>
<formControlPr xmlns="http://schemas.microsoft.com/office/spreadsheetml/2009/9/main" objectType="CheckBox" fmlaLink="$BB$50" lockText="1" noThreeD="1"/>
</file>

<file path=xl/ctrlProps/ctrlProp76.xml><?xml version="1.0" encoding="utf-8"?>
<formControlPr xmlns="http://schemas.microsoft.com/office/spreadsheetml/2009/9/main" objectType="CheckBox" fmlaLink="$BB$51" lockText="1" noThreeD="1"/>
</file>

<file path=xl/ctrlProps/ctrlProp77.xml><?xml version="1.0" encoding="utf-8"?>
<formControlPr xmlns="http://schemas.microsoft.com/office/spreadsheetml/2009/9/main" objectType="CheckBox" fmlaLink="$BB$52" lockText="1" noThreeD="1"/>
</file>

<file path=xl/ctrlProps/ctrlProp78.xml><?xml version="1.0" encoding="utf-8"?>
<formControlPr xmlns="http://schemas.microsoft.com/office/spreadsheetml/2009/9/main" objectType="CheckBox" fmlaLink="$BB$53" lockText="1" noThreeD="1"/>
</file>

<file path=xl/ctrlProps/ctrlProp79.xml><?xml version="1.0" encoding="utf-8"?>
<formControlPr xmlns="http://schemas.microsoft.com/office/spreadsheetml/2009/9/main" objectType="CheckBox" fmlaLink="$BB$54" lockText="1" noThreeD="1"/>
</file>

<file path=xl/ctrlProps/ctrlProp80.xml><?xml version="1.0" encoding="utf-8"?>
<formControlPr xmlns="http://schemas.microsoft.com/office/spreadsheetml/2009/9/main" objectType="CheckBox" fmlaLink="$BB$55" lockText="1" noThreeD="1"/>
</file>

<file path=xl/ctrlProps/ctrlProp81.xml><?xml version="1.0" encoding="utf-8"?>
<formControlPr xmlns="http://schemas.microsoft.com/office/spreadsheetml/2009/9/main" objectType="CheckBox" fmlaLink="$BB$56" lockText="1" noThreeD="1"/>
</file>

<file path=xl/ctrlProps/ctrlProp82.xml><?xml version="1.0" encoding="utf-8"?>
<formControlPr xmlns="http://schemas.microsoft.com/office/spreadsheetml/2009/9/main" objectType="CheckBox" fmlaLink="$BB$57" lockText="1" noThreeD="1"/>
</file>

<file path=xl/ctrlProps/ctrlProp83.xml><?xml version="1.0" encoding="utf-8"?>
<formControlPr xmlns="http://schemas.microsoft.com/office/spreadsheetml/2009/9/main" objectType="CheckBox" fmlaLink="$BB$59" lockText="1" noThreeD="1"/>
</file>

<file path=xl/ctrlProps/ctrlProp84.xml><?xml version="1.0" encoding="utf-8"?>
<formControlPr xmlns="http://schemas.microsoft.com/office/spreadsheetml/2009/9/main" objectType="CheckBox" fmlaLink="$BB$60" lockText="1" noThreeD="1"/>
</file>

<file path=xl/ctrlProps/ctrlProp85.xml><?xml version="1.0" encoding="utf-8"?>
<formControlPr xmlns="http://schemas.microsoft.com/office/spreadsheetml/2009/9/main" objectType="CheckBox" fmlaLink="$BB$61" lockText="1" noThreeD="1"/>
</file>

<file path=xl/ctrlProps/ctrlProp86.xml><?xml version="1.0" encoding="utf-8"?>
<formControlPr xmlns="http://schemas.microsoft.com/office/spreadsheetml/2009/9/main" objectType="CheckBox" fmlaLink="$BB$66" lockText="1" noThreeD="1"/>
</file>

<file path=xl/ctrlProps/ctrlProp87.xml><?xml version="1.0" encoding="utf-8"?>
<formControlPr xmlns="http://schemas.microsoft.com/office/spreadsheetml/2009/9/main" objectType="CheckBox" fmlaLink="$BB$67" lockText="1" noThreeD="1"/>
</file>

<file path=xl/ctrlProps/ctrlProp88.xml><?xml version="1.0" encoding="utf-8"?>
<formControlPr xmlns="http://schemas.microsoft.com/office/spreadsheetml/2009/9/main" objectType="CheckBox" fmlaLink="$BB$68" lockText="1" noThreeD="1"/>
</file>

<file path=xl/ctrlProps/ctrlProp89.xml><?xml version="1.0" encoding="utf-8"?>
<formControlPr xmlns="http://schemas.microsoft.com/office/spreadsheetml/2009/9/main" objectType="CheckBox" fmlaLink="$BB$69" lockText="1" noThreeD="1"/>
</file>

<file path=xl/ctrlProps/ctrlProp90.xml><?xml version="1.0" encoding="utf-8"?>
<formControlPr xmlns="http://schemas.microsoft.com/office/spreadsheetml/2009/9/main" objectType="CheckBox" fmlaLink="$BB$70" lockText="1" noThreeD="1"/>
</file>

<file path=xl/ctrlProps/ctrlProp91.xml><?xml version="1.0" encoding="utf-8"?>
<formControlPr xmlns="http://schemas.microsoft.com/office/spreadsheetml/2009/9/main" objectType="CheckBox" fmlaLink="$BB$71" lockText="1" noThreeD="1"/>
</file>

<file path=xl/ctrlProps/ctrlProp92.xml><?xml version="1.0" encoding="utf-8"?>
<formControlPr xmlns="http://schemas.microsoft.com/office/spreadsheetml/2009/9/main" objectType="CheckBox" fmlaLink="$BB$72" lockText="1" noThreeD="1"/>
</file>

<file path=xl/ctrlProps/ctrlProp93.xml><?xml version="1.0" encoding="utf-8"?>
<formControlPr xmlns="http://schemas.microsoft.com/office/spreadsheetml/2009/9/main" objectType="CheckBox" fmlaLink="$BB$73" lockText="1" noThreeD="1"/>
</file>

<file path=xl/ctrlProps/ctrlProp94.xml><?xml version="1.0" encoding="utf-8"?>
<formControlPr xmlns="http://schemas.microsoft.com/office/spreadsheetml/2009/9/main" objectType="CheckBox" fmlaLink="$BB$74" lockText="1" noThreeD="1"/>
</file>

<file path=xl/ctrlProps/ctrlProp95.xml><?xml version="1.0" encoding="utf-8"?>
<formControlPr xmlns="http://schemas.microsoft.com/office/spreadsheetml/2009/9/main" objectType="CheckBox" fmlaLink="$BB$75" lockText="1" noThreeD="1"/>
</file>

<file path=xl/ctrlProps/ctrlProp96.xml><?xml version="1.0" encoding="utf-8"?>
<formControlPr xmlns="http://schemas.microsoft.com/office/spreadsheetml/2009/9/main" objectType="CheckBox" fmlaLink="$BB$76" lockText="1" noThreeD="1"/>
</file>

<file path=xl/ctrlProps/ctrlProp97.xml><?xml version="1.0" encoding="utf-8"?>
<formControlPr xmlns="http://schemas.microsoft.com/office/spreadsheetml/2009/9/main" objectType="CheckBox" fmlaLink="$BB$77" lockText="1" noThreeD="1"/>
</file>

<file path=xl/ctrlProps/ctrlProp98.xml><?xml version="1.0" encoding="utf-8"?>
<formControlPr xmlns="http://schemas.microsoft.com/office/spreadsheetml/2009/9/main" objectType="CheckBox" fmlaLink="$BB$78" lockText="1" noThreeD="1"/>
</file>

<file path=xl/ctrlProps/ctrlProp99.xml><?xml version="1.0" encoding="utf-8"?>
<formControlPr xmlns="http://schemas.microsoft.com/office/spreadsheetml/2009/9/main" objectType="CheckBox" fmlaLink="$BB$79" lockText="1" noThreeD="1"/>
</file>

<file path=xl/ctrlProps/ctrlProp100.xml><?xml version="1.0" encoding="utf-8"?>
<formControlPr xmlns="http://schemas.microsoft.com/office/spreadsheetml/2009/9/main" objectType="CheckBox" fmlaLink="$BB$80" lockText="1" noThreeD="1"/>
</file>

<file path=xl/ctrlProps/ctrlProp101.xml><?xml version="1.0" encoding="utf-8"?>
<formControlPr xmlns="http://schemas.microsoft.com/office/spreadsheetml/2009/9/main" objectType="CheckBox" fmlaLink="$BB$81" lockText="1" noThreeD="1"/>
</file>

<file path=xl/ctrlProps/ctrlProp102.xml><?xml version="1.0" encoding="utf-8"?>
<formControlPr xmlns="http://schemas.microsoft.com/office/spreadsheetml/2009/9/main" objectType="CheckBox" fmlaLink="$BB$82" lockText="1" noThreeD="1"/>
</file>

<file path=xl/ctrlProps/ctrlProp103.xml><?xml version="1.0" encoding="utf-8"?>
<formControlPr xmlns="http://schemas.microsoft.com/office/spreadsheetml/2009/9/main" objectType="CheckBox" fmlaLink="$BB$83" lockText="1" noThreeD="1"/>
</file>

<file path=xl/ctrlProps/ctrlProp104.xml><?xml version="1.0" encoding="utf-8"?>
<formControlPr xmlns="http://schemas.microsoft.com/office/spreadsheetml/2009/9/main" objectType="CheckBox" fmlaLink="$BB$84" lockText="1" noThreeD="1"/>
</file>

<file path=xl/ctrlProps/ctrlProp105.xml><?xml version="1.0" encoding="utf-8"?>
<formControlPr xmlns="http://schemas.microsoft.com/office/spreadsheetml/2009/9/main" objectType="CheckBox" fmlaLink="$BB$85" lockText="1" noThreeD="1"/>
</file>

<file path=xl/ctrlProps/ctrlProp106.xml><?xml version="1.0" encoding="utf-8"?>
<formControlPr xmlns="http://schemas.microsoft.com/office/spreadsheetml/2009/9/main" objectType="CheckBox" fmlaLink="$BB$86" lockText="1" noThreeD="1"/>
</file>

<file path=xl/ctrlProps/ctrlProp107.xml><?xml version="1.0" encoding="utf-8"?>
<formControlPr xmlns="http://schemas.microsoft.com/office/spreadsheetml/2009/9/main" objectType="CheckBox" fmlaLink="$BB$87" lockText="1" noThreeD="1"/>
</file>

<file path=xl/ctrlProps/ctrlProp108.xml><?xml version="1.0" encoding="utf-8"?>
<formControlPr xmlns="http://schemas.microsoft.com/office/spreadsheetml/2009/9/main" objectType="CheckBox" fmlaLink="$BB$88" lockText="1" noThreeD="1"/>
</file>

<file path=xl/ctrlProps/ctrlProp109.xml><?xml version="1.0" encoding="utf-8"?>
<formControlPr xmlns="http://schemas.microsoft.com/office/spreadsheetml/2009/9/main" objectType="CheckBox" fmlaLink="$BB$89" lockText="1" noThreeD="1"/>
</file>

<file path=xl/ctrlProps/ctrlProp110.xml><?xml version="1.0" encoding="utf-8"?>
<formControlPr xmlns="http://schemas.microsoft.com/office/spreadsheetml/2009/9/main" objectType="CheckBox" fmlaLink="$BB$90" lockText="1" noThreeD="1"/>
</file>

<file path=xl/ctrlProps/ctrlProp111.xml><?xml version="1.0" encoding="utf-8"?>
<formControlPr xmlns="http://schemas.microsoft.com/office/spreadsheetml/2009/9/main" objectType="CheckBox" fmlaLink="$BB$91" lockText="1" noThreeD="1"/>
</file>

<file path=xl/ctrlProps/ctrlProp112.xml><?xml version="1.0" encoding="utf-8"?>
<formControlPr xmlns="http://schemas.microsoft.com/office/spreadsheetml/2009/9/main" objectType="CheckBox" fmlaLink="$BB$92" lockText="1" noThreeD="1"/>
</file>

<file path=xl/ctrlProps/ctrlProp113.xml><?xml version="1.0" encoding="utf-8"?>
<formControlPr xmlns="http://schemas.microsoft.com/office/spreadsheetml/2009/9/main" objectType="CheckBox" fmlaLink="$BB$93" lockText="1" noThreeD="1"/>
</file>

<file path=xl/ctrlProps/ctrlProp114.xml><?xml version="1.0" encoding="utf-8"?>
<formControlPr xmlns="http://schemas.microsoft.com/office/spreadsheetml/2009/9/main" objectType="CheckBox" fmlaLink="$BB$94" lockText="1" noThreeD="1"/>
</file>

<file path=xl/ctrlProps/ctrlProp115.xml><?xml version="1.0" encoding="utf-8"?>
<formControlPr xmlns="http://schemas.microsoft.com/office/spreadsheetml/2009/9/main" objectType="CheckBox" fmlaLink="$BB$95" lockText="1" noThreeD="1"/>
</file>

<file path=xl/ctrlProps/ctrlProp116.xml><?xml version="1.0" encoding="utf-8"?>
<formControlPr xmlns="http://schemas.microsoft.com/office/spreadsheetml/2009/9/main" objectType="CheckBox" fmlaLink="$BB$96" lockText="1" noThreeD="1"/>
</file>

<file path=xl/ctrlProps/ctrlProp117.xml><?xml version="1.0" encoding="utf-8"?>
<formControlPr xmlns="http://schemas.microsoft.com/office/spreadsheetml/2009/9/main" objectType="CheckBox" fmlaLink="$BB$97" lockText="1" noThreeD="1"/>
</file>

<file path=xl/ctrlProps/ctrlProp118.xml><?xml version="1.0" encoding="utf-8"?>
<formControlPr xmlns="http://schemas.microsoft.com/office/spreadsheetml/2009/9/main" objectType="CheckBox" fmlaLink="$BU$14" lockText="1" noThreeD="1"/>
</file>

<file path=xl/ctrlProps/ctrlProp119.xml><?xml version="1.0" encoding="utf-8"?>
<formControlPr xmlns="http://schemas.microsoft.com/office/spreadsheetml/2009/9/main" objectType="CheckBox" fmlaLink="$CC$14" lockText="1" noThreeD="1"/>
</file>

<file path=xl/ctrlProps/ctrlProp120.xml><?xml version="1.0" encoding="utf-8"?>
<formControlPr xmlns="http://schemas.microsoft.com/office/spreadsheetml/2009/9/main" objectType="CheckBox" fmlaLink="$BK$14" lockText="1" noThreeD="1"/>
</file>

<file path=xl/ctrlProps/ctrlProp121.xml><?xml version="1.0" encoding="utf-8"?>
<formControlPr xmlns="http://schemas.microsoft.com/office/spreadsheetml/2009/9/main" objectType="CheckBox" fmlaLink="$BK$58" lockText="1" noThreeD="1"/>
</file>

<file path=xl/ctrlProps/ctrlProp122.xml><?xml version="1.0" encoding="utf-8"?>
<formControlPr xmlns="http://schemas.microsoft.com/office/spreadsheetml/2009/9/main" objectType="CheckBox" fmlaLink="$BU$58" lockText="1" noThreeD="1"/>
</file>

<file path=xl/ctrlProps/ctrlProp123.xml><?xml version="1.0" encoding="utf-8"?>
<formControlPr xmlns="http://schemas.microsoft.com/office/spreadsheetml/2009/9/main" objectType="CheckBox" fmlaLink="$CC$58" lockText="1" noThreeD="1"/>
</file>

<file path=xl/ctrlProps/ctrlProp124.xml><?xml version="1.0" encoding="utf-8"?>
<formControlPr xmlns="http://schemas.microsoft.com/office/spreadsheetml/2009/9/main" objectType="CheckBox" fmlaLink="$BB$6" lockText="1" noThreeD="1"/>
</file>

<file path=xl/ctrlProps/ctrlProp125.xml><?xml version="1.0" encoding="utf-8"?>
<formControlPr xmlns="http://schemas.microsoft.com/office/spreadsheetml/2009/9/main" objectType="CheckBox" fmlaLink="$BB$7" lockText="1" noThreeD="1"/>
</file>

<file path=xl/ctrlProps/ctrlProp126.xml><?xml version="1.0" encoding="utf-8"?>
<formControlPr xmlns="http://schemas.microsoft.com/office/spreadsheetml/2009/9/main" objectType="CheckBox" fmlaLink="$BB$8" lockText="1" noThreeD="1"/>
</file>

<file path=xl/ctrlProps/ctrlProp127.xml><?xml version="1.0" encoding="utf-8"?>
<formControlPr xmlns="http://schemas.microsoft.com/office/spreadsheetml/2009/9/main" objectType="CheckBox" fmlaLink="$BB$9" lockText="1" noThreeD="1"/>
</file>

<file path=xl/ctrlProps/ctrlProp128.xml><?xml version="1.0" encoding="utf-8"?>
<formControlPr xmlns="http://schemas.microsoft.com/office/spreadsheetml/2009/9/main" objectType="CheckBox" fmlaLink="$BB$10" lockText="1" noThreeD="1"/>
</file>

<file path=xl/ctrlProps/ctrlProp129.xml><?xml version="1.0" encoding="utf-8"?>
<formControlPr xmlns="http://schemas.microsoft.com/office/spreadsheetml/2009/9/main" objectType="CheckBox" fmlaLink="$BB$11" lockText="1" noThreeD="1"/>
</file>

<file path=xl/ctrlProps/ctrlProp130.xml><?xml version="1.0" encoding="utf-8"?>
<formControlPr xmlns="http://schemas.microsoft.com/office/spreadsheetml/2009/9/main" objectType="CheckBox" fmlaLink="$BB$12" lockText="1" noThreeD="1"/>
</file>

<file path=xl/ctrlProps/ctrlProp131.xml><?xml version="1.0" encoding="utf-8"?>
<formControlPr xmlns="http://schemas.microsoft.com/office/spreadsheetml/2009/9/main" objectType="CheckBox" fmlaLink="$BB$13" lockText="1" noThreeD="1"/>
</file>

<file path=xl/ctrlProps/ctrlProp132.xml><?xml version="1.0" encoding="utf-8"?>
<formControlPr xmlns="http://schemas.microsoft.com/office/spreadsheetml/2009/9/main" objectType="CheckBox" fmlaLink="$BO$5" lockText="1" noThreeD="1"/>
</file>

<file path=xl/ctrlProps/ctrlProp133.xml><?xml version="1.0" encoding="utf-8"?>
<formControlPr xmlns="http://schemas.microsoft.com/office/spreadsheetml/2009/9/main" objectType="CheckBox" fmlaLink="$BU$5" lockText="1" noThreeD="1"/>
</file>

<file path=xl/ctrlProps/ctrlProp134.xml><?xml version="1.0" encoding="utf-8"?>
<formControlPr xmlns="http://schemas.microsoft.com/office/spreadsheetml/2009/9/main" objectType="CheckBox" fmlaLink="$CA$5" lockText="1" noThreeD="1"/>
</file>

<file path=xl/ctrlProps/ctrlProp135.xml><?xml version="1.0" encoding="utf-8"?>
<formControlPr xmlns="http://schemas.microsoft.com/office/spreadsheetml/2009/9/main" objectType="CheckBox" fmlaLink="$BB$15" lockText="1" noThreeD="1"/>
</file>

<file path=xl/ctrlProps/ctrlProp136.xml><?xml version="1.0" encoding="utf-8"?>
<formControlPr xmlns="http://schemas.microsoft.com/office/spreadsheetml/2009/9/main" objectType="CheckBox" fmlaLink="$BB$18" lockText="1" noThreeD="1"/>
</file>

<file path=xl/ctrlProps/ctrlProp137.xml><?xml version="1.0" encoding="utf-8"?>
<formControlPr xmlns="http://schemas.microsoft.com/office/spreadsheetml/2009/9/main" objectType="CheckBox" fmlaLink="$BB$19" lockText="1" noThreeD="1"/>
</file>

<file path=xl/ctrlProps/ctrlProp138.xml><?xml version="1.0" encoding="utf-8"?>
<formControlPr xmlns="http://schemas.microsoft.com/office/spreadsheetml/2009/9/main" objectType="CheckBox" fmlaLink="$BB$20" lockText="1" noThreeD="1"/>
</file>

<file path=xl/ctrlProps/ctrlProp139.xml><?xml version="1.0" encoding="utf-8"?>
<formControlPr xmlns="http://schemas.microsoft.com/office/spreadsheetml/2009/9/main" objectType="CheckBox" fmlaLink="$BB$21" lockText="1" noThreeD="1"/>
</file>

<file path=xl/ctrlProps/ctrlProp140.xml><?xml version="1.0" encoding="utf-8"?>
<formControlPr xmlns="http://schemas.microsoft.com/office/spreadsheetml/2009/9/main" objectType="CheckBox" fmlaLink="$BB$22" lockText="1" noThreeD="1"/>
</file>

<file path=xl/ctrlProps/ctrlProp141.xml><?xml version="1.0" encoding="utf-8"?>
<formControlPr xmlns="http://schemas.microsoft.com/office/spreadsheetml/2009/9/main" objectType="CheckBox" fmlaLink="$BB$24" lockText="1" noThreeD="1"/>
</file>

<file path=xl/ctrlProps/ctrlProp142.xml><?xml version="1.0" encoding="utf-8"?>
<formControlPr xmlns="http://schemas.microsoft.com/office/spreadsheetml/2009/9/main" objectType="CheckBox" fmlaLink="$BB$25" lockText="1" noThreeD="1"/>
</file>

<file path=xl/ctrlProps/ctrlProp143.xml><?xml version="1.0" encoding="utf-8"?>
<formControlPr xmlns="http://schemas.microsoft.com/office/spreadsheetml/2009/9/main" objectType="CheckBox" fmlaLink="$BB$26" lockText="1" noThreeD="1"/>
</file>

<file path=xl/ctrlProps/ctrlProp144.xml><?xml version="1.0" encoding="utf-8"?>
<formControlPr xmlns="http://schemas.microsoft.com/office/spreadsheetml/2009/9/main" objectType="CheckBox" fmlaLink="$BB$27" lockText="1" noThreeD="1"/>
</file>

<file path=xl/ctrlProps/ctrlProp145.xml><?xml version="1.0" encoding="utf-8"?>
<formControlPr xmlns="http://schemas.microsoft.com/office/spreadsheetml/2009/9/main" objectType="CheckBox" fmlaLink="$BB$28" lockText="1" noThreeD="1"/>
</file>

<file path=xl/ctrlProps/ctrlProp146.xml><?xml version="1.0" encoding="utf-8"?>
<formControlPr xmlns="http://schemas.microsoft.com/office/spreadsheetml/2009/9/main" objectType="CheckBox" fmlaLink="$BB$29" lockText="1" noThreeD="1"/>
</file>

<file path=xl/ctrlProps/ctrlProp147.xml><?xml version="1.0" encoding="utf-8"?>
<formControlPr xmlns="http://schemas.microsoft.com/office/spreadsheetml/2009/9/main" objectType="CheckBox" fmlaLink="$BB$30" lockText="1" noThreeD="1"/>
</file>

<file path=xl/ctrlProps/ctrlProp148.xml><?xml version="1.0" encoding="utf-8"?>
<formControlPr xmlns="http://schemas.microsoft.com/office/spreadsheetml/2009/9/main" objectType="CheckBox" fmlaLink="$BB$33" lockText="1" noThreeD="1"/>
</file>

<file path=xl/ctrlProps/ctrlProp149.xml><?xml version="1.0" encoding="utf-8"?>
<formControlPr xmlns="http://schemas.microsoft.com/office/spreadsheetml/2009/9/main" objectType="CheckBox" fmlaLink="$BB$34" lockText="1" noThreeD="1"/>
</file>

<file path=xl/ctrlProps/ctrlProp150.xml><?xml version="1.0" encoding="utf-8"?>
<formControlPr xmlns="http://schemas.microsoft.com/office/spreadsheetml/2009/9/main" objectType="CheckBox" fmlaLink="$BB$35" lockText="1" noThreeD="1"/>
</file>

<file path=xl/ctrlProps/ctrlProp151.xml><?xml version="1.0" encoding="utf-8"?>
<formControlPr xmlns="http://schemas.microsoft.com/office/spreadsheetml/2009/9/main" objectType="CheckBox" fmlaLink="$BB$37" lockText="1" noThreeD="1"/>
</file>

<file path=xl/ctrlProps/ctrlProp152.xml><?xml version="1.0" encoding="utf-8"?>
<formControlPr xmlns="http://schemas.microsoft.com/office/spreadsheetml/2009/9/main" objectType="CheckBox" fmlaLink="$BB$40" lockText="1" noThreeD="1"/>
</file>

<file path=xl/ctrlProps/ctrlProp153.xml><?xml version="1.0" encoding="utf-8"?>
<formControlPr xmlns="http://schemas.microsoft.com/office/spreadsheetml/2009/9/main" objectType="CheckBox" fmlaLink="$BB$41" lockText="1" noThreeD="1"/>
</file>

<file path=xl/ctrlProps/ctrlProp154.xml><?xml version="1.0" encoding="utf-8"?>
<formControlPr xmlns="http://schemas.microsoft.com/office/spreadsheetml/2009/9/main" objectType="CheckBox" fmlaLink="$BB$42" lockText="1" noThreeD="1"/>
</file>

<file path=xl/ctrlProps/ctrlProp155.xml><?xml version="1.0" encoding="utf-8"?>
<formControlPr xmlns="http://schemas.microsoft.com/office/spreadsheetml/2009/9/main" objectType="CheckBox" fmlaLink="$BB$43" lockText="1" noThreeD="1"/>
</file>

<file path=xl/ctrlProps/ctrlProp156.xml><?xml version="1.0" encoding="utf-8"?>
<formControlPr xmlns="http://schemas.microsoft.com/office/spreadsheetml/2009/9/main" objectType="CheckBox" fmlaLink="$BB$46" lockText="1" noThreeD="1"/>
</file>

<file path=xl/ctrlProps/ctrlProp157.xml><?xml version="1.0" encoding="utf-8"?>
<formControlPr xmlns="http://schemas.microsoft.com/office/spreadsheetml/2009/9/main" objectType="CheckBox" fmlaLink="$BB$47" lockText="1" noThreeD="1"/>
</file>

<file path=xl/ctrlProps/ctrlProp158.xml><?xml version="1.0" encoding="utf-8"?>
<formControlPr xmlns="http://schemas.microsoft.com/office/spreadsheetml/2009/9/main" objectType="CheckBox" fmlaLink="$BB$49" lockText="1" noThreeD="1"/>
</file>

<file path=xl/ctrlProps/ctrlProp159.xml><?xml version="1.0" encoding="utf-8"?>
<formControlPr xmlns="http://schemas.microsoft.com/office/spreadsheetml/2009/9/main" objectType="CheckBox" fmlaLink="$BB$50" lockText="1" noThreeD="1"/>
</file>

<file path=xl/ctrlProps/ctrlProp160.xml><?xml version="1.0" encoding="utf-8"?>
<formControlPr xmlns="http://schemas.microsoft.com/office/spreadsheetml/2009/9/main" objectType="CheckBox" fmlaLink="$BB$51" lockText="1" noThreeD="1"/>
</file>

<file path=xl/ctrlProps/ctrlProp161.xml><?xml version="1.0" encoding="utf-8"?>
<formControlPr xmlns="http://schemas.microsoft.com/office/spreadsheetml/2009/9/main" objectType="CheckBox" fmlaLink="$BB$52" lockText="1" noThreeD="1"/>
</file>

<file path=xl/ctrlProps/ctrlProp162.xml><?xml version="1.0" encoding="utf-8"?>
<formControlPr xmlns="http://schemas.microsoft.com/office/spreadsheetml/2009/9/main" objectType="CheckBox" fmlaLink="$BB$53" lockText="1" noThreeD="1"/>
</file>

<file path=xl/ctrlProps/ctrlProp163.xml><?xml version="1.0" encoding="utf-8"?>
<formControlPr xmlns="http://schemas.microsoft.com/office/spreadsheetml/2009/9/main" objectType="CheckBox" fmlaLink="$BB$54" lockText="1" noThreeD="1"/>
</file>

<file path=xl/ctrlProps/ctrlProp164.xml><?xml version="1.0" encoding="utf-8"?>
<formControlPr xmlns="http://schemas.microsoft.com/office/spreadsheetml/2009/9/main" objectType="CheckBox" fmlaLink="$BB$55" lockText="1" noThreeD="1"/>
</file>

<file path=xl/ctrlProps/ctrlProp165.xml><?xml version="1.0" encoding="utf-8"?>
<formControlPr xmlns="http://schemas.microsoft.com/office/spreadsheetml/2009/9/main" objectType="CheckBox" fmlaLink="$BB$56" lockText="1" noThreeD="1"/>
</file>

<file path=xl/ctrlProps/ctrlProp166.xml><?xml version="1.0" encoding="utf-8"?>
<formControlPr xmlns="http://schemas.microsoft.com/office/spreadsheetml/2009/9/main" objectType="CheckBox" fmlaLink="$BB$57" lockText="1" noThreeD="1"/>
</file>

<file path=xl/ctrlProps/ctrlProp167.xml><?xml version="1.0" encoding="utf-8"?>
<formControlPr xmlns="http://schemas.microsoft.com/office/spreadsheetml/2009/9/main" objectType="CheckBox" fmlaLink="$BB$59" lockText="1" noThreeD="1"/>
</file>

<file path=xl/ctrlProps/ctrlProp168.xml><?xml version="1.0" encoding="utf-8"?>
<formControlPr xmlns="http://schemas.microsoft.com/office/spreadsheetml/2009/9/main" objectType="CheckBox" fmlaLink="$BB$60" lockText="1" noThreeD="1"/>
</file>

<file path=xl/ctrlProps/ctrlProp169.xml><?xml version="1.0" encoding="utf-8"?>
<formControlPr xmlns="http://schemas.microsoft.com/office/spreadsheetml/2009/9/main" objectType="CheckBox" fmlaLink="$BB$61" lockText="1" noThreeD="1"/>
</file>

<file path=xl/ctrlProps/ctrlProp170.xml><?xml version="1.0" encoding="utf-8"?>
<formControlPr xmlns="http://schemas.microsoft.com/office/spreadsheetml/2009/9/main" objectType="CheckBox" fmlaLink="$BB$66" lockText="1" noThreeD="1"/>
</file>

<file path=xl/ctrlProps/ctrlProp171.xml><?xml version="1.0" encoding="utf-8"?>
<formControlPr xmlns="http://schemas.microsoft.com/office/spreadsheetml/2009/9/main" objectType="CheckBox" fmlaLink="$BB$67" lockText="1" noThreeD="1"/>
</file>

<file path=xl/ctrlProps/ctrlProp172.xml><?xml version="1.0" encoding="utf-8"?>
<formControlPr xmlns="http://schemas.microsoft.com/office/spreadsheetml/2009/9/main" objectType="CheckBox" fmlaLink="$BB$68" lockText="1" noThreeD="1"/>
</file>

<file path=xl/ctrlProps/ctrlProp173.xml><?xml version="1.0" encoding="utf-8"?>
<formControlPr xmlns="http://schemas.microsoft.com/office/spreadsheetml/2009/9/main" objectType="CheckBox" fmlaLink="$BB$69" lockText="1" noThreeD="1"/>
</file>

<file path=xl/ctrlProps/ctrlProp174.xml><?xml version="1.0" encoding="utf-8"?>
<formControlPr xmlns="http://schemas.microsoft.com/office/spreadsheetml/2009/9/main" objectType="CheckBox" fmlaLink="$BB$70" lockText="1" noThreeD="1"/>
</file>

<file path=xl/ctrlProps/ctrlProp175.xml><?xml version="1.0" encoding="utf-8"?>
<formControlPr xmlns="http://schemas.microsoft.com/office/spreadsheetml/2009/9/main" objectType="CheckBox" fmlaLink="$BB$71" lockText="1" noThreeD="1"/>
</file>

<file path=xl/ctrlProps/ctrlProp176.xml><?xml version="1.0" encoding="utf-8"?>
<formControlPr xmlns="http://schemas.microsoft.com/office/spreadsheetml/2009/9/main" objectType="CheckBox" fmlaLink="$BB$72" lockText="1" noThreeD="1"/>
</file>

<file path=xl/ctrlProps/ctrlProp177.xml><?xml version="1.0" encoding="utf-8"?>
<formControlPr xmlns="http://schemas.microsoft.com/office/spreadsheetml/2009/9/main" objectType="CheckBox" fmlaLink="$BB$73" lockText="1" noThreeD="1"/>
</file>

<file path=xl/ctrlProps/ctrlProp178.xml><?xml version="1.0" encoding="utf-8"?>
<formControlPr xmlns="http://schemas.microsoft.com/office/spreadsheetml/2009/9/main" objectType="CheckBox" fmlaLink="$BB$74" lockText="1" noThreeD="1"/>
</file>

<file path=xl/ctrlProps/ctrlProp179.xml><?xml version="1.0" encoding="utf-8"?>
<formControlPr xmlns="http://schemas.microsoft.com/office/spreadsheetml/2009/9/main" objectType="CheckBox" fmlaLink="$BB$75" lockText="1" noThreeD="1"/>
</file>

<file path=xl/ctrlProps/ctrlProp180.xml><?xml version="1.0" encoding="utf-8"?>
<formControlPr xmlns="http://schemas.microsoft.com/office/spreadsheetml/2009/9/main" objectType="CheckBox" fmlaLink="$BB$76" lockText="1" noThreeD="1"/>
</file>

<file path=xl/ctrlProps/ctrlProp181.xml><?xml version="1.0" encoding="utf-8"?>
<formControlPr xmlns="http://schemas.microsoft.com/office/spreadsheetml/2009/9/main" objectType="CheckBox" fmlaLink="$BB$77" lockText="1" noThreeD="1"/>
</file>

<file path=xl/ctrlProps/ctrlProp182.xml><?xml version="1.0" encoding="utf-8"?>
<formControlPr xmlns="http://schemas.microsoft.com/office/spreadsheetml/2009/9/main" objectType="CheckBox" fmlaLink="$BB$78" lockText="1" noThreeD="1"/>
</file>

<file path=xl/ctrlProps/ctrlProp183.xml><?xml version="1.0" encoding="utf-8"?>
<formControlPr xmlns="http://schemas.microsoft.com/office/spreadsheetml/2009/9/main" objectType="CheckBox" fmlaLink="$BB$79" lockText="1" noThreeD="1"/>
</file>

<file path=xl/ctrlProps/ctrlProp184.xml><?xml version="1.0" encoding="utf-8"?>
<formControlPr xmlns="http://schemas.microsoft.com/office/spreadsheetml/2009/9/main" objectType="CheckBox" fmlaLink="$BB$80" lockText="1" noThreeD="1"/>
</file>

<file path=xl/ctrlProps/ctrlProp185.xml><?xml version="1.0" encoding="utf-8"?>
<formControlPr xmlns="http://schemas.microsoft.com/office/spreadsheetml/2009/9/main" objectType="CheckBox" fmlaLink="$BB$81" lockText="1" noThreeD="1"/>
</file>

<file path=xl/ctrlProps/ctrlProp186.xml><?xml version="1.0" encoding="utf-8"?>
<formControlPr xmlns="http://schemas.microsoft.com/office/spreadsheetml/2009/9/main" objectType="CheckBox" fmlaLink="$BB$82" lockText="1" noThreeD="1"/>
</file>

<file path=xl/ctrlProps/ctrlProp187.xml><?xml version="1.0" encoding="utf-8"?>
<formControlPr xmlns="http://schemas.microsoft.com/office/spreadsheetml/2009/9/main" objectType="CheckBox" fmlaLink="$BB$83" lockText="1" noThreeD="1"/>
</file>

<file path=xl/ctrlProps/ctrlProp188.xml><?xml version="1.0" encoding="utf-8"?>
<formControlPr xmlns="http://schemas.microsoft.com/office/spreadsheetml/2009/9/main" objectType="CheckBox" fmlaLink="$BB$84" lockText="1" noThreeD="1"/>
</file>

<file path=xl/ctrlProps/ctrlProp189.xml><?xml version="1.0" encoding="utf-8"?>
<formControlPr xmlns="http://schemas.microsoft.com/office/spreadsheetml/2009/9/main" objectType="CheckBox" fmlaLink="$BB$85" lockText="1" noThreeD="1"/>
</file>

<file path=xl/ctrlProps/ctrlProp190.xml><?xml version="1.0" encoding="utf-8"?>
<formControlPr xmlns="http://schemas.microsoft.com/office/spreadsheetml/2009/9/main" objectType="CheckBox" fmlaLink="$BB$86" lockText="1" noThreeD="1"/>
</file>

<file path=xl/ctrlProps/ctrlProp191.xml><?xml version="1.0" encoding="utf-8"?>
<formControlPr xmlns="http://schemas.microsoft.com/office/spreadsheetml/2009/9/main" objectType="CheckBox" fmlaLink="$BB$87" lockText="1" noThreeD="1"/>
</file>

<file path=xl/ctrlProps/ctrlProp192.xml><?xml version="1.0" encoding="utf-8"?>
<formControlPr xmlns="http://schemas.microsoft.com/office/spreadsheetml/2009/9/main" objectType="CheckBox" fmlaLink="$BB$88" lockText="1" noThreeD="1"/>
</file>

<file path=xl/ctrlProps/ctrlProp193.xml><?xml version="1.0" encoding="utf-8"?>
<formControlPr xmlns="http://schemas.microsoft.com/office/spreadsheetml/2009/9/main" objectType="CheckBox" fmlaLink="$BB$89" lockText="1" noThreeD="1"/>
</file>

<file path=xl/ctrlProps/ctrlProp194.xml><?xml version="1.0" encoding="utf-8"?>
<formControlPr xmlns="http://schemas.microsoft.com/office/spreadsheetml/2009/9/main" objectType="CheckBox" fmlaLink="$BB$90" lockText="1" noThreeD="1"/>
</file>

<file path=xl/ctrlProps/ctrlProp195.xml><?xml version="1.0" encoding="utf-8"?>
<formControlPr xmlns="http://schemas.microsoft.com/office/spreadsheetml/2009/9/main" objectType="CheckBox" fmlaLink="$BB$91" lockText="1" noThreeD="1"/>
</file>

<file path=xl/ctrlProps/ctrlProp196.xml><?xml version="1.0" encoding="utf-8"?>
<formControlPr xmlns="http://schemas.microsoft.com/office/spreadsheetml/2009/9/main" objectType="CheckBox" fmlaLink="$BB$92" lockText="1" noThreeD="1"/>
</file>

<file path=xl/ctrlProps/ctrlProp197.xml><?xml version="1.0" encoding="utf-8"?>
<formControlPr xmlns="http://schemas.microsoft.com/office/spreadsheetml/2009/9/main" objectType="CheckBox" fmlaLink="$BB$93" lockText="1" noThreeD="1"/>
</file>

<file path=xl/ctrlProps/ctrlProp198.xml><?xml version="1.0" encoding="utf-8"?>
<formControlPr xmlns="http://schemas.microsoft.com/office/spreadsheetml/2009/9/main" objectType="CheckBox" fmlaLink="$BB$94" lockText="1" noThreeD="1"/>
</file>

<file path=xl/ctrlProps/ctrlProp199.xml><?xml version="1.0" encoding="utf-8"?>
<formControlPr xmlns="http://schemas.microsoft.com/office/spreadsheetml/2009/9/main" objectType="CheckBox" fmlaLink="$BB$95" lockText="1" noThreeD="1"/>
</file>

<file path=xl/ctrlProps/ctrlProp200.xml><?xml version="1.0" encoding="utf-8"?>
<formControlPr xmlns="http://schemas.microsoft.com/office/spreadsheetml/2009/9/main" objectType="CheckBox" fmlaLink="$BB$96" lockText="1" noThreeD="1"/>
</file>

<file path=xl/ctrlProps/ctrlProp201.xml><?xml version="1.0" encoding="utf-8"?>
<formControlPr xmlns="http://schemas.microsoft.com/office/spreadsheetml/2009/9/main" objectType="CheckBox" fmlaLink="$BB$97" lockText="1" noThreeD="1"/>
</file>

<file path=xl/ctrlProps/ctrlProp202.xml><?xml version="1.0" encoding="utf-8"?>
<formControlPr xmlns="http://schemas.microsoft.com/office/spreadsheetml/2009/9/main" objectType="CheckBox" fmlaLink="$BU$14" lockText="1" noThreeD="1"/>
</file>

<file path=xl/ctrlProps/ctrlProp203.xml><?xml version="1.0" encoding="utf-8"?>
<formControlPr xmlns="http://schemas.microsoft.com/office/spreadsheetml/2009/9/main" objectType="CheckBox" fmlaLink="$CC$14" lockText="1" noThreeD="1"/>
</file>

<file path=xl/ctrlProps/ctrlProp204.xml><?xml version="1.0" encoding="utf-8"?>
<formControlPr xmlns="http://schemas.microsoft.com/office/spreadsheetml/2009/9/main" objectType="CheckBox" fmlaLink="$BK$14" lockText="1" noThreeD="1"/>
</file>

<file path=xl/ctrlProps/ctrlProp205.xml><?xml version="1.0" encoding="utf-8"?>
<formControlPr xmlns="http://schemas.microsoft.com/office/spreadsheetml/2009/9/main" objectType="CheckBox" fmlaLink="$BK$58" lockText="1" noThreeD="1"/>
</file>

<file path=xl/ctrlProps/ctrlProp206.xml><?xml version="1.0" encoding="utf-8"?>
<formControlPr xmlns="http://schemas.microsoft.com/office/spreadsheetml/2009/9/main" objectType="CheckBox" fmlaLink="$BU$58" lockText="1" noThreeD="1"/>
</file>

<file path=xl/ctrlProps/ctrlProp207.xml><?xml version="1.0" encoding="utf-8"?>
<formControlPr xmlns="http://schemas.microsoft.com/office/spreadsheetml/2009/9/main" objectType="CheckBox" fmlaLink="$CC$58"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1930BBAD-5224-45CA-8D48-94FDF1799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65538" name="Button 2"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65539" name="Button 3"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65540" name="Button 4"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65541" name="Button 5"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65542" name="Button 6"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100-00000E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100-000010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100-000011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100-000012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100-000013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100-000014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100-000015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100-000016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100-000017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100-000018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100-000019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100-00001A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100-00001B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100-00001C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100-00001D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100-00001E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100-00001F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100-000020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65569" name="Check Box 33" hidden="1">
              <a:extLst>
                <a:ext uri="{63B3BB69-23CF-44E3-9099-C40C66FF867C}">
                  <a14:compatExt spid="_x0000_s65569"/>
                </a:ext>
                <a:ext uri="{FF2B5EF4-FFF2-40B4-BE49-F238E27FC236}">
                  <a16:creationId xmlns:a16="http://schemas.microsoft.com/office/drawing/2014/main" id="{00000000-0008-0000-0100-000021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100-000022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100-000023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100-000024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65573" name="Check Box 37" hidden="1">
              <a:extLst>
                <a:ext uri="{63B3BB69-23CF-44E3-9099-C40C66FF867C}">
                  <a14:compatExt spid="_x0000_s65573"/>
                </a:ext>
                <a:ext uri="{FF2B5EF4-FFF2-40B4-BE49-F238E27FC236}">
                  <a16:creationId xmlns:a16="http://schemas.microsoft.com/office/drawing/2014/main" id="{00000000-0008-0000-0100-000025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1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95250</xdr:colOff>
          <xdr:row>6</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95250</xdr:colOff>
          <xdr:row>7</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95250</xdr:colOff>
          <xdr:row>8</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95250</xdr:colOff>
          <xdr:row>9</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95250</xdr:colOff>
          <xdr:row>10</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95250</xdr:colOff>
          <xdr:row>11</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0</xdr:rowOff>
        </xdr:from>
        <xdr:to>
          <xdr:col>15</xdr:col>
          <xdr:colOff>66675</xdr:colOff>
          <xdr:row>4</xdr:row>
          <xdr:rowOff>209550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21</xdr:col>
          <xdr:colOff>66675</xdr:colOff>
          <xdr:row>4</xdr:row>
          <xdr:rowOff>209550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xdr:row>
          <xdr:rowOff>0</xdr:rowOff>
        </xdr:from>
        <xdr:to>
          <xdr:col>27</xdr:col>
          <xdr:colOff>66675</xdr:colOff>
          <xdr:row>4</xdr:row>
          <xdr:rowOff>209550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95250</xdr:colOff>
          <xdr:row>15</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95250</xdr:colOff>
          <xdr:row>18</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95250</xdr:colOff>
          <xdr:row>19</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95250</xdr:colOff>
          <xdr:row>20</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95250</xdr:colOff>
          <xdr:row>21</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95250</xdr:colOff>
          <xdr:row>22</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95250</xdr:colOff>
          <xdr:row>24</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95250</xdr:colOff>
          <xdr:row>25</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95250</xdr:colOff>
          <xdr:row>26</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95250</xdr:colOff>
          <xdr:row>27</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95250</xdr:colOff>
          <xdr:row>28</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95250</xdr:colOff>
          <xdr:row>29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95250</xdr:colOff>
          <xdr:row>30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95250</xdr:colOff>
          <xdr:row>33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95250</xdr:colOff>
          <xdr:row>34</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95250</xdr:colOff>
          <xdr:row>35</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95250</xdr:colOff>
          <xdr:row>37</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95250</xdr:colOff>
          <xdr:row>40</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95250</xdr:colOff>
          <xdr:row>41</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95250</xdr:colOff>
          <xdr:row>42</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95250</xdr:colOff>
          <xdr:row>43</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95250</xdr:colOff>
          <xdr:row>46</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95250</xdr:colOff>
          <xdr:row>47</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95250</xdr:colOff>
          <xdr:row>49</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95250</xdr:colOff>
          <xdr:row>50</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95250</xdr:colOff>
          <xdr:row>51</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95250</xdr:colOff>
          <xdr:row>52</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95250</xdr:colOff>
          <xdr:row>53</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95250</xdr:colOff>
          <xdr:row>54</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95250</xdr:colOff>
          <xdr:row>55</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95250</xdr:colOff>
          <xdr:row>56</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95250</xdr:colOff>
          <xdr:row>57</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95250</xdr:colOff>
          <xdr:row>59</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95250</xdr:colOff>
          <xdr:row>60</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95250</xdr:colOff>
          <xdr:row>61</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95250</xdr:colOff>
          <xdr:row>66</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95250</xdr:colOff>
          <xdr:row>67</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95250</xdr:colOff>
          <xdr:row>68</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95250</xdr:colOff>
          <xdr:row>69</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95250</xdr:colOff>
          <xdr:row>70</xdr:row>
          <xdr:rowOff>9525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95250</xdr:colOff>
          <xdr:row>71</xdr:row>
          <xdr:rowOff>9525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95250</xdr:colOff>
          <xdr:row>72</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95250</xdr:colOff>
          <xdr:row>73</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95250</xdr:colOff>
          <xdr:row>74</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95250</xdr:colOff>
          <xdr:row>75</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95250</xdr:colOff>
          <xdr:row>76</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95250</xdr:colOff>
          <xdr:row>77</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95250</xdr:colOff>
          <xdr:row>78</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95250</xdr:colOff>
          <xdr:row>79</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95250</xdr:colOff>
          <xdr:row>80</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95250</xdr:colOff>
          <xdr:row>81</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95250</xdr:colOff>
          <xdr:row>82</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95250</xdr:colOff>
          <xdr:row>83</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95250</xdr:colOff>
          <xdr:row>84</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95250</xdr:colOff>
          <xdr:row>85</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95250</xdr:colOff>
          <xdr:row>86</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95250</xdr:colOff>
          <xdr:row>87</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95250</xdr:colOff>
          <xdr:row>88</xdr:row>
          <xdr:rowOff>9525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95250</xdr:colOff>
          <xdr:row>89</xdr:row>
          <xdr:rowOff>9525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95250</xdr:colOff>
          <xdr:row>90</xdr:row>
          <xdr:rowOff>9525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95250</xdr:colOff>
          <xdr:row>91</xdr:row>
          <xdr:rowOff>9525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95250</xdr:colOff>
          <xdr:row>92</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95250</xdr:colOff>
          <xdr:row>93</xdr:row>
          <xdr:rowOff>9525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95250</xdr:colOff>
          <xdr:row>94</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95250</xdr:colOff>
          <xdr:row>95</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95250</xdr:colOff>
          <xdr:row>96</xdr:row>
          <xdr:rowOff>9525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95250</xdr:colOff>
          <xdr:row>97</xdr:row>
          <xdr:rowOff>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66675</xdr:colOff>
          <xdr:row>14</xdr:row>
          <xdr:rowOff>9525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66675</xdr:colOff>
          <xdr:row>14</xdr:row>
          <xdr:rowOff>9525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66675</xdr:colOff>
          <xdr:row>14</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66675</xdr:colOff>
          <xdr:row>58</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66675</xdr:colOff>
          <xdr:row>58</xdr:row>
          <xdr:rowOff>9525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xdr:row>
          <xdr:rowOff>0</xdr:rowOff>
        </xdr:from>
        <xdr:to>
          <xdr:col>29</xdr:col>
          <xdr:colOff>66675</xdr:colOff>
          <xdr:row>58</xdr:row>
          <xdr:rowOff>9525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95250</xdr:colOff>
          <xdr:row>6</xdr:row>
          <xdr:rowOff>9525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95250</xdr:colOff>
          <xdr:row>7</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95250</xdr:colOff>
          <xdr:row>8</xdr:row>
          <xdr:rowOff>9525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95250</xdr:colOff>
          <xdr:row>9</xdr:row>
          <xdr:rowOff>9525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95250</xdr:colOff>
          <xdr:row>10</xdr:row>
          <xdr:rowOff>9525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300-00006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95250</xdr:colOff>
          <xdr:row>11</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300-00006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9525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300-00006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9525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300-00006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0</xdr:rowOff>
        </xdr:from>
        <xdr:to>
          <xdr:col>15</xdr:col>
          <xdr:colOff>66675</xdr:colOff>
          <xdr:row>5</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300-00007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21</xdr:col>
          <xdr:colOff>66675</xdr:colOff>
          <xdr:row>5</xdr:row>
          <xdr:rowOff>9525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300-00007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xdr:row>
          <xdr:rowOff>0</xdr:rowOff>
        </xdr:from>
        <xdr:to>
          <xdr:col>27</xdr:col>
          <xdr:colOff>66675</xdr:colOff>
          <xdr:row>5</xdr:row>
          <xdr:rowOff>9525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300-00007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95250</xdr:colOff>
          <xdr:row>15</xdr:row>
          <xdr:rowOff>9525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95250</xdr:colOff>
          <xdr:row>18</xdr:row>
          <xdr:rowOff>9525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95250</xdr:colOff>
          <xdr:row>19</xdr:row>
          <xdr:rowOff>9525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95250</xdr:colOff>
          <xdr:row>20</xdr:row>
          <xdr:rowOff>9525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95250</xdr:colOff>
          <xdr:row>21</xdr:row>
          <xdr:rowOff>9525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95250</xdr:colOff>
          <xdr:row>22</xdr:row>
          <xdr:rowOff>9525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300-00007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95250</xdr:colOff>
          <xdr:row>24</xdr:row>
          <xdr:rowOff>9525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95250</xdr:colOff>
          <xdr:row>25</xdr:row>
          <xdr:rowOff>9525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95250</xdr:colOff>
          <xdr:row>26</xdr:row>
          <xdr:rowOff>9525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95250</xdr:colOff>
          <xdr:row>27</xdr:row>
          <xdr:rowOff>9525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95250</xdr:colOff>
          <xdr:row>28</xdr:row>
          <xdr:rowOff>9525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300-00008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95250</xdr:colOff>
          <xdr:row>29</xdr:row>
          <xdr:rowOff>9525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300-00008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95250</xdr:colOff>
          <xdr:row>30</xdr:row>
          <xdr:rowOff>9525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300-00008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95250</xdr:colOff>
          <xdr:row>33</xdr:row>
          <xdr:rowOff>9525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300-00008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95250</xdr:colOff>
          <xdr:row>34</xdr:row>
          <xdr:rowOff>9525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300-00008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95250</xdr:colOff>
          <xdr:row>35</xdr:row>
          <xdr:rowOff>9525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300-00008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95250</xdr:colOff>
          <xdr:row>37</xdr:row>
          <xdr:rowOff>9525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300-00008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95250</xdr:colOff>
          <xdr:row>40</xdr:row>
          <xdr:rowOff>9525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300-00008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95250</xdr:colOff>
          <xdr:row>41</xdr:row>
          <xdr:rowOff>9525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300-00008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95250</xdr:colOff>
          <xdr:row>42</xdr:row>
          <xdr:rowOff>9525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300-00008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95250</xdr:colOff>
          <xdr:row>43</xdr:row>
          <xdr:rowOff>9525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300-00008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95250</xdr:colOff>
          <xdr:row>46</xdr:row>
          <xdr:rowOff>9525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300-00008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95250</xdr:colOff>
          <xdr:row>47</xdr:row>
          <xdr:rowOff>9525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300-00008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95250</xdr:colOff>
          <xdr:row>49</xdr:row>
          <xdr:rowOff>9525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300-00008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95250</xdr:colOff>
          <xdr:row>50</xdr:row>
          <xdr:rowOff>9525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300-00008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95250</xdr:colOff>
          <xdr:row>51</xdr:row>
          <xdr:rowOff>9525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300-00008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95250</xdr:colOff>
          <xdr:row>52</xdr:row>
          <xdr:rowOff>9525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300-00009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95250</xdr:colOff>
          <xdr:row>53</xdr:row>
          <xdr:rowOff>9525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300-00009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95250</xdr:colOff>
          <xdr:row>54</xdr:row>
          <xdr:rowOff>9525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300-00009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95250</xdr:colOff>
          <xdr:row>55</xdr:row>
          <xdr:rowOff>9525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300-00009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95250</xdr:colOff>
          <xdr:row>56</xdr:row>
          <xdr:rowOff>9525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300-00009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95250</xdr:colOff>
          <xdr:row>57</xdr:row>
          <xdr:rowOff>9525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300-00009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95250</xdr:colOff>
          <xdr:row>59</xdr:row>
          <xdr:rowOff>9525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300-00009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95250</xdr:colOff>
          <xdr:row>60</xdr:row>
          <xdr:rowOff>9525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300-00009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95250</xdr:colOff>
          <xdr:row>61</xdr:row>
          <xdr:rowOff>9525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300-00009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95250</xdr:colOff>
          <xdr:row>66</xdr:row>
          <xdr:rowOff>9525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300-00009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95250</xdr:colOff>
          <xdr:row>67</xdr:row>
          <xdr:rowOff>9525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300-00009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95250</xdr:colOff>
          <xdr:row>68</xdr:row>
          <xdr:rowOff>9525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300-00009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95250</xdr:colOff>
          <xdr:row>69</xdr:row>
          <xdr:rowOff>9525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300-00009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95250</xdr:colOff>
          <xdr:row>70</xdr:row>
          <xdr:rowOff>9525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300-0000A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95250</xdr:colOff>
          <xdr:row>71</xdr:row>
          <xdr:rowOff>9525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300-0000A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95250</xdr:colOff>
          <xdr:row>72</xdr:row>
          <xdr:rowOff>9525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300-0000A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95250</xdr:colOff>
          <xdr:row>73</xdr:row>
          <xdr:rowOff>9525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300-0000A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95250</xdr:colOff>
          <xdr:row>74</xdr:row>
          <xdr:rowOff>9525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300-0000A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95250</xdr:colOff>
          <xdr:row>75</xdr:row>
          <xdr:rowOff>9525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300-0000A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95250</xdr:colOff>
          <xdr:row>76</xdr:row>
          <xdr:rowOff>9525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300-0000A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95250</xdr:colOff>
          <xdr:row>77</xdr:row>
          <xdr:rowOff>9525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300-0000A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95250</xdr:colOff>
          <xdr:row>78</xdr:row>
          <xdr:rowOff>9525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300-0000A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95250</xdr:colOff>
          <xdr:row>79</xdr:row>
          <xdr:rowOff>9525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300-0000A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95250</xdr:colOff>
          <xdr:row>80</xdr:row>
          <xdr:rowOff>9525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300-0000A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95250</xdr:colOff>
          <xdr:row>81</xdr:row>
          <xdr:rowOff>9525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300-0000A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95250</xdr:colOff>
          <xdr:row>82</xdr:row>
          <xdr:rowOff>9525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300-0000A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95250</xdr:colOff>
          <xdr:row>83</xdr:row>
          <xdr:rowOff>9525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300-0000A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95250</xdr:colOff>
          <xdr:row>84</xdr:row>
          <xdr:rowOff>9525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300-0000A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95250</xdr:colOff>
          <xdr:row>85</xdr:row>
          <xdr:rowOff>9525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300-0000A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95250</xdr:colOff>
          <xdr:row>86</xdr:row>
          <xdr:rowOff>9525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300-0000B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95250</xdr:colOff>
          <xdr:row>87</xdr:row>
          <xdr:rowOff>9525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300-0000B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95250</xdr:colOff>
          <xdr:row>88</xdr:row>
          <xdr:rowOff>9525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300-0000B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95250</xdr:colOff>
          <xdr:row>89</xdr:row>
          <xdr:rowOff>9525</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300-0000B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95250</xdr:colOff>
          <xdr:row>90</xdr:row>
          <xdr:rowOff>9525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300-0000B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95250</xdr:colOff>
          <xdr:row>91</xdr:row>
          <xdr:rowOff>9525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300-0000B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95250</xdr:colOff>
          <xdr:row>92</xdr:row>
          <xdr:rowOff>9525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300-0000B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95250</xdr:colOff>
          <xdr:row>93</xdr:row>
          <xdr:rowOff>9525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300-0000B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95250</xdr:colOff>
          <xdr:row>94</xdr:row>
          <xdr:rowOff>9525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300-0000B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95250</xdr:colOff>
          <xdr:row>95</xdr:row>
          <xdr:rowOff>9525</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300-0000B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95250</xdr:colOff>
          <xdr:row>96</xdr:row>
          <xdr:rowOff>9525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300-0000B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95250</xdr:colOff>
          <xdr:row>97</xdr:row>
          <xdr:rowOff>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300-0000B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66675</xdr:colOff>
          <xdr:row>14</xdr:row>
          <xdr:rowOff>9525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300-0000B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66675</xdr:colOff>
          <xdr:row>14</xdr:row>
          <xdr:rowOff>9525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300-0000B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66675</xdr:colOff>
          <xdr:row>14</xdr:row>
          <xdr:rowOff>9525</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300-0000B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66675</xdr:colOff>
          <xdr:row>58</xdr:row>
          <xdr:rowOff>9525</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300-0000C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66675</xdr:colOff>
          <xdr:row>58</xdr:row>
          <xdr:rowOff>9525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300-0000C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xdr:row>
          <xdr:rowOff>0</xdr:rowOff>
        </xdr:from>
        <xdr:to>
          <xdr:col>29</xdr:col>
          <xdr:colOff>66675</xdr:colOff>
          <xdr:row>58</xdr:row>
          <xdr:rowOff>9525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300-0000C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B6EF16CA-D8DC-4571-BEBC-4C7B7F05B677}"/>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C846B5A3-94BF-4622-ABC3-2EA47FD5A444}"/>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526A0832-6DEF-4786-9B7D-E838003BB03C}"/>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1FA4AA30-5DB8-43FF-83FC-0AD571D07B40}"/>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882598A4-45BF-4F97-ABF3-0BD1960FCB80}"/>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FE9A75AA-59B2-4A92-BDB1-91170364D00F}"/>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msn.sgs.com/?c=H12A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msn.sgs.com/?c=H12A0" TargetMode="External"/><Relationship Id="rId6" Type="http://schemas.openxmlformats.org/officeDocument/2006/relationships/vmlDrawing" Target="../drawings/vmlDrawing3.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omments" Target="../comments1.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87" Type="http://schemas.openxmlformats.org/officeDocument/2006/relationships/ctrlProp" Target="../ctrlProps/ctrlProp122.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vmlDrawing" Target="../drawings/vmlDrawing5.v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4.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88" Type="http://schemas.openxmlformats.org/officeDocument/2006/relationships/ctrlProp" Target="../ctrlProps/ctrlProp123.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86" Type="http://schemas.openxmlformats.org/officeDocument/2006/relationships/ctrlProp" Target="../ctrlProps/ctrlProp12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55" Type="http://schemas.openxmlformats.org/officeDocument/2006/relationships/ctrlProp" Target="../ctrlProps/ctrlProp175.xml"/><Relationship Id="rId63" Type="http://schemas.openxmlformats.org/officeDocument/2006/relationships/ctrlProp" Target="../ctrlProps/ctrlProp183.xml"/><Relationship Id="rId68" Type="http://schemas.openxmlformats.org/officeDocument/2006/relationships/ctrlProp" Target="../ctrlProps/ctrlProp188.xml"/><Relationship Id="rId76" Type="http://schemas.openxmlformats.org/officeDocument/2006/relationships/ctrlProp" Target="../ctrlProps/ctrlProp196.xml"/><Relationship Id="rId84" Type="http://schemas.openxmlformats.org/officeDocument/2006/relationships/ctrlProp" Target="../ctrlProps/ctrlProp204.xml"/><Relationship Id="rId7" Type="http://schemas.openxmlformats.org/officeDocument/2006/relationships/ctrlProp" Target="../ctrlProps/ctrlProp127.xml"/><Relationship Id="rId71" Type="http://schemas.openxmlformats.org/officeDocument/2006/relationships/ctrlProp" Target="../ctrlProps/ctrlProp191.xml"/><Relationship Id="rId2" Type="http://schemas.openxmlformats.org/officeDocument/2006/relationships/drawing" Target="../drawings/drawing4.xml"/><Relationship Id="rId16" Type="http://schemas.openxmlformats.org/officeDocument/2006/relationships/ctrlProp" Target="../ctrlProps/ctrlProp136.xml"/><Relationship Id="rId29" Type="http://schemas.openxmlformats.org/officeDocument/2006/relationships/ctrlProp" Target="../ctrlProps/ctrlProp149.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3" Type="http://schemas.openxmlformats.org/officeDocument/2006/relationships/ctrlProp" Target="../ctrlProps/ctrlProp173.xml"/><Relationship Id="rId58" Type="http://schemas.openxmlformats.org/officeDocument/2006/relationships/ctrlProp" Target="../ctrlProps/ctrlProp178.xml"/><Relationship Id="rId66" Type="http://schemas.openxmlformats.org/officeDocument/2006/relationships/ctrlProp" Target="../ctrlProps/ctrlProp186.xml"/><Relationship Id="rId74" Type="http://schemas.openxmlformats.org/officeDocument/2006/relationships/ctrlProp" Target="../ctrlProps/ctrlProp194.xml"/><Relationship Id="rId79" Type="http://schemas.openxmlformats.org/officeDocument/2006/relationships/ctrlProp" Target="../ctrlProps/ctrlProp199.xml"/><Relationship Id="rId87" Type="http://schemas.openxmlformats.org/officeDocument/2006/relationships/ctrlProp" Target="../ctrlProps/ctrlProp207.xml"/><Relationship Id="rId5" Type="http://schemas.openxmlformats.org/officeDocument/2006/relationships/ctrlProp" Target="../ctrlProps/ctrlProp125.xml"/><Relationship Id="rId61" Type="http://schemas.openxmlformats.org/officeDocument/2006/relationships/ctrlProp" Target="../ctrlProps/ctrlProp181.xml"/><Relationship Id="rId82" Type="http://schemas.openxmlformats.org/officeDocument/2006/relationships/ctrlProp" Target="../ctrlProps/ctrlProp202.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56" Type="http://schemas.openxmlformats.org/officeDocument/2006/relationships/ctrlProp" Target="../ctrlProps/ctrlProp176.xml"/><Relationship Id="rId64" Type="http://schemas.openxmlformats.org/officeDocument/2006/relationships/ctrlProp" Target="../ctrlProps/ctrlProp184.xml"/><Relationship Id="rId69" Type="http://schemas.openxmlformats.org/officeDocument/2006/relationships/ctrlProp" Target="../ctrlProps/ctrlProp189.xml"/><Relationship Id="rId77" Type="http://schemas.openxmlformats.org/officeDocument/2006/relationships/ctrlProp" Target="../ctrlProps/ctrlProp197.xml"/><Relationship Id="rId8" Type="http://schemas.openxmlformats.org/officeDocument/2006/relationships/ctrlProp" Target="../ctrlProps/ctrlProp128.xml"/><Relationship Id="rId51" Type="http://schemas.openxmlformats.org/officeDocument/2006/relationships/ctrlProp" Target="../ctrlProps/ctrlProp171.xml"/><Relationship Id="rId72" Type="http://schemas.openxmlformats.org/officeDocument/2006/relationships/ctrlProp" Target="../ctrlProps/ctrlProp192.xml"/><Relationship Id="rId80" Type="http://schemas.openxmlformats.org/officeDocument/2006/relationships/ctrlProp" Target="../ctrlProps/ctrlProp200.xml"/><Relationship Id="rId85" Type="http://schemas.openxmlformats.org/officeDocument/2006/relationships/ctrlProp" Target="../ctrlProps/ctrlProp205.xml"/><Relationship Id="rId3" Type="http://schemas.openxmlformats.org/officeDocument/2006/relationships/vmlDrawing" Target="../drawings/vmlDrawing6.v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59" Type="http://schemas.openxmlformats.org/officeDocument/2006/relationships/ctrlProp" Target="../ctrlProps/ctrlProp179.xml"/><Relationship Id="rId67" Type="http://schemas.openxmlformats.org/officeDocument/2006/relationships/ctrlProp" Target="../ctrlProps/ctrlProp187.xml"/><Relationship Id="rId20" Type="http://schemas.openxmlformats.org/officeDocument/2006/relationships/ctrlProp" Target="../ctrlProps/ctrlProp140.xml"/><Relationship Id="rId41" Type="http://schemas.openxmlformats.org/officeDocument/2006/relationships/ctrlProp" Target="../ctrlProps/ctrlProp161.xml"/><Relationship Id="rId54" Type="http://schemas.openxmlformats.org/officeDocument/2006/relationships/ctrlProp" Target="../ctrlProps/ctrlProp174.xml"/><Relationship Id="rId62" Type="http://schemas.openxmlformats.org/officeDocument/2006/relationships/ctrlProp" Target="../ctrlProps/ctrlProp182.xml"/><Relationship Id="rId70" Type="http://schemas.openxmlformats.org/officeDocument/2006/relationships/ctrlProp" Target="../ctrlProps/ctrlProp190.xml"/><Relationship Id="rId75" Type="http://schemas.openxmlformats.org/officeDocument/2006/relationships/ctrlProp" Target="../ctrlProps/ctrlProp195.xml"/><Relationship Id="rId83"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26.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57" Type="http://schemas.openxmlformats.org/officeDocument/2006/relationships/ctrlProp" Target="../ctrlProps/ctrlProp177.xml"/><Relationship Id="rId10" Type="http://schemas.openxmlformats.org/officeDocument/2006/relationships/ctrlProp" Target="../ctrlProps/ctrlProp130.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60" Type="http://schemas.openxmlformats.org/officeDocument/2006/relationships/ctrlProp" Target="../ctrlProps/ctrlProp180.xml"/><Relationship Id="rId65" Type="http://schemas.openxmlformats.org/officeDocument/2006/relationships/ctrlProp" Target="../ctrlProps/ctrlProp185.xml"/><Relationship Id="rId73" Type="http://schemas.openxmlformats.org/officeDocument/2006/relationships/ctrlProp" Target="../ctrlProps/ctrlProp193.xml"/><Relationship Id="rId78" Type="http://schemas.openxmlformats.org/officeDocument/2006/relationships/ctrlProp" Target="../ctrlProps/ctrlProp198.xml"/><Relationship Id="rId81" Type="http://schemas.openxmlformats.org/officeDocument/2006/relationships/ctrlProp" Target="../ctrlProps/ctrlProp201.xml"/><Relationship Id="rId86"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32D0-74CD-4510-BE31-C51C15E04DBC}">
  <sheetPr codeName="Sheet11"/>
  <dimension ref="B1:F6"/>
  <sheetViews>
    <sheetView workbookViewId="0">
      <selection activeCell="C14" sqref="C14"/>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44" t="s">
        <v>220</v>
      </c>
      <c r="F1" s="44" t="s">
        <v>226</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109</v>
      </c>
      <c r="D2" s="60" t="str">
        <f>IF('清潔用品 測試項目'!AY3="","",'清潔用品 測試項目'!AY3)</f>
        <v/>
      </c>
      <c r="E2" s="44" t="s">
        <v>221</v>
      </c>
      <c r="F2" s="44" t="s">
        <v>455</v>
      </c>
    </row>
    <row r="3" spans="2:6">
      <c r="B3" s="59"/>
      <c r="E3" s="44" t="s">
        <v>1</v>
      </c>
      <c r="F3" s="44">
        <v>3.1</v>
      </c>
    </row>
    <row r="4" spans="2:6">
      <c r="B4" s="59"/>
      <c r="E4" s="44" t="s">
        <v>0</v>
      </c>
      <c r="F4" s="61" t="s">
        <v>465</v>
      </c>
    </row>
    <row r="5" spans="2:6">
      <c r="D5" s="60"/>
      <c r="E5" s="44" t="s">
        <v>222</v>
      </c>
      <c r="F5" s="44" t="s">
        <v>223</v>
      </c>
    </row>
    <row r="6" spans="2:6">
      <c r="E6" s="44" t="s">
        <v>224</v>
      </c>
      <c r="F6" s="44" t="s">
        <v>225</v>
      </c>
    </row>
  </sheetData>
  <sheetProtection algorithmName="SHA-512" hashValue="a0pzvcuBvGbIKV/0YOkBjg9TRn2g8OwR+S+lpSuxEz0KlMtzE8ohVa8phnhte79vwMA6x8KYSlkjMuZxli+MgA==" saltValue="QjHj93kdhpbgiAe7eDrW5Q=="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1021F-C650-46CE-9E75-675BA3B30BB4}">
  <sheetPr codeName="Sheet14">
    <pageSetUpPr fitToPage="1"/>
  </sheetPr>
  <dimension ref="A1:CJ87"/>
  <sheetViews>
    <sheetView tabSelected="1" view="pageBreakPreview" topLeftCell="A41" zoomScale="130" zoomScaleNormal="100" zoomScaleSheetLayoutView="130" workbookViewId="0"/>
  </sheetViews>
  <sheetFormatPr defaultRowHeight="15.75"/>
  <cols>
    <col min="1" max="1" width="23.42578125" style="4" customWidth="1"/>
    <col min="2" max="3" width="3.7109375" style="336" customWidth="1"/>
    <col min="4" max="4" width="2.7109375" style="336" customWidth="1"/>
    <col min="5" max="8" width="4.28515625" style="336" customWidth="1"/>
    <col min="9" max="9" width="2.7109375" style="336" customWidth="1"/>
    <col min="10" max="13" width="4.28515625" style="336" customWidth="1"/>
    <col min="14" max="14" width="2.7109375" style="336" customWidth="1"/>
    <col min="15" max="20" width="4.28515625" style="336" customWidth="1"/>
    <col min="21" max="21" width="2.7109375" style="336" customWidth="1"/>
    <col min="22" max="23" width="4.28515625" style="336" customWidth="1"/>
    <col min="24" max="25" width="4.28515625" style="336" hidden="1" customWidth="1"/>
    <col min="26" max="27" width="4.28515625" style="336" customWidth="1"/>
    <col min="28" max="28" width="4.28515625" style="336" hidden="1" customWidth="1"/>
    <col min="29" max="29" width="2.7109375" style="336" customWidth="1"/>
    <col min="30" max="34" width="4.28515625" style="336" customWidth="1"/>
    <col min="35" max="35" width="4.28515625" style="336" hidden="1" customWidth="1"/>
    <col min="36" max="36" width="1.42578125" style="336" customWidth="1"/>
    <col min="37" max="37" width="12" style="44" customWidth="1"/>
    <col min="38" max="38" width="15.7109375" hidden="1" customWidth="1"/>
    <col min="39" max="39" width="10.85546875" hidden="1" customWidth="1"/>
    <col min="40" max="41" width="9.140625" hidden="1" customWidth="1"/>
    <col min="42" max="42" width="9.140625" style="4" hidden="1" customWidth="1"/>
    <col min="43" max="43" width="10.85546875" style="5" hidden="1" customWidth="1"/>
    <col min="44" max="44" width="99.28515625" style="4" hidden="1" customWidth="1"/>
    <col min="45" max="45" width="9.42578125" customWidth="1"/>
    <col min="54" max="55" width="3.7109375" style="276" hidden="1" customWidth="1"/>
    <col min="56" max="56" width="2.7109375" style="276" hidden="1" customWidth="1"/>
    <col min="57" max="60" width="4.28515625" style="276" hidden="1" customWidth="1"/>
    <col min="61" max="61" width="2.7109375" style="276" hidden="1" customWidth="1"/>
    <col min="62" max="65" width="4.28515625" style="276" hidden="1" customWidth="1"/>
    <col min="66" max="66" width="2.7109375" style="276" hidden="1" customWidth="1"/>
    <col min="67" max="72" width="4.28515625" style="276" hidden="1" customWidth="1"/>
    <col min="73" max="73" width="2.7109375" style="276" hidden="1" customWidth="1"/>
    <col min="74" max="80" width="4.28515625" style="276" hidden="1" customWidth="1"/>
    <col min="81" max="81" width="2.7109375" style="276" hidden="1" customWidth="1"/>
    <col min="82" max="88" width="4.28515625" style="276" hidden="1" customWidth="1"/>
  </cols>
  <sheetData>
    <row r="1" spans="1:88" ht="15.95" customHeight="1" thickTop="1" thickBot="1">
      <c r="B1" s="569" t="s">
        <v>231</v>
      </c>
      <c r="C1" s="570"/>
      <c r="D1" s="570"/>
      <c r="E1" s="570"/>
      <c r="F1" s="570"/>
      <c r="G1" s="570"/>
      <c r="H1" s="570"/>
      <c r="I1" s="570"/>
      <c r="J1" s="570"/>
      <c r="K1" s="570"/>
      <c r="L1" s="570"/>
      <c r="M1" s="570" t="s">
        <v>232</v>
      </c>
      <c r="N1" s="570"/>
      <c r="O1" s="570"/>
      <c r="P1" s="570"/>
      <c r="Q1" s="570"/>
      <c r="R1" s="570"/>
      <c r="S1" s="570"/>
      <c r="T1" s="570"/>
      <c r="U1" s="570"/>
      <c r="V1" s="570"/>
      <c r="W1" s="570"/>
      <c r="X1" s="63"/>
      <c r="Y1" s="63"/>
      <c r="Z1" s="570" t="s">
        <v>233</v>
      </c>
      <c r="AA1" s="570"/>
      <c r="AB1" s="570"/>
      <c r="AC1" s="570"/>
      <c r="AD1" s="570"/>
      <c r="AE1" s="570"/>
      <c r="AF1" s="570"/>
      <c r="AG1" s="570"/>
      <c r="AH1" s="570"/>
      <c r="AI1" s="570"/>
      <c r="AJ1" s="571"/>
      <c r="AL1" s="64"/>
      <c r="BB1" s="65" t="s">
        <v>234</v>
      </c>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7"/>
    </row>
    <row r="2" spans="1:88" ht="18" hidden="1" customHeight="1" thickTop="1" thickBot="1">
      <c r="B2" s="68"/>
      <c r="C2" s="69"/>
      <c r="D2" s="70" t="s">
        <v>235</v>
      </c>
      <c r="E2" s="62"/>
      <c r="F2" s="62"/>
      <c r="G2" s="62"/>
      <c r="H2" s="62"/>
      <c r="I2" s="71"/>
      <c r="J2" s="71"/>
      <c r="K2" s="71"/>
      <c r="L2" s="71"/>
      <c r="M2" s="71"/>
      <c r="N2" s="71"/>
      <c r="O2" s="71"/>
      <c r="P2" s="71"/>
      <c r="Q2" s="71"/>
      <c r="R2" s="71"/>
      <c r="S2" s="71"/>
      <c r="T2" s="71"/>
      <c r="U2" s="72"/>
      <c r="V2" s="62"/>
      <c r="W2" s="62"/>
      <c r="X2" s="62"/>
      <c r="Y2" s="62"/>
      <c r="Z2" s="62"/>
      <c r="AA2" s="71"/>
      <c r="AB2" s="71"/>
      <c r="AC2" s="71"/>
      <c r="AD2" s="71"/>
      <c r="AE2" s="71"/>
      <c r="AF2" s="71"/>
      <c r="AG2" s="71"/>
      <c r="AH2" s="71"/>
      <c r="AI2" s="71"/>
      <c r="AJ2" s="73"/>
      <c r="AL2" s="74"/>
      <c r="AN2" s="6"/>
      <c r="AO2" s="6"/>
      <c r="BB2" s="75"/>
      <c r="BC2" s="76"/>
      <c r="BD2" s="77" t="s">
        <v>236</v>
      </c>
      <c r="BE2" s="78"/>
      <c r="BF2" s="78"/>
      <c r="BG2" s="78"/>
      <c r="BH2" s="78"/>
      <c r="BI2" s="78"/>
      <c r="BJ2" s="78"/>
      <c r="BK2" s="78"/>
      <c r="BL2" s="79"/>
      <c r="BM2" s="80"/>
      <c r="BN2" s="81"/>
      <c r="BO2" s="81"/>
      <c r="BP2" s="81"/>
      <c r="BQ2" s="81"/>
      <c r="BR2" s="81"/>
      <c r="BS2" s="81"/>
      <c r="BT2" s="82"/>
      <c r="BU2" s="83"/>
      <c r="BV2" s="84"/>
      <c r="BW2" s="84"/>
      <c r="BX2" s="84"/>
      <c r="BY2" s="84"/>
      <c r="BZ2" s="84"/>
      <c r="CA2" s="80"/>
      <c r="CB2" s="81"/>
      <c r="CC2" s="81"/>
      <c r="CD2" s="81"/>
      <c r="CE2" s="81"/>
      <c r="CF2" s="81"/>
      <c r="CG2" s="81"/>
      <c r="CH2" s="81"/>
      <c r="CI2" s="81"/>
      <c r="CJ2" s="85"/>
    </row>
    <row r="3" spans="1:88" ht="20.100000000000001" customHeight="1" thickTop="1">
      <c r="B3" s="572" t="s">
        <v>4</v>
      </c>
      <c r="C3" s="575" t="s">
        <v>5</v>
      </c>
      <c r="D3" s="577" t="s">
        <v>237</v>
      </c>
      <c r="E3" s="578"/>
      <c r="F3" s="578"/>
      <c r="G3" s="578"/>
      <c r="H3" s="578"/>
      <c r="I3" s="578"/>
      <c r="J3" s="578"/>
      <c r="K3" s="579"/>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1"/>
      <c r="AK3" s="86" t="str" cm="1">
        <f t="array" aca="1" ref="AK3" ca="1">IF($BU$25,IF(SUMPRODUCT(LEN(L3)-LEN(SUBSTITUTE(LOWER(L3), MID("abcdefghijklmnopqrstuvwxyz", ROW(INDIRECT("1:26")), 1), ""))) &lt;= 2, "←請填寫英文Please fill in English.",""),"")</f>
        <v/>
      </c>
      <c r="AL3" s="86"/>
      <c r="AO3" t="str">
        <f>彙整資料!B2</f>
        <v/>
      </c>
      <c r="BB3" s="87" t="s">
        <v>238</v>
      </c>
      <c r="BC3" s="88" t="s">
        <v>239</v>
      </c>
      <c r="BD3" s="89" t="s">
        <v>240</v>
      </c>
      <c r="BE3" s="90"/>
      <c r="BF3" s="90"/>
      <c r="BG3" s="90"/>
      <c r="BH3" s="90"/>
      <c r="BI3" s="90"/>
      <c r="BJ3" s="90"/>
      <c r="BK3" s="90"/>
      <c r="BL3" s="91"/>
      <c r="BM3" s="92"/>
      <c r="BN3" s="93"/>
      <c r="BO3" s="93"/>
      <c r="BP3" s="93"/>
      <c r="BQ3" s="93"/>
      <c r="BR3" s="93"/>
      <c r="BS3" s="93"/>
      <c r="BT3" s="93"/>
      <c r="BU3" s="93"/>
      <c r="BV3" s="93"/>
      <c r="BW3" s="93"/>
      <c r="BX3" s="93"/>
      <c r="BY3" s="93"/>
      <c r="BZ3" s="93"/>
      <c r="CA3" s="93"/>
      <c r="CB3" s="93"/>
      <c r="CC3" s="93"/>
      <c r="CD3" s="93"/>
      <c r="CE3" s="93"/>
      <c r="CF3" s="93"/>
      <c r="CG3" s="93"/>
      <c r="CH3" s="93"/>
      <c r="CI3" s="93"/>
      <c r="CJ3" s="94"/>
    </row>
    <row r="4" spans="1:88" ht="20.100000000000001" customHeight="1">
      <c r="B4" s="573"/>
      <c r="C4" s="576"/>
      <c r="D4" s="582" t="s">
        <v>241</v>
      </c>
      <c r="E4" s="583"/>
      <c r="F4" s="583"/>
      <c r="G4" s="583"/>
      <c r="H4" s="583"/>
      <c r="I4" s="583"/>
      <c r="J4" s="583"/>
      <c r="K4" s="584"/>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1"/>
      <c r="AK4" s="86" t="str" cm="1">
        <f t="array" aca="1" ref="AK4" ca="1">IF($BU$25,IF(SUMPRODUCT(LEN(L4)-LEN(SUBSTITUTE(LOWER(L4), MID("abcdefghijklmnopqrstuvwxyz", ROW(INDIRECT("1:26")), 1), ""))) &lt;= 2, "←請填寫英文Please fill in English.",""),"")</f>
        <v/>
      </c>
      <c r="AL4" s="86"/>
      <c r="BB4" s="75"/>
      <c r="BC4" s="95"/>
      <c r="BD4" s="96" t="s">
        <v>242</v>
      </c>
      <c r="BE4" s="97"/>
      <c r="BF4" s="97"/>
      <c r="BG4" s="97"/>
      <c r="BH4" s="97"/>
      <c r="BI4" s="97"/>
      <c r="BJ4" s="97"/>
      <c r="BK4" s="97"/>
      <c r="BL4" s="98"/>
      <c r="BM4" s="80"/>
      <c r="BN4" s="81"/>
      <c r="BO4" s="81"/>
      <c r="BP4" s="81"/>
      <c r="BQ4" s="81"/>
      <c r="BR4" s="81"/>
      <c r="BS4" s="81"/>
      <c r="BT4" s="81"/>
      <c r="BU4" s="81"/>
      <c r="BV4" s="81"/>
      <c r="BW4" s="81"/>
      <c r="BX4" s="81"/>
      <c r="BY4" s="81"/>
      <c r="BZ4" s="81"/>
      <c r="CA4" s="81"/>
      <c r="CB4" s="81"/>
      <c r="CC4" s="81"/>
      <c r="CD4" s="81"/>
      <c r="CE4" s="81"/>
      <c r="CF4" s="81"/>
      <c r="CG4" s="81"/>
      <c r="CH4" s="81"/>
      <c r="CI4" s="81"/>
      <c r="CJ4" s="99"/>
    </row>
    <row r="5" spans="1:88" ht="20.100000000000001" customHeight="1">
      <c r="B5" s="573"/>
      <c r="C5" s="576"/>
      <c r="D5" s="582" t="s">
        <v>243</v>
      </c>
      <c r="E5" s="583"/>
      <c r="F5" s="583"/>
      <c r="G5" s="583"/>
      <c r="H5" s="583"/>
      <c r="I5" s="583"/>
      <c r="J5" s="583"/>
      <c r="K5" s="584"/>
      <c r="L5" s="440"/>
      <c r="M5" s="440"/>
      <c r="N5" s="440"/>
      <c r="O5" s="440"/>
      <c r="P5" s="440"/>
      <c r="Q5" s="440"/>
      <c r="R5" s="440"/>
      <c r="S5" s="440"/>
      <c r="T5" s="595"/>
      <c r="U5" s="596" t="s">
        <v>244</v>
      </c>
      <c r="V5" s="597"/>
      <c r="W5" s="598"/>
      <c r="X5" s="100"/>
      <c r="Y5" s="100"/>
      <c r="Z5" s="440"/>
      <c r="AA5" s="440"/>
      <c r="AB5" s="440"/>
      <c r="AC5" s="440"/>
      <c r="AD5" s="440"/>
      <c r="AE5" s="440"/>
      <c r="AF5" s="440"/>
      <c r="AG5" s="440"/>
      <c r="AH5" s="440"/>
      <c r="AI5" s="440"/>
      <c r="AJ5" s="441"/>
      <c r="AK5" s="86"/>
      <c r="AL5" s="86"/>
      <c r="BB5" s="75"/>
      <c r="BC5" s="95"/>
      <c r="BD5" s="101" t="s">
        <v>245</v>
      </c>
      <c r="BE5" s="102"/>
      <c r="BF5" s="102"/>
      <c r="BG5" s="102"/>
      <c r="BH5" s="102"/>
      <c r="BI5" s="102"/>
      <c r="BJ5" s="102"/>
      <c r="BK5" s="102"/>
      <c r="BL5" s="103"/>
      <c r="BM5" s="80"/>
      <c r="BN5" s="81"/>
      <c r="BO5" s="81"/>
      <c r="BP5" s="81"/>
      <c r="BQ5" s="81"/>
      <c r="BR5" s="81"/>
      <c r="BS5" s="81"/>
      <c r="BT5" s="82"/>
      <c r="BU5" s="104" t="s">
        <v>246</v>
      </c>
      <c r="BV5" s="105"/>
      <c r="BW5" s="106"/>
      <c r="BX5" s="105"/>
      <c r="BY5" s="105"/>
      <c r="BZ5" s="81"/>
      <c r="CA5" s="81"/>
      <c r="CB5" s="81"/>
      <c r="CC5" s="81"/>
      <c r="CD5" s="81"/>
      <c r="CE5" s="81"/>
      <c r="CF5" s="81"/>
      <c r="CG5" s="81"/>
      <c r="CH5" s="81"/>
      <c r="CI5" s="81"/>
      <c r="CJ5" s="99"/>
    </row>
    <row r="6" spans="1:88" ht="20.100000000000001" customHeight="1">
      <c r="A6" s="107"/>
      <c r="B6" s="573"/>
      <c r="C6" s="576"/>
      <c r="D6" s="582" t="s">
        <v>247</v>
      </c>
      <c r="E6" s="583"/>
      <c r="F6" s="583"/>
      <c r="G6" s="583"/>
      <c r="H6" s="583"/>
      <c r="I6" s="583"/>
      <c r="J6" s="583"/>
      <c r="K6" s="583"/>
      <c r="L6" s="439"/>
      <c r="M6" s="440"/>
      <c r="N6" s="440"/>
      <c r="O6" s="440"/>
      <c r="P6" s="440"/>
      <c r="Q6" s="440"/>
      <c r="R6" s="440"/>
      <c r="S6" s="440"/>
      <c r="T6" s="440"/>
      <c r="U6" s="440"/>
      <c r="V6" s="440"/>
      <c r="W6" s="440"/>
      <c r="X6" s="440"/>
      <c r="Y6" s="440"/>
      <c r="Z6" s="440"/>
      <c r="AA6" s="440"/>
      <c r="AB6" s="440"/>
      <c r="AC6" s="440"/>
      <c r="AD6" s="440"/>
      <c r="AE6" s="440"/>
      <c r="AF6" s="440"/>
      <c r="AG6" s="440"/>
      <c r="AH6" s="440"/>
      <c r="AI6" s="440"/>
      <c r="AJ6" s="441"/>
      <c r="AK6" s="86" t="str" cm="1">
        <f t="array" aca="1" ref="AK6" ca="1">IF($BU$25,IF(SUMPRODUCT(LEN(L6)-LEN(SUBSTITUTE(LOWER(L6), MID("abcdefghijklmnopqrstuvwxyz", ROW(INDIRECT("1:26")), 1), ""))) &lt;= 2, "←請填寫英文Please fill in English.",""),"")</f>
        <v/>
      </c>
      <c r="AL6" s="86"/>
      <c r="BB6" s="75"/>
      <c r="BC6" s="95"/>
      <c r="BD6" s="96" t="s">
        <v>248</v>
      </c>
      <c r="BE6" s="97"/>
      <c r="BF6" s="97"/>
      <c r="BG6" s="97"/>
      <c r="BH6" s="97"/>
      <c r="BI6" s="97"/>
      <c r="BJ6" s="97"/>
      <c r="BK6" s="97"/>
      <c r="BL6" s="98"/>
      <c r="BM6" s="80"/>
      <c r="BN6" s="81"/>
      <c r="BO6" s="81"/>
      <c r="BP6" s="81"/>
      <c r="BQ6" s="81"/>
      <c r="BR6" s="81"/>
      <c r="BS6" s="81"/>
      <c r="BT6" s="81"/>
      <c r="BU6" s="81"/>
      <c r="BV6" s="81"/>
      <c r="BW6" s="81"/>
      <c r="BX6" s="81"/>
      <c r="BY6" s="81"/>
      <c r="BZ6" s="81"/>
      <c r="CA6" s="81"/>
      <c r="CB6" s="81"/>
      <c r="CC6" s="81"/>
      <c r="CD6" s="81"/>
      <c r="CE6" s="81"/>
      <c r="CF6" s="81"/>
      <c r="CG6" s="81"/>
      <c r="CH6" s="81"/>
      <c r="CI6" s="81"/>
      <c r="CJ6" s="99"/>
    </row>
    <row r="7" spans="1:88" ht="16.5" customHeight="1">
      <c r="A7" s="108"/>
      <c r="B7" s="573"/>
      <c r="C7" s="576"/>
      <c r="D7" s="599" t="s">
        <v>6</v>
      </c>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1"/>
      <c r="AK7" s="86"/>
      <c r="AL7" s="109"/>
      <c r="BB7" s="75"/>
      <c r="BC7" s="95"/>
      <c r="BD7" s="110" t="s">
        <v>249</v>
      </c>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2"/>
    </row>
    <row r="8" spans="1:88" ht="16.5" customHeight="1">
      <c r="B8" s="573"/>
      <c r="C8" s="576"/>
      <c r="D8" s="113"/>
      <c r="E8" s="585" t="s">
        <v>250</v>
      </c>
      <c r="F8" s="586"/>
      <c r="G8" s="586"/>
      <c r="H8" s="586"/>
      <c r="I8" s="586"/>
      <c r="J8" s="586"/>
      <c r="K8" s="586"/>
      <c r="L8" s="586"/>
      <c r="M8" s="587"/>
      <c r="N8" s="114"/>
      <c r="O8" s="588" t="s">
        <v>251</v>
      </c>
      <c r="P8" s="589"/>
      <c r="Q8" s="589"/>
      <c r="R8" s="589"/>
      <c r="S8" s="589"/>
      <c r="T8" s="589"/>
      <c r="U8" s="589"/>
      <c r="V8" s="589"/>
      <c r="W8" s="589"/>
      <c r="X8" s="589"/>
      <c r="Y8" s="589"/>
      <c r="Z8" s="589"/>
      <c r="AA8" s="589"/>
      <c r="AB8" s="589"/>
      <c r="AC8" s="589"/>
      <c r="AD8" s="589"/>
      <c r="AE8" s="589"/>
      <c r="AF8" s="589"/>
      <c r="AG8" s="589"/>
      <c r="AH8" s="589"/>
      <c r="AI8" s="589"/>
      <c r="AJ8" s="590"/>
      <c r="AK8" s="86"/>
      <c r="AL8" s="86"/>
      <c r="BB8" s="75"/>
      <c r="BC8" s="95"/>
      <c r="BD8" s="115" t="b">
        <v>0</v>
      </c>
      <c r="BE8" s="116" t="s">
        <v>252</v>
      </c>
      <c r="BF8" s="117"/>
      <c r="BG8" s="117"/>
      <c r="BH8" s="117"/>
      <c r="BI8" s="117"/>
      <c r="BJ8" s="117"/>
      <c r="BK8" s="117"/>
      <c r="BL8" s="117"/>
      <c r="BM8" s="118"/>
      <c r="BN8" s="119" t="b">
        <v>0</v>
      </c>
      <c r="BO8" s="116" t="s">
        <v>253</v>
      </c>
      <c r="BP8" s="120"/>
      <c r="BQ8" s="120"/>
      <c r="BR8" s="120"/>
      <c r="BS8" s="120"/>
      <c r="BT8" s="120"/>
      <c r="BU8" s="120"/>
      <c r="BV8" s="120"/>
      <c r="BW8" s="120"/>
      <c r="BX8" s="120"/>
      <c r="BY8" s="120"/>
      <c r="BZ8" s="120"/>
      <c r="CA8" s="120"/>
      <c r="CB8" s="120"/>
      <c r="CC8" s="120"/>
      <c r="CD8" s="120"/>
      <c r="CE8" s="120"/>
      <c r="CF8" s="120"/>
      <c r="CG8" s="120"/>
      <c r="CH8" s="120"/>
      <c r="CI8" s="120"/>
      <c r="CJ8" s="121"/>
    </row>
    <row r="9" spans="1:88" ht="20.100000000000001" customHeight="1">
      <c r="B9" s="573"/>
      <c r="C9" s="576"/>
      <c r="D9" s="591" t="s">
        <v>254</v>
      </c>
      <c r="E9" s="592"/>
      <c r="F9" s="592"/>
      <c r="G9" s="592"/>
      <c r="H9" s="592"/>
      <c r="I9" s="592"/>
      <c r="J9" s="592"/>
      <c r="K9" s="593"/>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94"/>
      <c r="AK9" s="86" t="str" cm="1">
        <f t="array" aca="1" ref="AK9" ca="1">IF(AND($BU$25,OR($BD$8,$BN$8)&lt;&gt;TRUE),IF(SUMPRODUCT(LEN(L9)-LEN(SUBSTITUTE(LOWER(L9), MID("abcdefghijklmnopqrstuvwxyz", ROW(INDIRECT("1:26")), 1), ""))) &lt;= 2, "←請填寫英文Please fill in English.",""),"")</f>
        <v/>
      </c>
      <c r="AL9" s="86"/>
      <c r="BB9" s="75"/>
      <c r="BC9" s="95"/>
      <c r="BD9" s="122" t="s">
        <v>255</v>
      </c>
      <c r="BE9" s="123"/>
      <c r="BF9" s="123"/>
      <c r="BG9" s="123"/>
      <c r="BH9" s="123"/>
      <c r="BI9" s="123"/>
      <c r="BJ9" s="123"/>
      <c r="BK9" s="124"/>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6"/>
    </row>
    <row r="10" spans="1:88" ht="20.100000000000001" customHeight="1">
      <c r="B10" s="573"/>
      <c r="C10" s="576"/>
      <c r="D10" s="591" t="s">
        <v>256</v>
      </c>
      <c r="E10" s="592"/>
      <c r="F10" s="592"/>
      <c r="G10" s="592"/>
      <c r="H10" s="592"/>
      <c r="I10" s="592"/>
      <c r="J10" s="592"/>
      <c r="K10" s="593"/>
      <c r="L10" s="439"/>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1"/>
      <c r="AK10" s="86" t="str" cm="1">
        <f t="array" aca="1" ref="AK10" ca="1">IF(AND($BU$25,OR($BD$8,$BN$8)&lt;&gt;TRUE),IF(SUMPRODUCT(LEN(L10)-LEN(SUBSTITUTE(LOWER(L10), MID("abcdefghijklmnopqrstuvwxyz", ROW(INDIRECT("1:26")), 1), ""))) &lt;= 2, "←請填寫英文Please fill in English.",""),"")</f>
        <v/>
      </c>
      <c r="AL10" s="86"/>
      <c r="BB10" s="75"/>
      <c r="BC10" s="95"/>
      <c r="BD10" s="122" t="s">
        <v>257</v>
      </c>
      <c r="BE10" s="123"/>
      <c r="BF10" s="123"/>
      <c r="BG10" s="123"/>
      <c r="BH10" s="123"/>
      <c r="BI10" s="123"/>
      <c r="BJ10" s="123"/>
      <c r="BK10" s="124"/>
      <c r="BL10" s="80"/>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99"/>
    </row>
    <row r="11" spans="1:88" ht="12" customHeight="1">
      <c r="B11" s="573"/>
      <c r="C11" s="576"/>
      <c r="D11" s="563" t="s">
        <v>258</v>
      </c>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5"/>
      <c r="BB11" s="75"/>
      <c r="BC11" s="95"/>
      <c r="BD11" s="127" t="s">
        <v>259</v>
      </c>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9"/>
    </row>
    <row r="12" spans="1:88" ht="12" customHeight="1" thickBot="1">
      <c r="B12" s="573"/>
      <c r="C12" s="576"/>
      <c r="D12" s="566" t="s">
        <v>260</v>
      </c>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8"/>
      <c r="BB12" s="75"/>
      <c r="BC12" s="95"/>
      <c r="BD12" s="130" t="s">
        <v>261</v>
      </c>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2"/>
    </row>
    <row r="13" spans="1:88" ht="20.100000000000001" customHeight="1">
      <c r="B13" s="573"/>
      <c r="C13" s="399"/>
      <c r="D13" s="537" t="s">
        <v>262</v>
      </c>
      <c r="E13" s="538"/>
      <c r="F13" s="538"/>
      <c r="G13" s="538"/>
      <c r="H13" s="538"/>
      <c r="I13" s="538"/>
      <c r="J13" s="538"/>
      <c r="K13" s="538"/>
      <c r="L13" s="539"/>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BB13" s="75"/>
      <c r="BC13" s="76"/>
      <c r="BD13" s="133" t="s">
        <v>263</v>
      </c>
      <c r="BE13" s="134"/>
      <c r="BF13" s="134"/>
      <c r="BG13" s="134"/>
      <c r="BH13" s="134"/>
      <c r="BI13" s="92"/>
      <c r="BJ13" s="93"/>
      <c r="BK13" s="93"/>
      <c r="BL13" s="93"/>
      <c r="BM13" s="93"/>
      <c r="BN13" s="93"/>
      <c r="BO13" s="93" t="s">
        <v>246</v>
      </c>
      <c r="BP13" s="93"/>
      <c r="BQ13" s="93"/>
      <c r="BR13" s="93"/>
      <c r="BS13" s="93" t="s">
        <v>264</v>
      </c>
      <c r="BT13" s="135"/>
      <c r="BU13" s="136"/>
      <c r="BV13" s="134"/>
      <c r="BW13" s="137"/>
      <c r="BX13" s="134"/>
      <c r="BY13" s="134"/>
      <c r="BZ13" s="93"/>
      <c r="CA13" s="93"/>
      <c r="CB13" s="93"/>
      <c r="CC13" s="93"/>
      <c r="CD13" s="93" t="s">
        <v>265</v>
      </c>
      <c r="CE13" s="93"/>
      <c r="CF13" s="93"/>
      <c r="CG13" s="93"/>
      <c r="CH13" s="93"/>
      <c r="CI13" s="93"/>
      <c r="CJ13" s="138"/>
    </row>
    <row r="14" spans="1:88" ht="20.100000000000001" customHeight="1">
      <c r="B14" s="573"/>
      <c r="C14" s="399"/>
      <c r="D14" s="556" t="s">
        <v>266</v>
      </c>
      <c r="E14" s="557"/>
      <c r="F14" s="557"/>
      <c r="G14" s="557"/>
      <c r="H14" s="557"/>
      <c r="I14" s="543"/>
      <c r="J14" s="544"/>
      <c r="K14" s="544"/>
      <c r="L14" s="544"/>
      <c r="M14" s="544"/>
      <c r="N14" s="544"/>
      <c r="O14" s="558" t="s">
        <v>267</v>
      </c>
      <c r="P14" s="559"/>
      <c r="Q14" s="543"/>
      <c r="R14" s="560"/>
      <c r="S14" s="561" t="s">
        <v>268</v>
      </c>
      <c r="T14" s="542"/>
      <c r="U14" s="559"/>
      <c r="V14" s="543"/>
      <c r="W14" s="544"/>
      <c r="X14" s="544"/>
      <c r="Y14" s="544"/>
      <c r="Z14" s="544"/>
      <c r="AA14" s="544"/>
      <c r="AB14" s="544"/>
      <c r="AC14" s="560"/>
      <c r="AD14" s="542" t="s">
        <v>269</v>
      </c>
      <c r="AE14" s="542"/>
      <c r="AF14" s="543"/>
      <c r="AG14" s="544"/>
      <c r="AH14" s="544"/>
      <c r="AI14" s="544"/>
      <c r="AJ14" s="545"/>
      <c r="BB14" s="75"/>
      <c r="BC14" s="76"/>
      <c r="BD14" s="139" t="s">
        <v>236</v>
      </c>
      <c r="BE14" s="84"/>
      <c r="BF14" s="84"/>
      <c r="BG14" s="84"/>
      <c r="BH14" s="84"/>
      <c r="BI14" s="80"/>
      <c r="BJ14" s="81"/>
      <c r="BK14" s="81"/>
      <c r="BL14" s="81"/>
      <c r="BM14" s="81"/>
      <c r="BN14" s="81"/>
      <c r="BO14" s="81"/>
      <c r="BP14" s="81"/>
      <c r="BQ14" s="81"/>
      <c r="BR14" s="81"/>
      <c r="BS14" s="81"/>
      <c r="BT14" s="82"/>
      <c r="BU14" s="83"/>
      <c r="BV14" s="84"/>
      <c r="BW14" s="84"/>
      <c r="BX14" s="84"/>
      <c r="BY14" s="84"/>
      <c r="BZ14" s="140"/>
      <c r="CA14" s="81"/>
      <c r="CB14" s="81"/>
      <c r="CC14" s="81"/>
      <c r="CD14" s="81"/>
      <c r="CE14" s="81"/>
      <c r="CF14" s="81"/>
      <c r="CG14" s="81"/>
      <c r="CH14" s="81"/>
      <c r="CI14" s="81"/>
      <c r="CJ14" s="85"/>
    </row>
    <row r="15" spans="1:88" ht="20.100000000000001" customHeight="1" thickBot="1">
      <c r="A15" s="141" t="str">
        <f>IF(AND(BD16&lt;&gt;TRUE,L17&lt;&gt;L3),"Payment Statement","")</f>
        <v/>
      </c>
      <c r="B15" s="574"/>
      <c r="C15" s="400"/>
      <c r="D15" s="546" t="s">
        <v>270</v>
      </c>
      <c r="E15" s="547"/>
      <c r="F15" s="547"/>
      <c r="G15" s="547"/>
      <c r="H15" s="547"/>
      <c r="I15" s="548"/>
      <c r="J15" s="549"/>
      <c r="K15" s="549"/>
      <c r="L15" s="549"/>
      <c r="M15" s="549"/>
      <c r="N15" s="549"/>
      <c r="O15" s="549"/>
      <c r="P15" s="549"/>
      <c r="Q15" s="549"/>
      <c r="R15" s="550"/>
      <c r="S15" s="562" t="s">
        <v>271</v>
      </c>
      <c r="T15" s="552"/>
      <c r="U15" s="552"/>
      <c r="V15" s="552"/>
      <c r="W15" s="552"/>
      <c r="X15" s="552"/>
      <c r="Y15" s="552"/>
      <c r="Z15" s="552"/>
      <c r="AA15" s="553"/>
      <c r="AB15" s="554"/>
      <c r="AC15" s="554"/>
      <c r="AD15" s="554"/>
      <c r="AE15" s="554"/>
      <c r="AF15" s="554"/>
      <c r="AG15" s="554"/>
      <c r="AH15" s="554"/>
      <c r="AI15" s="554"/>
      <c r="AJ15" s="555"/>
      <c r="AM15" s="6"/>
      <c r="AP15" s="142"/>
      <c r="BB15" s="143"/>
      <c r="BC15" s="144"/>
      <c r="BD15" s="145" t="s">
        <v>272</v>
      </c>
      <c r="BE15" s="146"/>
      <c r="BF15" s="146"/>
      <c r="BG15" s="146"/>
      <c r="BH15" s="146"/>
      <c r="BI15" s="147"/>
      <c r="BJ15" s="148"/>
      <c r="BK15" s="148"/>
      <c r="BL15" s="148"/>
      <c r="BM15" s="148"/>
      <c r="BN15" s="148"/>
      <c r="BO15" s="148"/>
      <c r="BP15" s="148"/>
      <c r="BQ15" s="148"/>
      <c r="BR15" s="148"/>
      <c r="BS15" s="148" t="s">
        <v>273</v>
      </c>
      <c r="BT15" s="149"/>
      <c r="BU15" s="150"/>
      <c r="BV15" s="151"/>
      <c r="BW15" s="151"/>
      <c r="BX15" s="151"/>
      <c r="BY15" s="151"/>
      <c r="BZ15" s="151"/>
      <c r="CA15" s="151"/>
      <c r="CB15" s="151"/>
      <c r="CC15" s="151"/>
      <c r="CD15" s="151"/>
      <c r="CE15" s="147"/>
      <c r="CF15" s="148"/>
      <c r="CG15" s="148"/>
      <c r="CH15" s="148"/>
      <c r="CI15" s="148"/>
      <c r="CJ15" s="152"/>
    </row>
    <row r="16" spans="1:88" ht="16.5" customHeight="1" thickTop="1">
      <c r="A16" s="153" t="str">
        <f>IF(AND(BD16&lt;&gt;TRUE,L17&lt;&gt;L3),"付款切結書連結","")</f>
        <v/>
      </c>
      <c r="B16" s="430" t="s">
        <v>7</v>
      </c>
      <c r="C16" s="398" t="s">
        <v>8</v>
      </c>
      <c r="D16" s="154" t="b">
        <f>$BD$16</f>
        <v>0</v>
      </c>
      <c r="E16" s="531" t="s">
        <v>250</v>
      </c>
      <c r="F16" s="532"/>
      <c r="G16" s="532"/>
      <c r="H16" s="532"/>
      <c r="I16" s="532"/>
      <c r="J16" s="532"/>
      <c r="K16" s="532"/>
      <c r="L16" s="532"/>
      <c r="M16" s="533"/>
      <c r="N16" s="534" t="s">
        <v>274</v>
      </c>
      <c r="O16" s="535"/>
      <c r="P16" s="535"/>
      <c r="Q16" s="535"/>
      <c r="R16" s="535"/>
      <c r="S16" s="535"/>
      <c r="T16" s="535"/>
      <c r="U16" s="535"/>
      <c r="V16" s="535"/>
      <c r="W16" s="535"/>
      <c r="X16" s="535"/>
      <c r="Y16" s="535"/>
      <c r="Z16" s="535"/>
      <c r="AA16" s="535"/>
      <c r="AB16" s="535"/>
      <c r="AC16" s="535"/>
      <c r="AD16" s="535"/>
      <c r="AE16" s="535"/>
      <c r="AF16" s="535"/>
      <c r="AG16" s="535"/>
      <c r="AH16" s="535"/>
      <c r="AI16" s="535"/>
      <c r="AJ16" s="536"/>
      <c r="AL16" s="155"/>
      <c r="BB16" s="87" t="s">
        <v>275</v>
      </c>
      <c r="BC16" s="156" t="s">
        <v>276</v>
      </c>
      <c r="BD16" s="157" t="b">
        <v>0</v>
      </c>
      <c r="BE16" s="158" t="s">
        <v>252</v>
      </c>
      <c r="BF16" s="159"/>
      <c r="BG16" s="159"/>
      <c r="BH16" s="159"/>
      <c r="BI16" s="159"/>
      <c r="BJ16" s="159"/>
      <c r="BK16" s="159"/>
      <c r="BL16" s="159"/>
      <c r="BM16" s="160"/>
      <c r="BN16" s="161" t="s">
        <v>277</v>
      </c>
      <c r="BO16" s="162"/>
      <c r="BP16" s="162"/>
      <c r="BQ16" s="162"/>
      <c r="BR16" s="162"/>
      <c r="BS16" s="162"/>
      <c r="BT16" s="162"/>
      <c r="BU16" s="162"/>
      <c r="BV16" s="162"/>
      <c r="BW16" s="162"/>
      <c r="BX16" s="162"/>
      <c r="BY16" s="162"/>
      <c r="BZ16" s="162"/>
      <c r="CA16" s="162"/>
      <c r="CB16" s="162"/>
      <c r="CC16" s="162"/>
      <c r="CD16" s="162"/>
      <c r="CE16" s="162"/>
      <c r="CF16" s="162"/>
      <c r="CG16" s="162"/>
      <c r="CH16" s="162"/>
      <c r="CI16" s="163"/>
      <c r="CJ16" s="164"/>
    </row>
    <row r="17" spans="1:88" ht="20.100000000000001" customHeight="1">
      <c r="B17" s="396"/>
      <c r="C17" s="399"/>
      <c r="D17" s="537" t="s">
        <v>278</v>
      </c>
      <c r="E17" s="538"/>
      <c r="F17" s="538"/>
      <c r="G17" s="538"/>
      <c r="H17" s="538"/>
      <c r="I17" s="538"/>
      <c r="J17" s="538"/>
      <c r="K17" s="538"/>
      <c r="L17" s="539"/>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c r="AK17" s="86" t="str" cm="1">
        <f t="array" aca="1" ref="AK17" ca="1">IF(AND($BU$25,$BN$8),IF(SUMPRODUCT(LEN(L17)-LEN(SUBSTITUTE(LOWER(L17), MID("abcdefghijklmnopqrstuvwxyz", ROW(INDIRECT("1:26")), 1), ""))) &lt;= 2, "←請填寫英文Please fill in English.",""),"")</f>
        <v/>
      </c>
      <c r="BB17" s="165"/>
      <c r="BC17" s="76"/>
      <c r="BD17" s="77" t="s">
        <v>279</v>
      </c>
      <c r="BE17" s="78"/>
      <c r="BF17" s="78"/>
      <c r="BG17" s="78"/>
      <c r="BH17" s="78"/>
      <c r="BI17" s="78"/>
      <c r="BJ17" s="78"/>
      <c r="BK17" s="78"/>
      <c r="BL17" s="79"/>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5"/>
    </row>
    <row r="18" spans="1:88" ht="20.100000000000001" customHeight="1">
      <c r="B18" s="396"/>
      <c r="C18" s="399"/>
      <c r="D18" s="537" t="s">
        <v>280</v>
      </c>
      <c r="E18" s="538"/>
      <c r="F18" s="538"/>
      <c r="G18" s="538"/>
      <c r="H18" s="538"/>
      <c r="I18" s="538"/>
      <c r="J18" s="538"/>
      <c r="K18" s="538"/>
      <c r="L18" s="539"/>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1"/>
      <c r="AL18" s="6"/>
      <c r="AO18" s="6"/>
      <c r="BB18" s="165"/>
      <c r="BC18" s="76"/>
      <c r="BD18" s="166" t="s">
        <v>281</v>
      </c>
      <c r="BE18" s="117"/>
      <c r="BF18" s="117"/>
      <c r="BG18" s="117"/>
      <c r="BH18" s="117"/>
      <c r="BI18" s="117"/>
      <c r="BJ18" s="117"/>
      <c r="BK18" s="117"/>
      <c r="BL18" s="118"/>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67"/>
    </row>
    <row r="19" spans="1:88" ht="20.100000000000001" customHeight="1">
      <c r="B19" s="529"/>
      <c r="C19" s="399"/>
      <c r="D19" s="537" t="s">
        <v>282</v>
      </c>
      <c r="E19" s="538"/>
      <c r="F19" s="538"/>
      <c r="G19" s="538"/>
      <c r="H19" s="538"/>
      <c r="I19" s="538"/>
      <c r="J19" s="538"/>
      <c r="K19" s="538"/>
      <c r="L19" s="539"/>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c r="AK19" s="86" t="str" cm="1">
        <f t="array" aca="1" ref="AK19" ca="1">IF(AND($BU$25,$BN$8),IF(SUMPRODUCT(LEN(L19)-LEN(SUBSTITUTE(LOWER(L19), MID("abcdefghijklmnopqrstuvwxyz", ROW(INDIRECT("1:26")), 1), ""))) &lt;= 2, "←請填寫英文Please fill in English.",""),"")</f>
        <v/>
      </c>
      <c r="AL19" s="6"/>
      <c r="BB19" s="75"/>
      <c r="BC19" s="76"/>
      <c r="BD19" s="77" t="s">
        <v>283</v>
      </c>
      <c r="BE19" s="78"/>
      <c r="BF19" s="78"/>
      <c r="BG19" s="78"/>
      <c r="BH19" s="78"/>
      <c r="BI19" s="78"/>
      <c r="BJ19" s="78"/>
      <c r="BK19" s="78"/>
      <c r="BL19" s="79"/>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5"/>
    </row>
    <row r="20" spans="1:88" ht="20.100000000000001" customHeight="1">
      <c r="B20" s="529"/>
      <c r="C20" s="399"/>
      <c r="D20" s="556" t="s">
        <v>284</v>
      </c>
      <c r="E20" s="557"/>
      <c r="F20" s="557"/>
      <c r="G20" s="557"/>
      <c r="H20" s="557"/>
      <c r="I20" s="543"/>
      <c r="J20" s="544"/>
      <c r="K20" s="544"/>
      <c r="L20" s="544"/>
      <c r="M20" s="544"/>
      <c r="N20" s="544"/>
      <c r="O20" s="558" t="s">
        <v>267</v>
      </c>
      <c r="P20" s="559"/>
      <c r="Q20" s="543"/>
      <c r="R20" s="560"/>
      <c r="S20" s="561" t="s">
        <v>268</v>
      </c>
      <c r="T20" s="542"/>
      <c r="U20" s="559"/>
      <c r="V20" s="543"/>
      <c r="W20" s="544"/>
      <c r="X20" s="544"/>
      <c r="Y20" s="544"/>
      <c r="Z20" s="544"/>
      <c r="AA20" s="544"/>
      <c r="AB20" s="544"/>
      <c r="AC20" s="560"/>
      <c r="AD20" s="542" t="s">
        <v>269</v>
      </c>
      <c r="AE20" s="542"/>
      <c r="AF20" s="543"/>
      <c r="AG20" s="544"/>
      <c r="AH20" s="544"/>
      <c r="AI20" s="544"/>
      <c r="AJ20" s="545"/>
      <c r="AN20" s="6"/>
      <c r="AO20" s="6"/>
      <c r="BB20" s="75"/>
      <c r="BC20" s="76"/>
      <c r="BD20" s="77" t="s">
        <v>263</v>
      </c>
      <c r="BE20" s="78"/>
      <c r="BF20" s="78"/>
      <c r="BG20" s="78"/>
      <c r="BH20" s="78"/>
      <c r="BI20" s="78"/>
      <c r="BJ20" s="78"/>
      <c r="BK20" s="78"/>
      <c r="BL20" s="78"/>
      <c r="BM20" s="80"/>
      <c r="BN20" s="81"/>
      <c r="BO20" s="81" t="s">
        <v>246</v>
      </c>
      <c r="BP20" s="81"/>
      <c r="BQ20" s="81"/>
      <c r="BR20" s="81"/>
      <c r="BS20" s="81" t="s">
        <v>264</v>
      </c>
      <c r="BT20" s="81"/>
      <c r="BU20" s="83"/>
      <c r="BV20" s="84"/>
      <c r="BW20" s="140"/>
      <c r="BX20" s="168"/>
      <c r="BY20" s="168"/>
      <c r="BZ20" s="81"/>
      <c r="CA20" s="81"/>
      <c r="CB20" s="81"/>
      <c r="CC20" s="81"/>
      <c r="CD20" s="81" t="s">
        <v>265</v>
      </c>
      <c r="CE20" s="81"/>
      <c r="CF20" s="81"/>
      <c r="CG20" s="81"/>
      <c r="CH20" s="81"/>
      <c r="CI20" s="81"/>
      <c r="CJ20" s="85"/>
    </row>
    <row r="21" spans="1:88" ht="20.100000000000001" customHeight="1" thickBot="1">
      <c r="B21" s="530"/>
      <c r="C21" s="400"/>
      <c r="D21" s="546" t="s">
        <v>270</v>
      </c>
      <c r="E21" s="547"/>
      <c r="F21" s="547"/>
      <c r="G21" s="547"/>
      <c r="H21" s="547"/>
      <c r="I21" s="548"/>
      <c r="J21" s="549"/>
      <c r="K21" s="549"/>
      <c r="L21" s="549"/>
      <c r="M21" s="549"/>
      <c r="N21" s="549"/>
      <c r="O21" s="549"/>
      <c r="P21" s="549"/>
      <c r="Q21" s="549"/>
      <c r="R21" s="550"/>
      <c r="S21" s="551" t="s">
        <v>285</v>
      </c>
      <c r="T21" s="552"/>
      <c r="U21" s="552"/>
      <c r="V21" s="552"/>
      <c r="W21" s="552"/>
      <c r="X21" s="552"/>
      <c r="Y21" s="552"/>
      <c r="Z21" s="552"/>
      <c r="AA21" s="553"/>
      <c r="AB21" s="554"/>
      <c r="AC21" s="554"/>
      <c r="AD21" s="554"/>
      <c r="AE21" s="554"/>
      <c r="AF21" s="554"/>
      <c r="AG21" s="554"/>
      <c r="AH21" s="554"/>
      <c r="AI21" s="554"/>
      <c r="AJ21" s="555"/>
      <c r="BB21" s="75"/>
      <c r="BC21" s="76"/>
      <c r="BD21" s="169" t="s">
        <v>272</v>
      </c>
      <c r="BE21" s="170"/>
      <c r="BF21" s="170"/>
      <c r="BG21" s="170"/>
      <c r="BH21" s="170"/>
      <c r="BI21" s="170"/>
      <c r="BJ21" s="170"/>
      <c r="BK21" s="170"/>
      <c r="BL21" s="171"/>
      <c r="BM21" s="147"/>
      <c r="BN21" s="148"/>
      <c r="BO21" s="148"/>
      <c r="BP21" s="148"/>
      <c r="BQ21" s="148"/>
      <c r="BR21" s="148"/>
      <c r="BS21" s="148" t="s">
        <v>286</v>
      </c>
      <c r="BT21" s="149"/>
      <c r="BU21" s="150"/>
      <c r="BV21" s="151"/>
      <c r="BW21" s="151"/>
      <c r="BX21" s="151"/>
      <c r="BY21" s="151"/>
      <c r="BZ21" s="151"/>
      <c r="CA21" s="151"/>
      <c r="CB21" s="151"/>
      <c r="CC21" s="151"/>
      <c r="CD21" s="172"/>
      <c r="CE21" s="148"/>
      <c r="CF21" s="148"/>
      <c r="CG21" s="148"/>
      <c r="CH21" s="148"/>
      <c r="CI21" s="148"/>
      <c r="CJ21" s="152"/>
    </row>
    <row r="22" spans="1:88" ht="29.1" customHeight="1" thickTop="1">
      <c r="B22" s="430" t="s">
        <v>9</v>
      </c>
      <c r="C22" s="398" t="s">
        <v>10</v>
      </c>
      <c r="D22" s="505" t="s">
        <v>287</v>
      </c>
      <c r="E22" s="506"/>
      <c r="F22" s="506"/>
      <c r="G22" s="506"/>
      <c r="H22" s="506"/>
      <c r="I22" s="173"/>
      <c r="J22" s="507" t="s">
        <v>288</v>
      </c>
      <c r="K22" s="507"/>
      <c r="L22" s="507"/>
      <c r="M22" s="507"/>
      <c r="N22" s="173"/>
      <c r="O22" s="508" t="s">
        <v>289</v>
      </c>
      <c r="P22" s="508"/>
      <c r="Q22" s="508"/>
      <c r="R22" s="508"/>
      <c r="S22" s="508"/>
      <c r="T22" s="508"/>
      <c r="U22" s="173"/>
      <c r="V22" s="509" t="s">
        <v>290</v>
      </c>
      <c r="W22" s="510"/>
      <c r="X22" s="510"/>
      <c r="Y22" s="510"/>
      <c r="Z22" s="510"/>
      <c r="AA22" s="510"/>
      <c r="AB22" s="510"/>
      <c r="AC22" s="511"/>
      <c r="AD22" s="486" t="s">
        <v>291</v>
      </c>
      <c r="AE22" s="486"/>
      <c r="AF22" s="486"/>
      <c r="AG22" s="486"/>
      <c r="AH22" s="486"/>
      <c r="AI22" s="486"/>
      <c r="AJ22" s="487"/>
      <c r="BB22" s="87" t="s">
        <v>292</v>
      </c>
      <c r="BC22" s="88" t="s">
        <v>293</v>
      </c>
      <c r="BD22" s="174" t="s">
        <v>294</v>
      </c>
      <c r="BE22" s="175"/>
      <c r="BF22" s="175"/>
      <c r="BG22" s="175"/>
      <c r="BH22" s="175"/>
      <c r="BI22" s="176" t="b">
        <v>0</v>
      </c>
      <c r="BJ22" s="175" t="s">
        <v>295</v>
      </c>
      <c r="BK22" s="175"/>
      <c r="BL22" s="175"/>
      <c r="BM22" s="175"/>
      <c r="BN22" s="176" t="b">
        <v>0</v>
      </c>
      <c r="BO22" s="175" t="s">
        <v>296</v>
      </c>
      <c r="BP22" s="175"/>
      <c r="BQ22" s="175"/>
      <c r="BR22" s="175"/>
      <c r="BS22" s="175"/>
      <c r="BT22" s="175"/>
      <c r="BU22" s="176" t="b">
        <v>0</v>
      </c>
      <c r="BV22" s="177" t="s">
        <v>297</v>
      </c>
      <c r="BW22" s="178"/>
      <c r="BX22" s="178"/>
      <c r="BY22" s="178"/>
      <c r="BZ22" s="178"/>
      <c r="CA22" s="178"/>
      <c r="CB22" s="178"/>
      <c r="CC22" s="179"/>
      <c r="CD22" s="180" t="s">
        <v>298</v>
      </c>
      <c r="CE22" s="180"/>
      <c r="CF22" s="180"/>
      <c r="CG22" s="180"/>
      <c r="CH22" s="180"/>
      <c r="CI22" s="180"/>
      <c r="CJ22" s="181"/>
    </row>
    <row r="23" spans="1:88" ht="10.5" customHeight="1">
      <c r="B23" s="396"/>
      <c r="C23" s="399"/>
      <c r="D23" s="488" t="s">
        <v>299</v>
      </c>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90"/>
      <c r="BB23" s="165"/>
      <c r="BC23" s="95"/>
      <c r="BD23" s="182" t="s">
        <v>300</v>
      </c>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4"/>
    </row>
    <row r="24" spans="1:88" ht="17.100000000000001" customHeight="1">
      <c r="A24" s="496" t="s">
        <v>301</v>
      </c>
      <c r="B24" s="396"/>
      <c r="C24" s="399"/>
      <c r="D24" s="497" t="s">
        <v>302</v>
      </c>
      <c r="E24" s="498"/>
      <c r="F24" s="498"/>
      <c r="G24" s="498"/>
      <c r="H24" s="498"/>
      <c r="I24" s="498"/>
      <c r="J24" s="498"/>
      <c r="K24" s="498"/>
      <c r="L24" s="498"/>
      <c r="M24" s="498"/>
      <c r="N24" s="114"/>
      <c r="O24" s="499" t="s">
        <v>11</v>
      </c>
      <c r="P24" s="499"/>
      <c r="Q24" s="499"/>
      <c r="R24" s="499"/>
      <c r="S24" s="499"/>
      <c r="T24" s="499"/>
      <c r="U24" s="114"/>
      <c r="V24" s="499" t="s">
        <v>12</v>
      </c>
      <c r="W24" s="499"/>
      <c r="X24" s="499"/>
      <c r="Y24" s="499"/>
      <c r="Z24" s="499"/>
      <c r="AA24" s="499"/>
      <c r="AB24" s="348"/>
      <c r="AC24" s="114"/>
      <c r="AD24" s="499" t="s">
        <v>13</v>
      </c>
      <c r="AE24" s="499"/>
      <c r="AF24" s="499"/>
      <c r="AG24" s="499"/>
      <c r="AH24" s="499"/>
      <c r="AI24" s="499"/>
      <c r="AJ24" s="500"/>
      <c r="AL24" s="185"/>
      <c r="BB24" s="165"/>
      <c r="BC24" s="95"/>
      <c r="BD24" s="186" t="s">
        <v>303</v>
      </c>
      <c r="BE24" s="187"/>
      <c r="BF24" s="187"/>
      <c r="BG24" s="187"/>
      <c r="BH24" s="187"/>
      <c r="BI24" s="187"/>
      <c r="BJ24" s="187"/>
      <c r="BK24" s="187"/>
      <c r="BL24" s="187"/>
      <c r="BM24" s="187"/>
      <c r="BN24" s="119" t="b">
        <v>0</v>
      </c>
      <c r="BO24" s="188" t="s">
        <v>304</v>
      </c>
      <c r="BP24" s="188"/>
      <c r="BQ24" s="188"/>
      <c r="BR24" s="188"/>
      <c r="BS24" s="188"/>
      <c r="BT24" s="188"/>
      <c r="BU24" s="119" t="b">
        <v>0</v>
      </c>
      <c r="BV24" s="188" t="s">
        <v>305</v>
      </c>
      <c r="BW24" s="188"/>
      <c r="BX24" s="188"/>
      <c r="BY24" s="188"/>
      <c r="BZ24" s="188"/>
      <c r="CA24" s="188"/>
      <c r="CB24" s="187"/>
      <c r="CC24" s="119" t="b">
        <v>0</v>
      </c>
      <c r="CD24" s="188" t="s">
        <v>306</v>
      </c>
      <c r="CE24" s="188"/>
      <c r="CF24" s="188"/>
      <c r="CG24" s="188"/>
      <c r="CH24" s="188"/>
      <c r="CI24" s="188"/>
      <c r="CJ24" s="189"/>
    </row>
    <row r="25" spans="1:88" ht="17.100000000000001" customHeight="1">
      <c r="A25" s="496"/>
      <c r="B25" s="396"/>
      <c r="C25" s="399"/>
      <c r="D25" s="497" t="s">
        <v>469</v>
      </c>
      <c r="E25" s="498"/>
      <c r="F25" s="498"/>
      <c r="G25" s="498"/>
      <c r="H25" s="498"/>
      <c r="I25" s="498"/>
      <c r="J25" s="498"/>
      <c r="K25" s="498"/>
      <c r="L25" s="498"/>
      <c r="M25" s="498"/>
      <c r="N25" s="114"/>
      <c r="O25" s="501" t="s">
        <v>14</v>
      </c>
      <c r="P25" s="501"/>
      <c r="Q25" s="501"/>
      <c r="R25" s="501"/>
      <c r="S25" s="501"/>
      <c r="T25" s="501"/>
      <c r="U25" s="114"/>
      <c r="V25" s="502" t="s">
        <v>15</v>
      </c>
      <c r="W25" s="503"/>
      <c r="X25" s="503"/>
      <c r="Y25" s="503"/>
      <c r="Z25" s="504"/>
      <c r="AA25" s="512" t="s">
        <v>307</v>
      </c>
      <c r="AB25" s="513"/>
      <c r="AC25" s="513"/>
      <c r="AD25" s="513"/>
      <c r="AE25" s="513"/>
      <c r="AF25" s="513"/>
      <c r="AG25" s="513"/>
      <c r="AH25" s="513"/>
      <c r="AI25" s="513"/>
      <c r="AJ25" s="514"/>
      <c r="AK25" s="86" t="str">
        <f ca="1">IF(OR(COUNTIF(AK3:AK24,"*English*")&gt;0,COUNTIF(AK28:AK42,"*English*")&gt;0),"申請資訊請填寫英文","")</f>
        <v/>
      </c>
      <c r="AL25" s="190"/>
      <c r="BB25" s="165"/>
      <c r="BC25" s="95"/>
      <c r="BD25" s="191" t="s">
        <v>308</v>
      </c>
      <c r="BE25" s="187"/>
      <c r="BF25" s="187"/>
      <c r="BG25" s="187"/>
      <c r="BH25" s="187"/>
      <c r="BI25" s="187"/>
      <c r="BJ25" s="187"/>
      <c r="BK25" s="187"/>
      <c r="BL25" s="187"/>
      <c r="BM25" s="187"/>
      <c r="BN25" s="119" t="b">
        <v>0</v>
      </c>
      <c r="BO25" s="187" t="s">
        <v>309</v>
      </c>
      <c r="BP25" s="187"/>
      <c r="BQ25" s="187"/>
      <c r="BR25" s="187"/>
      <c r="BS25" s="187"/>
      <c r="BT25" s="187"/>
      <c r="BU25" s="119" t="b">
        <v>0</v>
      </c>
      <c r="BV25" s="192" t="s">
        <v>310</v>
      </c>
      <c r="BW25" s="78"/>
      <c r="BX25" s="78"/>
      <c r="BY25" s="78"/>
      <c r="BZ25" s="79"/>
      <c r="CA25" s="193" t="s">
        <v>311</v>
      </c>
      <c r="CB25" s="194"/>
      <c r="CC25" s="194"/>
      <c r="CD25" s="194"/>
      <c r="CE25" s="194"/>
      <c r="CF25" s="194"/>
      <c r="CG25" s="194"/>
      <c r="CH25" s="194"/>
      <c r="CI25" s="194"/>
      <c r="CJ25" s="195"/>
    </row>
    <row r="26" spans="1:88" hidden="1">
      <c r="B26" s="396"/>
      <c r="C26" s="399"/>
      <c r="D26" s="515" t="s">
        <v>312</v>
      </c>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6"/>
      <c r="BB26" s="165"/>
      <c r="BC26" s="95"/>
      <c r="BD26" s="196" t="s">
        <v>313</v>
      </c>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8"/>
    </row>
    <row r="27" spans="1:88" ht="17.100000000000001" customHeight="1">
      <c r="B27" s="396"/>
      <c r="C27" s="399"/>
      <c r="D27" s="497" t="s">
        <v>314</v>
      </c>
      <c r="E27" s="498"/>
      <c r="F27" s="498"/>
      <c r="G27" s="498"/>
      <c r="H27" s="498"/>
      <c r="I27" s="498"/>
      <c r="J27" s="498"/>
      <c r="K27" s="498"/>
      <c r="L27" s="498"/>
      <c r="M27" s="498"/>
      <c r="N27" s="114"/>
      <c r="O27" s="517" t="s">
        <v>315</v>
      </c>
      <c r="P27" s="501"/>
      <c r="Q27" s="501"/>
      <c r="R27" s="501"/>
      <c r="S27" s="501"/>
      <c r="T27" s="501"/>
      <c r="U27" s="518" t="str">
        <f>IF(OR(AND(BU25,BN25),BN27),"需額外加收取費用 It will be charged.","")</f>
        <v/>
      </c>
      <c r="V27" s="519"/>
      <c r="W27" s="519"/>
      <c r="X27" s="519"/>
      <c r="Y27" s="519"/>
      <c r="Z27" s="519"/>
      <c r="AA27" s="519"/>
      <c r="AB27" s="519"/>
      <c r="AC27" s="519"/>
      <c r="AD27" s="519"/>
      <c r="AE27" s="519"/>
      <c r="AF27" s="519"/>
      <c r="AG27" s="519"/>
      <c r="AH27" s="519"/>
      <c r="AI27" s="519"/>
      <c r="AJ27" s="520"/>
      <c r="AK27" s="86" t="str">
        <f ca="1">IF(OR(COUNTIF(AK3:AK24,"*English*")&gt;0,COUNTIF(AK28:AK42,"*English*")&gt;0),"Please fill in the information in English.","")</f>
        <v/>
      </c>
      <c r="BB27" s="165"/>
      <c r="BC27" s="95"/>
      <c r="BD27" s="191" t="s">
        <v>316</v>
      </c>
      <c r="BE27" s="187"/>
      <c r="BF27" s="187"/>
      <c r="BG27" s="187"/>
      <c r="BH27" s="187"/>
      <c r="BI27" s="187"/>
      <c r="BJ27" s="187"/>
      <c r="BK27" s="187"/>
      <c r="BL27" s="187"/>
      <c r="BM27" s="187"/>
      <c r="BN27" s="119" t="b">
        <v>0</v>
      </c>
      <c r="BO27" s="187" t="s">
        <v>309</v>
      </c>
      <c r="BP27" s="187"/>
      <c r="BQ27" s="187"/>
      <c r="BR27" s="187"/>
      <c r="BS27" s="187"/>
      <c r="BT27" s="187"/>
      <c r="BU27" s="119"/>
      <c r="BV27" s="192"/>
      <c r="BW27" s="78"/>
      <c r="BX27" s="78"/>
      <c r="BY27" s="78"/>
      <c r="BZ27" s="79"/>
      <c r="CA27" s="193"/>
      <c r="CB27" s="194"/>
      <c r="CC27" s="194"/>
      <c r="CD27" s="194"/>
      <c r="CE27" s="194"/>
      <c r="CF27" s="194"/>
      <c r="CG27" s="194"/>
      <c r="CH27" s="194"/>
      <c r="CI27" s="194"/>
      <c r="CJ27" s="195"/>
    </row>
    <row r="28" spans="1:88" ht="17.100000000000001" customHeight="1">
      <c r="B28" s="396"/>
      <c r="C28" s="399"/>
      <c r="D28" s="497" t="s">
        <v>317</v>
      </c>
      <c r="E28" s="498"/>
      <c r="F28" s="498"/>
      <c r="G28" s="498"/>
      <c r="H28" s="498"/>
      <c r="I28" s="498"/>
      <c r="J28" s="498"/>
      <c r="K28" s="498"/>
      <c r="L28" s="498"/>
      <c r="M28" s="498"/>
      <c r="N28" s="114"/>
      <c r="O28" s="502" t="s">
        <v>16</v>
      </c>
      <c r="P28" s="503"/>
      <c r="Q28" s="503"/>
      <c r="R28" s="503"/>
      <c r="S28" s="503"/>
      <c r="T28" s="504"/>
      <c r="U28" s="114"/>
      <c r="V28" s="482" t="s">
        <v>318</v>
      </c>
      <c r="W28" s="503"/>
      <c r="X28" s="503"/>
      <c r="Y28" s="503"/>
      <c r="Z28" s="503"/>
      <c r="AA28" s="503"/>
      <c r="AB28" s="503"/>
      <c r="AC28" s="503"/>
      <c r="AD28" s="503"/>
      <c r="AE28" s="503"/>
      <c r="AF28" s="503"/>
      <c r="AG28" s="503"/>
      <c r="AH28" s="503"/>
      <c r="AI28" s="503"/>
      <c r="AJ28" s="521"/>
      <c r="BB28" s="165"/>
      <c r="BC28" s="95"/>
      <c r="BD28" s="186" t="s">
        <v>319</v>
      </c>
      <c r="BE28" s="187"/>
      <c r="BF28" s="187"/>
      <c r="BG28" s="187"/>
      <c r="BH28" s="187"/>
      <c r="BI28" s="187"/>
      <c r="BJ28" s="187"/>
      <c r="BK28" s="187"/>
      <c r="BL28" s="187"/>
      <c r="BM28" s="187"/>
      <c r="BN28" s="119" t="b">
        <v>0</v>
      </c>
      <c r="BO28" s="187" t="s">
        <v>320</v>
      </c>
      <c r="BP28" s="187"/>
      <c r="BQ28" s="187"/>
      <c r="BR28" s="187"/>
      <c r="BS28" s="187"/>
      <c r="BT28" s="187"/>
      <c r="BU28" s="187" t="b">
        <v>0</v>
      </c>
      <c r="BV28" s="187" t="s">
        <v>321</v>
      </c>
      <c r="BW28" s="187"/>
      <c r="BX28" s="187"/>
      <c r="BY28" s="187"/>
      <c r="BZ28" s="187"/>
      <c r="CA28" s="187"/>
      <c r="CB28" s="187"/>
      <c r="CC28" s="187"/>
      <c r="CD28" s="187"/>
      <c r="CE28" s="187"/>
      <c r="CF28" s="187"/>
      <c r="CG28" s="187"/>
      <c r="CH28" s="187"/>
      <c r="CI28" s="187"/>
      <c r="CJ28" s="199"/>
    </row>
    <row r="29" spans="1:88" ht="17.100000000000001" customHeight="1">
      <c r="B29" s="396"/>
      <c r="C29" s="399"/>
      <c r="D29" s="522" t="s">
        <v>322</v>
      </c>
      <c r="E29" s="522"/>
      <c r="F29" s="522"/>
      <c r="G29" s="522"/>
      <c r="H29" s="522"/>
      <c r="I29" s="522"/>
      <c r="J29" s="522"/>
      <c r="K29" s="522"/>
      <c r="L29" s="522"/>
      <c r="M29" s="523"/>
      <c r="N29" s="7"/>
      <c r="O29" s="526" t="s">
        <v>17</v>
      </c>
      <c r="P29" s="527"/>
      <c r="Q29" s="527"/>
      <c r="R29" s="527"/>
      <c r="S29" s="527"/>
      <c r="T29" s="527"/>
      <c r="U29" s="527"/>
      <c r="V29" s="527"/>
      <c r="W29" s="527"/>
      <c r="X29" s="527"/>
      <c r="Y29" s="527"/>
      <c r="Z29" s="528"/>
      <c r="AA29" s="114"/>
      <c r="AB29" s="348"/>
      <c r="AC29" s="482" t="s">
        <v>323</v>
      </c>
      <c r="AD29" s="483"/>
      <c r="AE29" s="483"/>
      <c r="AF29" s="483"/>
      <c r="AG29" s="483"/>
      <c r="AH29" s="483"/>
      <c r="AI29" s="483"/>
      <c r="AJ29" s="484"/>
      <c r="BB29" s="165"/>
      <c r="BC29" s="95"/>
      <c r="BD29" s="186" t="s">
        <v>324</v>
      </c>
      <c r="BE29" s="187"/>
      <c r="BF29" s="187"/>
      <c r="BG29" s="187"/>
      <c r="BH29" s="187"/>
      <c r="BI29" s="187"/>
      <c r="BJ29" s="187"/>
      <c r="BK29" s="187"/>
      <c r="BL29" s="187"/>
      <c r="BM29" s="187"/>
      <c r="BN29" s="119" t="b">
        <v>0</v>
      </c>
      <c r="BO29" s="200" t="s">
        <v>325</v>
      </c>
      <c r="BP29" s="200"/>
      <c r="BQ29" s="200"/>
      <c r="BR29" s="200"/>
      <c r="BS29" s="200"/>
      <c r="BT29" s="200"/>
      <c r="BU29" s="200"/>
      <c r="BV29" s="200"/>
      <c r="BW29" s="200"/>
      <c r="BX29" s="200"/>
      <c r="BY29" s="200"/>
      <c r="BZ29" s="119" t="b">
        <v>0</v>
      </c>
      <c r="CA29" s="187" t="b">
        <v>0</v>
      </c>
      <c r="CB29" s="187"/>
      <c r="CC29" s="187"/>
      <c r="CD29" s="187"/>
      <c r="CE29" s="187"/>
      <c r="CF29" s="187"/>
      <c r="CG29" s="187"/>
      <c r="CH29" s="187"/>
      <c r="CI29" s="187"/>
      <c r="CJ29" s="199"/>
    </row>
    <row r="30" spans="1:88" ht="17.100000000000001" customHeight="1">
      <c r="B30" s="396"/>
      <c r="C30" s="399"/>
      <c r="D30" s="524"/>
      <c r="E30" s="524"/>
      <c r="F30" s="524"/>
      <c r="G30" s="524"/>
      <c r="H30" s="524"/>
      <c r="I30" s="524"/>
      <c r="J30" s="524"/>
      <c r="K30" s="524"/>
      <c r="L30" s="524"/>
      <c r="M30" s="525"/>
      <c r="N30" s="439"/>
      <c r="O30" s="440"/>
      <c r="P30" s="440"/>
      <c r="Q30" s="440"/>
      <c r="R30" s="440"/>
      <c r="S30" s="440"/>
      <c r="T30" s="440"/>
      <c r="U30" s="440"/>
      <c r="V30" s="440"/>
      <c r="W30" s="440"/>
      <c r="X30" s="440"/>
      <c r="Y30" s="440"/>
      <c r="Z30" s="440"/>
      <c r="AA30" s="440"/>
      <c r="AB30" s="440"/>
      <c r="AC30" s="440"/>
      <c r="AD30" s="440"/>
      <c r="AE30" s="440"/>
      <c r="AF30" s="440"/>
      <c r="AG30" s="440"/>
      <c r="AH30" s="440"/>
      <c r="AI30" s="440"/>
      <c r="AJ30" s="485"/>
      <c r="BB30" s="165"/>
      <c r="BC30" s="95"/>
      <c r="BD30" s="186"/>
      <c r="BE30" s="187"/>
      <c r="BF30" s="187"/>
      <c r="BG30" s="201"/>
      <c r="BH30" s="201"/>
      <c r="BI30" s="202"/>
      <c r="BJ30" s="202"/>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3"/>
    </row>
    <row r="31" spans="1:88" ht="37.5" customHeight="1" thickBot="1">
      <c r="B31" s="397"/>
      <c r="C31" s="400"/>
      <c r="D31" s="492" t="s">
        <v>326</v>
      </c>
      <c r="E31" s="493"/>
      <c r="F31" s="493"/>
      <c r="G31" s="493"/>
      <c r="H31" s="493"/>
      <c r="I31" s="493"/>
      <c r="J31" s="493"/>
      <c r="K31" s="493"/>
      <c r="L31" s="493"/>
      <c r="M31" s="493"/>
      <c r="N31" s="493"/>
      <c r="O31" s="493"/>
      <c r="P31" s="493"/>
      <c r="Q31" s="493"/>
      <c r="R31" s="493"/>
      <c r="S31" s="493"/>
      <c r="T31" s="493"/>
      <c r="U31" s="494"/>
      <c r="V31" s="494"/>
      <c r="W31" s="494"/>
      <c r="X31" s="494"/>
      <c r="Y31" s="494"/>
      <c r="Z31" s="494"/>
      <c r="AA31" s="494"/>
      <c r="AB31" s="494"/>
      <c r="AC31" s="494"/>
      <c r="AD31" s="494"/>
      <c r="AE31" s="494"/>
      <c r="AF31" s="494"/>
      <c r="AG31" s="494"/>
      <c r="AH31" s="494"/>
      <c r="AI31" s="494"/>
      <c r="AJ31" s="495"/>
      <c r="BB31" s="204"/>
      <c r="BC31" s="205"/>
      <c r="BD31" s="206" t="s">
        <v>327</v>
      </c>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8"/>
    </row>
    <row r="32" spans="1:88" ht="15.75" customHeight="1" thickTop="1">
      <c r="A32" s="209"/>
      <c r="B32" s="453" t="s">
        <v>328</v>
      </c>
      <c r="C32" s="398" t="s">
        <v>329</v>
      </c>
      <c r="D32" s="454">
        <v>1</v>
      </c>
      <c r="E32" s="455" t="s">
        <v>18</v>
      </c>
      <c r="F32" s="456"/>
      <c r="G32" s="456"/>
      <c r="H32" s="456"/>
      <c r="I32" s="456"/>
      <c r="J32" s="457"/>
      <c r="K32" s="457"/>
      <c r="L32" s="457"/>
      <c r="M32" s="457"/>
      <c r="N32" s="457"/>
      <c r="O32" s="457"/>
      <c r="P32" s="457"/>
      <c r="Q32" s="457"/>
      <c r="R32" s="457"/>
      <c r="S32" s="457"/>
      <c r="T32" s="458"/>
      <c r="U32" s="461" t="s">
        <v>330</v>
      </c>
      <c r="V32" s="462"/>
      <c r="W32" s="462"/>
      <c r="X32" s="462"/>
      <c r="Y32" s="462"/>
      <c r="Z32" s="462"/>
      <c r="AA32" s="462"/>
      <c r="AB32" s="210"/>
      <c r="AC32" s="211"/>
      <c r="AD32" s="464" t="s">
        <v>19</v>
      </c>
      <c r="AE32" s="465"/>
      <c r="AF32" s="465"/>
      <c r="AG32" s="465"/>
      <c r="AH32" s="465"/>
      <c r="AI32" s="465"/>
      <c r="AJ32" s="466"/>
      <c r="AK32" s="212" t="str" cm="1">
        <f t="array" aca="1" ref="AK32" ca="1">IF($BU$25,IF(SUMPRODUCT(LEN(J32)-LEN(SUBSTITUTE(LOWER(J32), MID("abcdefghijklmnopqrstuvwxyz", ROW(INDIRECT("1:26")), 1), ""))) &lt;= 2, "←產品名稱填寫英文", ""),"")</f>
        <v/>
      </c>
      <c r="BB32" s="213" t="s">
        <v>331</v>
      </c>
      <c r="BC32" s="95" t="s">
        <v>332</v>
      </c>
      <c r="BD32" s="214">
        <v>1</v>
      </c>
      <c r="BE32" s="215" t="s">
        <v>333</v>
      </c>
      <c r="BF32" s="216"/>
      <c r="BG32" s="216"/>
      <c r="BH32" s="216"/>
      <c r="BI32" s="216"/>
      <c r="BJ32" s="217"/>
      <c r="BK32" s="217"/>
      <c r="BL32" s="217"/>
      <c r="BM32" s="217"/>
      <c r="BN32" s="217"/>
      <c r="BO32" s="217"/>
      <c r="BP32" s="217"/>
      <c r="BQ32" s="217"/>
      <c r="BR32" s="217"/>
      <c r="BS32" s="217"/>
      <c r="BT32" s="92"/>
      <c r="BU32" s="218" t="s">
        <v>334</v>
      </c>
      <c r="BV32" s="216"/>
      <c r="BW32" s="216"/>
      <c r="BX32" s="216"/>
      <c r="BY32" s="216"/>
      <c r="BZ32" s="216"/>
      <c r="CA32" s="216"/>
      <c r="CB32" s="216"/>
      <c r="CC32" s="219" t="b">
        <v>0</v>
      </c>
      <c r="CD32" s="220" t="s">
        <v>335</v>
      </c>
      <c r="CE32" s="221"/>
      <c r="CF32" s="221"/>
      <c r="CG32" s="221"/>
      <c r="CH32" s="221"/>
      <c r="CI32" s="221"/>
      <c r="CJ32" s="222"/>
    </row>
    <row r="33" spans="1:88" ht="15.75" customHeight="1">
      <c r="A33" s="153"/>
      <c r="B33" s="396"/>
      <c r="C33" s="399"/>
      <c r="D33" s="442"/>
      <c r="E33" s="444"/>
      <c r="F33" s="444"/>
      <c r="G33" s="444"/>
      <c r="H33" s="444"/>
      <c r="I33" s="444"/>
      <c r="J33" s="459"/>
      <c r="K33" s="459"/>
      <c r="L33" s="459"/>
      <c r="M33" s="459"/>
      <c r="N33" s="459"/>
      <c r="O33" s="459"/>
      <c r="P33" s="459"/>
      <c r="Q33" s="459"/>
      <c r="R33" s="459"/>
      <c r="S33" s="459"/>
      <c r="T33" s="460"/>
      <c r="U33" s="463"/>
      <c r="V33" s="444"/>
      <c r="W33" s="444"/>
      <c r="X33" s="444"/>
      <c r="Y33" s="444"/>
      <c r="Z33" s="444"/>
      <c r="AA33" s="444"/>
      <c r="AB33" s="8"/>
      <c r="AC33" s="9"/>
      <c r="AD33" s="467" t="s">
        <v>20</v>
      </c>
      <c r="AE33" s="467"/>
      <c r="AF33" s="467"/>
      <c r="AG33" s="467"/>
      <c r="AH33" s="467"/>
      <c r="AI33" s="467"/>
      <c r="AJ33" s="468"/>
      <c r="AK33" s="212" t="str" cm="1">
        <f t="array" aca="1" ref="AK33" ca="1">IF($BU$25,IF(SUMPRODUCT(LEN(J32)-LEN(SUBSTITUTE(LOWER(J32), MID("abcdefghijklmnopqrstuvwxyz", ROW(INDIRECT("1:26")), 1), ""))) &lt;= 2, "← Name should be filled in English.", ""),"")</f>
        <v/>
      </c>
      <c r="BB33" s="165"/>
      <c r="BC33" s="95"/>
      <c r="BD33" s="223"/>
      <c r="BE33" s="224"/>
      <c r="BF33" s="224"/>
      <c r="BG33" s="224"/>
      <c r="BH33" s="224"/>
      <c r="BI33" s="224"/>
      <c r="BJ33" s="201"/>
      <c r="BK33" s="201"/>
      <c r="BL33" s="201"/>
      <c r="BM33" s="201"/>
      <c r="BN33" s="201"/>
      <c r="BO33" s="201"/>
      <c r="BP33" s="201"/>
      <c r="BQ33" s="201"/>
      <c r="BR33" s="201"/>
      <c r="BS33" s="201"/>
      <c r="BT33" s="80"/>
      <c r="BU33" s="225"/>
      <c r="BV33" s="224"/>
      <c r="BW33" s="224"/>
      <c r="BX33" s="224"/>
      <c r="BY33" s="224"/>
      <c r="BZ33" s="224"/>
      <c r="CA33" s="224"/>
      <c r="CB33" s="224"/>
      <c r="CC33" s="226" t="b">
        <v>0</v>
      </c>
      <c r="CD33" s="187" t="s">
        <v>336</v>
      </c>
      <c r="CE33" s="187"/>
      <c r="CF33" s="187"/>
      <c r="CG33" s="187"/>
      <c r="CH33" s="187"/>
      <c r="CI33" s="187"/>
      <c r="CJ33" s="227"/>
    </row>
    <row r="34" spans="1:88" ht="15.75" customHeight="1">
      <c r="A34" s="209" t="str">
        <f>IF(J34&lt;&gt;L3,"Statemen of Authorization","")</f>
        <v/>
      </c>
      <c r="B34" s="396"/>
      <c r="C34" s="399"/>
      <c r="D34" s="442">
        <v>2</v>
      </c>
      <c r="E34" s="443" t="s">
        <v>337</v>
      </c>
      <c r="F34" s="444"/>
      <c r="G34" s="444"/>
      <c r="H34" s="444"/>
      <c r="I34" s="444"/>
      <c r="J34" s="459"/>
      <c r="K34" s="459"/>
      <c r="L34" s="459"/>
      <c r="M34" s="459"/>
      <c r="N34" s="459"/>
      <c r="O34" s="459"/>
      <c r="P34" s="459"/>
      <c r="Q34" s="459"/>
      <c r="R34" s="459"/>
      <c r="S34" s="459"/>
      <c r="T34" s="460"/>
      <c r="U34" s="470" t="s">
        <v>338</v>
      </c>
      <c r="V34" s="444"/>
      <c r="W34" s="444"/>
      <c r="X34" s="444"/>
      <c r="Y34" s="444"/>
      <c r="Z34" s="444"/>
      <c r="AA34" s="444"/>
      <c r="AB34" s="8"/>
      <c r="AC34" s="9"/>
      <c r="AD34" s="491" t="s">
        <v>462</v>
      </c>
      <c r="AE34" s="467"/>
      <c r="AF34" s="467"/>
      <c r="AG34" s="467"/>
      <c r="AH34" s="467"/>
      <c r="AI34" s="467"/>
      <c r="AJ34" s="468"/>
      <c r="AK34" s="86" t="str" cm="1">
        <f t="array" aca="1" ref="AK34" ca="1">IF($BU$25,IF(SUMPRODUCT(LEN(J34)-LEN(SUBSTITUTE(LOWER(J34), MID("abcdefghijklmnopqrstuvwxyz", ROW(INDIRECT("1:26")), 1), ""))) &lt;= 2, "←廠商資訊填寫英文 ", ""),"")</f>
        <v/>
      </c>
      <c r="BB34" s="165"/>
      <c r="BC34" s="95"/>
      <c r="BD34" s="223">
        <v>2</v>
      </c>
      <c r="BE34" s="228" t="s">
        <v>339</v>
      </c>
      <c r="BF34" s="224"/>
      <c r="BG34" s="224"/>
      <c r="BH34" s="224"/>
      <c r="BI34" s="224"/>
      <c r="BJ34" s="201"/>
      <c r="BK34" s="201"/>
      <c r="BL34" s="201"/>
      <c r="BM34" s="201"/>
      <c r="BN34" s="201"/>
      <c r="BO34" s="201"/>
      <c r="BP34" s="201"/>
      <c r="BQ34" s="201"/>
      <c r="BR34" s="201"/>
      <c r="BS34" s="201"/>
      <c r="BT34" s="80"/>
      <c r="BU34" s="225" t="s">
        <v>340</v>
      </c>
      <c r="BV34" s="224"/>
      <c r="BW34" s="224"/>
      <c r="BX34" s="224"/>
      <c r="BY34" s="224"/>
      <c r="BZ34" s="224"/>
      <c r="CA34" s="224"/>
      <c r="CB34" s="224"/>
      <c r="CC34" s="226" t="b">
        <v>0</v>
      </c>
      <c r="CD34" s="187" t="s">
        <v>341</v>
      </c>
      <c r="CE34" s="187"/>
      <c r="CF34" s="187"/>
      <c r="CG34" s="187"/>
      <c r="CH34" s="187"/>
      <c r="CI34" s="187"/>
      <c r="CJ34" s="227"/>
    </row>
    <row r="35" spans="1:88" ht="15.75" customHeight="1">
      <c r="A35" s="153" t="str">
        <f>IF(J34&lt;&gt;L3,"委託檢測聲明書連結","")</f>
        <v/>
      </c>
      <c r="B35" s="396"/>
      <c r="C35" s="399"/>
      <c r="D35" s="442"/>
      <c r="E35" s="444"/>
      <c r="F35" s="444"/>
      <c r="G35" s="444"/>
      <c r="H35" s="444"/>
      <c r="I35" s="444"/>
      <c r="J35" s="459"/>
      <c r="K35" s="459"/>
      <c r="L35" s="459"/>
      <c r="M35" s="459"/>
      <c r="N35" s="459"/>
      <c r="O35" s="459"/>
      <c r="P35" s="459"/>
      <c r="Q35" s="459"/>
      <c r="R35" s="459"/>
      <c r="S35" s="459"/>
      <c r="T35" s="460"/>
      <c r="U35" s="463"/>
      <c r="V35" s="444"/>
      <c r="W35" s="444"/>
      <c r="X35" s="444"/>
      <c r="Y35" s="444"/>
      <c r="Z35" s="444"/>
      <c r="AA35" s="444"/>
      <c r="AB35" s="8"/>
      <c r="AC35" s="9"/>
      <c r="AD35" s="467" t="s">
        <v>21</v>
      </c>
      <c r="AE35" s="467"/>
      <c r="AF35" s="467"/>
      <c r="AG35" s="467"/>
      <c r="AH35" s="467"/>
      <c r="AI35" s="467"/>
      <c r="AJ35" s="468"/>
      <c r="AK35" s="86" t="str" cm="1">
        <f t="array" aca="1" ref="AK35" ca="1">IF($BU$25,IF(SUMPRODUCT(LEN(J34)-LEN(SUBSTITUTE(LOWER(J34), MID("abcdefghijklmnopqrstuvwxyz", ROW(INDIRECT("1:26")), 1), ""))) &lt;= 2, "←Supplier/Manufacturer should be filled in English.", ""),"")</f>
        <v/>
      </c>
      <c r="BB35" s="165"/>
      <c r="BC35" s="95"/>
      <c r="BD35" s="223"/>
      <c r="BE35" s="224"/>
      <c r="BF35" s="224"/>
      <c r="BG35" s="224"/>
      <c r="BH35" s="224"/>
      <c r="BI35" s="224"/>
      <c r="BJ35" s="201"/>
      <c r="BK35" s="201"/>
      <c r="BL35" s="201"/>
      <c r="BM35" s="201"/>
      <c r="BN35" s="201"/>
      <c r="BO35" s="201"/>
      <c r="BP35" s="201"/>
      <c r="BQ35" s="201"/>
      <c r="BR35" s="201"/>
      <c r="BS35" s="201"/>
      <c r="BT35" s="80"/>
      <c r="BU35" s="225"/>
      <c r="BV35" s="224"/>
      <c r="BW35" s="224"/>
      <c r="BX35" s="224"/>
      <c r="BY35" s="224"/>
      <c r="BZ35" s="224"/>
      <c r="CA35" s="224"/>
      <c r="CB35" s="224"/>
      <c r="CC35" s="226" t="b">
        <v>0</v>
      </c>
      <c r="CD35" s="187" t="s">
        <v>342</v>
      </c>
      <c r="CE35" s="187"/>
      <c r="CF35" s="187"/>
      <c r="CG35" s="187"/>
      <c r="CH35" s="187"/>
      <c r="CI35" s="187"/>
      <c r="CJ35" s="227"/>
    </row>
    <row r="36" spans="1:88" ht="15.75" customHeight="1">
      <c r="B36" s="396"/>
      <c r="C36" s="399"/>
      <c r="D36" s="442"/>
      <c r="E36" s="444"/>
      <c r="F36" s="444"/>
      <c r="G36" s="444"/>
      <c r="H36" s="444"/>
      <c r="I36" s="444"/>
      <c r="J36" s="459"/>
      <c r="K36" s="459"/>
      <c r="L36" s="459"/>
      <c r="M36" s="459"/>
      <c r="N36" s="459"/>
      <c r="O36" s="459"/>
      <c r="P36" s="459"/>
      <c r="Q36" s="459"/>
      <c r="R36" s="459"/>
      <c r="S36" s="459"/>
      <c r="T36" s="460"/>
      <c r="U36" s="463"/>
      <c r="V36" s="444"/>
      <c r="W36" s="444"/>
      <c r="X36" s="444"/>
      <c r="Y36" s="444"/>
      <c r="Z36" s="444"/>
      <c r="AA36" s="444"/>
      <c r="AB36" s="8"/>
      <c r="AC36" s="9"/>
      <c r="AD36" s="467" t="s">
        <v>22</v>
      </c>
      <c r="AE36" s="467"/>
      <c r="AF36" s="467"/>
      <c r="AG36" s="467"/>
      <c r="AH36" s="467"/>
      <c r="AI36" s="467"/>
      <c r="AJ36" s="468"/>
      <c r="BB36" s="165"/>
      <c r="BC36" s="95"/>
      <c r="BD36" s="223"/>
      <c r="BE36" s="224"/>
      <c r="BF36" s="224"/>
      <c r="BG36" s="224"/>
      <c r="BH36" s="224"/>
      <c r="BI36" s="224"/>
      <c r="BJ36" s="201"/>
      <c r="BK36" s="201"/>
      <c r="BL36" s="201"/>
      <c r="BM36" s="201"/>
      <c r="BN36" s="201"/>
      <c r="BO36" s="201"/>
      <c r="BP36" s="201"/>
      <c r="BQ36" s="201"/>
      <c r="BR36" s="201"/>
      <c r="BS36" s="201"/>
      <c r="BT36" s="80"/>
      <c r="BU36" s="225"/>
      <c r="BV36" s="224"/>
      <c r="BW36" s="224"/>
      <c r="BX36" s="224"/>
      <c r="BY36" s="224"/>
      <c r="BZ36" s="224"/>
      <c r="CA36" s="224"/>
      <c r="CB36" s="224"/>
      <c r="CC36" s="226" t="b">
        <v>0</v>
      </c>
      <c r="CD36" s="187" t="s">
        <v>343</v>
      </c>
      <c r="CE36" s="187"/>
      <c r="CF36" s="187"/>
      <c r="CG36" s="187"/>
      <c r="CH36" s="187"/>
      <c r="CI36" s="187"/>
      <c r="CJ36" s="227"/>
    </row>
    <row r="37" spans="1:88" ht="15.75" customHeight="1">
      <c r="B37" s="396"/>
      <c r="C37" s="399"/>
      <c r="D37" s="347">
        <v>3</v>
      </c>
      <c r="E37" s="437" t="s">
        <v>344</v>
      </c>
      <c r="F37" s="438"/>
      <c r="G37" s="438"/>
      <c r="H37" s="438"/>
      <c r="I37" s="438"/>
      <c r="J37" s="469"/>
      <c r="K37" s="469"/>
      <c r="L37" s="469"/>
      <c r="M37" s="469"/>
      <c r="N37" s="469"/>
      <c r="O37" s="469"/>
      <c r="P37" s="469"/>
      <c r="Q37" s="469"/>
      <c r="R37" s="469"/>
      <c r="S37" s="469"/>
      <c r="T37" s="439"/>
      <c r="U37" s="470" t="s">
        <v>345</v>
      </c>
      <c r="V37" s="444"/>
      <c r="W37" s="444"/>
      <c r="X37" s="444"/>
      <c r="Y37" s="444"/>
      <c r="Z37" s="444"/>
      <c r="AA37" s="444"/>
      <c r="AB37" s="8"/>
      <c r="AC37" s="469"/>
      <c r="AD37" s="469"/>
      <c r="AE37" s="473" t="s">
        <v>23</v>
      </c>
      <c r="AF37" s="473"/>
      <c r="AG37" s="473"/>
      <c r="AH37" s="473"/>
      <c r="AI37" s="473"/>
      <c r="AJ37" s="474"/>
      <c r="AM37" s="10"/>
      <c r="BB37" s="165"/>
      <c r="BC37" s="95"/>
      <c r="BD37" s="229">
        <v>3</v>
      </c>
      <c r="BE37" s="224" t="s">
        <v>346</v>
      </c>
      <c r="BF37" s="224"/>
      <c r="BG37" s="224"/>
      <c r="BH37" s="224"/>
      <c r="BI37" s="224"/>
      <c r="BJ37" s="201"/>
      <c r="BK37" s="201"/>
      <c r="BL37" s="201"/>
      <c r="BM37" s="201"/>
      <c r="BN37" s="201"/>
      <c r="BO37" s="201"/>
      <c r="BP37" s="201"/>
      <c r="BQ37" s="201"/>
      <c r="BR37" s="201"/>
      <c r="BS37" s="201"/>
      <c r="BT37" s="80"/>
      <c r="BU37" s="225" t="s">
        <v>347</v>
      </c>
      <c r="BV37" s="224"/>
      <c r="BW37" s="224"/>
      <c r="BX37" s="224"/>
      <c r="BY37" s="224"/>
      <c r="BZ37" s="224"/>
      <c r="CA37" s="224"/>
      <c r="CB37" s="224"/>
      <c r="CC37" s="201"/>
      <c r="CD37" s="201"/>
      <c r="CE37" s="188" t="s">
        <v>348</v>
      </c>
      <c r="CF37" s="188"/>
      <c r="CG37" s="188"/>
      <c r="CH37" s="188"/>
      <c r="CI37" s="188"/>
      <c r="CJ37" s="230"/>
    </row>
    <row r="38" spans="1:88" ht="15.75" customHeight="1">
      <c r="B38" s="396"/>
      <c r="C38" s="399"/>
      <c r="D38" s="347">
        <v>4</v>
      </c>
      <c r="E38" s="437" t="s">
        <v>349</v>
      </c>
      <c r="F38" s="438"/>
      <c r="G38" s="438"/>
      <c r="H38" s="438"/>
      <c r="I38" s="438"/>
      <c r="J38" s="469"/>
      <c r="K38" s="469"/>
      <c r="L38" s="469"/>
      <c r="M38" s="469"/>
      <c r="N38" s="469"/>
      <c r="O38" s="469"/>
      <c r="P38" s="469"/>
      <c r="Q38" s="469"/>
      <c r="R38" s="469"/>
      <c r="S38" s="469"/>
      <c r="T38" s="439"/>
      <c r="U38" s="463"/>
      <c r="V38" s="444"/>
      <c r="W38" s="444"/>
      <c r="X38" s="444"/>
      <c r="Y38" s="444"/>
      <c r="Z38" s="444"/>
      <c r="AA38" s="444"/>
      <c r="AB38" s="8"/>
      <c r="AC38" s="469"/>
      <c r="AD38" s="469"/>
      <c r="AE38" s="473" t="s">
        <v>24</v>
      </c>
      <c r="AF38" s="473" t="s">
        <v>25</v>
      </c>
      <c r="AG38" s="473"/>
      <c r="AH38" s="473"/>
      <c r="AI38" s="473"/>
      <c r="AJ38" s="474"/>
      <c r="BB38" s="165"/>
      <c r="BC38" s="95"/>
      <c r="BD38" s="229">
        <v>4</v>
      </c>
      <c r="BE38" s="224" t="s">
        <v>350</v>
      </c>
      <c r="BF38" s="224"/>
      <c r="BG38" s="224"/>
      <c r="BH38" s="224"/>
      <c r="BI38" s="224"/>
      <c r="BJ38" s="201"/>
      <c r="BK38" s="201"/>
      <c r="BL38" s="201"/>
      <c r="BM38" s="201"/>
      <c r="BN38" s="201"/>
      <c r="BO38" s="201"/>
      <c r="BP38" s="201"/>
      <c r="BQ38" s="201"/>
      <c r="BR38" s="201"/>
      <c r="BS38" s="201"/>
      <c r="BT38" s="80"/>
      <c r="BU38" s="225"/>
      <c r="BV38" s="224"/>
      <c r="BW38" s="224"/>
      <c r="BX38" s="224"/>
      <c r="BY38" s="224"/>
      <c r="BZ38" s="224"/>
      <c r="CA38" s="224"/>
      <c r="CB38" s="224"/>
      <c r="CC38" s="201"/>
      <c r="CD38" s="201"/>
      <c r="CE38" s="188" t="s">
        <v>351</v>
      </c>
      <c r="CF38" s="188" t="s">
        <v>352</v>
      </c>
      <c r="CG38" s="188"/>
      <c r="CH38" s="188"/>
      <c r="CI38" s="188"/>
      <c r="CJ38" s="230"/>
    </row>
    <row r="39" spans="1:88" ht="15.75" customHeight="1">
      <c r="B39" s="396"/>
      <c r="C39" s="399"/>
      <c r="D39" s="347">
        <v>5</v>
      </c>
      <c r="E39" s="437" t="s">
        <v>353</v>
      </c>
      <c r="F39" s="438"/>
      <c r="G39" s="438"/>
      <c r="H39" s="438"/>
      <c r="I39" s="438"/>
      <c r="J39" s="469"/>
      <c r="K39" s="469"/>
      <c r="L39" s="469"/>
      <c r="M39" s="469"/>
      <c r="N39" s="469"/>
      <c r="O39" s="469"/>
      <c r="P39" s="469"/>
      <c r="Q39" s="469"/>
      <c r="R39" s="469"/>
      <c r="S39" s="469"/>
      <c r="T39" s="439"/>
      <c r="U39" s="463"/>
      <c r="V39" s="444"/>
      <c r="W39" s="444"/>
      <c r="X39" s="444"/>
      <c r="Y39" s="444"/>
      <c r="Z39" s="444"/>
      <c r="AA39" s="444"/>
      <c r="AB39" s="8"/>
      <c r="AC39" s="433" t="s">
        <v>470</v>
      </c>
      <c r="AD39" s="433"/>
      <c r="AE39" s="433"/>
      <c r="AF39" s="433"/>
      <c r="AG39" s="433"/>
      <c r="AH39" s="433"/>
      <c r="AI39" s="433"/>
      <c r="AJ39" s="434"/>
      <c r="BB39" s="165"/>
      <c r="BC39" s="95"/>
      <c r="BD39" s="229">
        <v>5</v>
      </c>
      <c r="BE39" s="224" t="s">
        <v>354</v>
      </c>
      <c r="BF39" s="224"/>
      <c r="BG39" s="224"/>
      <c r="BH39" s="224"/>
      <c r="BI39" s="224"/>
      <c r="BJ39" s="201"/>
      <c r="BK39" s="201"/>
      <c r="BL39" s="201"/>
      <c r="BM39" s="201"/>
      <c r="BN39" s="201"/>
      <c r="BO39" s="201"/>
      <c r="BP39" s="201"/>
      <c r="BQ39" s="201"/>
      <c r="BR39" s="201"/>
      <c r="BS39" s="201"/>
      <c r="BT39" s="80"/>
      <c r="BU39" s="225"/>
      <c r="BV39" s="224"/>
      <c r="BW39" s="224"/>
      <c r="BX39" s="224"/>
      <c r="BY39" s="224"/>
      <c r="BZ39" s="224"/>
      <c r="CA39" s="224"/>
      <c r="CB39" s="224"/>
      <c r="CC39" s="231" t="s">
        <v>355</v>
      </c>
      <c r="CD39" s="231"/>
      <c r="CE39" s="231"/>
      <c r="CF39" s="231"/>
      <c r="CG39" s="231"/>
      <c r="CH39" s="231"/>
      <c r="CI39" s="231"/>
      <c r="CJ39" s="232"/>
    </row>
    <row r="40" spans="1:88" ht="15.75" customHeight="1" thickBot="1">
      <c r="B40" s="396"/>
      <c r="C40" s="399"/>
      <c r="D40" s="347">
        <v>6</v>
      </c>
      <c r="E40" s="437" t="s">
        <v>356</v>
      </c>
      <c r="F40" s="438"/>
      <c r="G40" s="438"/>
      <c r="H40" s="438"/>
      <c r="I40" s="438"/>
      <c r="J40" s="439"/>
      <c r="K40" s="440"/>
      <c r="L40" s="440"/>
      <c r="M40" s="440"/>
      <c r="N40" s="440"/>
      <c r="O40" s="440"/>
      <c r="P40" s="440"/>
      <c r="Q40" s="440"/>
      <c r="R40" s="440"/>
      <c r="S40" s="440"/>
      <c r="T40" s="441"/>
      <c r="U40" s="471"/>
      <c r="V40" s="472"/>
      <c r="W40" s="472"/>
      <c r="X40" s="472"/>
      <c r="Y40" s="472"/>
      <c r="Z40" s="472"/>
      <c r="AA40" s="472"/>
      <c r="AB40" s="233"/>
      <c r="AC40" s="435"/>
      <c r="AD40" s="435"/>
      <c r="AE40" s="435"/>
      <c r="AF40" s="435"/>
      <c r="AG40" s="435"/>
      <c r="AH40" s="435"/>
      <c r="AI40" s="435"/>
      <c r="AJ40" s="436"/>
      <c r="BB40" s="165"/>
      <c r="BC40" s="95"/>
      <c r="BD40" s="229">
        <v>6</v>
      </c>
      <c r="BE40" s="224" t="s">
        <v>357</v>
      </c>
      <c r="BF40" s="224"/>
      <c r="BG40" s="224"/>
      <c r="BH40" s="224"/>
      <c r="BI40" s="224"/>
      <c r="BJ40" s="201"/>
      <c r="BK40" s="201"/>
      <c r="BL40" s="201"/>
      <c r="BM40" s="201"/>
      <c r="BN40" s="201"/>
      <c r="BO40" s="201"/>
      <c r="BP40" s="201"/>
      <c r="BQ40" s="201"/>
      <c r="BR40" s="201"/>
      <c r="BS40" s="201"/>
      <c r="BT40" s="80"/>
      <c r="BU40" s="234"/>
      <c r="BV40" s="235"/>
      <c r="BW40" s="235"/>
      <c r="BX40" s="235"/>
      <c r="BY40" s="235"/>
      <c r="BZ40" s="235"/>
      <c r="CA40" s="235"/>
      <c r="CB40" s="235"/>
      <c r="CC40" s="236"/>
      <c r="CD40" s="236"/>
      <c r="CE40" s="236"/>
      <c r="CF40" s="236"/>
      <c r="CG40" s="236"/>
      <c r="CH40" s="236"/>
      <c r="CI40" s="236"/>
      <c r="CJ40" s="237"/>
    </row>
    <row r="41" spans="1:88" ht="24.75" customHeight="1">
      <c r="B41" s="396"/>
      <c r="C41" s="399"/>
      <c r="D41" s="442">
        <v>7</v>
      </c>
      <c r="E41" s="443" t="s">
        <v>358</v>
      </c>
      <c r="F41" s="444"/>
      <c r="G41" s="444"/>
      <c r="H41" s="444"/>
      <c r="I41" s="444"/>
      <c r="J41" s="11"/>
      <c r="K41" s="445" t="s">
        <v>359</v>
      </c>
      <c r="L41" s="446"/>
      <c r="M41" s="446"/>
      <c r="N41" s="446"/>
      <c r="O41" s="446"/>
      <c r="P41" s="446"/>
      <c r="Q41" s="446"/>
      <c r="R41" s="446"/>
      <c r="S41" s="446"/>
      <c r="T41" s="446"/>
      <c r="U41" s="447" t="s">
        <v>360</v>
      </c>
      <c r="V41" s="448"/>
      <c r="W41" s="448"/>
      <c r="X41" s="448"/>
      <c r="Y41" s="448"/>
      <c r="Z41" s="448"/>
      <c r="AA41" s="448"/>
      <c r="AB41" s="448"/>
      <c r="AC41" s="448"/>
      <c r="AD41" s="448"/>
      <c r="AE41" s="448"/>
      <c r="AF41" s="448"/>
      <c r="AG41" s="448"/>
      <c r="AH41" s="448"/>
      <c r="AI41" s="448"/>
      <c r="AJ41" s="449"/>
      <c r="BB41" s="165"/>
      <c r="BC41" s="95"/>
      <c r="BD41" s="223">
        <v>7</v>
      </c>
      <c r="BE41" s="224" t="s">
        <v>361</v>
      </c>
      <c r="BF41" s="224"/>
      <c r="BG41" s="224"/>
      <c r="BH41" s="224"/>
      <c r="BI41" s="224"/>
      <c r="BJ41" s="238" t="b">
        <v>0</v>
      </c>
      <c r="BK41" s="224" t="s">
        <v>362</v>
      </c>
      <c r="BL41" s="187"/>
      <c r="BM41" s="187"/>
      <c r="BN41" s="187"/>
      <c r="BO41" s="187"/>
      <c r="BP41" s="187"/>
      <c r="BQ41" s="187"/>
      <c r="BR41" s="187"/>
      <c r="BS41" s="187"/>
      <c r="BT41" s="187"/>
      <c r="BU41" s="239" t="s">
        <v>363</v>
      </c>
      <c r="BV41" s="240"/>
      <c r="BW41" s="240"/>
      <c r="BX41" s="240"/>
      <c r="BY41" s="240"/>
      <c r="BZ41" s="240"/>
      <c r="CA41" s="240"/>
      <c r="CB41" s="240"/>
      <c r="CC41" s="240"/>
      <c r="CD41" s="240"/>
      <c r="CE41" s="240"/>
      <c r="CF41" s="240"/>
      <c r="CG41" s="240"/>
      <c r="CH41" s="240"/>
      <c r="CI41" s="240"/>
      <c r="CJ41" s="241"/>
    </row>
    <row r="42" spans="1:88" ht="24.75" customHeight="1">
      <c r="B42" s="396"/>
      <c r="C42" s="399"/>
      <c r="D42" s="442"/>
      <c r="E42" s="444"/>
      <c r="F42" s="444"/>
      <c r="G42" s="444"/>
      <c r="H42" s="444"/>
      <c r="I42" s="444"/>
      <c r="J42" s="12"/>
      <c r="K42" s="452" t="s">
        <v>364</v>
      </c>
      <c r="L42" s="446"/>
      <c r="M42" s="446"/>
      <c r="N42" s="446"/>
      <c r="O42" s="446"/>
      <c r="P42" s="446"/>
      <c r="Q42" s="446"/>
      <c r="R42" s="446"/>
      <c r="S42" s="446"/>
      <c r="T42" s="446"/>
      <c r="U42" s="450"/>
      <c r="V42" s="450"/>
      <c r="W42" s="450"/>
      <c r="X42" s="450"/>
      <c r="Y42" s="450"/>
      <c r="Z42" s="450"/>
      <c r="AA42" s="450"/>
      <c r="AB42" s="450"/>
      <c r="AC42" s="450"/>
      <c r="AD42" s="450"/>
      <c r="AE42" s="450"/>
      <c r="AF42" s="450"/>
      <c r="AG42" s="450"/>
      <c r="AH42" s="450"/>
      <c r="AI42" s="450"/>
      <c r="AJ42" s="451"/>
      <c r="BB42" s="165"/>
      <c r="BC42" s="95"/>
      <c r="BD42" s="223"/>
      <c r="BE42" s="224"/>
      <c r="BF42" s="224"/>
      <c r="BG42" s="224"/>
      <c r="BH42" s="224"/>
      <c r="BI42" s="224"/>
      <c r="BJ42" s="242" t="b">
        <v>0</v>
      </c>
      <c r="BK42" s="224" t="s">
        <v>365</v>
      </c>
      <c r="BL42" s="187"/>
      <c r="BM42" s="187"/>
      <c r="BN42" s="187"/>
      <c r="BO42" s="187"/>
      <c r="BP42" s="187"/>
      <c r="BQ42" s="187"/>
      <c r="BR42" s="187"/>
      <c r="BS42" s="187"/>
      <c r="BT42" s="187"/>
      <c r="BU42" s="224"/>
      <c r="BV42" s="224"/>
      <c r="BW42" s="224"/>
      <c r="BX42" s="224"/>
      <c r="BY42" s="224"/>
      <c r="BZ42" s="224"/>
      <c r="CA42" s="224"/>
      <c r="CB42" s="224"/>
      <c r="CC42" s="224"/>
      <c r="CD42" s="224"/>
      <c r="CE42" s="224"/>
      <c r="CF42" s="224"/>
      <c r="CG42" s="224"/>
      <c r="CH42" s="224"/>
      <c r="CI42" s="224"/>
      <c r="CJ42" s="243"/>
    </row>
    <row r="43" spans="1:88">
      <c r="A43" s="209"/>
      <c r="B43" s="396"/>
      <c r="C43" s="399"/>
      <c r="D43" s="347">
        <v>8</v>
      </c>
      <c r="E43" s="437" t="s">
        <v>366</v>
      </c>
      <c r="F43" s="438"/>
      <c r="G43" s="438"/>
      <c r="H43" s="438"/>
      <c r="I43" s="438"/>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75"/>
      <c r="BB43" s="165"/>
      <c r="BC43" s="95"/>
      <c r="BD43" s="229">
        <v>8</v>
      </c>
      <c r="BE43" s="224" t="s">
        <v>367</v>
      </c>
      <c r="BF43" s="224"/>
      <c r="BG43" s="224"/>
      <c r="BH43" s="224"/>
      <c r="BI43" s="224"/>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44"/>
    </row>
    <row r="44" spans="1:88" ht="20.25" customHeight="1">
      <c r="A44" s="153"/>
      <c r="B44" s="396"/>
      <c r="C44" s="399"/>
      <c r="D44" s="476" t="s">
        <v>368</v>
      </c>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8"/>
      <c r="AL44" s="155"/>
      <c r="BB44" s="165"/>
      <c r="BC44" s="95"/>
      <c r="BD44" s="245" t="s">
        <v>369</v>
      </c>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7"/>
      <c r="CH44" s="247"/>
      <c r="CI44" s="247"/>
      <c r="CJ44" s="248"/>
    </row>
    <row r="45" spans="1:88" ht="31.5" customHeight="1" thickBot="1">
      <c r="B45" s="397"/>
      <c r="C45" s="400"/>
      <c r="D45" s="479" t="s">
        <v>370</v>
      </c>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1"/>
      <c r="BB45" s="204"/>
      <c r="BC45" s="205"/>
      <c r="BD45" s="249" t="s">
        <v>371</v>
      </c>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1"/>
    </row>
    <row r="46" spans="1:88" ht="14.25" customHeight="1" thickTop="1">
      <c r="A46" s="252"/>
      <c r="B46" s="430" t="s">
        <v>26</v>
      </c>
      <c r="C46" s="398" t="s">
        <v>372</v>
      </c>
      <c r="D46" s="431" t="s">
        <v>373</v>
      </c>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2"/>
      <c r="AL46" s="419"/>
      <c r="BB46" s="253" t="s">
        <v>374</v>
      </c>
      <c r="BC46" s="76" t="s">
        <v>375</v>
      </c>
      <c r="BD46" s="254" t="s">
        <v>376</v>
      </c>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row>
    <row r="47" spans="1:88" ht="54" customHeight="1">
      <c r="A47" s="420"/>
      <c r="B47" s="396"/>
      <c r="C47" s="399"/>
      <c r="D47" s="421" t="s">
        <v>377</v>
      </c>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2"/>
      <c r="AK47" s="255"/>
      <c r="AL47" s="419"/>
      <c r="AQ47" s="13"/>
      <c r="BB47" s="253"/>
      <c r="BC47" s="76"/>
      <c r="BD47" s="256" t="s">
        <v>378</v>
      </c>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8"/>
    </row>
    <row r="48" spans="1:88" ht="54" customHeight="1">
      <c r="A48" s="420"/>
      <c r="B48" s="396"/>
      <c r="C48" s="399"/>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2"/>
      <c r="AL48" s="419"/>
      <c r="BB48" s="253"/>
      <c r="BC48" s="76"/>
      <c r="BD48" s="256"/>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8"/>
    </row>
    <row r="49" spans="1:88" ht="54" customHeight="1">
      <c r="A49" s="420"/>
      <c r="B49" s="396"/>
      <c r="C49" s="399"/>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2"/>
      <c r="AL49" s="419"/>
      <c r="BB49" s="253"/>
      <c r="BC49" s="76"/>
      <c r="BD49" s="256"/>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8"/>
    </row>
    <row r="50" spans="1:88" ht="206.25" customHeight="1">
      <c r="A50" s="420"/>
      <c r="B50" s="396"/>
      <c r="C50" s="399"/>
      <c r="D50" s="423" t="str">
        <f>IF(AO3="","",AO3)</f>
        <v/>
      </c>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4"/>
      <c r="AL50" s="419"/>
      <c r="BB50" s="253"/>
      <c r="BC50" s="76"/>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0"/>
      <c r="CC50" s="260"/>
      <c r="CD50" s="260"/>
      <c r="CE50" s="260"/>
      <c r="CF50" s="260"/>
      <c r="CG50" s="260"/>
      <c r="CH50" s="260"/>
      <c r="CI50" s="260"/>
      <c r="CJ50" s="261"/>
    </row>
    <row r="51" spans="1:88" ht="206.25" customHeight="1">
      <c r="A51" s="420"/>
      <c r="B51" s="396"/>
      <c r="C51" s="399"/>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4"/>
      <c r="AL51" s="419"/>
      <c r="BB51" s="253"/>
      <c r="BC51" s="76"/>
      <c r="BD51" s="259"/>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1"/>
    </row>
    <row r="52" spans="1:88" ht="206.25" customHeight="1" thickBot="1">
      <c r="A52" s="420"/>
      <c r="B52" s="397"/>
      <c r="C52" s="400"/>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6"/>
      <c r="AL52" s="419"/>
      <c r="BB52" s="262"/>
      <c r="BC52" s="263"/>
      <c r="BD52" s="264"/>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6"/>
    </row>
    <row r="53" spans="1:88" ht="12" customHeight="1">
      <c r="B53" s="427" t="s">
        <v>379</v>
      </c>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9"/>
      <c r="BB53" s="267" t="s">
        <v>380</v>
      </c>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row>
    <row r="54" spans="1:88" ht="19.5" customHeight="1">
      <c r="B54" s="268">
        <v>1</v>
      </c>
      <c r="C54" s="392" t="s">
        <v>381</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4"/>
      <c r="AQ54" s="14"/>
      <c r="AR54" s="269"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70">
        <v>1</v>
      </c>
      <c r="BC54" s="271" t="s">
        <v>382</v>
      </c>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row>
    <row r="55" spans="1:88" ht="11.1" customHeight="1">
      <c r="B55" s="268">
        <v>2</v>
      </c>
      <c r="C55" s="393" t="s">
        <v>383</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4"/>
      <c r="AQ55" s="14"/>
      <c r="AR55" s="269" t="str">
        <f t="shared" ref="AR55:AR76" si="0">C55</f>
        <v>如未附報價單，以SGS定價為主。If no quotation is attached, the SGS pricing shall prevail.</v>
      </c>
      <c r="BB55" s="270">
        <v>2</v>
      </c>
      <c r="BC55" s="271" t="s">
        <v>384</v>
      </c>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row>
    <row r="56" spans="1:88" ht="19.5" customHeight="1">
      <c r="B56" s="268">
        <v>3</v>
      </c>
      <c r="C56" s="393" t="s">
        <v>385</v>
      </c>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4"/>
      <c r="AQ56" s="14"/>
      <c r="AR56" s="269"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70">
        <v>3</v>
      </c>
      <c r="BC56" s="271" t="s">
        <v>386</v>
      </c>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row>
    <row r="57" spans="1:88" ht="12.75" customHeight="1">
      <c r="B57" s="268">
        <v>4</v>
      </c>
      <c r="C57" s="393" t="s">
        <v>387</v>
      </c>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4"/>
      <c r="AQ57" s="14"/>
      <c r="AR57" s="269" t="str">
        <f t="shared" si="0"/>
        <v>微生物參照衛生福利部公告方法檢驗；微生物不接受急件、特急件。Microorganism testing refers to International Standard or Official methods. Express and Urgent services are not available for microorganism testing.</v>
      </c>
      <c r="BB57" s="270">
        <v>4</v>
      </c>
      <c r="BC57" s="271" t="s">
        <v>388</v>
      </c>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row>
    <row r="58" spans="1:88" ht="54.75" customHeight="1">
      <c r="B58" s="268">
        <v>5</v>
      </c>
      <c r="C58" s="392" t="s">
        <v>389</v>
      </c>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4"/>
      <c r="AQ58" s="14"/>
      <c r="AR58" s="269"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70">
        <v>5</v>
      </c>
      <c r="BC58" s="271" t="s">
        <v>390</v>
      </c>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row>
    <row r="59" spans="1:88" ht="19.5" customHeight="1">
      <c r="B59" s="268">
        <v>6</v>
      </c>
      <c r="C59" s="393" t="s">
        <v>391</v>
      </c>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4"/>
      <c r="AQ59" s="14"/>
      <c r="AR59" s="269"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70">
        <v>6</v>
      </c>
      <c r="BC59" s="271" t="s">
        <v>392</v>
      </c>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row>
    <row r="60" spans="1:88" ht="19.5" customHeight="1">
      <c r="B60" s="268">
        <v>7</v>
      </c>
      <c r="C60" s="392" t="s">
        <v>393</v>
      </c>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4"/>
      <c r="AQ60" s="14"/>
      <c r="AR60" s="269"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70">
        <v>7</v>
      </c>
      <c r="BC60" s="271" t="s">
        <v>394</v>
      </c>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row>
    <row r="61" spans="1:88" ht="29.25" customHeight="1">
      <c r="B61" s="268">
        <v>8</v>
      </c>
      <c r="C61" s="393" t="s">
        <v>395</v>
      </c>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4"/>
      <c r="AQ61" s="14"/>
      <c r="AR61" s="269"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70">
        <v>8</v>
      </c>
      <c r="BC61" s="271" t="s">
        <v>396</v>
      </c>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row>
    <row r="62" spans="1:88" ht="29.25" customHeight="1">
      <c r="B62" s="268">
        <v>9</v>
      </c>
      <c r="C62" s="392" t="s">
        <v>397</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4"/>
      <c r="AQ62" s="14"/>
      <c r="AR62" s="269"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70">
        <v>9</v>
      </c>
      <c r="BC62" s="271" t="s">
        <v>398</v>
      </c>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row>
    <row r="63" spans="1:88" ht="24.75">
      <c r="B63" s="268">
        <v>10</v>
      </c>
      <c r="C63" s="393" t="s">
        <v>399</v>
      </c>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4"/>
      <c r="AQ63" s="14"/>
      <c r="AR63" s="269"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70">
        <v>10</v>
      </c>
      <c r="BC63" s="271" t="s">
        <v>400</v>
      </c>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row>
    <row r="64" spans="1:88" ht="27" customHeight="1">
      <c r="B64" s="268">
        <v>11</v>
      </c>
      <c r="C64" s="393" t="s">
        <v>401</v>
      </c>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4"/>
      <c r="AQ64" s="14"/>
      <c r="AR64" s="269"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70">
        <v>11</v>
      </c>
      <c r="BC64" s="271" t="s">
        <v>402</v>
      </c>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row>
    <row r="65" spans="2:88" ht="27" customHeight="1">
      <c r="B65" s="268">
        <v>12</v>
      </c>
      <c r="C65" s="393" t="s">
        <v>403</v>
      </c>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4"/>
      <c r="AQ65" s="14"/>
      <c r="AR65" s="269"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70">
        <v>12</v>
      </c>
      <c r="BC65" s="271" t="s">
        <v>404</v>
      </c>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row>
    <row r="66" spans="2:88" ht="11.25" customHeight="1">
      <c r="B66" s="268">
        <v>13</v>
      </c>
      <c r="C66" s="393" t="s">
        <v>405</v>
      </c>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4"/>
      <c r="AQ66" s="14"/>
      <c r="AR66" s="269" t="str">
        <f t="shared" si="0"/>
        <v xml:space="preserve">本實驗室不於報告中提供符合性聲明與量測不確定度。We do not provide a compliance statement and uncertainty in the report. </v>
      </c>
      <c r="BB66" s="270">
        <v>13</v>
      </c>
      <c r="BC66" s="271" t="s">
        <v>406</v>
      </c>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row>
    <row r="67" spans="2:88" ht="18" customHeight="1">
      <c r="B67" s="268">
        <v>14</v>
      </c>
      <c r="C67" s="392" t="s">
        <v>467</v>
      </c>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4"/>
      <c r="AQ67" s="14"/>
      <c r="AR67" s="269"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70">
        <v>14</v>
      </c>
      <c r="BC67" s="271" t="s">
        <v>407</v>
      </c>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row>
    <row r="68" spans="2:88" ht="18" customHeight="1">
      <c r="B68" s="268">
        <v>15</v>
      </c>
      <c r="C68" s="393" t="s">
        <v>408</v>
      </c>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4"/>
      <c r="AQ68" s="14"/>
      <c r="AR68" s="269"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70">
        <v>15</v>
      </c>
      <c r="BC68" s="271" t="s">
        <v>409</v>
      </c>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row>
    <row r="69" spans="2:88" ht="29.25" customHeight="1">
      <c r="B69" s="268">
        <v>16</v>
      </c>
      <c r="C69" s="393" t="s">
        <v>410</v>
      </c>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4"/>
      <c r="AQ69" s="14"/>
      <c r="AR69" s="269"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70">
        <v>16</v>
      </c>
      <c r="BC69" s="271" t="s">
        <v>411</v>
      </c>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row>
    <row r="70" spans="2:88" ht="36" customHeight="1">
      <c r="B70" s="268">
        <v>17</v>
      </c>
      <c r="C70" s="393" t="s">
        <v>412</v>
      </c>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4"/>
      <c r="AQ70" s="14"/>
      <c r="AR70" s="269"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70">
        <v>17</v>
      </c>
      <c r="BC70" s="271" t="s">
        <v>413</v>
      </c>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c r="CA70" s="271"/>
      <c r="CB70" s="271"/>
      <c r="CC70" s="271"/>
      <c r="CD70" s="271"/>
      <c r="CE70" s="271"/>
      <c r="CF70" s="271"/>
      <c r="CG70" s="271"/>
      <c r="CH70" s="271"/>
      <c r="CI70" s="271"/>
      <c r="CJ70" s="271"/>
    </row>
    <row r="71" spans="2:88" ht="21" customHeight="1">
      <c r="B71" s="268">
        <v>18</v>
      </c>
      <c r="C71" s="392" t="s">
        <v>414</v>
      </c>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4"/>
      <c r="AQ71" s="14"/>
      <c r="AR71" s="269"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70">
        <v>18</v>
      </c>
      <c r="BC71" s="271" t="s">
        <v>415</v>
      </c>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c r="CH71" s="271"/>
      <c r="CI71" s="271"/>
      <c r="CJ71" s="271"/>
    </row>
    <row r="72" spans="2:88" ht="29.25" customHeight="1">
      <c r="B72" s="268">
        <v>19</v>
      </c>
      <c r="C72" s="393" t="s">
        <v>416</v>
      </c>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4"/>
      <c r="AQ72" s="14"/>
      <c r="AR72" s="269"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70">
        <v>19</v>
      </c>
      <c r="BC72" s="271" t="s">
        <v>417</v>
      </c>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c r="CA72" s="271"/>
      <c r="CB72" s="271"/>
      <c r="CC72" s="271"/>
      <c r="CD72" s="271"/>
      <c r="CE72" s="271"/>
      <c r="CF72" s="271"/>
      <c r="CG72" s="271"/>
      <c r="CH72" s="271"/>
      <c r="CI72" s="271"/>
      <c r="CJ72" s="271"/>
    </row>
    <row r="73" spans="2:88" ht="26.25" customHeight="1">
      <c r="B73" s="268">
        <v>20</v>
      </c>
      <c r="C73" s="389" t="s">
        <v>27</v>
      </c>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90"/>
      <c r="AH73" s="390"/>
      <c r="AI73" s="390"/>
      <c r="AJ73" s="391"/>
      <c r="AQ73" s="14"/>
      <c r="AR73" s="269"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70">
        <v>20</v>
      </c>
      <c r="BC73" s="272" t="s">
        <v>418</v>
      </c>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c r="CG73" s="271"/>
      <c r="CH73" s="271"/>
      <c r="CI73" s="271"/>
      <c r="CJ73" s="271"/>
    </row>
    <row r="74" spans="2:88" ht="17.25" customHeight="1">
      <c r="B74" s="268">
        <v>21</v>
      </c>
      <c r="C74" s="392" t="s">
        <v>419</v>
      </c>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4"/>
      <c r="AQ74" s="14"/>
      <c r="AR74" s="269"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70">
        <v>21</v>
      </c>
      <c r="BC74" s="271" t="s">
        <v>420</v>
      </c>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c r="CH74" s="271"/>
      <c r="CI74" s="271"/>
      <c r="CJ74" s="271"/>
    </row>
    <row r="75" spans="2:88" ht="19.5" customHeight="1">
      <c r="B75" s="268">
        <v>22</v>
      </c>
      <c r="C75" s="392" t="s">
        <v>468</v>
      </c>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4"/>
      <c r="AQ75" s="14"/>
      <c r="AR75" s="269"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70">
        <v>22</v>
      </c>
      <c r="BC75" s="271" t="s">
        <v>421</v>
      </c>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row>
    <row r="76" spans="2:88" ht="19.5" customHeight="1">
      <c r="B76" s="268">
        <v>23</v>
      </c>
      <c r="C76" s="393" t="s">
        <v>422</v>
      </c>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4"/>
      <c r="AQ76" s="14"/>
      <c r="AR76" s="269"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70">
        <v>23</v>
      </c>
      <c r="BC76" s="271" t="s">
        <v>423</v>
      </c>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row>
    <row r="77" spans="2:88" ht="3.75" customHeight="1" thickBot="1">
      <c r="B77" s="273"/>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5"/>
    </row>
    <row r="78" spans="2:88" ht="15.75" customHeight="1">
      <c r="B78" s="395" t="s">
        <v>424</v>
      </c>
      <c r="C78" s="398" t="s">
        <v>28</v>
      </c>
      <c r="D78" s="401" t="s">
        <v>463</v>
      </c>
      <c r="E78" s="402"/>
      <c r="F78" s="402"/>
      <c r="G78" s="402"/>
      <c r="H78" s="402"/>
      <c r="I78" s="402"/>
      <c r="J78" s="402"/>
      <c r="K78" s="402"/>
      <c r="L78" s="402"/>
      <c r="M78" s="402"/>
      <c r="N78" s="402"/>
      <c r="O78" s="403"/>
      <c r="P78" s="407"/>
      <c r="Q78" s="408"/>
      <c r="R78" s="408"/>
      <c r="S78" s="408"/>
      <c r="T78" s="408"/>
      <c r="U78" s="408"/>
      <c r="V78" s="408"/>
      <c r="W78" s="408"/>
      <c r="X78" s="408"/>
      <c r="Y78" s="408"/>
      <c r="Z78" s="408"/>
      <c r="AA78" s="408"/>
      <c r="AB78" s="408"/>
      <c r="AC78" s="408"/>
      <c r="AD78" s="408"/>
      <c r="AE78" s="408"/>
      <c r="AF78" s="408"/>
      <c r="AG78" s="408"/>
      <c r="AH78" s="408"/>
      <c r="AI78" s="408"/>
      <c r="AJ78" s="409"/>
      <c r="BB78" s="277" t="s">
        <v>425</v>
      </c>
      <c r="BC78" s="278" t="s">
        <v>426</v>
      </c>
      <c r="BD78" s="279" t="s">
        <v>427</v>
      </c>
      <c r="BE78" s="280"/>
      <c r="BF78" s="280"/>
      <c r="BG78" s="280"/>
      <c r="BH78" s="280"/>
      <c r="BI78" s="280"/>
      <c r="BJ78" s="280"/>
      <c r="BK78" s="280"/>
      <c r="BL78" s="280"/>
      <c r="BM78" s="280"/>
      <c r="BN78" s="280"/>
      <c r="BO78" s="281"/>
      <c r="BP78" s="282"/>
      <c r="BQ78" s="283"/>
      <c r="BR78" s="283"/>
      <c r="BS78" s="283"/>
      <c r="BT78" s="283"/>
      <c r="BU78" s="283"/>
      <c r="BV78" s="283"/>
      <c r="BW78" s="283"/>
      <c r="BX78" s="283"/>
      <c r="BY78" s="283"/>
      <c r="BZ78" s="283"/>
      <c r="CA78" s="283"/>
      <c r="CB78" s="283"/>
      <c r="CC78" s="283"/>
      <c r="CD78" s="283"/>
      <c r="CE78" s="283"/>
      <c r="CF78" s="283"/>
      <c r="CG78" s="283"/>
      <c r="CH78" s="283"/>
      <c r="CI78" s="283"/>
      <c r="CJ78" s="283"/>
    </row>
    <row r="79" spans="2:88" ht="37.5" customHeight="1">
      <c r="B79" s="396"/>
      <c r="C79" s="399"/>
      <c r="D79" s="404"/>
      <c r="E79" s="405"/>
      <c r="F79" s="405"/>
      <c r="G79" s="405"/>
      <c r="H79" s="405"/>
      <c r="I79" s="405"/>
      <c r="J79" s="405"/>
      <c r="K79" s="405"/>
      <c r="L79" s="405"/>
      <c r="M79" s="405"/>
      <c r="N79" s="405"/>
      <c r="O79" s="406"/>
      <c r="P79" s="410"/>
      <c r="Q79" s="411"/>
      <c r="R79" s="411"/>
      <c r="S79" s="411"/>
      <c r="T79" s="411"/>
      <c r="U79" s="411"/>
      <c r="V79" s="411"/>
      <c r="W79" s="411"/>
      <c r="X79" s="411"/>
      <c r="Y79" s="411"/>
      <c r="Z79" s="411"/>
      <c r="AA79" s="411"/>
      <c r="AB79" s="411"/>
      <c r="AC79" s="411"/>
      <c r="AD79" s="411"/>
      <c r="AE79" s="411"/>
      <c r="AF79" s="411"/>
      <c r="AG79" s="411"/>
      <c r="AH79" s="411"/>
      <c r="AI79" s="411"/>
      <c r="AJ79" s="412"/>
      <c r="BB79" s="253"/>
      <c r="BC79" s="76"/>
      <c r="BD79" s="284"/>
      <c r="BE79" s="285"/>
      <c r="BF79" s="285"/>
      <c r="BG79" s="285"/>
      <c r="BH79" s="285"/>
      <c r="BI79" s="285"/>
      <c r="BJ79" s="285"/>
      <c r="BK79" s="285"/>
      <c r="BL79" s="285"/>
      <c r="BM79" s="285"/>
      <c r="BN79" s="285"/>
      <c r="BO79" s="286"/>
      <c r="BP79" s="287"/>
      <c r="BQ79" s="288"/>
      <c r="BR79" s="288"/>
      <c r="BS79" s="288"/>
      <c r="BT79" s="288"/>
      <c r="BU79" s="288"/>
      <c r="BV79" s="288"/>
      <c r="BW79" s="288"/>
      <c r="BX79" s="288"/>
      <c r="BY79" s="288"/>
      <c r="BZ79" s="288"/>
      <c r="CA79" s="288"/>
      <c r="CB79" s="288"/>
      <c r="CC79" s="288"/>
      <c r="CD79" s="288"/>
      <c r="CE79" s="288"/>
      <c r="CF79" s="288"/>
      <c r="CG79" s="288"/>
      <c r="CH79" s="288"/>
      <c r="CI79" s="288"/>
      <c r="CJ79" s="288"/>
    </row>
    <row r="80" spans="2:88" ht="16.5" thickBot="1">
      <c r="B80" s="397"/>
      <c r="C80" s="400"/>
      <c r="D80" s="413" t="s">
        <v>464</v>
      </c>
      <c r="E80" s="414"/>
      <c r="F80" s="414"/>
      <c r="G80" s="414"/>
      <c r="H80" s="414"/>
      <c r="I80" s="414"/>
      <c r="J80" s="414"/>
      <c r="K80" s="414"/>
      <c r="L80" s="414"/>
      <c r="M80" s="414"/>
      <c r="N80" s="414"/>
      <c r="O80" s="415"/>
      <c r="P80" s="416"/>
      <c r="Q80" s="417"/>
      <c r="R80" s="417"/>
      <c r="S80" s="417"/>
      <c r="T80" s="417"/>
      <c r="U80" s="417"/>
      <c r="V80" s="417"/>
      <c r="W80" s="417"/>
      <c r="X80" s="417"/>
      <c r="Y80" s="417"/>
      <c r="Z80" s="417"/>
      <c r="AA80" s="417"/>
      <c r="AB80" s="417"/>
      <c r="AC80" s="417"/>
      <c r="AD80" s="417"/>
      <c r="AE80" s="417"/>
      <c r="AF80" s="417"/>
      <c r="AG80" s="417"/>
      <c r="AH80" s="417"/>
      <c r="AI80" s="417"/>
      <c r="AJ80" s="418"/>
      <c r="BB80" s="289"/>
      <c r="BC80" s="144"/>
      <c r="BD80" s="290" t="s">
        <v>428</v>
      </c>
      <c r="BE80" s="291"/>
      <c r="BF80" s="291"/>
      <c r="BG80" s="291"/>
      <c r="BH80" s="291"/>
      <c r="BI80" s="291"/>
      <c r="BJ80" s="291"/>
      <c r="BK80" s="291"/>
      <c r="BL80" s="291"/>
      <c r="BM80" s="291"/>
      <c r="BN80" s="291"/>
      <c r="BO80" s="292"/>
      <c r="BP80" s="293"/>
      <c r="BQ80" s="294"/>
      <c r="BR80" s="294"/>
      <c r="BS80" s="294"/>
      <c r="BT80" s="294"/>
      <c r="BU80" s="294"/>
      <c r="BV80" s="294"/>
      <c r="BW80" s="294"/>
      <c r="BX80" s="294"/>
      <c r="BY80" s="294"/>
      <c r="BZ80" s="294"/>
      <c r="CA80" s="294"/>
      <c r="CB80" s="294"/>
      <c r="CC80" s="294"/>
      <c r="CD80" s="294"/>
      <c r="CE80" s="294"/>
      <c r="CF80" s="294"/>
      <c r="CG80" s="294"/>
      <c r="CH80" s="294"/>
      <c r="CI80" s="294"/>
      <c r="CJ80" s="294"/>
    </row>
    <row r="81" spans="2:88" ht="16.5" customHeight="1" thickTop="1">
      <c r="B81" s="363" t="s">
        <v>429</v>
      </c>
      <c r="C81" s="366" t="s">
        <v>430</v>
      </c>
      <c r="D81" s="369" t="s">
        <v>431</v>
      </c>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1"/>
      <c r="BB81" s="295" t="s">
        <v>432</v>
      </c>
      <c r="BC81" s="296" t="s">
        <v>433</v>
      </c>
      <c r="BD81" s="297" t="s">
        <v>434</v>
      </c>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9"/>
    </row>
    <row r="82" spans="2:88">
      <c r="B82" s="364"/>
      <c r="C82" s="367"/>
      <c r="D82" s="300"/>
      <c r="E82" s="372" t="s">
        <v>435</v>
      </c>
      <c r="F82" s="373"/>
      <c r="G82" s="300"/>
      <c r="H82" s="374" t="s">
        <v>436</v>
      </c>
      <c r="I82" s="375"/>
      <c r="J82" s="375"/>
      <c r="K82" s="375"/>
      <c r="L82" s="375"/>
      <c r="M82" s="375"/>
      <c r="N82" s="375"/>
      <c r="O82" s="375"/>
      <c r="P82" s="375"/>
      <c r="Q82" s="375"/>
      <c r="R82" s="375"/>
      <c r="S82" s="375"/>
      <c r="T82" s="375"/>
      <c r="U82" s="375"/>
      <c r="V82" s="375"/>
      <c r="W82" s="376"/>
      <c r="X82" s="377"/>
      <c r="Y82" s="377"/>
      <c r="Z82" s="377"/>
      <c r="AA82" s="377"/>
      <c r="AB82" s="377"/>
      <c r="AC82" s="377"/>
      <c r="AD82" s="377"/>
      <c r="AE82" s="377"/>
      <c r="AF82" s="377"/>
      <c r="AG82" s="377"/>
      <c r="AH82" s="377"/>
      <c r="AI82" s="377"/>
      <c r="AJ82" s="378"/>
      <c r="BB82" s="295"/>
      <c r="BC82" s="296"/>
      <c r="BD82" s="301" t="b">
        <v>0</v>
      </c>
      <c r="BE82" s="192" t="s">
        <v>437</v>
      </c>
      <c r="BF82" s="79"/>
      <c r="BG82" s="302" t="b">
        <v>0</v>
      </c>
      <c r="BH82" s="192" t="s">
        <v>438</v>
      </c>
      <c r="BI82" s="78"/>
      <c r="BJ82" s="78"/>
      <c r="BK82" s="78"/>
      <c r="BL82" s="78"/>
      <c r="BM82" s="78"/>
      <c r="BN82" s="78"/>
      <c r="BO82" s="78"/>
      <c r="BP82" s="78"/>
      <c r="BQ82" s="78"/>
      <c r="BR82" s="78"/>
      <c r="BS82" s="78"/>
      <c r="BT82" s="78"/>
      <c r="BU82" s="78"/>
      <c r="BV82" s="78"/>
      <c r="BW82" s="303"/>
      <c r="BX82" s="304"/>
      <c r="BY82" s="304"/>
      <c r="BZ82" s="304"/>
      <c r="CA82" s="304"/>
      <c r="CB82" s="304"/>
      <c r="CC82" s="304"/>
      <c r="CD82" s="304"/>
      <c r="CE82" s="304"/>
      <c r="CF82" s="304"/>
      <c r="CG82" s="304"/>
      <c r="CH82" s="304"/>
      <c r="CI82" s="304"/>
      <c r="CJ82" s="305"/>
    </row>
    <row r="83" spans="2:88">
      <c r="B83" s="364"/>
      <c r="C83" s="367"/>
      <c r="D83" s="306"/>
      <c r="E83" s="379" t="s">
        <v>439</v>
      </c>
      <c r="F83" s="380"/>
      <c r="G83" s="380"/>
      <c r="H83" s="380"/>
      <c r="I83" s="380"/>
      <c r="J83" s="380"/>
      <c r="K83" s="380"/>
      <c r="L83" s="380"/>
      <c r="M83" s="381"/>
      <c r="N83" s="307"/>
      <c r="O83" s="379" t="s">
        <v>440</v>
      </c>
      <c r="P83" s="380"/>
      <c r="Q83" s="380"/>
      <c r="R83" s="380"/>
      <c r="S83" s="380"/>
      <c r="T83" s="381"/>
      <c r="U83" s="308"/>
      <c r="V83" s="308"/>
      <c r="W83" s="308"/>
      <c r="X83" s="308"/>
      <c r="Y83" s="308"/>
      <c r="Z83" s="308"/>
      <c r="AA83" s="308"/>
      <c r="AB83" s="308"/>
      <c r="AC83" s="308"/>
      <c r="AD83" s="308"/>
      <c r="AE83" s="308"/>
      <c r="AF83" s="308"/>
      <c r="AG83" s="308"/>
      <c r="AH83" s="308"/>
      <c r="AI83" s="308"/>
      <c r="AJ83" s="309"/>
      <c r="BB83" s="295"/>
      <c r="BC83" s="296"/>
      <c r="BD83" s="310" t="b">
        <v>0</v>
      </c>
      <c r="BE83" s="311" t="s">
        <v>441</v>
      </c>
      <c r="BF83" s="117"/>
      <c r="BG83" s="117"/>
      <c r="BH83" s="117"/>
      <c r="BI83" s="117"/>
      <c r="BJ83" s="117"/>
      <c r="BK83" s="117"/>
      <c r="BL83" s="117"/>
      <c r="BM83" s="118"/>
      <c r="BN83" s="312" t="b">
        <v>0</v>
      </c>
      <c r="BO83" s="311" t="s">
        <v>442</v>
      </c>
      <c r="BP83" s="117"/>
      <c r="BQ83" s="117"/>
      <c r="BR83" s="117"/>
      <c r="BS83" s="117"/>
      <c r="BT83" s="118"/>
      <c r="BU83" s="313"/>
      <c r="BV83" s="313"/>
      <c r="BW83" s="313"/>
      <c r="BX83" s="313"/>
      <c r="BY83" s="313"/>
      <c r="BZ83" s="313"/>
      <c r="CA83" s="313"/>
      <c r="CB83" s="313"/>
      <c r="CC83" s="313"/>
      <c r="CD83" s="313"/>
      <c r="CE83" s="313"/>
      <c r="CF83" s="313"/>
      <c r="CG83" s="313"/>
      <c r="CH83" s="313"/>
      <c r="CI83" s="313"/>
      <c r="CJ83" s="314"/>
    </row>
    <row r="84" spans="2:88">
      <c r="B84" s="364"/>
      <c r="C84" s="367"/>
      <c r="D84" s="315"/>
      <c r="E84" s="379" t="s">
        <v>443</v>
      </c>
      <c r="F84" s="380"/>
      <c r="G84" s="380"/>
      <c r="H84" s="380"/>
      <c r="I84" s="380"/>
      <c r="J84" s="380"/>
      <c r="K84" s="380"/>
      <c r="L84" s="380"/>
      <c r="M84" s="380"/>
      <c r="N84" s="380"/>
      <c r="O84" s="380"/>
      <c r="P84" s="380"/>
      <c r="Q84" s="380"/>
      <c r="R84" s="380"/>
      <c r="S84" s="380"/>
      <c r="T84" s="316"/>
      <c r="U84" s="315"/>
      <c r="V84" s="379" t="s">
        <v>444</v>
      </c>
      <c r="W84" s="380"/>
      <c r="X84" s="380"/>
      <c r="Y84" s="380"/>
      <c r="Z84" s="380"/>
      <c r="AA84" s="380"/>
      <c r="AB84" s="380"/>
      <c r="AC84" s="380"/>
      <c r="AD84" s="380"/>
      <c r="AE84" s="380"/>
      <c r="AF84" s="380"/>
      <c r="AG84" s="380"/>
      <c r="AH84" s="380"/>
      <c r="AI84" s="380"/>
      <c r="AJ84" s="382"/>
      <c r="BB84" s="295"/>
      <c r="BC84" s="296"/>
      <c r="BD84" s="317" t="b">
        <v>0</v>
      </c>
      <c r="BE84" s="311" t="s">
        <v>445</v>
      </c>
      <c r="BF84" s="117"/>
      <c r="BG84" s="117"/>
      <c r="BH84" s="117"/>
      <c r="BI84" s="117"/>
      <c r="BJ84" s="117"/>
      <c r="BK84" s="117"/>
      <c r="BL84" s="117"/>
      <c r="BM84" s="117"/>
      <c r="BN84" s="117"/>
      <c r="BO84" s="117"/>
      <c r="BP84" s="117"/>
      <c r="BQ84" s="117"/>
      <c r="BR84" s="117"/>
      <c r="BS84" s="117"/>
      <c r="BT84" s="79"/>
      <c r="BU84" s="318" t="b">
        <v>0</v>
      </c>
      <c r="BV84" s="311" t="s">
        <v>446</v>
      </c>
      <c r="BW84" s="117"/>
      <c r="BX84" s="117"/>
      <c r="BY84" s="117"/>
      <c r="BZ84" s="117"/>
      <c r="CA84" s="117"/>
      <c r="CB84" s="117"/>
      <c r="CC84" s="117"/>
      <c r="CD84" s="117"/>
      <c r="CE84" s="117"/>
      <c r="CF84" s="117"/>
      <c r="CG84" s="117"/>
      <c r="CH84" s="117"/>
      <c r="CI84" s="117"/>
      <c r="CJ84" s="118"/>
    </row>
    <row r="85" spans="2:88">
      <c r="B85" s="364"/>
      <c r="C85" s="367"/>
      <c r="D85" s="315"/>
      <c r="E85" s="379" t="s">
        <v>447</v>
      </c>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2"/>
      <c r="BB85" s="295"/>
      <c r="BC85" s="296"/>
      <c r="BD85" s="317" t="b">
        <v>0</v>
      </c>
      <c r="BE85" s="319" t="s">
        <v>448</v>
      </c>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1"/>
    </row>
    <row r="86" spans="2:88">
      <c r="B86" s="365"/>
      <c r="C86" s="368"/>
      <c r="D86" s="322"/>
      <c r="E86" s="383" t="s">
        <v>449</v>
      </c>
      <c r="F86" s="384"/>
      <c r="G86" s="385"/>
      <c r="H86" s="386"/>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8"/>
      <c r="BB86" s="323"/>
      <c r="BC86" s="324"/>
      <c r="BD86" s="325" t="b">
        <v>0</v>
      </c>
      <c r="BE86" s="326" t="s">
        <v>450</v>
      </c>
      <c r="BF86" s="327"/>
      <c r="BG86" s="328"/>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30"/>
    </row>
    <row r="87" spans="2:88" ht="27.75" customHeight="1">
      <c r="B87" s="358" t="s">
        <v>466</v>
      </c>
      <c r="C87" s="358"/>
      <c r="D87" s="358"/>
      <c r="E87" s="358"/>
      <c r="F87" s="358"/>
      <c r="G87" s="359"/>
      <c r="H87" s="359"/>
      <c r="I87" s="359"/>
      <c r="J87" s="359"/>
      <c r="K87" s="359"/>
      <c r="L87" s="359"/>
      <c r="M87" s="359"/>
      <c r="N87" s="360" t="s">
        <v>29</v>
      </c>
      <c r="O87" s="360"/>
      <c r="P87" s="360"/>
      <c r="Q87" s="361"/>
      <c r="R87" s="361"/>
      <c r="S87" s="361"/>
      <c r="T87" s="361"/>
      <c r="U87" s="361"/>
      <c r="V87" s="361"/>
      <c r="W87" s="361"/>
      <c r="X87" s="331"/>
      <c r="Y87" s="331"/>
      <c r="Z87" s="361" t="s">
        <v>30</v>
      </c>
      <c r="AA87" s="361"/>
      <c r="AB87" s="361"/>
      <c r="AC87" s="361"/>
      <c r="AD87" s="362"/>
      <c r="AE87" s="362"/>
      <c r="AF87" s="362"/>
      <c r="AG87" s="362"/>
      <c r="AH87" s="362"/>
      <c r="AI87" s="362"/>
      <c r="AJ87" s="362"/>
      <c r="BB87" s="332" t="s">
        <v>451</v>
      </c>
      <c r="BC87" s="332"/>
      <c r="BD87" s="332"/>
      <c r="BE87" s="332"/>
      <c r="BF87" s="332"/>
      <c r="BG87" s="333" t="s">
        <v>452</v>
      </c>
      <c r="BH87" s="334"/>
      <c r="BI87" s="334"/>
      <c r="BJ87" s="334"/>
      <c r="BK87" s="334"/>
      <c r="BL87" s="334"/>
      <c r="BM87" s="334"/>
      <c r="BN87" s="333" t="s">
        <v>453</v>
      </c>
      <c r="BO87" s="334"/>
      <c r="BP87" s="335"/>
      <c r="BQ87" s="333"/>
      <c r="BR87" s="334"/>
      <c r="BS87" s="334"/>
      <c r="BT87" s="334"/>
      <c r="BU87" s="334"/>
      <c r="BV87" s="334"/>
      <c r="BW87" s="334"/>
      <c r="BX87" s="334"/>
      <c r="BY87" s="334"/>
      <c r="BZ87" s="334"/>
      <c r="CA87" s="335"/>
      <c r="CB87" s="334"/>
      <c r="CC87" s="334" t="s">
        <v>454</v>
      </c>
      <c r="CD87" s="334"/>
      <c r="CE87" s="335"/>
      <c r="CF87" s="334"/>
      <c r="CG87" s="334"/>
      <c r="CH87" s="334"/>
      <c r="CI87" s="334"/>
      <c r="CJ87" s="334"/>
    </row>
  </sheetData>
  <sheetProtection algorithmName="SHA-512" hashValue="sUcsa6mVgbRDnUqtl2W5InNDR+g50MZ2OZkvdkqnzUVrI31a4ua03V4R9vdbvQ9rEoUzrgm1TG8Ti958JZ56MQ==" saltValue="XwUpX+2Z9X9m6AotMKQiog=="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 type="noConversion"/>
  <conditionalFormatting sqref="D9:AJ10">
    <cfRule type="expression" dxfId="424" priority="10">
      <formula>OR($BD$8=TRUE,$BN$8=TRUE)</formula>
    </cfRule>
  </conditionalFormatting>
  <conditionalFormatting sqref="D17:AJ21">
    <cfRule type="expression" dxfId="423" priority="11">
      <formula>$BD$16=TRUE</formula>
    </cfRule>
  </conditionalFormatting>
  <conditionalFormatting sqref="D47:AJ49">
    <cfRule type="cellIs" dxfId="422" priority="48" operator="equal">
      <formula>" "</formula>
    </cfRule>
  </conditionalFormatting>
  <conditionalFormatting sqref="D50:AJ52">
    <cfRule type="containsBlanks" dxfId="421" priority="49">
      <formula>LEN(TRIM(D50))=0</formula>
    </cfRule>
  </conditionalFormatting>
  <conditionalFormatting sqref="E8">
    <cfRule type="expression" dxfId="420" priority="13" stopIfTrue="1">
      <formula>BD8=TRUE</formula>
    </cfRule>
  </conditionalFormatting>
  <conditionalFormatting sqref="E16">
    <cfRule type="expression" dxfId="419" priority="37" stopIfTrue="1">
      <formula>BD16=TRUE</formula>
    </cfRule>
  </conditionalFormatting>
  <conditionalFormatting sqref="E82:E86">
    <cfRule type="expression" dxfId="418" priority="40" stopIfTrue="1">
      <formula>BD82=TRUE</formula>
    </cfRule>
  </conditionalFormatting>
  <conditionalFormatting sqref="H82">
    <cfRule type="expression" dxfId="417" priority="45" stopIfTrue="1">
      <formula>BG82=TRUE</formula>
    </cfRule>
  </conditionalFormatting>
  <conditionalFormatting sqref="H86">
    <cfRule type="expression" dxfId="416" priority="22">
      <formula>AND($D86=TRUE, $H$86="")</formula>
    </cfRule>
    <cfRule type="expression" dxfId="415" priority="23">
      <formula>AND($D86=TRUE, $H$86&lt;&gt;"")</formula>
    </cfRule>
  </conditionalFormatting>
  <conditionalFormatting sqref="J22">
    <cfRule type="expression" dxfId="414" priority="25" stopIfTrue="1">
      <formula>BI22=TRUE</formula>
    </cfRule>
  </conditionalFormatting>
  <conditionalFormatting sqref="J34 J32 L3:L6 L9:L10 J38:J40">
    <cfRule type="containsBlanks" dxfId="413" priority="51">
      <formula>LEN(TRIM(J3))=0</formula>
    </cfRule>
  </conditionalFormatting>
  <conditionalFormatting sqref="J32:T33">
    <cfRule type="expression" dxfId="412" priority="16">
      <formula>IF(AND($BU$25=TRUE,L32&lt;&gt;""), IF(SUMPRODUCT(LEN(L32)-LEN(SUBSTITUTE(LOWER(L32), MID("abcdefghijklmnopqrstuvwxyz", ROW(INDIRECT("1:26")), 1), ""))) &lt;= 2, TRUE, FALSE), FALSE)</formula>
    </cfRule>
  </conditionalFormatting>
  <conditionalFormatting sqref="J34:T36">
    <cfRule type="expression" dxfId="411" priority="17">
      <formula>AND(OR($BU$25=TRUE, $BU$27=TRUE), LENB(J34)-LEN(J34)&gt;0)</formula>
    </cfRule>
  </conditionalFormatting>
  <conditionalFormatting sqref="K41:K42">
    <cfRule type="expression" dxfId="410" priority="38" stopIfTrue="1">
      <formula>BJ41=TRUE</formula>
    </cfRule>
  </conditionalFormatting>
  <conditionalFormatting sqref="L17 L19">
    <cfRule type="expression" dxfId="409" priority="1">
      <formula>IF(AND($BU$25=TRUE,$BN$8), IF(SUMPRODUCT(LEN(L17)-LEN(SUBSTITUTE(LOWER(L17), MID("abcdefghijklmnopqrstuvwxyz", ROW(INDIRECT("1:26")), 1), ""))) &lt;= 2, TRUE, FALSE), FALSE)</formula>
    </cfRule>
  </conditionalFormatting>
  <conditionalFormatting sqref="L3:AJ3">
    <cfRule type="expression" dxfId="408" priority="9">
      <formula>IF(AND($BU$25=TRUE,$L$3&lt;&gt;""), IF(SUMPRODUCT(LEN(L3)-LEN(SUBSTITUTE(LOWER(L3), MID("abcdefghijklmnopqrstuvwxyz", ROW(INDIRECT("1:26")), 1), ""))) &lt;= 2, TRUE, FALSE), FALSE)</formula>
    </cfRule>
  </conditionalFormatting>
  <conditionalFormatting sqref="L9:AJ10 L4:AJ4 L6:AJ6 J32 J34">
    <cfRule type="expression" dxfId="407" priority="12">
      <formula>IF(AND($BU$25=TRUE,J4&lt;&gt;""), IF(SUMPRODUCT(LEN(J4)-LEN(SUBSTITUTE(LOWER(J4), MID("abcdefghijklmnopqrstuvwxyz", ROW(INDIRECT("1:26")), 1), ""))) &lt;= 2, TRUE, FALSE), FALSE)</formula>
    </cfRule>
  </conditionalFormatting>
  <conditionalFormatting sqref="N30">
    <cfRule type="expression" dxfId="406" priority="21">
      <formula>AND($U$28=TRUE,$N$29&lt;&gt;TRUE,$AA$29&lt;&gt;TRUE,$N$30="")</formula>
    </cfRule>
    <cfRule type="expression" dxfId="405" priority="18">
      <formula>AND($BU$28,AND($BN$29=FALSE,$CA$29=FALSE,$N$30=""))</formula>
    </cfRule>
  </conditionalFormatting>
  <conditionalFormatting sqref="O8">
    <cfRule type="expression" dxfId="404" priority="14" stopIfTrue="1">
      <formula>BN8=TRUE</formula>
    </cfRule>
  </conditionalFormatting>
  <conditionalFormatting sqref="O22">
    <cfRule type="expression" dxfId="403" priority="24" stopIfTrue="1">
      <formula>BN22=TRUE</formula>
    </cfRule>
  </conditionalFormatting>
  <conditionalFormatting sqref="O24:O25">
    <cfRule type="expression" dxfId="402" priority="27" stopIfTrue="1">
      <formula>BN24=TRUE</formula>
    </cfRule>
  </conditionalFormatting>
  <conditionalFormatting sqref="O27">
    <cfRule type="expression" dxfId="401" priority="29" stopIfTrue="1">
      <formula>BN27=TRUE</formula>
    </cfRule>
  </conditionalFormatting>
  <conditionalFormatting sqref="O28">
    <cfRule type="expression" dxfId="400" priority="15">
      <formula>BN28=TRUE</formula>
    </cfRule>
  </conditionalFormatting>
  <conditionalFormatting sqref="O29">
    <cfRule type="expression" dxfId="399" priority="31">
      <formula>BN29=TRUE</formula>
    </cfRule>
  </conditionalFormatting>
  <conditionalFormatting sqref="O83">
    <cfRule type="expression" dxfId="398" priority="46" stopIfTrue="1">
      <formula>BN83=TRUE</formula>
    </cfRule>
  </conditionalFormatting>
  <conditionalFormatting sqref="O29:Z29">
    <cfRule type="expression" dxfId="397" priority="20">
      <formula>AND($BU$28,AND($BN$29=FALSE,$CA$29=FALSE,$N$30=""))</formula>
    </cfRule>
  </conditionalFormatting>
  <conditionalFormatting sqref="U27:AJ27">
    <cfRule type="expression" dxfId="396" priority="50">
      <formula>$U$27&lt;&gt;""</formula>
    </cfRule>
  </conditionalFormatting>
  <conditionalFormatting sqref="V22">
    <cfRule type="expression" dxfId="395" priority="26" stopIfTrue="1">
      <formula>BU22=TRUE</formula>
    </cfRule>
  </conditionalFormatting>
  <conditionalFormatting sqref="V24:V25">
    <cfRule type="expression" dxfId="394" priority="33" stopIfTrue="1">
      <formula>BU24=TRUE</formula>
    </cfRule>
  </conditionalFormatting>
  <conditionalFormatting sqref="V28 O28">
    <cfRule type="expression" dxfId="393" priority="32">
      <formula>AND($BN$27,AND($BN$28=FALSE,$BU$28=FALSE))</formula>
    </cfRule>
  </conditionalFormatting>
  <conditionalFormatting sqref="V28">
    <cfRule type="expression" dxfId="392" priority="30">
      <formula>BU28=TRUE</formula>
    </cfRule>
  </conditionalFormatting>
  <conditionalFormatting sqref="V84">
    <cfRule type="expression" dxfId="391" priority="47" stopIfTrue="1">
      <formula>BU84=TRUE</formula>
    </cfRule>
  </conditionalFormatting>
  <conditionalFormatting sqref="AC29">
    <cfRule type="expression" dxfId="390" priority="36">
      <formula>CA29=TRUE</formula>
    </cfRule>
    <cfRule type="expression" dxfId="389" priority="19">
      <formula>AND($BU$28,AND($BN$29=FALSE,$CA$29=FALSE,$N$30=""))</formula>
    </cfRule>
  </conditionalFormatting>
  <conditionalFormatting sqref="AC37:AC38">
    <cfRule type="containsBlanks" dxfId="388" priority="52">
      <formula>LEN(TRIM(AC37))=0</formula>
    </cfRule>
  </conditionalFormatting>
  <conditionalFormatting sqref="AD24">
    <cfRule type="expression" dxfId="387" priority="35" stopIfTrue="1">
      <formula>CC24=TRUE</formula>
    </cfRule>
  </conditionalFormatting>
  <conditionalFormatting sqref="AD32:AD36">
    <cfRule type="expression" dxfId="386" priority="4" stopIfTrue="1">
      <formula>CC32=TRUE</formula>
    </cfRule>
  </conditionalFormatting>
  <conditionalFormatting sqref="AD32:AJ33">
    <cfRule type="expression" dxfId="385" priority="3">
      <formula>IF(OR($CC$32,$CC$33)=FALSE,TRUE,FALSE)</formula>
    </cfRule>
  </conditionalFormatting>
  <conditionalFormatting sqref="AD34:AJ36">
    <cfRule type="expression" dxfId="384"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86AFE8DA-D4CD-45B0-9639-718E00AA0BBF}">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52D3BBC5-A17B-4642-B289-1C60BA945BC6}">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D4F3DDB3-9649-4033-A680-182AE37EC681}">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E419B32A-9266-4A8D-BB44-89487FCD08C8}">
      <formula1>IF($BU$25=TRUE, IF(SUMPRODUCT(LEN(J32)-LEN(SUBSTITUTE(LOWER(J32), MID("abcdefghijklmnopqrstuvwxyz", ROW(INDIRECT("1:26")), 1), ""))) &lt;= 2, FALSE, TRUE), TRUE)</formula1>
    </dataValidation>
    <dataValidation type="custom" allowBlank="1" showInputMessage="1" showErrorMessage="1" errorTitle="123" sqref="U25" xr:uid="{D7FC297B-BFD1-459E-9360-F48B2705105B}">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C6960DA6-4913-467D-96FC-20307704D58E}"/>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8F156EB7-3CB4-4971-83F8-29ACC2508A52}"/>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B6F7C80A-1841-4EBB-889F-DFEE1A955C3F}">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860335D2-7A44-4743-B9E2-4A9E215C427E}">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59D1BC79-6113-4638-BCFD-CEB120104EB9}">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CA2E2169-38B7-466D-9543-ECD11DFA94DE}"/>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915B5BF4-7E8F-4F33-9AB4-0B420FE7C8A6}"/>
    <hyperlink ref="A16" location="附件一、付款切結書!Print_Area" display="付款切結書連結" xr:uid="{2D1E9A99-D61C-4C3E-B2AB-105095A3026C}"/>
    <hyperlink ref="A24:A25" location="'安心資訊平台聲明書(事後申請)'!Print_Area" display="'安心資訊平台聲明書(事後申請)'!Print_Area" xr:uid="{C524C9BF-7549-4801-93A9-2B868AA9A680}"/>
    <hyperlink ref="A15" location="附件一、付款切結書!A1" display="payment statement" xr:uid="{B52E5E6B-E801-4B57-A84C-33A0AF4A93F3}"/>
    <hyperlink ref="A34" location="附件二、委託檢測聲明書!A1" display="Statemen of authorization" xr:uid="{6B64D3D1-6975-4E94-A915-F25643376650}"/>
    <hyperlink ref="A35" location="附件二、委託檢測聲明書!Print_Area" display="委託檢測聲明書連結" xr:uid="{1A6E29CD-8B2E-4F21-983C-4637B8997E36}"/>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清潔用品
Ultra Trace and Industrial Safety Hygiene Laboratory Application Form -Cleaning Products</oddHeader>
    <oddFooter>&amp;L&amp;"微軟正黑體"&amp;9超微量工業安全實驗室委託試驗申請書- 清潔用品 Ultra Trace and Industrial Safety Hygiene Laboratory Application Form -Cleaning Products
報告號碼Report No.:&amp;C&amp;"微軟正黑體"&amp;9Page &amp;P of &amp;N&amp;R&amp;"微軟正黑體"&amp;9版次Version：3.1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6553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6553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6553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6554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6554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6554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6554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6554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6554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6554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6554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6554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6554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6555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6555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6555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6555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6555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6555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6555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6555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6555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6555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6556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6556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6556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6556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6556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6556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6556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6556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6556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6556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6557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6557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6557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6557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6557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6E27-ED13-4AFD-9B97-8D20E2575310}">
  <sheetPr codeName="Sheet3">
    <tabColor rgb="FFFFC000"/>
    <outlinePr applyStyles="1" summaryBelow="0"/>
  </sheetPr>
  <dimension ref="B1:CC98"/>
  <sheetViews>
    <sheetView view="pageBreakPreview" zoomScaleNormal="100" zoomScaleSheetLayoutView="100" workbookViewId="0">
      <selection activeCell="Z55" sqref="Z55:AA55"/>
    </sheetView>
  </sheetViews>
  <sheetFormatPr defaultRowHeight="15.75"/>
  <cols>
    <col min="1" max="1" width="1.5703125" customWidth="1"/>
    <col min="2" max="5" width="3" style="44" customWidth="1"/>
    <col min="6" max="37" width="3.42578125" style="44" customWidth="1"/>
    <col min="38" max="39" width="9.140625" hidden="1" customWidth="1"/>
    <col min="40" max="40" width="10.28515625" hidden="1" customWidth="1"/>
    <col min="41" max="51" width="9.140625" hidden="1" customWidth="1"/>
    <col min="52" max="52" width="9.140625" customWidth="1"/>
    <col min="54" max="80" width="0" style="4" hidden="1" customWidth="1"/>
    <col min="81" max="89" width="0" hidden="1" customWidth="1"/>
  </cols>
  <sheetData>
    <row r="1" spans="2:81" ht="16.5" customHeight="1" thickTop="1">
      <c r="B1" s="602" t="s">
        <v>3</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4"/>
      <c r="AL1" s="31"/>
      <c r="AN1" s="32" t="s">
        <v>164</v>
      </c>
      <c r="AP1" s="32" t="s">
        <v>165</v>
      </c>
      <c r="AU1" s="33"/>
      <c r="AV1" s="33"/>
      <c r="AW1" s="33"/>
      <c r="AX1" s="33"/>
      <c r="AY1" s="34" t="str" cm="1">
        <f t="array" ref="AY1">IF(SUMPRODUCT(--(LEN(TRIM(AT3:AT997))&gt;0))&gt;0,"《"&amp;B1&amp;"》","")</f>
        <v/>
      </c>
    </row>
    <row r="2" spans="2:81" ht="32.25" customHeight="1">
      <c r="B2" s="605" t="s">
        <v>2</v>
      </c>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7"/>
      <c r="AL2" s="35" t="s">
        <v>166</v>
      </c>
      <c r="AM2" s="35" t="s">
        <v>167</v>
      </c>
      <c r="AN2" s="35" t="s">
        <v>168</v>
      </c>
      <c r="AO2" s="36" t="s">
        <v>169</v>
      </c>
      <c r="AP2" s="35" t="s">
        <v>170</v>
      </c>
      <c r="AQ2" s="35" t="s">
        <v>171</v>
      </c>
      <c r="AR2" s="35" t="s">
        <v>172</v>
      </c>
      <c r="AS2" s="35" t="s">
        <v>173</v>
      </c>
      <c r="AT2" s="35" t="s">
        <v>167</v>
      </c>
      <c r="AU2" s="37"/>
      <c r="AV2" s="37"/>
      <c r="AW2" s="33"/>
      <c r="AX2" s="33"/>
      <c r="AY2" s="38" t="str" cm="1">
        <f t="array" ref="AY2">IF(AY1&lt;&gt;"",LOOKUP(2,1/(AT3:AT997&lt;&gt;""),AT3:AT997),"")</f>
        <v/>
      </c>
    </row>
    <row r="3" spans="2:81">
      <c r="B3" s="610" t="s">
        <v>194</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2"/>
      <c r="AL3" s="39">
        <v>1</v>
      </c>
      <c r="AM3" t="str">
        <f>B3</f>
        <v>家用洗潔劑 (Household Detergent)(樣品量各項約50cc,生物分解度500cc)</v>
      </c>
      <c r="AN3" t="b">
        <f>OR(BB6:BB16,BB18:BB22,BB24:BB30,BB33:BB35,BB37)</f>
        <v>0</v>
      </c>
      <c r="AO3" t="s">
        <v>174</v>
      </c>
      <c r="AP3" t="b">
        <f>TRUE</f>
        <v>1</v>
      </c>
      <c r="AQ3" s="40" t="b">
        <f>AND($AN3,$AP3)</f>
        <v>0</v>
      </c>
      <c r="AR3" s="40" t="b">
        <f>IF($AN3=TRUE,$AP3&lt;&gt;TRUE)</f>
        <v>0</v>
      </c>
      <c r="AT3" s="4" t="str">
        <f>IF(AQ3=TRUE,
    IF(AL3=3,
        IF(AM3="", "", "        "&amp;REPT("-", LEN(AO3) - LEN(SUBSTITUTE(AO3, "-", "")))&amp;AM3&amp;CHAR(10)),
        IF(AL3=1, ""&amp;AM3&amp;CHAR(10),
           IF(AL3=2, "      █"&amp;AM3&amp;CHAR(10), AM3&amp;CHAR(10))
        )
    ),
    "")</f>
        <v/>
      </c>
      <c r="AU3" s="33"/>
      <c r="AV3" s="33"/>
      <c r="AW3" s="33"/>
      <c r="AX3" s="33"/>
      <c r="AY3" s="40"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81">
      <c r="B4" s="613" t="s">
        <v>176</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344">
        <f>COUNTIF(BB6:BB16,TRUE)</f>
        <v>0</v>
      </c>
      <c r="AL4" s="41">
        <v>1</v>
      </c>
      <c r="AM4" t="str">
        <f>IF(AS4="","",AS4)&amp;B4</f>
        <v>CNS 2477洗衣用合成清潔劑 (CNS 2477 Synthetic detergents for laundering)</v>
      </c>
      <c r="AN4" s="33" t="b">
        <f>OR(BB6:BB13,BB15)</f>
        <v>0</v>
      </c>
      <c r="AO4" s="33" t="s">
        <v>175</v>
      </c>
      <c r="AP4" t="b">
        <f>OR(BB6:BB16)</f>
        <v>0</v>
      </c>
      <c r="AQ4" s="40" t="b">
        <f t="shared" ref="AQ4:AQ67" si="0">AND($AN4,$AP4)</f>
        <v>0</v>
      </c>
      <c r="AR4" s="40" t="b">
        <f>IF($AN4=TRUE,$AP4&lt;&gt;TRUE)</f>
        <v>0</v>
      </c>
      <c r="AT4" s="4" t="str">
        <f>AT3&amp;IF(AQ4=TRUE,
    IF(AL4=3,
        IF(AM4="", "", "        "&amp;REPT("-", LEN(AO4) - LEN(SUBSTITUTE(AO4, "-", "")))&amp;AM4&amp;CHAR(10)),
        IF(AL4=1, ""&amp;AM4&amp;CHAR(10),
           IF(AL4=2, "      █"&amp;AM4&amp;CHAR(10), AM4&amp;CHAR(10))
        )
    ),
    "")</f>
        <v/>
      </c>
      <c r="AU4" s="33"/>
      <c r="AV4" s="33"/>
      <c r="AW4" s="42"/>
      <c r="AX4" s="42"/>
      <c r="AY4" s="43"/>
    </row>
    <row r="5" spans="2:81" ht="19.5" customHeight="1">
      <c r="B5" s="615" t="s">
        <v>195</v>
      </c>
      <c r="C5" s="616"/>
      <c r="D5" s="616"/>
      <c r="E5" s="616"/>
      <c r="F5" s="616"/>
      <c r="G5" s="616"/>
      <c r="H5" s="616"/>
      <c r="I5" s="616"/>
      <c r="J5" s="616"/>
      <c r="K5" s="616"/>
      <c r="L5" s="616"/>
      <c r="M5" s="616"/>
      <c r="N5" s="616"/>
      <c r="O5" s="56"/>
      <c r="P5" s="617" t="s">
        <v>110</v>
      </c>
      <c r="Q5" s="617"/>
      <c r="R5" s="617"/>
      <c r="S5" s="617"/>
      <c r="T5" s="57"/>
      <c r="U5" s="56"/>
      <c r="V5" s="617" t="s">
        <v>111</v>
      </c>
      <c r="W5" s="617"/>
      <c r="X5" s="617"/>
      <c r="Y5" s="617"/>
      <c r="Z5" s="57"/>
      <c r="AA5" s="56"/>
      <c r="AB5" s="617" t="s">
        <v>112</v>
      </c>
      <c r="AC5" s="617"/>
      <c r="AD5" s="617"/>
      <c r="AE5" s="617"/>
      <c r="AF5" s="57"/>
      <c r="AG5" s="57"/>
      <c r="AH5" s="57"/>
      <c r="AI5" s="57"/>
      <c r="AJ5" s="57"/>
      <c r="AK5" s="345"/>
      <c r="AL5">
        <v>2</v>
      </c>
      <c r="AM5" t="str">
        <f>AS5&amp;B5&amp;IF(BO5,P5,"")&amp;IF(BU5,V5,"")&amp;IF(CA5,AB5,"")</f>
        <v>【!!!未完全填寫!!!】清潔劑種類 Types of cleaners (請勾選Please pick):</v>
      </c>
      <c r="AN5" t="b">
        <f>AN4</f>
        <v>0</v>
      </c>
      <c r="AO5" s="33" t="s">
        <v>175</v>
      </c>
      <c r="AP5" t="b">
        <f>AP4</f>
        <v>0</v>
      </c>
      <c r="AQ5" s="40" t="b">
        <f t="shared" si="0"/>
        <v>0</v>
      </c>
      <c r="AR5" s="40" t="b">
        <f t="shared" ref="AR5:AR68" si="1">IF($AN5=TRUE,$AP5&lt;&gt;TRUE)</f>
        <v>0</v>
      </c>
      <c r="AS5" t="str">
        <f>IF(OR(AL5=1,AL5=2),IF(OR(BU5,BO5,CA5)&lt;&gt;TRUE,"【!!!未完全填寫!!!】",""),"")</f>
        <v>【!!!未完全填寫!!!】</v>
      </c>
      <c r="AT5" s="4" t="str">
        <f t="shared" ref="AT5:AT68" si="2">AT4&amp;IF(AQ5=TRUE,
    IF(AL5=3,
        IF(AM5="", "", "        "&amp;REPT("-", LEN(AO5) - LEN(SUBSTITUTE(AO5, "-", "")))&amp;AM5&amp;CHAR(10)),
        IF(AL5=1, ""&amp;AM5&amp;CHAR(10),
           IF(AL5=2, "      █"&amp;AM5&amp;CHAR(10), AM5&amp;CHAR(10))
        )
    ),
    "")</f>
        <v/>
      </c>
      <c r="BO5" s="4" t="b">
        <v>0</v>
      </c>
      <c r="BU5" s="4" t="b">
        <v>0</v>
      </c>
      <c r="CA5" s="4" t="b">
        <v>0</v>
      </c>
    </row>
    <row r="6" spans="2:81" ht="15.75" customHeight="1">
      <c r="B6" s="341"/>
      <c r="C6" s="608" t="s">
        <v>227</v>
      </c>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9"/>
      <c r="AL6">
        <v>2</v>
      </c>
      <c r="AM6" t="str">
        <f>IF(BB6,C6,"")</f>
        <v/>
      </c>
      <c r="AN6" t="b">
        <f>BB6</f>
        <v>0</v>
      </c>
      <c r="AO6" t="s">
        <v>189</v>
      </c>
      <c r="AP6" t="b">
        <f>BB6</f>
        <v>0</v>
      </c>
      <c r="AQ6" s="40" t="b">
        <f t="shared" si="0"/>
        <v>0</v>
      </c>
      <c r="AR6" s="40" t="b">
        <f t="shared" si="1"/>
        <v>0</v>
      </c>
      <c r="AS6" s="33"/>
      <c r="AT6" s="4" t="str">
        <f t="shared" si="2"/>
        <v/>
      </c>
      <c r="BB6" s="4" t="b">
        <v>0</v>
      </c>
    </row>
    <row r="7" spans="2:81" ht="15.75" customHeight="1">
      <c r="B7" s="341"/>
      <c r="C7" s="608" t="s">
        <v>228</v>
      </c>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9"/>
      <c r="AL7">
        <v>2</v>
      </c>
      <c r="AM7" t="str">
        <f t="shared" ref="AM7:AM12" si="3">IF(BB7,C7,"")</f>
        <v/>
      </c>
      <c r="AN7" t="b">
        <f t="shared" ref="AN7:AN13" si="4">BB7</f>
        <v>0</v>
      </c>
      <c r="AO7" t="s">
        <v>189</v>
      </c>
      <c r="AP7" t="b">
        <f t="shared" ref="AP7:AP15" si="5">BB7</f>
        <v>0</v>
      </c>
      <c r="AQ7" s="40" t="b">
        <f t="shared" si="0"/>
        <v>0</v>
      </c>
      <c r="AR7" s="40" t="b">
        <f t="shared" si="1"/>
        <v>0</v>
      </c>
      <c r="AS7" s="33"/>
      <c r="AT7" s="4" t="str">
        <f t="shared" si="2"/>
        <v/>
      </c>
      <c r="BB7" s="4" t="b">
        <v>0</v>
      </c>
    </row>
    <row r="8" spans="2:81">
      <c r="B8" s="341"/>
      <c r="C8" s="608" t="s">
        <v>229</v>
      </c>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9"/>
      <c r="AL8">
        <v>2</v>
      </c>
      <c r="AM8" t="str">
        <f t="shared" si="3"/>
        <v/>
      </c>
      <c r="AN8" t="b">
        <f t="shared" si="4"/>
        <v>0</v>
      </c>
      <c r="AO8" t="s">
        <v>189</v>
      </c>
      <c r="AP8" t="b">
        <f t="shared" si="5"/>
        <v>0</v>
      </c>
      <c r="AQ8" s="40" t="b">
        <f t="shared" si="0"/>
        <v>0</v>
      </c>
      <c r="AR8" s="40" t="b">
        <f t="shared" si="1"/>
        <v>0</v>
      </c>
      <c r="AS8" s="33"/>
      <c r="AT8" s="4" t="str">
        <f t="shared" si="2"/>
        <v/>
      </c>
      <c r="BB8" s="4" t="b">
        <v>0</v>
      </c>
    </row>
    <row r="9" spans="2:81">
      <c r="B9" s="341"/>
      <c r="C9" s="608" t="s">
        <v>116</v>
      </c>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9"/>
      <c r="AL9">
        <v>2</v>
      </c>
      <c r="AM9" t="str">
        <f t="shared" si="3"/>
        <v/>
      </c>
      <c r="AN9" t="b">
        <f t="shared" si="4"/>
        <v>0</v>
      </c>
      <c r="AO9" t="s">
        <v>189</v>
      </c>
      <c r="AP9" t="b">
        <f t="shared" si="5"/>
        <v>0</v>
      </c>
      <c r="AQ9" s="40" t="b">
        <f t="shared" si="0"/>
        <v>0</v>
      </c>
      <c r="AR9" s="40" t="b">
        <f t="shared" si="1"/>
        <v>0</v>
      </c>
      <c r="AS9" s="33"/>
      <c r="AT9" s="4" t="str">
        <f t="shared" si="2"/>
        <v/>
      </c>
      <c r="BB9" s="4" t="b">
        <v>0</v>
      </c>
    </row>
    <row r="10" spans="2:81">
      <c r="B10" s="341"/>
      <c r="C10" s="608" t="s">
        <v>177</v>
      </c>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9"/>
      <c r="AL10">
        <v>2</v>
      </c>
      <c r="AM10" t="str">
        <f t="shared" si="3"/>
        <v/>
      </c>
      <c r="AN10" t="b">
        <f t="shared" si="4"/>
        <v>0</v>
      </c>
      <c r="AO10" t="s">
        <v>189</v>
      </c>
      <c r="AP10" t="b">
        <f t="shared" si="5"/>
        <v>0</v>
      </c>
      <c r="AQ10" s="40" t="b">
        <f t="shared" si="0"/>
        <v>0</v>
      </c>
      <c r="AR10" s="40" t="b">
        <f t="shared" si="1"/>
        <v>0</v>
      </c>
      <c r="AS10" s="33"/>
      <c r="AT10" s="4" t="str">
        <f t="shared" si="2"/>
        <v/>
      </c>
      <c r="BB10" s="4" t="b">
        <v>0</v>
      </c>
    </row>
    <row r="11" spans="2:81">
      <c r="B11" s="341"/>
      <c r="C11" s="608" t="s">
        <v>117</v>
      </c>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9"/>
      <c r="AL11">
        <v>2</v>
      </c>
      <c r="AM11" t="str">
        <f t="shared" si="3"/>
        <v/>
      </c>
      <c r="AN11" t="b">
        <f t="shared" si="4"/>
        <v>0</v>
      </c>
      <c r="AO11" t="s">
        <v>189</v>
      </c>
      <c r="AP11" t="b">
        <f t="shared" si="5"/>
        <v>0</v>
      </c>
      <c r="AQ11" s="40" t="b">
        <f t="shared" si="0"/>
        <v>0</v>
      </c>
      <c r="AR11" s="40" t="b">
        <f t="shared" si="1"/>
        <v>0</v>
      </c>
      <c r="AS11" s="33"/>
      <c r="AT11" s="4" t="str">
        <f t="shared" si="2"/>
        <v/>
      </c>
      <c r="BB11" s="4" t="b">
        <v>0</v>
      </c>
    </row>
    <row r="12" spans="2:81">
      <c r="B12" s="341"/>
      <c r="C12" s="608" t="s">
        <v>118</v>
      </c>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9"/>
      <c r="AL12">
        <v>2</v>
      </c>
      <c r="AM12" t="str">
        <f t="shared" si="3"/>
        <v/>
      </c>
      <c r="AN12" t="b">
        <f t="shared" si="4"/>
        <v>0</v>
      </c>
      <c r="AO12" t="s">
        <v>189</v>
      </c>
      <c r="AP12" t="b">
        <f t="shared" si="5"/>
        <v>0</v>
      </c>
      <c r="AQ12" s="40" t="b">
        <f t="shared" si="0"/>
        <v>0</v>
      </c>
      <c r="AR12" s="40" t="b">
        <f t="shared" si="1"/>
        <v>0</v>
      </c>
      <c r="AS12" s="33"/>
      <c r="AT12" s="4" t="str">
        <f t="shared" si="2"/>
        <v/>
      </c>
      <c r="BB12" s="4" t="b">
        <v>0</v>
      </c>
    </row>
    <row r="13" spans="2:81">
      <c r="B13" s="341"/>
      <c r="C13" s="608" t="s">
        <v>214</v>
      </c>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9"/>
      <c r="AL13">
        <v>2</v>
      </c>
      <c r="AM13" t="str">
        <f>IF(BB13,IF(AS13="","",AS13)&amp;C13,"")</f>
        <v/>
      </c>
      <c r="AN13" t="b">
        <f t="shared" si="4"/>
        <v>0</v>
      </c>
      <c r="AO13" t="s">
        <v>189</v>
      </c>
      <c r="AP13" t="b">
        <f t="shared" si="5"/>
        <v>0</v>
      </c>
      <c r="AQ13" s="40" t="b">
        <f t="shared" si="0"/>
        <v>0</v>
      </c>
      <c r="AR13" s="40" t="b">
        <f t="shared" si="1"/>
        <v>0</v>
      </c>
      <c r="AS13" t="str">
        <f>IF(OR(AL13=1,AL13=2),IF(AQ14&lt;&gt;TRUE,"【!!!未完全填寫!!!】",""),"")</f>
        <v>【!!!未完全填寫!!!】</v>
      </c>
      <c r="AT13" s="4" t="str">
        <f t="shared" si="2"/>
        <v/>
      </c>
      <c r="BB13" s="4" t="b">
        <v>0</v>
      </c>
    </row>
    <row r="14" spans="2:81">
      <c r="B14" s="618" t="s">
        <v>216</v>
      </c>
      <c r="C14" s="619"/>
      <c r="D14" s="619"/>
      <c r="E14" s="619"/>
      <c r="F14" s="619"/>
      <c r="G14" s="619"/>
      <c r="H14" s="619"/>
      <c r="I14" s="619"/>
      <c r="J14" s="619"/>
      <c r="K14" s="58" t="b">
        <f>$BK$14</f>
        <v>0</v>
      </c>
      <c r="L14" s="620" t="s">
        <v>180</v>
      </c>
      <c r="M14" s="620"/>
      <c r="N14" s="620"/>
      <c r="O14" s="620"/>
      <c r="P14" s="620"/>
      <c r="Q14" s="620"/>
      <c r="R14" s="620"/>
      <c r="S14" s="620"/>
      <c r="T14" s="620"/>
      <c r="U14" s="58" t="b">
        <f>$BU$14</f>
        <v>0</v>
      </c>
      <c r="V14" s="620" t="s">
        <v>181</v>
      </c>
      <c r="W14" s="620"/>
      <c r="X14" s="620"/>
      <c r="Y14" s="620"/>
      <c r="Z14" s="620"/>
      <c r="AA14" s="620"/>
      <c r="AB14" s="340"/>
      <c r="AC14" s="58"/>
      <c r="AD14" s="620" t="s">
        <v>183</v>
      </c>
      <c r="AE14" s="620"/>
      <c r="AF14" s="620"/>
      <c r="AG14" s="620"/>
      <c r="AH14" s="620"/>
      <c r="AI14" s="620"/>
      <c r="AJ14" s="340" t="s">
        <v>188</v>
      </c>
      <c r="AK14" s="346"/>
      <c r="AL14">
        <v>3</v>
      </c>
      <c r="AM14" t="str">
        <f>IF(OR(BK14,BU14,CC14),B14&amp;IF(BK14,L14,"")&amp;IF(BU14,V14,"")&amp;IF(CC14,AD14&amp;AH14&amp;AJ14,""),"")</f>
        <v/>
      </c>
      <c r="AN14" t="b">
        <f>BB13</f>
        <v>0</v>
      </c>
      <c r="AO14" t="s">
        <v>190</v>
      </c>
      <c r="AP14" t="b">
        <f>OR(BK14,BU14,AND(CC14,AH14&lt;&gt;""))</f>
        <v>0</v>
      </c>
      <c r="AQ14" s="40" t="b">
        <f>AND($AN14,$AP14)</f>
        <v>0</v>
      </c>
      <c r="AR14" s="40" t="b">
        <f>IF($AN14=TRUE,$AP14&lt;&gt;TRUE)</f>
        <v>0</v>
      </c>
      <c r="AT14" s="4" t="str">
        <f t="shared" si="2"/>
        <v/>
      </c>
      <c r="BD14" s="4" t="b">
        <v>0</v>
      </c>
      <c r="BK14" s="4" t="b">
        <v>0</v>
      </c>
      <c r="BN14" s="4" t="b">
        <v>0</v>
      </c>
      <c r="BU14" s="4" t="b">
        <v>0</v>
      </c>
      <c r="BV14" s="4" t="b">
        <v>0</v>
      </c>
      <c r="CC14" t="b">
        <v>0</v>
      </c>
    </row>
    <row r="15" spans="2:81">
      <c r="B15" s="341"/>
      <c r="C15" s="608" t="s">
        <v>179</v>
      </c>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c r="AL15">
        <v>2</v>
      </c>
      <c r="AM15" t="str">
        <f>IF(BB15,C15,"")</f>
        <v/>
      </c>
      <c r="AN15" t="b">
        <f>BB15</f>
        <v>0</v>
      </c>
      <c r="AO15" t="s">
        <v>189</v>
      </c>
      <c r="AP15" t="b">
        <f t="shared" si="5"/>
        <v>0</v>
      </c>
      <c r="AQ15" s="40" t="b">
        <f t="shared" si="0"/>
        <v>0</v>
      </c>
      <c r="AR15" s="40" t="b">
        <f t="shared" si="1"/>
        <v>0</v>
      </c>
      <c r="AS15" s="33"/>
      <c r="AT15" s="4" t="str">
        <f t="shared" si="2"/>
        <v/>
      </c>
      <c r="BB15" s="4" t="b">
        <v>0</v>
      </c>
    </row>
    <row r="16" spans="2:81">
      <c r="B16" s="342"/>
      <c r="C16" s="608" t="s">
        <v>196</v>
      </c>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9"/>
      <c r="AL16">
        <v>3</v>
      </c>
      <c r="AM16" t="str">
        <f>C16</f>
        <v xml:space="preserve">(Biodegradability of Anionic Surface Active Agent / Biodegradability of Nonionic Surface Active Agent) </v>
      </c>
      <c r="AN16" t="b">
        <f>BB15</f>
        <v>0</v>
      </c>
      <c r="AO16" t="s">
        <v>189</v>
      </c>
      <c r="AP16" t="b">
        <f>BB15</f>
        <v>0</v>
      </c>
      <c r="AQ16" s="40" t="b">
        <f t="shared" si="0"/>
        <v>0</v>
      </c>
      <c r="AR16" s="40" t="b">
        <f t="shared" si="1"/>
        <v>0</v>
      </c>
      <c r="AT16" s="4" t="str">
        <f t="shared" si="2"/>
        <v/>
      </c>
    </row>
    <row r="17" spans="2:54">
      <c r="B17" s="613" t="s">
        <v>197</v>
      </c>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344">
        <f>COUNTIF(BB18:BB22,TRUE)</f>
        <v>0</v>
      </c>
      <c r="AL17" s="41">
        <v>1</v>
      </c>
      <c r="AM17" s="33" t="str">
        <f>B17</f>
        <v>CNS 4986合成清潔劑之化學分析法 (CNS 4986 Methods of Chemical Analysis for Synthetic Detergents)</v>
      </c>
      <c r="AN17" s="33" t="b">
        <f>OR(BB18:BB22)</f>
        <v>0</v>
      </c>
      <c r="AO17" s="33" t="s">
        <v>175</v>
      </c>
      <c r="AP17" t="b">
        <f>TRUE</f>
        <v>1</v>
      </c>
      <c r="AQ17" s="40" t="b">
        <f t="shared" si="0"/>
        <v>0</v>
      </c>
      <c r="AR17" s="40" t="b">
        <f t="shared" si="1"/>
        <v>0</v>
      </c>
      <c r="AS17" s="33"/>
      <c r="AT17" s="4" t="str">
        <f t="shared" si="2"/>
        <v/>
      </c>
    </row>
    <row r="18" spans="2:54">
      <c r="B18" s="341"/>
      <c r="C18" s="608" t="s">
        <v>119</v>
      </c>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9"/>
      <c r="AL18">
        <v>2</v>
      </c>
      <c r="AM18" t="str">
        <f t="shared" ref="AM18:AM22" si="6">IF(BB18,C18,"")</f>
        <v/>
      </c>
      <c r="AN18" t="b">
        <f>BB18</f>
        <v>0</v>
      </c>
      <c r="AO18" t="s">
        <v>189</v>
      </c>
      <c r="AP18" t="b">
        <f t="shared" ref="AP18:AP22" si="7">BB18</f>
        <v>0</v>
      </c>
      <c r="AQ18" s="40" t="b">
        <f t="shared" si="0"/>
        <v>0</v>
      </c>
      <c r="AR18" s="40" t="b">
        <f t="shared" si="1"/>
        <v>0</v>
      </c>
      <c r="AS18" s="33"/>
      <c r="AT18" s="4" t="str">
        <f t="shared" si="2"/>
        <v/>
      </c>
      <c r="BB18" s="4" t="b">
        <v>0</v>
      </c>
    </row>
    <row r="19" spans="2:54">
      <c r="B19" s="341"/>
      <c r="C19" s="608" t="s">
        <v>120</v>
      </c>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9"/>
      <c r="AL19">
        <v>2</v>
      </c>
      <c r="AM19" t="str">
        <f t="shared" si="6"/>
        <v/>
      </c>
      <c r="AN19" t="b">
        <f t="shared" ref="AN19:AN30" si="8">BB19</f>
        <v>0</v>
      </c>
      <c r="AO19" t="s">
        <v>189</v>
      </c>
      <c r="AP19" t="b">
        <f t="shared" si="7"/>
        <v>0</v>
      </c>
      <c r="AQ19" s="40" t="b">
        <f t="shared" si="0"/>
        <v>0</v>
      </c>
      <c r="AR19" s="40" t="b">
        <f t="shared" si="1"/>
        <v>0</v>
      </c>
      <c r="AS19" s="33"/>
      <c r="AT19" s="4" t="str">
        <f t="shared" si="2"/>
        <v/>
      </c>
      <c r="BB19" s="4" t="b">
        <v>0</v>
      </c>
    </row>
    <row r="20" spans="2:54">
      <c r="B20" s="341"/>
      <c r="C20" s="608" t="s">
        <v>178</v>
      </c>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9"/>
      <c r="AL20">
        <v>2</v>
      </c>
      <c r="AM20" t="str">
        <f t="shared" si="6"/>
        <v/>
      </c>
      <c r="AN20" t="b">
        <f t="shared" si="8"/>
        <v>0</v>
      </c>
      <c r="AO20" t="s">
        <v>189</v>
      </c>
      <c r="AP20" t="b">
        <f t="shared" si="7"/>
        <v>0</v>
      </c>
      <c r="AQ20" s="40" t="b">
        <f t="shared" si="0"/>
        <v>0</v>
      </c>
      <c r="AR20" s="40" t="b">
        <f t="shared" si="1"/>
        <v>0</v>
      </c>
      <c r="AS20" s="33"/>
      <c r="AT20" s="4" t="str">
        <f t="shared" si="2"/>
        <v/>
      </c>
      <c r="BB20" s="4" t="b">
        <v>0</v>
      </c>
    </row>
    <row r="21" spans="2:54">
      <c r="B21" s="341"/>
      <c r="C21" s="608" t="s">
        <v>117</v>
      </c>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9"/>
      <c r="AL21">
        <v>2</v>
      </c>
      <c r="AM21" t="str">
        <f t="shared" si="6"/>
        <v/>
      </c>
      <c r="AN21" t="b">
        <f t="shared" si="8"/>
        <v>0</v>
      </c>
      <c r="AO21" t="s">
        <v>189</v>
      </c>
      <c r="AP21" t="b">
        <f t="shared" si="7"/>
        <v>0</v>
      </c>
      <c r="AQ21" s="40" t="b">
        <f t="shared" si="0"/>
        <v>0</v>
      </c>
      <c r="AR21" s="40" t="b">
        <f t="shared" si="1"/>
        <v>0</v>
      </c>
      <c r="AS21" s="33"/>
      <c r="AT21" s="4" t="str">
        <f t="shared" si="2"/>
        <v/>
      </c>
      <c r="BB21" s="4" t="b">
        <v>0</v>
      </c>
    </row>
    <row r="22" spans="2:54">
      <c r="B22" s="341"/>
      <c r="C22" s="608" t="s">
        <v>121</v>
      </c>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9"/>
      <c r="AL22">
        <v>2</v>
      </c>
      <c r="AM22" t="str">
        <f t="shared" si="6"/>
        <v/>
      </c>
      <c r="AN22" t="b">
        <f t="shared" si="8"/>
        <v>0</v>
      </c>
      <c r="AO22" t="s">
        <v>189</v>
      </c>
      <c r="AP22" t="b">
        <f t="shared" si="7"/>
        <v>0</v>
      </c>
      <c r="AQ22" s="40" t="b">
        <f t="shared" si="0"/>
        <v>0</v>
      </c>
      <c r="AR22" s="40" t="b">
        <f t="shared" si="1"/>
        <v>0</v>
      </c>
      <c r="AS22" s="33"/>
      <c r="AT22" s="4" t="str">
        <f t="shared" si="2"/>
        <v/>
      </c>
      <c r="BB22" s="4" t="b">
        <v>0</v>
      </c>
    </row>
    <row r="23" spans="2:54">
      <c r="B23" s="613" t="s">
        <v>198</v>
      </c>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344">
        <f>COUNTIF(BB24:BB30,TRUE)</f>
        <v>0</v>
      </c>
      <c r="AL23" s="41">
        <v>1</v>
      </c>
      <c r="AM23" s="33" t="str">
        <f>B23</f>
        <v>CNS 56肥皂檢驗法 (CNS 56 Methods of test for soaps) (樣品量:約2塊以上)</v>
      </c>
      <c r="AN23" s="33" t="b">
        <f>OR(BB24:BB30)</f>
        <v>0</v>
      </c>
      <c r="AO23" s="33" t="s">
        <v>175</v>
      </c>
      <c r="AP23" t="b">
        <f>TRUE</f>
        <v>1</v>
      </c>
      <c r="AQ23" s="40" t="b">
        <f t="shared" si="0"/>
        <v>0</v>
      </c>
      <c r="AR23" s="40" t="b">
        <f t="shared" si="1"/>
        <v>0</v>
      </c>
      <c r="AS23" s="33"/>
      <c r="AT23" s="4" t="str">
        <f t="shared" si="2"/>
        <v/>
      </c>
    </row>
    <row r="24" spans="2:54">
      <c r="B24" s="341"/>
      <c r="C24" s="608" t="s">
        <v>122</v>
      </c>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c r="AL24">
        <v>2</v>
      </c>
      <c r="AM24" t="str">
        <f t="shared" ref="AM24:AM30" si="9">IF(BB24,C24,"")</f>
        <v/>
      </c>
      <c r="AN24" t="b">
        <f t="shared" si="8"/>
        <v>0</v>
      </c>
      <c r="AO24" t="s">
        <v>189</v>
      </c>
      <c r="AP24" t="b">
        <f t="shared" ref="AP24:AP30" si="10">BB24</f>
        <v>0</v>
      </c>
      <c r="AQ24" s="40" t="b">
        <f t="shared" si="0"/>
        <v>0</v>
      </c>
      <c r="AR24" s="40" t="b">
        <f t="shared" si="1"/>
        <v>0</v>
      </c>
      <c r="AS24" s="33"/>
      <c r="AT24" s="4" t="str">
        <f t="shared" si="2"/>
        <v/>
      </c>
      <c r="BB24" s="4" t="b">
        <v>0</v>
      </c>
    </row>
    <row r="25" spans="2:54">
      <c r="B25" s="341"/>
      <c r="C25" s="608" t="s">
        <v>123</v>
      </c>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c r="AL25">
        <v>2</v>
      </c>
      <c r="AM25" t="str">
        <f t="shared" si="9"/>
        <v/>
      </c>
      <c r="AN25" t="b">
        <f t="shared" si="8"/>
        <v>0</v>
      </c>
      <c r="AO25" t="s">
        <v>189</v>
      </c>
      <c r="AP25" t="b">
        <f t="shared" si="10"/>
        <v>0</v>
      </c>
      <c r="AQ25" s="40" t="b">
        <f t="shared" si="0"/>
        <v>0</v>
      </c>
      <c r="AR25" s="40" t="b">
        <f t="shared" si="1"/>
        <v>0</v>
      </c>
      <c r="AS25" s="33"/>
      <c r="AT25" s="4" t="str">
        <f t="shared" si="2"/>
        <v/>
      </c>
      <c r="BB25" s="4" t="b">
        <v>0</v>
      </c>
    </row>
    <row r="26" spans="2:54">
      <c r="B26" s="341"/>
      <c r="C26" s="608" t="s">
        <v>124</v>
      </c>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c r="AL26">
        <v>2</v>
      </c>
      <c r="AM26" t="str">
        <f t="shared" si="9"/>
        <v/>
      </c>
      <c r="AN26" t="b">
        <f t="shared" si="8"/>
        <v>0</v>
      </c>
      <c r="AO26" t="s">
        <v>189</v>
      </c>
      <c r="AP26" t="b">
        <f t="shared" si="10"/>
        <v>0</v>
      </c>
      <c r="AQ26" s="40" t="b">
        <f t="shared" si="0"/>
        <v>0</v>
      </c>
      <c r="AR26" s="40" t="b">
        <f t="shared" si="1"/>
        <v>0</v>
      </c>
      <c r="AS26" s="33"/>
      <c r="AT26" s="4" t="str">
        <f t="shared" si="2"/>
        <v/>
      </c>
      <c r="BB26" s="4" t="b">
        <v>0</v>
      </c>
    </row>
    <row r="27" spans="2:54">
      <c r="B27" s="341"/>
      <c r="C27" s="608" t="s">
        <v>125</v>
      </c>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c r="AL27">
        <v>2</v>
      </c>
      <c r="AM27" t="str">
        <f t="shared" si="9"/>
        <v/>
      </c>
      <c r="AN27" t="b">
        <f t="shared" si="8"/>
        <v>0</v>
      </c>
      <c r="AO27" t="s">
        <v>189</v>
      </c>
      <c r="AP27" t="b">
        <f t="shared" si="10"/>
        <v>0</v>
      </c>
      <c r="AQ27" s="40" t="b">
        <f t="shared" si="0"/>
        <v>0</v>
      </c>
      <c r="AR27" s="40" t="b">
        <f t="shared" si="1"/>
        <v>0</v>
      </c>
      <c r="AS27" s="33"/>
      <c r="AT27" s="4" t="str">
        <f t="shared" si="2"/>
        <v/>
      </c>
      <c r="BB27" s="4" t="b">
        <v>0</v>
      </c>
    </row>
    <row r="28" spans="2:54">
      <c r="B28" s="341"/>
      <c r="C28" s="608" t="s">
        <v>126</v>
      </c>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9"/>
      <c r="AL28">
        <v>2</v>
      </c>
      <c r="AM28" t="str">
        <f t="shared" si="9"/>
        <v/>
      </c>
      <c r="AN28" t="b">
        <f t="shared" si="8"/>
        <v>0</v>
      </c>
      <c r="AO28" t="s">
        <v>189</v>
      </c>
      <c r="AP28" t="b">
        <f t="shared" si="10"/>
        <v>0</v>
      </c>
      <c r="AQ28" s="40" t="b">
        <f t="shared" si="0"/>
        <v>0</v>
      </c>
      <c r="AR28" s="40" t="b">
        <f t="shared" si="1"/>
        <v>0</v>
      </c>
      <c r="AS28" s="33"/>
      <c r="AT28" s="4" t="str">
        <f t="shared" si="2"/>
        <v/>
      </c>
      <c r="BB28" s="4" t="b">
        <v>0</v>
      </c>
    </row>
    <row r="29" spans="2:54">
      <c r="B29" s="341"/>
      <c r="C29" s="608" t="s">
        <v>127</v>
      </c>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9"/>
      <c r="AL29">
        <v>2</v>
      </c>
      <c r="AM29" t="str">
        <f t="shared" si="9"/>
        <v/>
      </c>
      <c r="AN29" t="b">
        <f t="shared" si="8"/>
        <v>0</v>
      </c>
      <c r="AO29" t="s">
        <v>189</v>
      </c>
      <c r="AP29" t="b">
        <f t="shared" si="10"/>
        <v>0</v>
      </c>
      <c r="AQ29" s="40" t="b">
        <f t="shared" si="0"/>
        <v>0</v>
      </c>
      <c r="AR29" s="40" t="b">
        <f t="shared" si="1"/>
        <v>0</v>
      </c>
      <c r="AS29" s="33"/>
      <c r="AT29" s="4" t="str">
        <f t="shared" si="2"/>
        <v/>
      </c>
      <c r="BB29" s="4" t="b">
        <v>0</v>
      </c>
    </row>
    <row r="30" spans="2:54">
      <c r="B30" s="341"/>
      <c r="C30" s="608" t="s">
        <v>128</v>
      </c>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9"/>
      <c r="AL30">
        <v>2</v>
      </c>
      <c r="AM30" t="str">
        <f t="shared" si="9"/>
        <v/>
      </c>
      <c r="AN30" t="b">
        <f t="shared" si="8"/>
        <v>0</v>
      </c>
      <c r="AO30" t="s">
        <v>189</v>
      </c>
      <c r="AP30" t="b">
        <f t="shared" si="10"/>
        <v>0</v>
      </c>
      <c r="AQ30" s="40" t="b">
        <f t="shared" si="0"/>
        <v>0</v>
      </c>
      <c r="AR30" s="40" t="b">
        <f t="shared" si="1"/>
        <v>0</v>
      </c>
      <c r="AS30" s="33"/>
      <c r="AT30" s="4" t="str">
        <f t="shared" si="2"/>
        <v/>
      </c>
      <c r="BB30" s="4" t="b">
        <v>0</v>
      </c>
    </row>
    <row r="31" spans="2:54">
      <c r="B31" s="613" t="s">
        <v>199</v>
      </c>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344">
        <f>COUNTIF(BB33:BB35,TRUE)</f>
        <v>0</v>
      </c>
      <c r="AL31" s="41">
        <v>1</v>
      </c>
      <c r="AM31" s="33" t="str">
        <f>B31</f>
        <v>CNS 15480 清潔擦拭用發泡物-三聚氰胺泡棉(科技泡棉) (每項條件請提供樣品10*10cm  2塊)</v>
      </c>
      <c r="AN31" s="33" t="b">
        <f>OR(BB33:BB35)</f>
        <v>0</v>
      </c>
      <c r="AO31" s="33" t="s">
        <v>175</v>
      </c>
      <c r="AP31" t="b">
        <f>TRUE</f>
        <v>1</v>
      </c>
      <c r="AQ31" s="40" t="b">
        <f t="shared" si="0"/>
        <v>0</v>
      </c>
      <c r="AR31" s="40" t="b">
        <f t="shared" si="1"/>
        <v>0</v>
      </c>
      <c r="AS31" s="33"/>
      <c r="AT31" s="4" t="str">
        <f t="shared" si="2"/>
        <v/>
      </c>
    </row>
    <row r="32" spans="2:54">
      <c r="B32" s="613" t="s">
        <v>205</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21"/>
      <c r="AL32">
        <v>1</v>
      </c>
      <c r="AM32" s="33" t="str">
        <f>B32</f>
        <v>(CNS 15480 Plastic foams for cleaning and erasing - 2,4,6-triamino-1,3,5-triazine (Melamine) foam - Safety requirements)</v>
      </c>
      <c r="AN32" s="33" t="b">
        <f>OR(BB33:BB35)</f>
        <v>0</v>
      </c>
      <c r="AO32" s="33" t="s">
        <v>175</v>
      </c>
      <c r="AP32" t="b">
        <f>TRUE</f>
        <v>1</v>
      </c>
      <c r="AQ32" s="40" t="b">
        <f t="shared" si="0"/>
        <v>0</v>
      </c>
      <c r="AR32" s="40" t="b">
        <f t="shared" si="1"/>
        <v>0</v>
      </c>
      <c r="AT32" s="4" t="str">
        <f t="shared" si="2"/>
        <v/>
      </c>
    </row>
    <row r="33" spans="2:54">
      <c r="B33" s="341"/>
      <c r="C33" s="608" t="s">
        <v>129</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9"/>
      <c r="AL33">
        <v>2</v>
      </c>
      <c r="AM33" t="str">
        <f t="shared" ref="AM33:AM35" si="11">IF(BB33,C33,"")</f>
        <v/>
      </c>
      <c r="AN33" t="b">
        <f t="shared" ref="AN33:AN35" si="12">BB33</f>
        <v>0</v>
      </c>
      <c r="AO33" t="s">
        <v>189</v>
      </c>
      <c r="AP33" t="b">
        <f t="shared" ref="AP33:AP35" si="13">BB33</f>
        <v>0</v>
      </c>
      <c r="AQ33" s="40" t="b">
        <f t="shared" si="0"/>
        <v>0</v>
      </c>
      <c r="AR33" s="40" t="b">
        <f t="shared" si="1"/>
        <v>0</v>
      </c>
      <c r="AS33" s="33"/>
      <c r="AT33" s="4" t="str">
        <f t="shared" si="2"/>
        <v/>
      </c>
      <c r="BB33" s="4" t="b">
        <v>0</v>
      </c>
    </row>
    <row r="34" spans="2:54">
      <c r="B34" s="341"/>
      <c r="C34" s="608" t="s">
        <v>130</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9"/>
      <c r="AL34">
        <v>2</v>
      </c>
      <c r="AM34" t="str">
        <f t="shared" si="11"/>
        <v/>
      </c>
      <c r="AN34" t="b">
        <f t="shared" si="12"/>
        <v>0</v>
      </c>
      <c r="AO34" t="s">
        <v>189</v>
      </c>
      <c r="AP34" t="b">
        <f t="shared" si="13"/>
        <v>0</v>
      </c>
      <c r="AQ34" s="40" t="b">
        <f t="shared" si="0"/>
        <v>0</v>
      </c>
      <c r="AR34" s="40" t="b">
        <f t="shared" si="1"/>
        <v>0</v>
      </c>
      <c r="AS34" s="33"/>
      <c r="AT34" s="4" t="str">
        <f t="shared" si="2"/>
        <v/>
      </c>
      <c r="BB34" s="4" t="b">
        <v>0</v>
      </c>
    </row>
    <row r="35" spans="2:54">
      <c r="B35" s="341"/>
      <c r="C35" s="608" t="s">
        <v>131</v>
      </c>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9"/>
      <c r="AL35">
        <v>2</v>
      </c>
      <c r="AM35" t="str">
        <f t="shared" si="11"/>
        <v/>
      </c>
      <c r="AN35" t="b">
        <f t="shared" si="12"/>
        <v>0</v>
      </c>
      <c r="AO35" t="s">
        <v>189</v>
      </c>
      <c r="AP35" t="b">
        <f t="shared" si="13"/>
        <v>0</v>
      </c>
      <c r="AQ35" s="40" t="b">
        <f t="shared" si="0"/>
        <v>0</v>
      </c>
      <c r="AR35" s="40" t="b">
        <f t="shared" si="1"/>
        <v>0</v>
      </c>
      <c r="AS35" s="33"/>
      <c r="AT35" s="4" t="str">
        <f t="shared" si="2"/>
        <v/>
      </c>
      <c r="BB35" s="4" t="b">
        <v>0</v>
      </c>
    </row>
    <row r="36" spans="2:54">
      <c r="B36" s="613" t="s">
        <v>200</v>
      </c>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344">
        <f>COUNTIF(BB37,TRUE)</f>
        <v>0</v>
      </c>
      <c r="AL36" s="41">
        <v>1</v>
      </c>
      <c r="AM36" s="33" t="str">
        <f>B36</f>
        <v>漂白液 (Bleach)</v>
      </c>
      <c r="AN36" s="33" t="b">
        <f>OR(BB37)</f>
        <v>0</v>
      </c>
      <c r="AO36" s="33" t="s">
        <v>175</v>
      </c>
      <c r="AP36" t="b">
        <f>TRUE</f>
        <v>1</v>
      </c>
      <c r="AQ36" s="40" t="b">
        <f t="shared" si="0"/>
        <v>0</v>
      </c>
      <c r="AR36" s="40" t="b">
        <f t="shared" si="1"/>
        <v>0</v>
      </c>
      <c r="AS36" s="33"/>
      <c r="AT36" s="4" t="str">
        <f t="shared" si="2"/>
        <v/>
      </c>
    </row>
    <row r="37" spans="2:54">
      <c r="B37" s="341"/>
      <c r="C37" s="608" t="s">
        <v>132</v>
      </c>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9"/>
      <c r="AL37">
        <v>2</v>
      </c>
      <c r="AM37" t="str">
        <f t="shared" ref="AM37" si="14">IF(BB37,C37,"")</f>
        <v/>
      </c>
      <c r="AN37" t="b">
        <f t="shared" ref="AN37" si="15">BB37</f>
        <v>0</v>
      </c>
      <c r="AO37" t="s">
        <v>189</v>
      </c>
      <c r="AP37" t="b">
        <f t="shared" ref="AP37" si="16">BB37</f>
        <v>0</v>
      </c>
      <c r="AQ37" s="40" t="b">
        <f t="shared" si="0"/>
        <v>0</v>
      </c>
      <c r="AR37" s="40" t="b">
        <f t="shared" si="1"/>
        <v>0</v>
      </c>
      <c r="AS37" s="33"/>
      <c r="AT37" s="4" t="str">
        <f t="shared" si="2"/>
        <v/>
      </c>
      <c r="BB37" s="4" t="b">
        <v>0</v>
      </c>
    </row>
    <row r="38" spans="2:54">
      <c r="B38" s="610" t="s">
        <v>201</v>
      </c>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2"/>
      <c r="AL38" s="39">
        <v>1</v>
      </c>
      <c r="AM38" t="str">
        <f>B38</f>
        <v>食品用洗潔劑 (Food Detergent) (樣品量各項約50cc,生物分解度500cc)</v>
      </c>
      <c r="AN38" t="b">
        <f>OR(BB40:BB43,BB46:BB47,BB49:BB61)</f>
        <v>0</v>
      </c>
      <c r="AO38" t="s">
        <v>174</v>
      </c>
      <c r="AP38" t="b">
        <f>TRUE</f>
        <v>1</v>
      </c>
      <c r="AQ38" s="40" t="b">
        <f t="shared" si="0"/>
        <v>0</v>
      </c>
      <c r="AR38" s="40" t="b">
        <f t="shared" si="1"/>
        <v>0</v>
      </c>
      <c r="AT38" s="4" t="str">
        <f t="shared" si="2"/>
        <v/>
      </c>
    </row>
    <row r="39" spans="2:54">
      <c r="B39" s="613" t="s">
        <v>202</v>
      </c>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344">
        <f>COUNTIF(BB40:BB43,TRUE)</f>
        <v>0</v>
      </c>
      <c r="AL39" s="41">
        <v>1</v>
      </c>
      <c r="AM39" s="33" t="str">
        <f>B39</f>
        <v>衛授食字第1091901714號-食品用洗潔劑檢驗方法(MOHWD0002.02) (Methods of Test for Food Use Detergents (MOHWD0002.02))</v>
      </c>
      <c r="AN39" s="33" t="b">
        <f>OR(BB40:BB43)</f>
        <v>0</v>
      </c>
      <c r="AO39" s="33" t="s">
        <v>175</v>
      </c>
      <c r="AP39" t="b">
        <f>TRUE</f>
        <v>1</v>
      </c>
      <c r="AQ39" s="40" t="b">
        <f t="shared" si="0"/>
        <v>0</v>
      </c>
      <c r="AR39" s="40" t="b">
        <f t="shared" si="1"/>
        <v>0</v>
      </c>
      <c r="AS39" s="33"/>
      <c r="AT39" s="4" t="str">
        <f t="shared" si="2"/>
        <v/>
      </c>
    </row>
    <row r="40" spans="2:54">
      <c r="B40" s="341"/>
      <c r="C40" s="608" t="s">
        <v>133</v>
      </c>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9"/>
      <c r="AL40">
        <v>2</v>
      </c>
      <c r="AM40" t="str">
        <f t="shared" ref="AM40:AM41" si="17">IF(BB40,C40,"")</f>
        <v/>
      </c>
      <c r="AN40" t="b">
        <f t="shared" ref="AN40:AN43" si="18">BB40</f>
        <v>0</v>
      </c>
      <c r="AO40" t="s">
        <v>189</v>
      </c>
      <c r="AP40" t="b">
        <f t="shared" ref="AP40:AP43" si="19">BB40</f>
        <v>0</v>
      </c>
      <c r="AQ40" s="40" t="b">
        <f t="shared" si="0"/>
        <v>0</v>
      </c>
      <c r="AR40" s="40" t="b">
        <f t="shared" si="1"/>
        <v>0</v>
      </c>
      <c r="AS40" s="33"/>
      <c r="AT40" s="4" t="str">
        <f t="shared" si="2"/>
        <v/>
      </c>
      <c r="BB40" s="4" t="b">
        <v>0</v>
      </c>
    </row>
    <row r="41" spans="2:54">
      <c r="B41" s="341"/>
      <c r="C41" s="608" t="s">
        <v>121</v>
      </c>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9"/>
      <c r="AL41">
        <v>2</v>
      </c>
      <c r="AM41" t="str">
        <f t="shared" si="17"/>
        <v/>
      </c>
      <c r="AN41" t="b">
        <f t="shared" si="18"/>
        <v>0</v>
      </c>
      <c r="AO41" t="s">
        <v>189</v>
      </c>
      <c r="AP41" t="b">
        <f t="shared" si="19"/>
        <v>0</v>
      </c>
      <c r="AQ41" s="40" t="b">
        <f t="shared" si="0"/>
        <v>0</v>
      </c>
      <c r="AR41" s="40" t="b">
        <f t="shared" si="1"/>
        <v>0</v>
      </c>
      <c r="AS41" s="33"/>
      <c r="AT41" s="4" t="str">
        <f t="shared" si="2"/>
        <v/>
      </c>
      <c r="BB41" s="4" t="b">
        <v>0</v>
      </c>
    </row>
    <row r="42" spans="2:54">
      <c r="B42" s="341"/>
      <c r="C42" s="622" t="s">
        <v>184</v>
      </c>
      <c r="D42" s="622"/>
      <c r="E42" s="622"/>
      <c r="F42" s="622"/>
      <c r="G42" s="622"/>
      <c r="H42" s="622"/>
      <c r="I42" s="622"/>
      <c r="J42" s="622"/>
      <c r="K42" s="622"/>
      <c r="L42" s="622"/>
      <c r="M42" s="622"/>
      <c r="N42" s="622"/>
      <c r="O42" s="622"/>
      <c r="P42" s="622"/>
      <c r="Q42" s="622"/>
      <c r="R42" s="622"/>
      <c r="S42" s="622"/>
      <c r="T42" s="622"/>
      <c r="U42" s="622"/>
      <c r="V42" s="622"/>
      <c r="W42" s="622"/>
      <c r="X42" s="622"/>
      <c r="Y42" s="617"/>
      <c r="Z42" s="617"/>
      <c r="AA42" s="57" t="s">
        <v>182</v>
      </c>
      <c r="AB42" s="57"/>
      <c r="AC42" s="57"/>
      <c r="AD42" s="57"/>
      <c r="AE42" s="57"/>
      <c r="AF42" s="57"/>
      <c r="AG42" s="57"/>
      <c r="AH42" s="57"/>
      <c r="AI42" s="57"/>
      <c r="AJ42" s="57"/>
      <c r="AK42" s="345"/>
      <c r="AL42">
        <v>2</v>
      </c>
      <c r="AM42" t="str">
        <f>IF(BB42,IF(AS42="","",AS42)&amp;C42&amp;Y42&amp;AA42,"")</f>
        <v/>
      </c>
      <c r="AN42" t="b">
        <f t="shared" si="18"/>
        <v>0</v>
      </c>
      <c r="AO42" t="s">
        <v>189</v>
      </c>
      <c r="AP42" t="b">
        <f t="shared" si="19"/>
        <v>0</v>
      </c>
      <c r="AQ42" s="40" t="b">
        <f t="shared" si="0"/>
        <v>0</v>
      </c>
      <c r="AR42" s="40" t="b">
        <f t="shared" si="1"/>
        <v>0</v>
      </c>
      <c r="AT42" s="4" t="str">
        <f t="shared" si="2"/>
        <v/>
      </c>
      <c r="BB42" s="4" t="b">
        <v>0</v>
      </c>
    </row>
    <row r="43" spans="2:54">
      <c r="B43" s="341"/>
      <c r="C43" s="622" t="s">
        <v>185</v>
      </c>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17"/>
      <c r="AB43" s="617"/>
      <c r="AC43" s="57" t="s">
        <v>182</v>
      </c>
      <c r="AD43" s="57"/>
      <c r="AE43" s="57"/>
      <c r="AF43" s="57"/>
      <c r="AG43" s="57"/>
      <c r="AH43" s="57"/>
      <c r="AI43" s="57"/>
      <c r="AJ43" s="57"/>
      <c r="AK43" s="345"/>
      <c r="AL43">
        <v>2</v>
      </c>
      <c r="AM43" t="str">
        <f>IF(BB43,IF(AS43="","",AS43)&amp;C43&amp;AA43&amp;AC43,"")</f>
        <v/>
      </c>
      <c r="AN43" t="b">
        <f t="shared" si="18"/>
        <v>0</v>
      </c>
      <c r="AO43" t="s">
        <v>189</v>
      </c>
      <c r="AP43" t="b">
        <f t="shared" si="19"/>
        <v>0</v>
      </c>
      <c r="AQ43" s="40" t="b">
        <f t="shared" si="0"/>
        <v>0</v>
      </c>
      <c r="AR43" s="40" t="b">
        <f t="shared" si="1"/>
        <v>0</v>
      </c>
      <c r="AT43" s="4" t="str">
        <f t="shared" si="2"/>
        <v/>
      </c>
      <c r="BB43" s="4" t="b">
        <v>0</v>
      </c>
    </row>
    <row r="44" spans="2:54">
      <c r="B44" s="613" t="s">
        <v>187</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344">
        <f>COUNTIF(BB46:BB47,TRUE)</f>
        <v>0</v>
      </c>
      <c r="AL44" s="41">
        <v>1</v>
      </c>
      <c r="AM44" s="33" t="str">
        <f>B44</f>
        <v>衛授食字第 1111900199號公告修正-食品用洗潔劑中壬基苯酚及壬基苯酚聚乙氧基醇類檢驗方法(MOHWD0001.02)</v>
      </c>
      <c r="AN44" s="33" t="b">
        <f>OR(BB46:BB47)</f>
        <v>0</v>
      </c>
      <c r="AO44" s="33" t="s">
        <v>175</v>
      </c>
      <c r="AP44" t="b">
        <f>TRUE</f>
        <v>1</v>
      </c>
      <c r="AQ44" s="40" t="b">
        <f t="shared" si="0"/>
        <v>0</v>
      </c>
      <c r="AR44" s="40" t="b">
        <f t="shared" si="1"/>
        <v>0</v>
      </c>
      <c r="AS44" s="33"/>
      <c r="AT44" s="4" t="str">
        <f t="shared" si="2"/>
        <v/>
      </c>
    </row>
    <row r="45" spans="2:54">
      <c r="B45" s="613" t="s">
        <v>206</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21"/>
      <c r="AL45">
        <v>1</v>
      </c>
      <c r="AM45" s="33" t="str">
        <f>B45</f>
        <v>(Method of Test for Nonylphenol and Nonylphenol Polyethoxylates in Food Use Detergents (MOHWD0001.02))</v>
      </c>
      <c r="AN45" t="b">
        <f>OR(BB46:BB47)</f>
        <v>0</v>
      </c>
      <c r="AO45" s="33" t="s">
        <v>175</v>
      </c>
      <c r="AP45" t="b">
        <v>1</v>
      </c>
      <c r="AQ45" s="40" t="b">
        <f t="shared" si="0"/>
        <v>0</v>
      </c>
      <c r="AR45" s="40" t="b">
        <f t="shared" si="1"/>
        <v>0</v>
      </c>
      <c r="AT45" s="4" t="str">
        <f t="shared" si="2"/>
        <v/>
      </c>
    </row>
    <row r="46" spans="2:54">
      <c r="B46" s="341"/>
      <c r="C46" s="608" t="s">
        <v>115</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9"/>
      <c r="AL46">
        <v>2</v>
      </c>
      <c r="AM46" t="str">
        <f t="shared" ref="AM46:AM54" si="20">IF(BB46,C46,"")</f>
        <v/>
      </c>
      <c r="AN46" t="b">
        <f t="shared" ref="AN46:AN47" si="21">BB46</f>
        <v>0</v>
      </c>
      <c r="AO46" t="s">
        <v>189</v>
      </c>
      <c r="AP46" t="b">
        <f t="shared" ref="AP46:AP47" si="22">BB46</f>
        <v>0</v>
      </c>
      <c r="AQ46" s="40" t="b">
        <f t="shared" si="0"/>
        <v>0</v>
      </c>
      <c r="AR46" s="40" t="b">
        <f t="shared" si="1"/>
        <v>0</v>
      </c>
      <c r="AS46" s="33"/>
      <c r="AT46" s="4" t="str">
        <f t="shared" si="2"/>
        <v/>
      </c>
      <c r="BB46" s="4" t="b">
        <v>0</v>
      </c>
    </row>
    <row r="47" spans="2:54">
      <c r="B47" s="341"/>
      <c r="C47" s="608" t="s">
        <v>116</v>
      </c>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9"/>
      <c r="AL47">
        <v>2</v>
      </c>
      <c r="AM47" t="str">
        <f t="shared" si="20"/>
        <v/>
      </c>
      <c r="AN47" t="b">
        <f t="shared" si="21"/>
        <v>0</v>
      </c>
      <c r="AO47" t="s">
        <v>189</v>
      </c>
      <c r="AP47" t="b">
        <f t="shared" si="22"/>
        <v>0</v>
      </c>
      <c r="AQ47" s="40" t="b">
        <f t="shared" si="0"/>
        <v>0</v>
      </c>
      <c r="AR47" s="40" t="b">
        <f t="shared" si="1"/>
        <v>0</v>
      </c>
      <c r="AS47" s="33"/>
      <c r="AT47" s="4" t="str">
        <f t="shared" si="2"/>
        <v/>
      </c>
      <c r="BB47" s="4" t="b">
        <v>0</v>
      </c>
    </row>
    <row r="48" spans="2:54">
      <c r="B48" s="613" t="s">
        <v>203</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344">
        <f>COUNTIF(BB49:BB61,TRUE)</f>
        <v>0</v>
      </c>
      <c r="AL48" s="41">
        <v>1</v>
      </c>
      <c r="AM48" s="33" t="str">
        <f>B48</f>
        <v>CNS 3800食品及食品餐具清潔劑 (CNS 3800 Synthetic detergent for food and kitchen utensil)</v>
      </c>
      <c r="AN48" s="33" t="b">
        <f>OR(BB49:BB61)</f>
        <v>0</v>
      </c>
      <c r="AO48" s="33" t="s">
        <v>175</v>
      </c>
      <c r="AP48" t="b">
        <f>TRUE</f>
        <v>1</v>
      </c>
      <c r="AQ48" s="40" t="b">
        <f t="shared" si="0"/>
        <v>0</v>
      </c>
      <c r="AR48" s="40" t="b">
        <f t="shared" si="1"/>
        <v>0</v>
      </c>
      <c r="AS48" s="33"/>
      <c r="AT48" s="4" t="str">
        <f t="shared" si="2"/>
        <v/>
      </c>
    </row>
    <row r="49" spans="2:81">
      <c r="B49" s="341"/>
      <c r="C49" s="608" t="s">
        <v>134</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9"/>
      <c r="AL49">
        <v>2</v>
      </c>
      <c r="AM49" t="str">
        <f t="shared" si="20"/>
        <v/>
      </c>
      <c r="AN49" t="b">
        <f t="shared" ref="AN49:AN61" si="23">BB49</f>
        <v>0</v>
      </c>
      <c r="AO49" t="s">
        <v>189</v>
      </c>
      <c r="AP49" t="b">
        <f t="shared" ref="AP49:AP57" si="24">BB49</f>
        <v>0</v>
      </c>
      <c r="AQ49" s="40" t="b">
        <f t="shared" si="0"/>
        <v>0</v>
      </c>
      <c r="AR49" s="40" t="b">
        <f t="shared" si="1"/>
        <v>0</v>
      </c>
      <c r="AS49" s="33"/>
      <c r="AT49" s="4" t="str">
        <f t="shared" si="2"/>
        <v/>
      </c>
      <c r="BB49" s="4" t="b">
        <v>0</v>
      </c>
    </row>
    <row r="50" spans="2:81">
      <c r="B50" s="341"/>
      <c r="C50" s="608" t="s">
        <v>113</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9"/>
      <c r="AL50">
        <v>2</v>
      </c>
      <c r="AM50" t="str">
        <f t="shared" si="20"/>
        <v/>
      </c>
      <c r="AN50" t="b">
        <f t="shared" si="23"/>
        <v>0</v>
      </c>
      <c r="AO50" t="s">
        <v>189</v>
      </c>
      <c r="AP50" t="b">
        <f t="shared" si="24"/>
        <v>0</v>
      </c>
      <c r="AQ50" s="40" t="b">
        <f t="shared" si="0"/>
        <v>0</v>
      </c>
      <c r="AR50" s="40" t="b">
        <f t="shared" si="1"/>
        <v>0</v>
      </c>
      <c r="AS50" s="33"/>
      <c r="AT50" s="4" t="str">
        <f t="shared" si="2"/>
        <v/>
      </c>
      <c r="BB50" s="4" t="b">
        <v>0</v>
      </c>
    </row>
    <row r="51" spans="2:81">
      <c r="B51" s="341"/>
      <c r="C51" s="608" t="s">
        <v>207</v>
      </c>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9"/>
      <c r="AL51">
        <v>2</v>
      </c>
      <c r="AM51" t="str">
        <f t="shared" si="20"/>
        <v/>
      </c>
      <c r="AN51" t="b">
        <f t="shared" si="23"/>
        <v>0</v>
      </c>
      <c r="AO51" t="s">
        <v>189</v>
      </c>
      <c r="AP51" t="b">
        <f t="shared" si="24"/>
        <v>0</v>
      </c>
      <c r="AQ51" s="40" t="b">
        <f t="shared" si="0"/>
        <v>0</v>
      </c>
      <c r="AR51" s="40" t="b">
        <f t="shared" si="1"/>
        <v>0</v>
      </c>
      <c r="AS51" s="33"/>
      <c r="AT51" s="4" t="str">
        <f t="shared" si="2"/>
        <v/>
      </c>
      <c r="BB51" s="4" t="b">
        <v>0</v>
      </c>
    </row>
    <row r="52" spans="2:81">
      <c r="B52" s="341"/>
      <c r="C52" s="608" t="s">
        <v>213</v>
      </c>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9"/>
      <c r="AL52">
        <v>2</v>
      </c>
      <c r="AM52" t="str">
        <f t="shared" si="20"/>
        <v/>
      </c>
      <c r="AN52" t="b">
        <f t="shared" si="23"/>
        <v>0</v>
      </c>
      <c r="AO52" t="s">
        <v>189</v>
      </c>
      <c r="AP52" t="b">
        <f t="shared" si="24"/>
        <v>0</v>
      </c>
      <c r="AQ52" s="40" t="b">
        <f t="shared" si="0"/>
        <v>0</v>
      </c>
      <c r="AR52" s="40" t="b">
        <f t="shared" si="1"/>
        <v>0</v>
      </c>
      <c r="AS52" s="33"/>
      <c r="AT52" s="4" t="str">
        <f t="shared" si="2"/>
        <v/>
      </c>
      <c r="BB52" s="4" t="b">
        <v>0</v>
      </c>
    </row>
    <row r="53" spans="2:81">
      <c r="B53" s="341"/>
      <c r="C53" s="608" t="s">
        <v>208</v>
      </c>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9"/>
      <c r="AL53">
        <v>2</v>
      </c>
      <c r="AM53" t="str">
        <f t="shared" si="20"/>
        <v/>
      </c>
      <c r="AN53" t="b">
        <f t="shared" si="23"/>
        <v>0</v>
      </c>
      <c r="AO53" t="s">
        <v>189</v>
      </c>
      <c r="AP53" t="b">
        <f t="shared" si="24"/>
        <v>0</v>
      </c>
      <c r="AQ53" s="40" t="b">
        <f t="shared" si="0"/>
        <v>0</v>
      </c>
      <c r="AR53" s="40" t="b">
        <f t="shared" si="1"/>
        <v>0</v>
      </c>
      <c r="AS53" s="33"/>
      <c r="AT53" s="4" t="str">
        <f t="shared" si="2"/>
        <v/>
      </c>
      <c r="BB53" s="4" t="b">
        <v>0</v>
      </c>
    </row>
    <row r="54" spans="2:81">
      <c r="B54" s="341"/>
      <c r="C54" s="608" t="s">
        <v>114</v>
      </c>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9"/>
      <c r="AL54">
        <v>2</v>
      </c>
      <c r="AM54" t="str">
        <f t="shared" si="20"/>
        <v/>
      </c>
      <c r="AN54" t="b">
        <f t="shared" si="23"/>
        <v>0</v>
      </c>
      <c r="AO54" t="s">
        <v>189</v>
      </c>
      <c r="AP54" t="b">
        <f t="shared" si="24"/>
        <v>0</v>
      </c>
      <c r="AQ54" s="40" t="b">
        <f t="shared" si="0"/>
        <v>0</v>
      </c>
      <c r="AR54" s="40" t="b">
        <f t="shared" si="1"/>
        <v>0</v>
      </c>
      <c r="AS54" s="33"/>
      <c r="AT54" s="4" t="str">
        <f t="shared" si="2"/>
        <v/>
      </c>
      <c r="BB54" s="4" t="b">
        <v>0</v>
      </c>
    </row>
    <row r="55" spans="2:81">
      <c r="B55" s="341"/>
      <c r="C55" s="617" t="s">
        <v>217</v>
      </c>
      <c r="D55" s="617"/>
      <c r="E55" s="617"/>
      <c r="F55" s="617"/>
      <c r="G55" s="617"/>
      <c r="H55" s="617"/>
      <c r="I55" s="617"/>
      <c r="J55" s="617"/>
      <c r="K55" s="617"/>
      <c r="L55" s="617"/>
      <c r="M55" s="617"/>
      <c r="N55" s="617"/>
      <c r="O55" s="617" t="s">
        <v>218</v>
      </c>
      <c r="P55" s="617"/>
      <c r="Q55" s="617"/>
      <c r="R55" s="617"/>
      <c r="S55" s="617"/>
      <c r="T55" s="617"/>
      <c r="U55" s="617"/>
      <c r="V55" s="617"/>
      <c r="W55" s="617"/>
      <c r="X55" s="617"/>
      <c r="Y55" s="617"/>
      <c r="Z55" s="617"/>
      <c r="AA55" s="617"/>
      <c r="AB55" s="57" t="s">
        <v>182</v>
      </c>
      <c r="AC55" s="57"/>
      <c r="AD55" s="57"/>
      <c r="AE55" s="57"/>
      <c r="AF55" s="57"/>
      <c r="AG55" s="57"/>
      <c r="AH55" s="57"/>
      <c r="AI55" s="57"/>
      <c r="AJ55" s="57"/>
      <c r="AK55" s="345"/>
      <c r="AL55">
        <v>2</v>
      </c>
      <c r="AM55" t="str">
        <f>IF(BB55,IF(AS55="","",AS55)&amp;C55&amp;O55&amp;Z55&amp;AB55,"")</f>
        <v/>
      </c>
      <c r="AN55" t="b">
        <f t="shared" si="23"/>
        <v>0</v>
      </c>
      <c r="AO55" t="s">
        <v>189</v>
      </c>
      <c r="AP55" t="b">
        <f t="shared" si="24"/>
        <v>0</v>
      </c>
      <c r="AQ55" s="40" t="b">
        <f t="shared" si="0"/>
        <v>0</v>
      </c>
      <c r="AR55" s="40" t="b">
        <f t="shared" si="1"/>
        <v>0</v>
      </c>
      <c r="AT55" s="4" t="str">
        <f t="shared" si="2"/>
        <v/>
      </c>
      <c r="BB55" s="4" t="b">
        <v>0</v>
      </c>
    </row>
    <row r="56" spans="2:81">
      <c r="B56" s="341"/>
      <c r="C56" s="622" t="s">
        <v>209</v>
      </c>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17"/>
      <c r="AB56" s="617"/>
      <c r="AC56" s="57" t="s">
        <v>182</v>
      </c>
      <c r="AD56" s="57"/>
      <c r="AE56" s="57"/>
      <c r="AF56" s="57"/>
      <c r="AG56" s="57"/>
      <c r="AH56" s="57"/>
      <c r="AI56" s="57"/>
      <c r="AJ56" s="57"/>
      <c r="AK56" s="345"/>
      <c r="AL56">
        <v>2</v>
      </c>
      <c r="AM56" t="str">
        <f>IF(BB56,IF(AS56="","",AS56)&amp;C56&amp;AA56&amp;AC56,"")</f>
        <v/>
      </c>
      <c r="AN56" t="b">
        <f t="shared" si="23"/>
        <v>0</v>
      </c>
      <c r="AO56" t="s">
        <v>189</v>
      </c>
      <c r="AP56" t="b">
        <f t="shared" si="24"/>
        <v>0</v>
      </c>
      <c r="AQ56" s="40" t="b">
        <f t="shared" si="0"/>
        <v>0</v>
      </c>
      <c r="AR56" s="40" t="b">
        <f t="shared" si="1"/>
        <v>0</v>
      </c>
      <c r="AT56" s="4" t="str">
        <f t="shared" si="2"/>
        <v/>
      </c>
      <c r="BB56" s="4" t="b">
        <v>0</v>
      </c>
    </row>
    <row r="57" spans="2:81">
      <c r="B57" s="341"/>
      <c r="C57" s="608" t="s">
        <v>215</v>
      </c>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9"/>
      <c r="AL57">
        <v>2</v>
      </c>
      <c r="AM57" t="str">
        <f>IF(BB57,IF(AS57="","",AS57)&amp;C57,"")</f>
        <v/>
      </c>
      <c r="AN57" t="b">
        <f t="shared" si="23"/>
        <v>0</v>
      </c>
      <c r="AO57" t="s">
        <v>189</v>
      </c>
      <c r="AP57" t="b">
        <f t="shared" si="24"/>
        <v>0</v>
      </c>
      <c r="AQ57" s="40" t="b">
        <f t="shared" si="0"/>
        <v>0</v>
      </c>
      <c r="AR57" s="40" t="b">
        <f t="shared" si="1"/>
        <v>0</v>
      </c>
      <c r="AS57" t="str">
        <f>IF(OR(AL57=1,AL57=2),IF(AQ58&lt;&gt;TRUE,"【!!!未完全填寫!!!】",""),"")</f>
        <v>【!!!未完全填寫!!!】</v>
      </c>
      <c r="AT57" s="4" t="str">
        <f t="shared" si="2"/>
        <v/>
      </c>
      <c r="BB57" s="4" t="b">
        <v>0</v>
      </c>
    </row>
    <row r="58" spans="2:81">
      <c r="B58" s="626" t="s">
        <v>216</v>
      </c>
      <c r="C58" s="620"/>
      <c r="D58" s="620"/>
      <c r="E58" s="620"/>
      <c r="F58" s="620"/>
      <c r="G58" s="620"/>
      <c r="H58" s="620"/>
      <c r="I58" s="620"/>
      <c r="J58" s="620"/>
      <c r="K58" s="58" t="b">
        <f>$BK$58</f>
        <v>0</v>
      </c>
      <c r="L58" s="608" t="s">
        <v>180</v>
      </c>
      <c r="M58" s="608"/>
      <c r="N58" s="608"/>
      <c r="O58" s="608"/>
      <c r="P58" s="608"/>
      <c r="Q58" s="608"/>
      <c r="R58" s="608"/>
      <c r="S58" s="608"/>
      <c r="T58" s="608"/>
      <c r="U58" s="58" t="b">
        <f>$BU$58</f>
        <v>0</v>
      </c>
      <c r="V58" s="608" t="s">
        <v>181</v>
      </c>
      <c r="W58" s="608"/>
      <c r="X58" s="608"/>
      <c r="Y58" s="608"/>
      <c r="Z58" s="608"/>
      <c r="AA58" s="608"/>
      <c r="AB58" s="608"/>
      <c r="AC58" s="58" t="b">
        <f>$CC$58</f>
        <v>0</v>
      </c>
      <c r="AD58" s="608" t="s">
        <v>183</v>
      </c>
      <c r="AE58" s="608"/>
      <c r="AF58" s="608"/>
      <c r="AG58" s="608"/>
      <c r="AH58" s="620"/>
      <c r="AI58" s="620"/>
      <c r="AJ58" s="340" t="s">
        <v>188</v>
      </c>
      <c r="AK58" s="346"/>
      <c r="AL58">
        <v>3</v>
      </c>
      <c r="AM58" t="str">
        <f>IF(OR(BK58,BU58,CC58),B58&amp;IF(BK58,L58,"")&amp;IF(BU58,V58,"")&amp;IF(CC58,AD58&amp;AH58&amp;AJ58,""),"")</f>
        <v/>
      </c>
      <c r="AN58" t="b">
        <f>BB57</f>
        <v>0</v>
      </c>
      <c r="AO58" t="s">
        <v>190</v>
      </c>
      <c r="AP58" t="b">
        <f>OR(BK58,BU58,AND(CC58,AH58&lt;&gt;""))</f>
        <v>0</v>
      </c>
      <c r="AQ58" s="40" t="b">
        <f t="shared" si="0"/>
        <v>0</v>
      </c>
      <c r="AR58" s="40" t="b">
        <f t="shared" si="1"/>
        <v>0</v>
      </c>
      <c r="AT58" s="4" t="str">
        <f t="shared" si="2"/>
        <v/>
      </c>
      <c r="BD58" s="4" t="b">
        <v>0</v>
      </c>
      <c r="BK58" s="4" t="b">
        <v>0</v>
      </c>
      <c r="BN58" s="4" t="b">
        <v>0</v>
      </c>
      <c r="BU58" s="4" t="b">
        <v>0</v>
      </c>
      <c r="BV58" s="4" t="b">
        <v>0</v>
      </c>
      <c r="CC58" t="b">
        <v>0</v>
      </c>
    </row>
    <row r="59" spans="2:81">
      <c r="B59" s="341"/>
      <c r="C59" s="608" t="s">
        <v>117</v>
      </c>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9"/>
      <c r="AL59">
        <v>2</v>
      </c>
      <c r="AM59" t="str">
        <f t="shared" ref="AM59:AM61" si="25">IF(BB59,C59,"")</f>
        <v/>
      </c>
      <c r="AN59" t="b">
        <f t="shared" si="23"/>
        <v>0</v>
      </c>
      <c r="AO59" t="s">
        <v>189</v>
      </c>
      <c r="AP59" t="b">
        <f t="shared" ref="AP59:AP61" si="26">BB59</f>
        <v>0</v>
      </c>
      <c r="AQ59" s="40" t="b">
        <f t="shared" si="0"/>
        <v>0</v>
      </c>
      <c r="AR59" s="40" t="b">
        <f t="shared" si="1"/>
        <v>0</v>
      </c>
      <c r="AS59" s="33"/>
      <c r="AT59" s="4" t="str">
        <f t="shared" si="2"/>
        <v/>
      </c>
      <c r="BB59" s="4" t="b">
        <v>0</v>
      </c>
    </row>
    <row r="60" spans="2:81">
      <c r="B60" s="341"/>
      <c r="C60" s="608" t="s">
        <v>210</v>
      </c>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9"/>
      <c r="AL60">
        <v>2</v>
      </c>
      <c r="AM60" t="str">
        <f t="shared" si="25"/>
        <v/>
      </c>
      <c r="AN60" t="b">
        <f t="shared" si="23"/>
        <v>0</v>
      </c>
      <c r="AO60" t="s">
        <v>189</v>
      </c>
      <c r="AP60" t="b">
        <f t="shared" si="26"/>
        <v>0</v>
      </c>
      <c r="AQ60" s="40" t="b">
        <f t="shared" si="0"/>
        <v>0</v>
      </c>
      <c r="AR60" s="40" t="b">
        <f t="shared" si="1"/>
        <v>0</v>
      </c>
      <c r="AS60" s="33"/>
      <c r="AT60" s="4" t="str">
        <f t="shared" si="2"/>
        <v/>
      </c>
      <c r="BB60" s="4" t="b">
        <v>0</v>
      </c>
    </row>
    <row r="61" spans="2:81">
      <c r="B61" s="341"/>
      <c r="C61" s="608" t="s">
        <v>186</v>
      </c>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9"/>
      <c r="AL61">
        <v>2</v>
      </c>
      <c r="AM61" t="str">
        <f t="shared" si="25"/>
        <v/>
      </c>
      <c r="AN61" t="b">
        <f t="shared" si="23"/>
        <v>0</v>
      </c>
      <c r="AO61" t="s">
        <v>189</v>
      </c>
      <c r="AP61" t="b">
        <f t="shared" si="26"/>
        <v>0</v>
      </c>
      <c r="AQ61" s="40" t="b">
        <f t="shared" si="0"/>
        <v>0</v>
      </c>
      <c r="AR61" s="40" t="b">
        <f t="shared" si="1"/>
        <v>0</v>
      </c>
      <c r="AS61" s="33"/>
      <c r="AT61" s="4" t="str">
        <f t="shared" si="2"/>
        <v/>
      </c>
      <c r="BB61" s="4" t="b">
        <v>0</v>
      </c>
    </row>
    <row r="62" spans="2:81">
      <c r="B62" s="342"/>
      <c r="C62" s="608" t="s">
        <v>204</v>
      </c>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9"/>
      <c r="AL62">
        <v>3</v>
      </c>
      <c r="AM62" t="str">
        <f>C62</f>
        <v xml:space="preserve">(Biodegradability of Anionic Surface Active Agent / Biodegradability of Nonionic Surface Active Agent) </v>
      </c>
      <c r="AN62" t="b">
        <f>BB61</f>
        <v>0</v>
      </c>
      <c r="AO62" t="s">
        <v>190</v>
      </c>
      <c r="AP62" t="b">
        <f>AP61</f>
        <v>0</v>
      </c>
      <c r="AQ62" s="40" t="b">
        <f t="shared" si="0"/>
        <v>0</v>
      </c>
      <c r="AR62" s="40" t="b">
        <f t="shared" si="1"/>
        <v>0</v>
      </c>
      <c r="AT62" s="4" t="str">
        <f t="shared" si="2"/>
        <v/>
      </c>
    </row>
    <row r="63" spans="2:81" ht="72.75" customHeight="1">
      <c r="B63" s="623" t="s">
        <v>212</v>
      </c>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5"/>
      <c r="AL63">
        <v>3</v>
      </c>
      <c r="AM63" t="str">
        <f>B63</f>
        <v>「*」: 螢光增白劑、甲醇、NP、NPEO、砷以(As203)計及重金屬以鉛計等之試驗方法，依衛生主管機關公告『食品用洗潔劑檢驗方法』及『食品用洗潔劑中壬基苯酚及壬基苯酚聚乙氧基醇類檢驗方法』試驗。 「」: The test methods for fluorescent whitening agent, methanol, NP, NPEO, Arsenic analysis as As₂O₃ and Heavy Metal as Pb, etc., are in accordance with the “Testing Methods for Food Detergents” and “Test methods for nonylphenol and nonylphenol polyethoxylated alcohols in Food Detergents” announced by the authorities.</v>
      </c>
      <c r="AN63" t="b">
        <f>OR(BB51:BB53,BB55,BB56,BB60)</f>
        <v>0</v>
      </c>
      <c r="AO63" t="s">
        <v>190</v>
      </c>
      <c r="AP63" t="b">
        <f>TRUE</f>
        <v>1</v>
      </c>
      <c r="AQ63" s="40" t="b">
        <f t="shared" si="0"/>
        <v>0</v>
      </c>
      <c r="AR63" s="40" t="b">
        <f t="shared" si="1"/>
        <v>0</v>
      </c>
      <c r="AT63" s="4" t="str">
        <f t="shared" si="2"/>
        <v/>
      </c>
    </row>
    <row r="64" spans="2:81">
      <c r="B64" s="613" t="s">
        <v>230</v>
      </c>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344">
        <f>COUNTIF(B66:B97,TRUE)</f>
        <v>0</v>
      </c>
      <c r="AL64" s="39">
        <v>1</v>
      </c>
      <c r="AM64" t="str">
        <f>B64</f>
        <v>常見測項(Common items)</v>
      </c>
      <c r="AN64" t="b">
        <f>OR(BB66:BB97)</f>
        <v>0</v>
      </c>
      <c r="AO64" t="s">
        <v>174</v>
      </c>
      <c r="AP64" t="b">
        <f>TRUE</f>
        <v>1</v>
      </c>
      <c r="AQ64" s="40" t="b">
        <f t="shared" si="0"/>
        <v>0</v>
      </c>
      <c r="AR64" s="40" t="b">
        <f t="shared" si="1"/>
        <v>0</v>
      </c>
      <c r="AT64" s="4" t="str">
        <f t="shared" si="2"/>
        <v/>
      </c>
    </row>
    <row r="65" spans="2:54">
      <c r="B65" s="627" t="s">
        <v>211</v>
      </c>
      <c r="C65" s="628"/>
      <c r="D65" s="628"/>
      <c r="E65" s="628"/>
      <c r="F65" s="628"/>
      <c r="G65" s="628"/>
      <c r="H65" s="628"/>
      <c r="I65" s="628"/>
      <c r="J65" s="628"/>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30"/>
      <c r="AL65">
        <v>3</v>
      </c>
      <c r="AM65" t="str">
        <f>IF(K65&lt;&gt;"",B65&amp;K65,"")</f>
        <v/>
      </c>
      <c r="AN65" t="b">
        <f>AN64</f>
        <v>0</v>
      </c>
      <c r="AO65" t="s">
        <v>175</v>
      </c>
      <c r="AP65" t="b">
        <f>K65&lt;&gt;""</f>
        <v>0</v>
      </c>
      <c r="AQ65" s="40" t="b">
        <f t="shared" si="0"/>
        <v>0</v>
      </c>
      <c r="AR65" s="40" t="b">
        <f t="shared" si="1"/>
        <v>0</v>
      </c>
      <c r="AT65" s="4" t="str">
        <f t="shared" si="2"/>
        <v/>
      </c>
    </row>
    <row r="66" spans="2:54">
      <c r="B66" s="341"/>
      <c r="C66" s="608" t="s">
        <v>461</v>
      </c>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9"/>
      <c r="AL66">
        <v>2</v>
      </c>
      <c r="AM66" t="str">
        <f t="shared" ref="AM66:AM96" si="27">IF(BB66,C66,"")</f>
        <v/>
      </c>
      <c r="AN66" t="b">
        <f>BB66</f>
        <v>0</v>
      </c>
      <c r="AO66" t="s">
        <v>189</v>
      </c>
      <c r="AP66" t="b">
        <f t="shared" ref="AP66:AP96" si="28">BB66</f>
        <v>0</v>
      </c>
      <c r="AQ66" s="40" t="b">
        <f t="shared" si="0"/>
        <v>0</v>
      </c>
      <c r="AR66" s="40" t="b">
        <f t="shared" si="1"/>
        <v>0</v>
      </c>
      <c r="AS66" s="33"/>
      <c r="AT66" s="4" t="str">
        <f t="shared" si="2"/>
        <v/>
      </c>
      <c r="BB66" s="4" t="b">
        <v>0</v>
      </c>
    </row>
    <row r="67" spans="2:54">
      <c r="B67" s="341"/>
      <c r="C67" s="608" t="s">
        <v>136</v>
      </c>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9"/>
      <c r="AL67">
        <v>2</v>
      </c>
      <c r="AM67" t="str">
        <f t="shared" si="27"/>
        <v/>
      </c>
      <c r="AN67" t="b">
        <f t="shared" ref="AN67:AN96" si="29">BB67</f>
        <v>0</v>
      </c>
      <c r="AO67" t="s">
        <v>189</v>
      </c>
      <c r="AP67" t="b">
        <f t="shared" si="28"/>
        <v>0</v>
      </c>
      <c r="AQ67" s="40" t="b">
        <f t="shared" si="0"/>
        <v>0</v>
      </c>
      <c r="AR67" s="40" t="b">
        <f t="shared" si="1"/>
        <v>0</v>
      </c>
      <c r="AS67" s="33"/>
      <c r="AT67" s="4" t="str">
        <f t="shared" si="2"/>
        <v/>
      </c>
      <c r="BB67" s="4" t="b">
        <v>0</v>
      </c>
    </row>
    <row r="68" spans="2:54">
      <c r="B68" s="341"/>
      <c r="C68" s="608" t="s">
        <v>137</v>
      </c>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9"/>
      <c r="AL68">
        <v>2</v>
      </c>
      <c r="AM68" t="str">
        <f t="shared" si="27"/>
        <v/>
      </c>
      <c r="AN68" t="b">
        <f t="shared" si="29"/>
        <v>0</v>
      </c>
      <c r="AO68" t="s">
        <v>189</v>
      </c>
      <c r="AP68" t="b">
        <f t="shared" si="28"/>
        <v>0</v>
      </c>
      <c r="AQ68" s="40" t="b">
        <f t="shared" ref="AQ68:AQ97" si="30">AND($AN68,$AP68)</f>
        <v>0</v>
      </c>
      <c r="AR68" s="40" t="b">
        <f t="shared" si="1"/>
        <v>0</v>
      </c>
      <c r="AS68" s="33"/>
      <c r="AT68" s="4" t="str">
        <f t="shared" si="2"/>
        <v/>
      </c>
      <c r="BB68" s="4" t="b">
        <v>0</v>
      </c>
    </row>
    <row r="69" spans="2:54">
      <c r="B69" s="341"/>
      <c r="C69" s="608" t="s">
        <v>138</v>
      </c>
      <c r="D69" s="608"/>
      <c r="E69" s="608"/>
      <c r="F69" s="608"/>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9"/>
      <c r="AL69">
        <v>2</v>
      </c>
      <c r="AM69" t="str">
        <f t="shared" si="27"/>
        <v/>
      </c>
      <c r="AN69" t="b">
        <f t="shared" si="29"/>
        <v>0</v>
      </c>
      <c r="AO69" t="s">
        <v>189</v>
      </c>
      <c r="AP69" t="b">
        <f t="shared" si="28"/>
        <v>0</v>
      </c>
      <c r="AQ69" s="40" t="b">
        <f t="shared" si="30"/>
        <v>0</v>
      </c>
      <c r="AR69" s="40" t="b">
        <f t="shared" ref="AR69:AR97" si="31">IF($AN69=TRUE,$AP69&lt;&gt;TRUE)</f>
        <v>0</v>
      </c>
      <c r="AS69" s="33"/>
      <c r="AT69" s="4" t="str">
        <f t="shared" ref="AT69:AT97" si="32">AT68&amp;IF(AQ69=TRUE,
    IF(AL69=3,
        IF(AM69="", "", "        "&amp;REPT("-", LEN(AO69) - LEN(SUBSTITUTE(AO69, "-", "")))&amp;AM69&amp;CHAR(10)),
        IF(AL69=1, ""&amp;AM69&amp;CHAR(10),
           IF(AL69=2, "      █"&amp;AM69&amp;CHAR(10), AM69&amp;CHAR(10))
        )
    ),
    "")</f>
        <v/>
      </c>
      <c r="BB69" s="4" t="b">
        <v>0</v>
      </c>
    </row>
    <row r="70" spans="2:54">
      <c r="B70" s="341"/>
      <c r="C70" s="608" t="s">
        <v>139</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9"/>
      <c r="AL70">
        <v>2</v>
      </c>
      <c r="AM70" t="str">
        <f t="shared" si="27"/>
        <v/>
      </c>
      <c r="AN70" t="b">
        <f t="shared" si="29"/>
        <v>0</v>
      </c>
      <c r="AO70" t="s">
        <v>189</v>
      </c>
      <c r="AP70" t="b">
        <f t="shared" si="28"/>
        <v>0</v>
      </c>
      <c r="AQ70" s="40" t="b">
        <f t="shared" si="30"/>
        <v>0</v>
      </c>
      <c r="AR70" s="40" t="b">
        <f t="shared" si="31"/>
        <v>0</v>
      </c>
      <c r="AS70" s="33"/>
      <c r="AT70" s="4" t="str">
        <f t="shared" si="32"/>
        <v/>
      </c>
      <c r="BB70" s="4" t="b">
        <v>0</v>
      </c>
    </row>
    <row r="71" spans="2:54">
      <c r="B71" s="341"/>
      <c r="C71" s="608" t="s">
        <v>140</v>
      </c>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9"/>
      <c r="AL71">
        <v>2</v>
      </c>
      <c r="AM71" t="str">
        <f t="shared" si="27"/>
        <v/>
      </c>
      <c r="AN71" t="b">
        <f t="shared" si="29"/>
        <v>0</v>
      </c>
      <c r="AO71" t="s">
        <v>189</v>
      </c>
      <c r="AP71" t="b">
        <f t="shared" si="28"/>
        <v>0</v>
      </c>
      <c r="AQ71" s="40" t="b">
        <f t="shared" si="30"/>
        <v>0</v>
      </c>
      <c r="AR71" s="40" t="b">
        <f t="shared" si="31"/>
        <v>0</v>
      </c>
      <c r="AS71" s="33"/>
      <c r="AT71" s="4" t="str">
        <f t="shared" si="32"/>
        <v/>
      </c>
      <c r="BB71" s="4" t="b">
        <v>0</v>
      </c>
    </row>
    <row r="72" spans="2:54">
      <c r="B72" s="341"/>
      <c r="C72" s="608" t="s">
        <v>141</v>
      </c>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9"/>
      <c r="AL72">
        <v>2</v>
      </c>
      <c r="AM72" t="str">
        <f t="shared" si="27"/>
        <v/>
      </c>
      <c r="AN72" t="b">
        <f t="shared" si="29"/>
        <v>0</v>
      </c>
      <c r="AO72" t="s">
        <v>189</v>
      </c>
      <c r="AP72" t="b">
        <f t="shared" si="28"/>
        <v>0</v>
      </c>
      <c r="AQ72" s="40" t="b">
        <f t="shared" si="30"/>
        <v>0</v>
      </c>
      <c r="AR72" s="40" t="b">
        <f t="shared" si="31"/>
        <v>0</v>
      </c>
      <c r="AS72" s="33"/>
      <c r="AT72" s="4" t="str">
        <f t="shared" si="32"/>
        <v/>
      </c>
      <c r="BB72" s="4" t="b">
        <v>0</v>
      </c>
    </row>
    <row r="73" spans="2:54">
      <c r="B73" s="341"/>
      <c r="C73" s="608" t="s">
        <v>142</v>
      </c>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9"/>
      <c r="AL73">
        <v>2</v>
      </c>
      <c r="AM73" t="str">
        <f t="shared" si="27"/>
        <v/>
      </c>
      <c r="AN73" t="b">
        <f t="shared" si="29"/>
        <v>0</v>
      </c>
      <c r="AO73" t="s">
        <v>189</v>
      </c>
      <c r="AP73" t="b">
        <f t="shared" si="28"/>
        <v>0</v>
      </c>
      <c r="AQ73" s="40" t="b">
        <f t="shared" si="30"/>
        <v>0</v>
      </c>
      <c r="AR73" s="40" t="b">
        <f t="shared" si="31"/>
        <v>0</v>
      </c>
      <c r="AS73" s="33"/>
      <c r="AT73" s="4" t="str">
        <f t="shared" si="32"/>
        <v/>
      </c>
      <c r="BB73" s="4" t="b">
        <v>0</v>
      </c>
    </row>
    <row r="74" spans="2:54">
      <c r="B74" s="341"/>
      <c r="C74" s="608" t="s">
        <v>143</v>
      </c>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9"/>
      <c r="AL74">
        <v>2</v>
      </c>
      <c r="AM74" t="str">
        <f t="shared" si="27"/>
        <v/>
      </c>
      <c r="AN74" t="b">
        <f t="shared" si="29"/>
        <v>0</v>
      </c>
      <c r="AO74" t="s">
        <v>189</v>
      </c>
      <c r="AP74" t="b">
        <f t="shared" si="28"/>
        <v>0</v>
      </c>
      <c r="AQ74" s="40" t="b">
        <f t="shared" si="30"/>
        <v>0</v>
      </c>
      <c r="AR74" s="40" t="b">
        <f t="shared" si="31"/>
        <v>0</v>
      </c>
      <c r="AS74" s="33"/>
      <c r="AT74" s="4" t="str">
        <f t="shared" si="32"/>
        <v/>
      </c>
      <c r="BB74" s="4" t="b">
        <v>0</v>
      </c>
    </row>
    <row r="75" spans="2:54">
      <c r="B75" s="341"/>
      <c r="C75" s="608" t="s">
        <v>144</v>
      </c>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9"/>
      <c r="AL75">
        <v>2</v>
      </c>
      <c r="AM75" t="str">
        <f t="shared" si="27"/>
        <v/>
      </c>
      <c r="AN75" t="b">
        <f t="shared" si="29"/>
        <v>0</v>
      </c>
      <c r="AO75" t="s">
        <v>189</v>
      </c>
      <c r="AP75" t="b">
        <f t="shared" si="28"/>
        <v>0</v>
      </c>
      <c r="AQ75" s="40" t="b">
        <f t="shared" si="30"/>
        <v>0</v>
      </c>
      <c r="AR75" s="40" t="b">
        <f t="shared" si="31"/>
        <v>0</v>
      </c>
      <c r="AS75" s="33"/>
      <c r="AT75" s="4" t="str">
        <f t="shared" si="32"/>
        <v/>
      </c>
      <c r="BB75" s="4" t="b">
        <v>0</v>
      </c>
    </row>
    <row r="76" spans="2:54">
      <c r="B76" s="341"/>
      <c r="C76" s="608" t="s">
        <v>145</v>
      </c>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9"/>
      <c r="AL76">
        <v>2</v>
      </c>
      <c r="AM76" t="str">
        <f t="shared" si="27"/>
        <v/>
      </c>
      <c r="AN76" t="b">
        <f t="shared" si="29"/>
        <v>0</v>
      </c>
      <c r="AO76" t="s">
        <v>189</v>
      </c>
      <c r="AP76" t="b">
        <f t="shared" si="28"/>
        <v>0</v>
      </c>
      <c r="AQ76" s="40" t="b">
        <f t="shared" si="30"/>
        <v>0</v>
      </c>
      <c r="AR76" s="40" t="b">
        <f t="shared" si="31"/>
        <v>0</v>
      </c>
      <c r="AS76" s="33"/>
      <c r="AT76" s="4" t="str">
        <f t="shared" si="32"/>
        <v/>
      </c>
      <c r="BB76" s="4" t="b">
        <v>0</v>
      </c>
    </row>
    <row r="77" spans="2:54">
      <c r="B77" s="341"/>
      <c r="C77" s="608" t="s">
        <v>146</v>
      </c>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9"/>
      <c r="AL77">
        <v>2</v>
      </c>
      <c r="AM77" t="str">
        <f t="shared" si="27"/>
        <v/>
      </c>
      <c r="AN77" t="b">
        <f t="shared" si="29"/>
        <v>0</v>
      </c>
      <c r="AO77" t="s">
        <v>189</v>
      </c>
      <c r="AP77" t="b">
        <f t="shared" si="28"/>
        <v>0</v>
      </c>
      <c r="AQ77" s="40" t="b">
        <f t="shared" si="30"/>
        <v>0</v>
      </c>
      <c r="AR77" s="40" t="b">
        <f t="shared" si="31"/>
        <v>0</v>
      </c>
      <c r="AS77" s="33"/>
      <c r="AT77" s="4" t="str">
        <f t="shared" si="32"/>
        <v/>
      </c>
      <c r="BB77" s="4" t="b">
        <v>0</v>
      </c>
    </row>
    <row r="78" spans="2:54">
      <c r="B78" s="341"/>
      <c r="C78" s="608" t="s">
        <v>147</v>
      </c>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9"/>
      <c r="AL78">
        <v>2</v>
      </c>
      <c r="AM78" t="str">
        <f t="shared" si="27"/>
        <v/>
      </c>
      <c r="AN78" t="b">
        <f t="shared" si="29"/>
        <v>0</v>
      </c>
      <c r="AO78" t="s">
        <v>189</v>
      </c>
      <c r="AP78" t="b">
        <f t="shared" si="28"/>
        <v>0</v>
      </c>
      <c r="AQ78" s="40" t="b">
        <f t="shared" si="30"/>
        <v>0</v>
      </c>
      <c r="AR78" s="40" t="b">
        <f t="shared" si="31"/>
        <v>0</v>
      </c>
      <c r="AS78" s="33"/>
      <c r="AT78" s="4" t="str">
        <f t="shared" si="32"/>
        <v/>
      </c>
      <c r="BB78" s="4" t="b">
        <v>0</v>
      </c>
    </row>
    <row r="79" spans="2:54">
      <c r="B79" s="341"/>
      <c r="C79" s="608" t="s">
        <v>148</v>
      </c>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9"/>
      <c r="AL79">
        <v>2</v>
      </c>
      <c r="AM79" t="str">
        <f t="shared" si="27"/>
        <v/>
      </c>
      <c r="AN79" t="b">
        <f t="shared" si="29"/>
        <v>0</v>
      </c>
      <c r="AO79" t="s">
        <v>189</v>
      </c>
      <c r="AP79" t="b">
        <f t="shared" si="28"/>
        <v>0</v>
      </c>
      <c r="AQ79" s="40" t="b">
        <f t="shared" si="30"/>
        <v>0</v>
      </c>
      <c r="AR79" s="40" t="b">
        <f t="shared" si="31"/>
        <v>0</v>
      </c>
      <c r="AS79" s="33"/>
      <c r="AT79" s="4" t="str">
        <f t="shared" si="32"/>
        <v/>
      </c>
      <c r="BB79" s="4" t="b">
        <v>0</v>
      </c>
    </row>
    <row r="80" spans="2:54">
      <c r="B80" s="341"/>
      <c r="C80" s="608" t="s">
        <v>149</v>
      </c>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09"/>
      <c r="AL80">
        <v>2</v>
      </c>
      <c r="AM80" t="str">
        <f t="shared" si="27"/>
        <v/>
      </c>
      <c r="AN80" t="b">
        <f t="shared" si="29"/>
        <v>0</v>
      </c>
      <c r="AO80" t="s">
        <v>189</v>
      </c>
      <c r="AP80" t="b">
        <f t="shared" si="28"/>
        <v>0</v>
      </c>
      <c r="AQ80" s="40" t="b">
        <f t="shared" si="30"/>
        <v>0</v>
      </c>
      <c r="AR80" s="40" t="b">
        <f t="shared" si="31"/>
        <v>0</v>
      </c>
      <c r="AS80" s="33"/>
      <c r="AT80" s="4" t="str">
        <f t="shared" si="32"/>
        <v/>
      </c>
      <c r="BB80" s="4" t="b">
        <v>0</v>
      </c>
    </row>
    <row r="81" spans="2:54">
      <c r="B81" s="341"/>
      <c r="C81" s="608" t="s">
        <v>150</v>
      </c>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09"/>
      <c r="AL81">
        <v>2</v>
      </c>
      <c r="AM81" t="str">
        <f t="shared" si="27"/>
        <v/>
      </c>
      <c r="AN81" t="b">
        <f t="shared" si="29"/>
        <v>0</v>
      </c>
      <c r="AO81" t="s">
        <v>189</v>
      </c>
      <c r="AP81" t="b">
        <f t="shared" si="28"/>
        <v>0</v>
      </c>
      <c r="AQ81" s="40" t="b">
        <f t="shared" si="30"/>
        <v>0</v>
      </c>
      <c r="AR81" s="40" t="b">
        <f t="shared" si="31"/>
        <v>0</v>
      </c>
      <c r="AS81" s="33"/>
      <c r="AT81" s="4" t="str">
        <f t="shared" si="32"/>
        <v/>
      </c>
      <c r="BB81" s="4" t="b">
        <v>0</v>
      </c>
    </row>
    <row r="82" spans="2:54">
      <c r="B82" s="341"/>
      <c r="C82" s="608" t="s">
        <v>151</v>
      </c>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09"/>
      <c r="AL82">
        <v>2</v>
      </c>
      <c r="AM82" t="str">
        <f t="shared" si="27"/>
        <v/>
      </c>
      <c r="AN82" t="b">
        <f t="shared" si="29"/>
        <v>0</v>
      </c>
      <c r="AO82" t="s">
        <v>189</v>
      </c>
      <c r="AP82" t="b">
        <f t="shared" si="28"/>
        <v>0</v>
      </c>
      <c r="AQ82" s="40" t="b">
        <f t="shared" si="30"/>
        <v>0</v>
      </c>
      <c r="AR82" s="40" t="b">
        <f t="shared" si="31"/>
        <v>0</v>
      </c>
      <c r="AS82" s="33"/>
      <c r="AT82" s="4" t="str">
        <f t="shared" si="32"/>
        <v/>
      </c>
      <c r="BB82" s="4" t="b">
        <v>0</v>
      </c>
    </row>
    <row r="83" spans="2:54">
      <c r="B83" s="341"/>
      <c r="C83" s="608" t="s">
        <v>152</v>
      </c>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9"/>
      <c r="AL83">
        <v>2</v>
      </c>
      <c r="AM83" t="str">
        <f t="shared" si="27"/>
        <v/>
      </c>
      <c r="AN83" t="b">
        <f t="shared" si="29"/>
        <v>0</v>
      </c>
      <c r="AO83" t="s">
        <v>189</v>
      </c>
      <c r="AP83" t="b">
        <f t="shared" si="28"/>
        <v>0</v>
      </c>
      <c r="AQ83" s="40" t="b">
        <f t="shared" si="30"/>
        <v>0</v>
      </c>
      <c r="AR83" s="40" t="b">
        <f t="shared" si="31"/>
        <v>0</v>
      </c>
      <c r="AS83" s="33"/>
      <c r="AT83" s="4" t="str">
        <f t="shared" si="32"/>
        <v/>
      </c>
      <c r="BB83" s="4" t="b">
        <v>0</v>
      </c>
    </row>
    <row r="84" spans="2:54">
      <c r="B84" s="341"/>
      <c r="C84" s="608" t="s">
        <v>153</v>
      </c>
      <c r="D84" s="608"/>
      <c r="E84" s="608"/>
      <c r="F84" s="608"/>
      <c r="G84" s="608"/>
      <c r="H84" s="608"/>
      <c r="I84" s="608"/>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09"/>
      <c r="AL84">
        <v>2</v>
      </c>
      <c r="AM84" t="str">
        <f t="shared" si="27"/>
        <v/>
      </c>
      <c r="AN84" t="b">
        <f t="shared" si="29"/>
        <v>0</v>
      </c>
      <c r="AO84" t="s">
        <v>189</v>
      </c>
      <c r="AP84" t="b">
        <f t="shared" si="28"/>
        <v>0</v>
      </c>
      <c r="AQ84" s="40" t="b">
        <f t="shared" si="30"/>
        <v>0</v>
      </c>
      <c r="AR84" s="40" t="b">
        <f t="shared" si="31"/>
        <v>0</v>
      </c>
      <c r="AS84" s="33"/>
      <c r="AT84" s="4" t="str">
        <f t="shared" si="32"/>
        <v/>
      </c>
      <c r="BB84" s="4" t="b">
        <v>0</v>
      </c>
    </row>
    <row r="85" spans="2:54">
      <c r="B85" s="341"/>
      <c r="C85" s="608" t="s">
        <v>154</v>
      </c>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09"/>
      <c r="AL85">
        <v>2</v>
      </c>
      <c r="AM85" t="str">
        <f t="shared" si="27"/>
        <v/>
      </c>
      <c r="AN85" t="b">
        <f t="shared" si="29"/>
        <v>0</v>
      </c>
      <c r="AO85" t="s">
        <v>189</v>
      </c>
      <c r="AP85" t="b">
        <f t="shared" si="28"/>
        <v>0</v>
      </c>
      <c r="AQ85" s="40" t="b">
        <f t="shared" si="30"/>
        <v>0</v>
      </c>
      <c r="AR85" s="40" t="b">
        <f t="shared" si="31"/>
        <v>0</v>
      </c>
      <c r="AS85" s="33"/>
      <c r="AT85" s="4" t="str">
        <f t="shared" si="32"/>
        <v/>
      </c>
      <c r="BB85" s="4" t="b">
        <v>0</v>
      </c>
    </row>
    <row r="86" spans="2:54">
      <c r="B86" s="341"/>
      <c r="C86" s="608" t="s">
        <v>155</v>
      </c>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09"/>
      <c r="AL86">
        <v>2</v>
      </c>
      <c r="AM86" t="str">
        <f t="shared" si="27"/>
        <v/>
      </c>
      <c r="AN86" t="b">
        <f t="shared" si="29"/>
        <v>0</v>
      </c>
      <c r="AO86" t="s">
        <v>189</v>
      </c>
      <c r="AP86" t="b">
        <f t="shared" si="28"/>
        <v>0</v>
      </c>
      <c r="AQ86" s="40" t="b">
        <f t="shared" si="30"/>
        <v>0</v>
      </c>
      <c r="AR86" s="40" t="b">
        <f t="shared" si="31"/>
        <v>0</v>
      </c>
      <c r="AS86" s="33"/>
      <c r="AT86" s="4" t="str">
        <f t="shared" si="32"/>
        <v/>
      </c>
      <c r="BB86" s="4" t="b">
        <v>0</v>
      </c>
    </row>
    <row r="87" spans="2:54">
      <c r="B87" s="341"/>
      <c r="C87" s="608" t="s">
        <v>156</v>
      </c>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09"/>
      <c r="AL87">
        <v>2</v>
      </c>
      <c r="AM87" t="str">
        <f t="shared" si="27"/>
        <v/>
      </c>
      <c r="AN87" t="b">
        <f t="shared" si="29"/>
        <v>0</v>
      </c>
      <c r="AO87" t="s">
        <v>189</v>
      </c>
      <c r="AP87" t="b">
        <f t="shared" si="28"/>
        <v>0</v>
      </c>
      <c r="AQ87" s="40" t="b">
        <f t="shared" si="30"/>
        <v>0</v>
      </c>
      <c r="AR87" s="40" t="b">
        <f t="shared" si="31"/>
        <v>0</v>
      </c>
      <c r="AS87" s="33"/>
      <c r="AT87" s="4" t="str">
        <f t="shared" si="32"/>
        <v/>
      </c>
      <c r="BB87" s="4" t="b">
        <v>0</v>
      </c>
    </row>
    <row r="88" spans="2:54">
      <c r="B88" s="341"/>
      <c r="C88" s="608" t="s">
        <v>157</v>
      </c>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09"/>
      <c r="AL88">
        <v>2</v>
      </c>
      <c r="AM88" t="str">
        <f t="shared" si="27"/>
        <v/>
      </c>
      <c r="AN88" t="b">
        <f t="shared" si="29"/>
        <v>0</v>
      </c>
      <c r="AO88" t="s">
        <v>189</v>
      </c>
      <c r="AP88" t="b">
        <f t="shared" si="28"/>
        <v>0</v>
      </c>
      <c r="AQ88" s="40" t="b">
        <f t="shared" si="30"/>
        <v>0</v>
      </c>
      <c r="AR88" s="40" t="b">
        <f t="shared" si="31"/>
        <v>0</v>
      </c>
      <c r="AS88" s="33"/>
      <c r="AT88" s="4" t="str">
        <f t="shared" si="32"/>
        <v/>
      </c>
      <c r="BB88" s="4" t="b">
        <v>0</v>
      </c>
    </row>
    <row r="89" spans="2:54">
      <c r="B89" s="341"/>
      <c r="C89" s="608" t="s">
        <v>115</v>
      </c>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9"/>
      <c r="AL89">
        <v>2</v>
      </c>
      <c r="AM89" t="str">
        <f t="shared" si="27"/>
        <v/>
      </c>
      <c r="AN89" t="b">
        <f t="shared" si="29"/>
        <v>0</v>
      </c>
      <c r="AO89" t="s">
        <v>189</v>
      </c>
      <c r="AP89" t="b">
        <f t="shared" si="28"/>
        <v>0</v>
      </c>
      <c r="AQ89" s="40" t="b">
        <f t="shared" si="30"/>
        <v>0</v>
      </c>
      <c r="AR89" s="40" t="b">
        <f t="shared" si="31"/>
        <v>0</v>
      </c>
      <c r="AS89" s="33"/>
      <c r="AT89" s="4" t="str">
        <f t="shared" si="32"/>
        <v/>
      </c>
      <c r="BB89" s="4" t="b">
        <v>0</v>
      </c>
    </row>
    <row r="90" spans="2:54">
      <c r="B90" s="341"/>
      <c r="C90" s="608" t="s">
        <v>116</v>
      </c>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09"/>
      <c r="AL90">
        <v>2</v>
      </c>
      <c r="AM90" t="str">
        <f t="shared" si="27"/>
        <v/>
      </c>
      <c r="AN90" t="b">
        <f t="shared" si="29"/>
        <v>0</v>
      </c>
      <c r="AO90" t="s">
        <v>189</v>
      </c>
      <c r="AP90" t="b">
        <f t="shared" si="28"/>
        <v>0</v>
      </c>
      <c r="AQ90" s="40" t="b">
        <f t="shared" si="30"/>
        <v>0</v>
      </c>
      <c r="AR90" s="40" t="b">
        <f t="shared" si="31"/>
        <v>0</v>
      </c>
      <c r="AS90" s="33"/>
      <c r="AT90" s="4" t="str">
        <f t="shared" si="32"/>
        <v/>
      </c>
      <c r="BB90" s="4" t="b">
        <v>0</v>
      </c>
    </row>
    <row r="91" spans="2:54">
      <c r="B91" s="341"/>
      <c r="C91" s="608" t="s">
        <v>158</v>
      </c>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9"/>
      <c r="AL91">
        <v>2</v>
      </c>
      <c r="AM91" t="str">
        <f t="shared" si="27"/>
        <v/>
      </c>
      <c r="AN91" t="b">
        <f t="shared" si="29"/>
        <v>0</v>
      </c>
      <c r="AO91" t="s">
        <v>189</v>
      </c>
      <c r="AP91" t="b">
        <f t="shared" si="28"/>
        <v>0</v>
      </c>
      <c r="AQ91" s="40" t="b">
        <f t="shared" si="30"/>
        <v>0</v>
      </c>
      <c r="AR91" s="40" t="b">
        <f t="shared" si="31"/>
        <v>0</v>
      </c>
      <c r="AS91" s="33"/>
      <c r="AT91" s="4" t="str">
        <f t="shared" si="32"/>
        <v/>
      </c>
      <c r="BB91" s="4" t="b">
        <v>0</v>
      </c>
    </row>
    <row r="92" spans="2:54">
      <c r="B92" s="341"/>
      <c r="C92" s="608" t="s">
        <v>159</v>
      </c>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09"/>
      <c r="AL92">
        <v>2</v>
      </c>
      <c r="AM92" t="str">
        <f t="shared" si="27"/>
        <v/>
      </c>
      <c r="AN92" t="b">
        <f t="shared" si="29"/>
        <v>0</v>
      </c>
      <c r="AO92" t="s">
        <v>189</v>
      </c>
      <c r="AP92" t="b">
        <f t="shared" si="28"/>
        <v>0</v>
      </c>
      <c r="AQ92" s="40" t="b">
        <f t="shared" si="30"/>
        <v>0</v>
      </c>
      <c r="AR92" s="40" t="b">
        <f t="shared" si="31"/>
        <v>0</v>
      </c>
      <c r="AS92" s="33"/>
      <c r="AT92" s="4" t="str">
        <f t="shared" si="32"/>
        <v/>
      </c>
      <c r="BB92" s="4" t="b">
        <v>0</v>
      </c>
    </row>
    <row r="93" spans="2:54">
      <c r="B93" s="341"/>
      <c r="C93" s="608" t="s">
        <v>160</v>
      </c>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9"/>
      <c r="AL93">
        <v>2</v>
      </c>
      <c r="AM93" t="str">
        <f t="shared" si="27"/>
        <v/>
      </c>
      <c r="AN93" t="b">
        <f t="shared" si="29"/>
        <v>0</v>
      </c>
      <c r="AO93" t="s">
        <v>189</v>
      </c>
      <c r="AP93" t="b">
        <f t="shared" si="28"/>
        <v>0</v>
      </c>
      <c r="AQ93" s="40" t="b">
        <f t="shared" si="30"/>
        <v>0</v>
      </c>
      <c r="AR93" s="40" t="b">
        <f t="shared" si="31"/>
        <v>0</v>
      </c>
      <c r="AS93" s="33"/>
      <c r="AT93" s="4" t="str">
        <f t="shared" si="32"/>
        <v/>
      </c>
      <c r="BB93" s="4" t="b">
        <v>0</v>
      </c>
    </row>
    <row r="94" spans="2:54">
      <c r="B94" s="341"/>
      <c r="C94" s="608" t="s">
        <v>161</v>
      </c>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9"/>
      <c r="AL94">
        <v>2</v>
      </c>
      <c r="AM94" t="str">
        <f t="shared" si="27"/>
        <v/>
      </c>
      <c r="AN94" t="b">
        <f t="shared" si="29"/>
        <v>0</v>
      </c>
      <c r="AO94" t="s">
        <v>189</v>
      </c>
      <c r="AP94" t="b">
        <f t="shared" si="28"/>
        <v>0</v>
      </c>
      <c r="AQ94" s="40" t="b">
        <f t="shared" si="30"/>
        <v>0</v>
      </c>
      <c r="AR94" s="40" t="b">
        <f t="shared" si="31"/>
        <v>0</v>
      </c>
      <c r="AS94" s="33"/>
      <c r="AT94" s="4" t="str">
        <f t="shared" si="32"/>
        <v/>
      </c>
      <c r="BB94" s="4" t="b">
        <v>0</v>
      </c>
    </row>
    <row r="95" spans="2:54">
      <c r="B95" s="341"/>
      <c r="C95" s="608" t="s">
        <v>162</v>
      </c>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9"/>
      <c r="AL95">
        <v>2</v>
      </c>
      <c r="AM95" t="str">
        <f t="shared" si="27"/>
        <v/>
      </c>
      <c r="AN95" t="b">
        <f t="shared" si="29"/>
        <v>0</v>
      </c>
      <c r="AO95" t="s">
        <v>189</v>
      </c>
      <c r="AP95" t="b">
        <f t="shared" si="28"/>
        <v>0</v>
      </c>
      <c r="AQ95" s="40" t="b">
        <f t="shared" si="30"/>
        <v>0</v>
      </c>
      <c r="AR95" s="40" t="b">
        <f t="shared" si="31"/>
        <v>0</v>
      </c>
      <c r="AS95" s="33"/>
      <c r="AT95" s="4" t="str">
        <f t="shared" si="32"/>
        <v/>
      </c>
      <c r="BB95" s="4" t="b">
        <v>0</v>
      </c>
    </row>
    <row r="96" spans="2:54">
      <c r="B96" s="341"/>
      <c r="C96" s="608" t="s">
        <v>163</v>
      </c>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9"/>
      <c r="AL96">
        <v>2</v>
      </c>
      <c r="AM96" t="str">
        <f t="shared" si="27"/>
        <v/>
      </c>
      <c r="AN96" t="b">
        <f t="shared" si="29"/>
        <v>0</v>
      </c>
      <c r="AO96" t="s">
        <v>189</v>
      </c>
      <c r="AP96" t="b">
        <f t="shared" si="28"/>
        <v>0</v>
      </c>
      <c r="AQ96" s="40" t="b">
        <f t="shared" si="30"/>
        <v>0</v>
      </c>
      <c r="AR96" s="40" t="b">
        <f t="shared" si="31"/>
        <v>0</v>
      </c>
      <c r="AS96" s="33"/>
      <c r="AT96" s="4" t="str">
        <f t="shared" si="32"/>
        <v/>
      </c>
      <c r="BB96" s="4" t="b">
        <v>0</v>
      </c>
    </row>
    <row r="97" spans="2:54" ht="16.5" thickBot="1">
      <c r="B97" s="343"/>
      <c r="C97" s="631" t="s">
        <v>192</v>
      </c>
      <c r="D97" s="631"/>
      <c r="E97" s="631"/>
      <c r="F97" s="631"/>
      <c r="G97" s="631"/>
      <c r="H97" s="631"/>
      <c r="I97" s="631"/>
      <c r="J97" s="631"/>
      <c r="K97" s="631"/>
      <c r="L97" s="631"/>
      <c r="M97" s="631"/>
      <c r="N97" s="631"/>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3"/>
      <c r="AL97">
        <v>2</v>
      </c>
      <c r="AM97" t="str">
        <f>IF(BB97,C97&amp;O97,"")</f>
        <v/>
      </c>
      <c r="AN97" t="b">
        <f>BB97</f>
        <v>0</v>
      </c>
      <c r="AO97" t="s">
        <v>189</v>
      </c>
      <c r="AP97" t="b">
        <f>AND(O97&lt;&gt;"",BB97)</f>
        <v>0</v>
      </c>
      <c r="AQ97" s="40" t="b">
        <f t="shared" si="30"/>
        <v>0</v>
      </c>
      <c r="AR97" s="40" t="b">
        <f t="shared" si="31"/>
        <v>0</v>
      </c>
      <c r="AS97" s="33"/>
      <c r="AT97" s="4" t="str">
        <f t="shared" si="32"/>
        <v/>
      </c>
      <c r="BB97" s="4" t="b">
        <v>0</v>
      </c>
    </row>
    <row r="98" spans="2:54" ht="20.25" thickTop="1">
      <c r="B98" s="634" t="s">
        <v>219</v>
      </c>
      <c r="C98" s="634"/>
      <c r="D98" s="634"/>
      <c r="E98" s="634"/>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row>
  </sheetData>
  <sheetProtection algorithmName="SHA-512" hashValue="X6pe94rRPih+LC0DdxQS1cDp1Fmcr8ycKPlYhOQp3zodu1wYcQzrPT0p8vGa2TU1z2XeXPgTH+TyEIv41VA8SA==" saltValue="8QEXCjQk7kVv0a/4S82Gbg==" spinCount="100000" sheet="1" scenarios="1" formatCells="0" formatRows="0" selectLockedCells="1"/>
  <mergeCells count="116">
    <mergeCell ref="C94:AK94"/>
    <mergeCell ref="C95:AK95"/>
    <mergeCell ref="C96:AK96"/>
    <mergeCell ref="C97:N97"/>
    <mergeCell ref="O97:AK97"/>
    <mergeCell ref="B98:AK98"/>
    <mergeCell ref="C88:AK88"/>
    <mergeCell ref="C89:AK89"/>
    <mergeCell ref="C90:AK90"/>
    <mergeCell ref="C91:AK91"/>
    <mergeCell ref="C92:AK92"/>
    <mergeCell ref="C93:AK93"/>
    <mergeCell ref="C82:AK82"/>
    <mergeCell ref="C83:AK83"/>
    <mergeCell ref="C84:AK84"/>
    <mergeCell ref="C85:AK85"/>
    <mergeCell ref="C86:AK86"/>
    <mergeCell ref="C87:AK87"/>
    <mergeCell ref="C76:AK76"/>
    <mergeCell ref="C77:AK77"/>
    <mergeCell ref="C78:AK78"/>
    <mergeCell ref="C79:AK79"/>
    <mergeCell ref="C80:AK80"/>
    <mergeCell ref="C81:AK81"/>
    <mergeCell ref="C70:AK70"/>
    <mergeCell ref="C71:AK71"/>
    <mergeCell ref="C72:AK72"/>
    <mergeCell ref="C73:AK73"/>
    <mergeCell ref="C74:AK74"/>
    <mergeCell ref="C75:AK75"/>
    <mergeCell ref="B65:J65"/>
    <mergeCell ref="K65:AK65"/>
    <mergeCell ref="C66:AK66"/>
    <mergeCell ref="C67:AK67"/>
    <mergeCell ref="C68:AK68"/>
    <mergeCell ref="C69:AK69"/>
    <mergeCell ref="C59:AK59"/>
    <mergeCell ref="C60:AK60"/>
    <mergeCell ref="C61:AK61"/>
    <mergeCell ref="C62:AK62"/>
    <mergeCell ref="B63:AK63"/>
    <mergeCell ref="B64:AJ64"/>
    <mergeCell ref="C56:Z56"/>
    <mergeCell ref="AA56:AB56"/>
    <mergeCell ref="C57:AK57"/>
    <mergeCell ref="B58:J58"/>
    <mergeCell ref="L58:T58"/>
    <mergeCell ref="V58:AB58"/>
    <mergeCell ref="AD58:AG58"/>
    <mergeCell ref="AH58:AI58"/>
    <mergeCell ref="C50:AK50"/>
    <mergeCell ref="C51:AK51"/>
    <mergeCell ref="C52:AK52"/>
    <mergeCell ref="C53:AK53"/>
    <mergeCell ref="C54:AK54"/>
    <mergeCell ref="C55:N55"/>
    <mergeCell ref="O55:Y55"/>
    <mergeCell ref="Z55:AA55"/>
    <mergeCell ref="B44:AJ44"/>
    <mergeCell ref="B45:AK45"/>
    <mergeCell ref="C46:AK46"/>
    <mergeCell ref="C47:AK47"/>
    <mergeCell ref="B48:AJ48"/>
    <mergeCell ref="C49:AK49"/>
    <mergeCell ref="C40:AK40"/>
    <mergeCell ref="C41:AK41"/>
    <mergeCell ref="C42:X42"/>
    <mergeCell ref="Y42:Z42"/>
    <mergeCell ref="C43:Z43"/>
    <mergeCell ref="AA43:AB43"/>
    <mergeCell ref="C34:AK34"/>
    <mergeCell ref="C35:AK35"/>
    <mergeCell ref="B36:AJ36"/>
    <mergeCell ref="C37:AK37"/>
    <mergeCell ref="B38:AK38"/>
    <mergeCell ref="B39:AJ39"/>
    <mergeCell ref="C28:AK28"/>
    <mergeCell ref="C29:AK29"/>
    <mergeCell ref="C30:AK30"/>
    <mergeCell ref="B31:AJ31"/>
    <mergeCell ref="B32:AK32"/>
    <mergeCell ref="C33:AK33"/>
    <mergeCell ref="C22:AK22"/>
    <mergeCell ref="B23:AJ23"/>
    <mergeCell ref="C24:AK24"/>
    <mergeCell ref="C25:AK25"/>
    <mergeCell ref="C26:AK26"/>
    <mergeCell ref="C27:AK27"/>
    <mergeCell ref="C16:AK16"/>
    <mergeCell ref="B17:AJ17"/>
    <mergeCell ref="C18:AK18"/>
    <mergeCell ref="C19:AK19"/>
    <mergeCell ref="C20:AK20"/>
    <mergeCell ref="C21:AK21"/>
    <mergeCell ref="B14:J14"/>
    <mergeCell ref="L14:T14"/>
    <mergeCell ref="V14:AA14"/>
    <mergeCell ref="AD14:AG14"/>
    <mergeCell ref="AH14:AI14"/>
    <mergeCell ref="C15:AK15"/>
    <mergeCell ref="B1:AK1"/>
    <mergeCell ref="B2:AK2"/>
    <mergeCell ref="C8:AK8"/>
    <mergeCell ref="C9:AK9"/>
    <mergeCell ref="C10:AK10"/>
    <mergeCell ref="C11:AK11"/>
    <mergeCell ref="C12:AK12"/>
    <mergeCell ref="C13:AK13"/>
    <mergeCell ref="B3:AK3"/>
    <mergeCell ref="B4:AJ4"/>
    <mergeCell ref="B5:N5"/>
    <mergeCell ref="P5:S5"/>
    <mergeCell ref="V5:Y5"/>
    <mergeCell ref="AB5:AE5"/>
    <mergeCell ref="C6:AK6"/>
    <mergeCell ref="C7:AK7"/>
  </mergeCells>
  <phoneticPr fontId="1" type="noConversion"/>
  <conditionalFormatting sqref="B4">
    <cfRule type="expression" dxfId="383" priority="183">
      <formula>$AK4</formula>
    </cfRule>
  </conditionalFormatting>
  <conditionalFormatting sqref="B14">
    <cfRule type="expression" dxfId="382" priority="75">
      <formula>AND($BB$13=TRUE,OR($BK$14,$U$14,$CC$14))</formula>
    </cfRule>
  </conditionalFormatting>
  <conditionalFormatting sqref="B17">
    <cfRule type="expression" dxfId="381" priority="179">
      <formula>$AK17</formula>
    </cfRule>
  </conditionalFormatting>
  <conditionalFormatting sqref="B23">
    <cfRule type="expression" dxfId="380" priority="176">
      <formula>$AK23</formula>
    </cfRule>
  </conditionalFormatting>
  <conditionalFormatting sqref="B31:B32">
    <cfRule type="expression" dxfId="379" priority="173">
      <formula>$AK$31</formula>
    </cfRule>
  </conditionalFormatting>
  <conditionalFormatting sqref="B32">
    <cfRule type="expression" dxfId="378" priority="93">
      <formula>OR($AL32=2,$AL32=3,$AL32=1)</formula>
    </cfRule>
    <cfRule type="expression" dxfId="377" priority="94">
      <formula>OR($AL32=3)</formula>
    </cfRule>
  </conditionalFormatting>
  <conditionalFormatting sqref="B36">
    <cfRule type="expression" dxfId="376" priority="170">
      <formula>$AK36</formula>
    </cfRule>
  </conditionalFormatting>
  <conditionalFormatting sqref="B39">
    <cfRule type="expression" dxfId="375" priority="167">
      <formula>$AK39</formula>
    </cfRule>
  </conditionalFormatting>
  <conditionalFormatting sqref="B44:B45">
    <cfRule type="expression" dxfId="374" priority="164">
      <formula>$AK$44</formula>
    </cfRule>
  </conditionalFormatting>
  <conditionalFormatting sqref="B45">
    <cfRule type="expression" dxfId="373" priority="91">
      <formula>OR($AL45=2,$AL45=3,$AL45=1)</formula>
    </cfRule>
    <cfRule type="expression" dxfId="372" priority="92">
      <formula>OR($AL45=3)</formula>
    </cfRule>
  </conditionalFormatting>
  <conditionalFormatting sqref="B48">
    <cfRule type="expression" dxfId="371" priority="161">
      <formula>$AK48</formula>
    </cfRule>
  </conditionalFormatting>
  <conditionalFormatting sqref="B58">
    <cfRule type="expression" dxfId="370" priority="69">
      <formula>AND($BB$57,OR($BK$58,$BU$58,$CC$58))</formula>
    </cfRule>
  </conditionalFormatting>
  <conditionalFormatting sqref="B64">
    <cfRule type="expression" dxfId="369" priority="100">
      <formula>$AK64</formula>
    </cfRule>
  </conditionalFormatting>
  <conditionalFormatting sqref="B98">
    <cfRule type="expression" dxfId="368" priority="5">
      <formula>OR($AL98=2,$AL98=3,$AL98=1)</formula>
    </cfRule>
    <cfRule type="expression" dxfId="367" priority="6">
      <formula>OR($AL98=3)</formula>
    </cfRule>
  </conditionalFormatting>
  <conditionalFormatting sqref="B4:AK4">
    <cfRule type="expression" dxfId="366" priority="180">
      <formula>OR($AL4=2,$AL4=3,$AL4=1)</formula>
    </cfRule>
    <cfRule type="expression" dxfId="365" priority="181">
      <formula>OR($AL4=3)</formula>
    </cfRule>
  </conditionalFormatting>
  <conditionalFormatting sqref="B5:AK5">
    <cfRule type="expression" dxfId="364" priority="225">
      <formula>IF(AND($AK$4&gt;0,OR($BO$5,$BU$5,$CA$5)&lt;&gt;TRUE),TRUE,FALSE)</formula>
    </cfRule>
  </conditionalFormatting>
  <conditionalFormatting sqref="B14:AK14">
    <cfRule type="expression" dxfId="363" priority="224">
      <formula>IF(AND($BB$13,OR($BK$14,$U$14,$CC$14)&lt;&gt;TRUE),TRUE,FALSE)</formula>
    </cfRule>
  </conditionalFormatting>
  <conditionalFormatting sqref="B58:AK58">
    <cfRule type="expression" dxfId="362" priority="51">
      <formula>IF(AND($BB$57,OR($BK$58,$BU$58,$CC$58)&lt;&gt;TRUE),TRUE,FALSE)</formula>
    </cfRule>
  </conditionalFormatting>
  <conditionalFormatting sqref="B65:AK65">
    <cfRule type="expression" dxfId="361" priority="314">
      <formula>IF($K$65&lt;&gt;"",TRUE,FALSE)</formula>
    </cfRule>
  </conditionalFormatting>
  <conditionalFormatting sqref="B17:AP17">
    <cfRule type="expression" dxfId="360" priority="138">
      <formula>OR($AL17=3)</formula>
    </cfRule>
    <cfRule type="expression" dxfId="359" priority="137">
      <formula>OR($AL17=2,$AL17=3,$AL17=1)</formula>
    </cfRule>
  </conditionalFormatting>
  <conditionalFormatting sqref="B23:AP23">
    <cfRule type="expression" dxfId="358" priority="135">
      <formula>OR($AL23=3)</formula>
    </cfRule>
    <cfRule type="expression" dxfId="357" priority="134">
      <formula>OR($AL23=2,$AL23=3,$AL23=1)</formula>
    </cfRule>
  </conditionalFormatting>
  <conditionalFormatting sqref="B31:AP31">
    <cfRule type="expression" dxfId="356" priority="105">
      <formula>OR($AL31=2,$AL31=3,$AL31=1)</formula>
    </cfRule>
    <cfRule type="expression" dxfId="355" priority="106">
      <formula>OR($AL31=3)</formula>
    </cfRule>
  </conditionalFormatting>
  <conditionalFormatting sqref="B36:AP36">
    <cfRule type="expression" dxfId="354" priority="128">
      <formula>OR($AL36=2,$AL36=3,$AL36=1)</formula>
    </cfRule>
    <cfRule type="expression" dxfId="353" priority="129">
      <formula>OR($AL36=3)</formula>
    </cfRule>
  </conditionalFormatting>
  <conditionalFormatting sqref="B39:AP39 B44:AP44 AK48:AP48">
    <cfRule type="expression" dxfId="352" priority="125">
      <formula>OR($AL39=2,$AL39=3,$AL39=1)</formula>
    </cfRule>
    <cfRule type="expression" dxfId="351" priority="126">
      <formula>OR($AL39=3)</formula>
    </cfRule>
  </conditionalFormatting>
  <conditionalFormatting sqref="B64:AP64">
    <cfRule type="expression" dxfId="350" priority="96">
      <formula>OR($AL64=3)</formula>
    </cfRule>
    <cfRule type="expression" dxfId="349" priority="95">
      <formula>OR($AL64=2,$AL64=3,$AL64=1)</formula>
    </cfRule>
  </conditionalFormatting>
  <conditionalFormatting sqref="B1:AX3 B4:AY54 B55:C55 O55 Z55:AY55 B56:AY57 B58:U58 W58:AC58 B59:AY96 B97:C97 O97:AY97 AL98:AY98 B99:AY100 AE58:AY58">
    <cfRule type="expression" dxfId="348" priority="316">
      <formula>OR($AL1=2,$AL1=3,$AL1=1)</formula>
    </cfRule>
  </conditionalFormatting>
  <conditionalFormatting sqref="B59:AY96 B4:AY54 O97:AY97 B56:AY57 Z55:AY55 B55:C55 O55 B97:C97 B1:AX3 B58:U58 W58:AC58 AL98:AY98 B99:AY100">
    <cfRule type="expression" dxfId="347" priority="315">
      <formula>OR($AL1=3)</formula>
    </cfRule>
  </conditionalFormatting>
  <conditionalFormatting sqref="C6:C13">
    <cfRule type="expression" dxfId="346" priority="52" stopIfTrue="1">
      <formula>BB6=TRUE</formula>
    </cfRule>
  </conditionalFormatting>
  <conditionalFormatting sqref="C15">
    <cfRule type="expression" dxfId="345" priority="214" stopIfTrue="1">
      <formula>BB15=TRUE</formula>
    </cfRule>
  </conditionalFormatting>
  <conditionalFormatting sqref="C16">
    <cfRule type="expression" dxfId="344" priority="90">
      <formula>BB15=TRUE</formula>
    </cfRule>
  </conditionalFormatting>
  <conditionalFormatting sqref="C18:C22">
    <cfRule type="expression" dxfId="343" priority="226" stopIfTrue="1">
      <formula>BB18=TRUE</formula>
    </cfRule>
  </conditionalFormatting>
  <conditionalFormatting sqref="C24:C30">
    <cfRule type="expression" dxfId="342" priority="231" stopIfTrue="1">
      <formula>BB24=TRUE</formula>
    </cfRule>
  </conditionalFormatting>
  <conditionalFormatting sqref="C33:C35">
    <cfRule type="expression" dxfId="341" priority="238" stopIfTrue="1">
      <formula>BB33=TRUE</formula>
    </cfRule>
  </conditionalFormatting>
  <conditionalFormatting sqref="C37">
    <cfRule type="expression" dxfId="340" priority="241" stopIfTrue="1">
      <formula>BB37=TRUE</formula>
    </cfRule>
  </conditionalFormatting>
  <conditionalFormatting sqref="C40:C43">
    <cfRule type="expression" dxfId="339" priority="242" stopIfTrue="1">
      <formula>BB40=TRUE</formula>
    </cfRule>
  </conditionalFormatting>
  <conditionalFormatting sqref="C46:C47">
    <cfRule type="expression" dxfId="338" priority="281" stopIfTrue="1">
      <formula>BB46=TRUE</formula>
    </cfRule>
  </conditionalFormatting>
  <conditionalFormatting sqref="C49:C54">
    <cfRule type="expression" dxfId="337" priority="283" stopIfTrue="1">
      <formula>BB49=TRUE</formula>
    </cfRule>
  </conditionalFormatting>
  <conditionalFormatting sqref="C55 O55">
    <cfRule type="expression" dxfId="336" priority="299">
      <formula>$BB$55=TRUE</formula>
    </cfRule>
  </conditionalFormatting>
  <conditionalFormatting sqref="C56:C57">
    <cfRule type="expression" dxfId="335" priority="280" stopIfTrue="1">
      <formula>BB56=TRUE</formula>
    </cfRule>
  </conditionalFormatting>
  <conditionalFormatting sqref="C59:C60">
    <cfRule type="expression" dxfId="334" priority="291" stopIfTrue="1">
      <formula>BB59=TRUE</formula>
    </cfRule>
  </conditionalFormatting>
  <conditionalFormatting sqref="C61:C62">
    <cfRule type="expression" dxfId="333" priority="293" stopIfTrue="1">
      <formula>$BB$61=TRUE</formula>
    </cfRule>
  </conditionalFormatting>
  <conditionalFormatting sqref="C66:C97">
    <cfRule type="expression" dxfId="332" priority="249" stopIfTrue="1">
      <formula>BB66=TRUE</formula>
    </cfRule>
  </conditionalFormatting>
  <conditionalFormatting sqref="L14">
    <cfRule type="expression" dxfId="331" priority="305" stopIfTrue="1">
      <formula>BK14=TRUE</formula>
    </cfRule>
  </conditionalFormatting>
  <conditionalFormatting sqref="L58">
    <cfRule type="expression" dxfId="330" priority="71" stopIfTrue="1">
      <formula>BK58=TRUE</formula>
    </cfRule>
  </conditionalFormatting>
  <conditionalFormatting sqref="O97">
    <cfRule type="expression" dxfId="329" priority="303">
      <formula>AND(BB97, ISBLANK(O97))</formula>
    </cfRule>
    <cfRule type="expression" dxfId="328" priority="304">
      <formula>AND(BB97, NOT(ISBLANK(O97)))</formula>
    </cfRule>
  </conditionalFormatting>
  <conditionalFormatting sqref="P5">
    <cfRule type="expression" dxfId="327" priority="213">
      <formula>BO5=TRUE</formula>
    </cfRule>
  </conditionalFormatting>
  <conditionalFormatting sqref="V5">
    <cfRule type="expression" dxfId="326" priority="216" stopIfTrue="1">
      <formula>BU5=TRUE</formula>
    </cfRule>
  </conditionalFormatting>
  <conditionalFormatting sqref="V14">
    <cfRule type="expression" dxfId="325" priority="306" stopIfTrue="1">
      <formula>BU14=TRUE</formula>
    </cfRule>
  </conditionalFormatting>
  <conditionalFormatting sqref="V58">
    <cfRule type="expression" dxfId="324" priority="318" stopIfTrue="1">
      <formula>BU58=TRUE</formula>
    </cfRule>
  </conditionalFormatting>
  <conditionalFormatting sqref="Y42">
    <cfRule type="expression" dxfId="323" priority="297">
      <formula>AND(BB42, NOT(ISBLANK(Y42)))</formula>
    </cfRule>
    <cfRule type="expression" dxfId="322" priority="296">
      <formula>AND(BB42, ISBLANK(Y42))</formula>
    </cfRule>
  </conditionalFormatting>
  <conditionalFormatting sqref="Z42">
    <cfRule type="expression" dxfId="321" priority="193" stopIfTrue="1">
      <formula>Y42=TRUE</formula>
    </cfRule>
  </conditionalFormatting>
  <conditionalFormatting sqref="Z55">
    <cfRule type="expression" dxfId="320" priority="300">
      <formula>AND(BB55, NOT(ISBLANK(Z55)))</formula>
    </cfRule>
    <cfRule type="expression" dxfId="319" priority="289">
      <formula>AND($BB$55, ISBLANK($Z$55))</formula>
    </cfRule>
  </conditionalFormatting>
  <conditionalFormatting sqref="AA42">
    <cfRule type="expression" dxfId="318" priority="246" stopIfTrue="1">
      <formula>BB42=TRUE</formula>
    </cfRule>
  </conditionalFormatting>
  <conditionalFormatting sqref="AA43">
    <cfRule type="expression" dxfId="317" priority="248">
      <formula>AND(BB43, NOT(ISBLANK(AA43)))</formula>
    </cfRule>
    <cfRule type="expression" dxfId="316" priority="247">
      <formula>AND(BB43, ISBLANK(AA43))</formula>
    </cfRule>
  </conditionalFormatting>
  <conditionalFormatting sqref="AA56">
    <cfRule type="expression" dxfId="315" priority="302">
      <formula>AND(BB56, NOT(ISBLANK(AA56)))</formula>
    </cfRule>
    <cfRule type="expression" dxfId="314" priority="301">
      <formula>AND(BB56, ISBLANK(AA56))</formula>
    </cfRule>
  </conditionalFormatting>
  <conditionalFormatting sqref="AB5">
    <cfRule type="expression" dxfId="313" priority="215" stopIfTrue="1">
      <formula>CA5=TRUE</formula>
    </cfRule>
  </conditionalFormatting>
  <conditionalFormatting sqref="AB42:AB43">
    <cfRule type="expression" dxfId="312" priority="194" stopIfTrue="1">
      <formula>AA42=TRUE</formula>
    </cfRule>
  </conditionalFormatting>
  <conditionalFormatting sqref="AB55">
    <cfRule type="expression" dxfId="311" priority="294" stopIfTrue="1">
      <formula>BB55=TRUE</formula>
    </cfRule>
  </conditionalFormatting>
  <conditionalFormatting sqref="AC42">
    <cfRule type="expression" dxfId="310" priority="195" stopIfTrue="1">
      <formula>AB42=TRUE</formula>
    </cfRule>
  </conditionalFormatting>
  <conditionalFormatting sqref="AC43">
    <cfRule type="expression" dxfId="309" priority="298" stopIfTrue="1">
      <formula>BB43=TRUE</formula>
    </cfRule>
  </conditionalFormatting>
  <conditionalFormatting sqref="AC56">
    <cfRule type="expression" dxfId="308" priority="295" stopIfTrue="1">
      <formula>BB56=TRUE</formula>
    </cfRule>
  </conditionalFormatting>
  <conditionalFormatting sqref="AD14">
    <cfRule type="expression" dxfId="307" priority="310" stopIfTrue="1">
      <formula>CC14=TRUE</formula>
    </cfRule>
  </conditionalFormatting>
  <conditionalFormatting sqref="AD58">
    <cfRule type="expression" dxfId="306" priority="317" stopIfTrue="1">
      <formula>CC58=TRUE</formula>
    </cfRule>
  </conditionalFormatting>
  <conditionalFormatting sqref="AD42:AK43">
    <cfRule type="expression" dxfId="305" priority="196" stopIfTrue="1">
      <formula>AC42=TRUE</formula>
    </cfRule>
  </conditionalFormatting>
  <conditionalFormatting sqref="AE58:AY58">
    <cfRule type="expression" dxfId="304" priority="188">
      <formula>OR($AL58=3)</formula>
    </cfRule>
  </conditionalFormatting>
  <conditionalFormatting sqref="AH14">
    <cfRule type="expression" dxfId="303" priority="313">
      <formula>AND(CC14, NOT(ISBLANK(AH14)))</formula>
    </cfRule>
    <cfRule type="expression" dxfId="302" priority="312">
      <formula>AND(CC14, ISBLANK(AH14))</formula>
    </cfRule>
  </conditionalFormatting>
  <conditionalFormatting sqref="AH58">
    <cfRule type="expression" dxfId="301" priority="72">
      <formula>AND(CC58, ISBLANK(AH58))</formula>
    </cfRule>
    <cfRule type="expression" dxfId="300" priority="73">
      <formula>AND(CC58, NOT(ISBLANK(AH58)))</formula>
    </cfRule>
  </conditionalFormatting>
  <conditionalFormatting sqref="AJ14">
    <cfRule type="expression" dxfId="299" priority="311" stopIfTrue="1">
      <formula>CC14=TRUE</formula>
    </cfRule>
  </conditionalFormatting>
  <conditionalFormatting sqref="AJ58">
    <cfRule type="expression" dxfId="298" priority="74" stopIfTrue="1">
      <formula>CC58=TRUE</formula>
    </cfRule>
  </conditionalFormatting>
  <conditionalFormatting sqref="AK4">
    <cfRule type="expression" dxfId="297" priority="182">
      <formula>$AK4</formula>
    </cfRule>
  </conditionalFormatting>
  <conditionalFormatting sqref="AK17">
    <cfRule type="expression" dxfId="296" priority="160">
      <formula>$AK17</formula>
    </cfRule>
  </conditionalFormatting>
  <conditionalFormatting sqref="AK23">
    <cfRule type="expression" dxfId="295" priority="142">
      <formula>$AK23</formula>
    </cfRule>
  </conditionalFormatting>
  <conditionalFormatting sqref="AK31">
    <cfRule type="expression" dxfId="294" priority="157">
      <formula>$AK31</formula>
    </cfRule>
  </conditionalFormatting>
  <conditionalFormatting sqref="AK36">
    <cfRule type="expression" dxfId="293" priority="154">
      <formula>$AK36</formula>
    </cfRule>
  </conditionalFormatting>
  <conditionalFormatting sqref="AK39">
    <cfRule type="expression" dxfId="292" priority="151">
      <formula>$AK39</formula>
    </cfRule>
  </conditionalFormatting>
  <conditionalFormatting sqref="AK44">
    <cfRule type="expression" dxfId="291" priority="148">
      <formula>$AK44</formula>
    </cfRule>
  </conditionalFormatting>
  <conditionalFormatting sqref="AK48">
    <cfRule type="expression" dxfId="290" priority="145">
      <formula>$AK48</formula>
    </cfRule>
  </conditionalFormatting>
  <conditionalFormatting sqref="AK58">
    <cfRule type="expression" dxfId="289" priority="70">
      <formula>OR($AL58=2,$AL58=3,$AL58=1)</formula>
    </cfRule>
  </conditionalFormatting>
  <conditionalFormatting sqref="AK64">
    <cfRule type="expression" dxfId="288" priority="97">
      <formula>$AK64</formula>
    </cfRule>
  </conditionalFormatting>
  <conditionalFormatting sqref="AL3">
    <cfRule type="expression" dxfId="287" priority="192">
      <formula>#REF!</formula>
    </cfRule>
  </conditionalFormatting>
  <conditionalFormatting sqref="AL4">
    <cfRule type="expression" dxfId="286" priority="191">
      <formula>$AK3</formula>
    </cfRule>
  </conditionalFormatting>
  <conditionalFormatting sqref="AL17">
    <cfRule type="expression" dxfId="285" priority="139">
      <formula>$AK16</formula>
    </cfRule>
  </conditionalFormatting>
  <conditionalFormatting sqref="AL23">
    <cfRule type="expression" dxfId="284" priority="136">
      <formula>$AK22</formula>
    </cfRule>
  </conditionalFormatting>
  <conditionalFormatting sqref="AL31">
    <cfRule type="expression" dxfId="283" priority="133">
      <formula>$AK30</formula>
    </cfRule>
  </conditionalFormatting>
  <conditionalFormatting sqref="AL36">
    <cfRule type="expression" dxfId="282" priority="130">
      <formula>$AK35</formula>
    </cfRule>
  </conditionalFormatting>
  <conditionalFormatting sqref="AL38">
    <cfRule type="expression" dxfId="281" priority="124">
      <formula>#REF!</formula>
    </cfRule>
  </conditionalFormatting>
  <conditionalFormatting sqref="AL39 AL44 AL48">
    <cfRule type="expression" dxfId="280" priority="127">
      <formula>$AK38</formula>
    </cfRule>
  </conditionalFormatting>
  <conditionalFormatting sqref="AL64">
    <cfRule type="expression" dxfId="279" priority="119">
      <formula>#REF!</formula>
    </cfRule>
  </conditionalFormatting>
  <conditionalFormatting sqref="AL38:AP38 AS38:AS39">
    <cfRule type="expression" dxfId="278" priority="123">
      <formula>OR($AL38=3)</formula>
    </cfRule>
  </conditionalFormatting>
  <conditionalFormatting sqref="AL14:AS14 AU14:AY14">
    <cfRule type="expression" dxfId="277" priority="308">
      <formula>OR($AL14=2,$AL14=3,$AL14=1)</formula>
    </cfRule>
    <cfRule type="expression" dxfId="276" priority="309">
      <formula>OR($AL14=3)</formula>
    </cfRule>
  </conditionalFormatting>
  <conditionalFormatting sqref="AL1:AT2">
    <cfRule type="expression" dxfId="275" priority="190">
      <formula>OR($AL1=3)</formula>
    </cfRule>
    <cfRule type="expression" dxfId="274" priority="189">
      <formula>OR($AL1=2,$AL1=3,$AL1=1)</formula>
    </cfRule>
  </conditionalFormatting>
  <conditionalFormatting sqref="AM4">
    <cfRule type="expression" dxfId="273" priority="78">
      <formula>OR($AL4=2,$AL4=3,$AL4=1)</formula>
    </cfRule>
    <cfRule type="expression" dxfId="272" priority="79">
      <formula>OR($AL4=3)</formula>
    </cfRule>
    <cfRule type="expression" dxfId="271" priority="76">
      <formula>OR($AL4=2,$AL4=3,$AL4=1)</formula>
    </cfRule>
    <cfRule type="expression" dxfId="270" priority="77">
      <formula>OR($AL4=3)</formula>
    </cfRule>
  </conditionalFormatting>
  <conditionalFormatting sqref="AM42:AM43">
    <cfRule type="expression" dxfId="269" priority="23">
      <formula>OR($AL42=2,$AL42=3,$AL42=1)</formula>
    </cfRule>
    <cfRule type="expression" dxfId="268" priority="24">
      <formula>OR($AL42=3)</formula>
    </cfRule>
  </conditionalFormatting>
  <conditionalFormatting sqref="AM45">
    <cfRule type="expression" dxfId="267" priority="103">
      <formula>OR($AL45=2,$AL45=3,$AL45=1)</formula>
    </cfRule>
    <cfRule type="expression" dxfId="266" priority="104">
      <formula>OR($AL45=3)</formula>
    </cfRule>
  </conditionalFormatting>
  <conditionalFormatting sqref="AM55:AM56">
    <cfRule type="expression" dxfId="265" priority="26">
      <formula>OR($AL55=3)</formula>
    </cfRule>
    <cfRule type="expression" dxfId="264" priority="25">
      <formula>OR($AL55=2,$AL55=3,$AL55=1)</formula>
    </cfRule>
  </conditionalFormatting>
  <conditionalFormatting sqref="AM57:AM58">
    <cfRule type="expression" dxfId="263" priority="54">
      <formula>OR($AL57=3)</formula>
    </cfRule>
    <cfRule type="expression" dxfId="262" priority="53">
      <formula>OR($AL57=2,$AL57=3,$AL57=1)</formula>
    </cfRule>
  </conditionalFormatting>
  <conditionalFormatting sqref="AM58">
    <cfRule type="expression" dxfId="261" priority="50">
      <formula>OR($AL58=3)</formula>
    </cfRule>
    <cfRule type="expression" dxfId="260" priority="49">
      <formula>OR($AL58=2,$AL58=3,$AL58=1)</formula>
    </cfRule>
  </conditionalFormatting>
  <conditionalFormatting sqref="AM32:AP32">
    <cfRule type="expression" dxfId="259" priority="108">
      <formula>OR($AL32=3)</formula>
    </cfRule>
    <cfRule type="expression" dxfId="258" priority="107">
      <formula>OR($AL32=2,$AL32=3,$AL32=1)</formula>
    </cfRule>
  </conditionalFormatting>
  <conditionalFormatting sqref="AM1:AS1">
    <cfRule type="expression" dxfId="257" priority="186">
      <formula>OR($AL1=2,$AL1=3,$AL1=1)</formula>
    </cfRule>
    <cfRule type="expression" dxfId="256" priority="187">
      <formula>OR($AL1=3)</formula>
    </cfRule>
  </conditionalFormatting>
  <conditionalFormatting sqref="AO5">
    <cfRule type="expression" dxfId="255" priority="109">
      <formula>OR($AL5=2,$AL5=3,$AL5=1)</formula>
    </cfRule>
    <cfRule type="expression" dxfId="254" priority="110">
      <formula>OR($AL5=3)</formula>
    </cfRule>
  </conditionalFormatting>
  <conditionalFormatting sqref="AO45">
    <cfRule type="expression" dxfId="253" priority="101">
      <formula>OR($AL45=2,$AL45=3,$AL45=1)</formula>
    </cfRule>
    <cfRule type="expression" dxfId="252" priority="102">
      <formula>OR($AL45=3)</formula>
    </cfRule>
  </conditionalFormatting>
  <conditionalFormatting sqref="AP58">
    <cfRule type="expression" dxfId="251" priority="44">
      <formula>OR($AL58=3)</formula>
    </cfRule>
    <cfRule type="expression" dxfId="250" priority="43">
      <formula>OR($AL58=2,$AL58=3,$AL58=1)</formula>
    </cfRule>
  </conditionalFormatting>
  <conditionalFormatting sqref="AS3">
    <cfRule type="expression" dxfId="249" priority="184">
      <formula>OR($AL3=2,$AL3=3,$AL3=1)</formula>
    </cfRule>
    <cfRule type="expression" dxfId="248" priority="185">
      <formula>OR($AL3=3)</formula>
    </cfRule>
  </conditionalFormatting>
  <conditionalFormatting sqref="AS6:AS13">
    <cfRule type="expression" dxfId="247" priority="67">
      <formula>OR($AL6=2,$AL6=3,$AL6=1)</formula>
    </cfRule>
    <cfRule type="expression" dxfId="246" priority="68">
      <formula>OR($AL6=3)</formula>
    </cfRule>
  </conditionalFormatting>
  <conditionalFormatting sqref="AS13">
    <cfRule type="expression" dxfId="245" priority="10">
      <formula>OR($AL13=3)</formula>
    </cfRule>
    <cfRule type="expression" dxfId="244" priority="9">
      <formula>OR($AL13=2,$AL13=3,$AL13=1)</formula>
    </cfRule>
    <cfRule type="expression" dxfId="243" priority="8">
      <formula>OR($AL13=3)</formula>
    </cfRule>
    <cfRule type="expression" dxfId="242" priority="7">
      <formula>OR($AL13=2,$AL13=3,$AL13=1)</formula>
    </cfRule>
    <cfRule type="expression" dxfId="241" priority="66">
      <formula>OR($AL13=3)</formula>
    </cfRule>
    <cfRule type="expression" dxfId="240" priority="65">
      <formula>OR($AL13=2,$AL13=3,$AL13=1)</formula>
    </cfRule>
    <cfRule type="expression" dxfId="239" priority="42">
      <formula>OR($AL13=3)</formula>
    </cfRule>
    <cfRule type="expression" dxfId="238" priority="41">
      <formula>OR($AL13=2,$AL13=3,$AL13=1)</formula>
    </cfRule>
    <cfRule type="expression" dxfId="237" priority="40">
      <formula>OR($AL13=3)</formula>
    </cfRule>
    <cfRule type="expression" dxfId="236" priority="38">
      <formula>OR($AL13=3)</formula>
    </cfRule>
    <cfRule type="expression" dxfId="235" priority="37">
      <formula>OR($AL13=2,$AL13=3,$AL13=1)</formula>
    </cfRule>
    <cfRule type="expression" dxfId="234" priority="36">
      <formula>OR($AL13=3)</formula>
    </cfRule>
    <cfRule type="expression" dxfId="233" priority="35">
      <formula>OR($AL13=2,$AL13=3,$AL13=1)</formula>
    </cfRule>
    <cfRule type="expression" dxfId="232" priority="13">
      <formula>OR($AL13=2,$AL13=3,$AL13=1)</formula>
    </cfRule>
    <cfRule type="expression" dxfId="231" priority="39">
      <formula>OR($AL13=2,$AL13=3,$AL13=1)</formula>
    </cfRule>
    <cfRule type="expression" dxfId="230" priority="14">
      <formula>OR($AL13=3)</formula>
    </cfRule>
    <cfRule type="expression" dxfId="229" priority="12">
      <formula>OR($AL13=3)</formula>
    </cfRule>
    <cfRule type="expression" dxfId="228" priority="11">
      <formula>OR($AL13=2,$AL13=3,$AL13=1)</formula>
    </cfRule>
  </conditionalFormatting>
  <conditionalFormatting sqref="AS15 AS17:AS31 AS33:AS38 AS40:AS44 AS66:AS97">
    <cfRule type="expression" dxfId="227" priority="112">
      <formula>OR($AL15=3)</formula>
    </cfRule>
  </conditionalFormatting>
  <conditionalFormatting sqref="AS38:AS39 AL38:AP38">
    <cfRule type="expression" dxfId="226" priority="122">
      <formula>OR($AL38=2,$AL38=3,$AL38=1)</formula>
    </cfRule>
  </conditionalFormatting>
  <conditionalFormatting sqref="AS40:AS44 AS15 AS17:AS31 AS33:AS38 AS66:AS97">
    <cfRule type="expression" dxfId="225" priority="111">
      <formula>OR($AL15=2,$AL15=3,$AL15=1)</formula>
    </cfRule>
  </conditionalFormatting>
  <conditionalFormatting sqref="AS42:AS43">
    <cfRule type="expression" dxfId="224" priority="20">
      <formula>OR($AL42=3)</formula>
    </cfRule>
    <cfRule type="expression" dxfId="223" priority="19">
      <formula>OR($AL42=2,$AL42=3,$AL42=1)</formula>
    </cfRule>
    <cfRule type="expression" dxfId="222" priority="18">
      <formula>OR($AL42=3)</formula>
    </cfRule>
    <cfRule type="expression" dxfId="221" priority="17">
      <formula>OR($AL42=2,$AL42=3,$AL42=1)</formula>
    </cfRule>
    <cfRule type="expression" dxfId="220" priority="16">
      <formula>OR($AL42=3)</formula>
    </cfRule>
    <cfRule type="expression" dxfId="219" priority="15">
      <formula>OR($AL42=2,$AL42=3,$AL42=1)</formula>
    </cfRule>
    <cfRule type="expression" dxfId="218" priority="22">
      <formula>OR($AL42=3)</formula>
    </cfRule>
    <cfRule type="expression" dxfId="217" priority="21">
      <formula>OR($AL42=2,$AL42=3,$AL42=1)</formula>
    </cfRule>
  </conditionalFormatting>
  <conditionalFormatting sqref="AS46:AS58">
    <cfRule type="expression" dxfId="216" priority="58">
      <formula>OR($AL46=3)</formula>
    </cfRule>
    <cfRule type="expression" dxfId="215" priority="57">
      <formula>OR($AL46=2,$AL46=3,$AL46=1)</formula>
    </cfRule>
  </conditionalFormatting>
  <conditionalFormatting sqref="AS55:AS56">
    <cfRule type="expression" dxfId="214" priority="32">
      <formula>OR($AL55=3)</formula>
    </cfRule>
    <cfRule type="expression" dxfId="213" priority="29">
      <formula>OR($AL55=2,$AL55=3,$AL55=1)</formula>
    </cfRule>
    <cfRule type="expression" dxfId="212" priority="27">
      <formula>OR($AL55=2,$AL55=3,$AL55=1)</formula>
    </cfRule>
    <cfRule type="expression" dxfId="211" priority="28">
      <formula>OR($AL55=3)</formula>
    </cfRule>
    <cfRule type="expression" dxfId="210" priority="30">
      <formula>OR($AL55=3)</formula>
    </cfRule>
    <cfRule type="expression" dxfId="209" priority="31">
      <formula>OR($AL55=2,$AL55=3,$AL55=1)</formula>
    </cfRule>
  </conditionalFormatting>
  <conditionalFormatting sqref="AS55:AS57">
    <cfRule type="expression" dxfId="208" priority="33">
      <formula>OR($AL55=2,$AL55=3,$AL55=1)</formula>
    </cfRule>
    <cfRule type="expression" dxfId="207" priority="34">
      <formula>OR($AL55=3)</formula>
    </cfRule>
  </conditionalFormatting>
  <conditionalFormatting sqref="AS57">
    <cfRule type="expression" dxfId="206" priority="56">
      <formula>OR($AL57=3)</formula>
    </cfRule>
    <cfRule type="expression" dxfId="205" priority="55">
      <formula>OR($AL57=2,$AL57=3,$AL57=1)</formula>
    </cfRule>
    <cfRule type="expression" dxfId="204" priority="47">
      <formula>OR($AL57=2,$AL57=3,$AL57=1)</formula>
    </cfRule>
    <cfRule type="expression" dxfId="203" priority="48">
      <formula>OR($AL57=3)</formula>
    </cfRule>
  </conditionalFormatting>
  <conditionalFormatting sqref="AS58:AS61">
    <cfRule type="expression" dxfId="202" priority="62">
      <formula>OR($AL58=3)</formula>
    </cfRule>
    <cfRule type="expression" dxfId="201" priority="61">
      <formula>OR($AL58=2,$AL58=3,$AL58=1)</formula>
    </cfRule>
  </conditionalFormatting>
  <conditionalFormatting sqref="AS64">
    <cfRule type="expression" dxfId="200" priority="116">
      <formula>OR($AL64=3)</formula>
    </cfRule>
    <cfRule type="expression" dxfId="199" priority="118">
      <formula>OR($AL64=3)</formula>
    </cfRule>
    <cfRule type="expression" dxfId="198" priority="115">
      <formula>OR($AL64=2,$AL64=3,$AL64=1)</formula>
    </cfRule>
    <cfRule type="expression" dxfId="197" priority="117">
      <formula>OR($AL64=2,$AL64=3,$AL64=1)</formula>
    </cfRule>
  </conditionalFormatting>
  <conditionalFormatting sqref="AY1:AY3">
    <cfRule type="expression" dxfId="196" priority="3">
      <formula>OR($AL1=2,$AL1=3,$AL1=1)</formula>
    </cfRule>
    <cfRule type="expression" dxfId="195" priority="4">
      <formula>OR($AL1=3)</formula>
    </cfRule>
    <cfRule type="expression" dxfId="194" priority="1">
      <formula>OR($AL1=2,$AL1=3,$AL1=1)</formula>
    </cfRule>
    <cfRule type="expression" dxfId="193" priority="2">
      <formula>OR($AL1=3)</formula>
    </cfRule>
  </conditionalFormatting>
  <hyperlinks>
    <hyperlink ref="B98" location="'主頁 Main Page'!A1" display="回主頁 Back to Main Page" xr:uid="{066C2C2A-1499-4A33-92C8-BD3F0984BAC8}"/>
    <hyperlink ref="B98:AK98" location="'主頁 Main Page'!D50" display="回主頁 Back to Main Page" xr:uid="{CB92A9D2-218C-4707-9E3A-129F149968C8}"/>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清潔用品
Ultra Trace and Industrial Safety Hygiene Laboratory Application Form -Cleaning Products</oddHeader>
    <oddFooter>&amp;L&amp;"微軟正黑體"&amp;9超微量工業安全實驗室委託試驗申請書- 清潔用品 Ultra Trace and Industrial Safety Hygiene Laboratory Application Form -Cleaning Products
報告號碼Report No.:&amp;C&amp;"微軟正黑體"&amp;9Page &amp;P of &amp;N&amp;R&amp;"微軟正黑體"&amp;9版次Version：3.1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25" r:id="rId5" name="Check Box 9">
              <controlPr defaultSize="0" autoFill="0" autoLine="0" autoPict="0">
                <anchor moveWithCells="1">
                  <from>
                    <xdr:col>1</xdr:col>
                    <xdr:colOff>0</xdr:colOff>
                    <xdr:row>5</xdr:row>
                    <xdr:rowOff>0</xdr:rowOff>
                  </from>
                  <to>
                    <xdr:col>2</xdr:col>
                    <xdr:colOff>95250</xdr:colOff>
                    <xdr:row>6</xdr:row>
                    <xdr:rowOff>9525</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1</xdr:col>
                    <xdr:colOff>0</xdr:colOff>
                    <xdr:row>6</xdr:row>
                    <xdr:rowOff>0</xdr:rowOff>
                  </from>
                  <to>
                    <xdr:col>2</xdr:col>
                    <xdr:colOff>95250</xdr:colOff>
                    <xdr:row>7</xdr:row>
                    <xdr:rowOff>9525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xdr:col>
                    <xdr:colOff>0</xdr:colOff>
                    <xdr:row>7</xdr:row>
                    <xdr:rowOff>0</xdr:rowOff>
                  </from>
                  <to>
                    <xdr:col>2</xdr:col>
                    <xdr:colOff>95250</xdr:colOff>
                    <xdr:row>8</xdr:row>
                    <xdr:rowOff>9525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xdr:col>
                    <xdr:colOff>0</xdr:colOff>
                    <xdr:row>8</xdr:row>
                    <xdr:rowOff>0</xdr:rowOff>
                  </from>
                  <to>
                    <xdr:col>2</xdr:col>
                    <xdr:colOff>95250</xdr:colOff>
                    <xdr:row>9</xdr:row>
                    <xdr:rowOff>9525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0</xdr:colOff>
                    <xdr:row>9</xdr:row>
                    <xdr:rowOff>0</xdr:rowOff>
                  </from>
                  <to>
                    <xdr:col>2</xdr:col>
                    <xdr:colOff>95250</xdr:colOff>
                    <xdr:row>10</xdr:row>
                    <xdr:rowOff>9525</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0</xdr:colOff>
                    <xdr:row>10</xdr:row>
                    <xdr:rowOff>0</xdr:rowOff>
                  </from>
                  <to>
                    <xdr:col>2</xdr:col>
                    <xdr:colOff>95250</xdr:colOff>
                    <xdr:row>11</xdr:row>
                    <xdr:rowOff>9525</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0</xdr:colOff>
                    <xdr:row>12</xdr:row>
                    <xdr:rowOff>0</xdr:rowOff>
                  </from>
                  <to>
                    <xdr:col>2</xdr:col>
                    <xdr:colOff>95250</xdr:colOff>
                    <xdr:row>13</xdr:row>
                    <xdr:rowOff>9525</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14</xdr:col>
                    <xdr:colOff>0</xdr:colOff>
                    <xdr:row>4</xdr:row>
                    <xdr:rowOff>0</xdr:rowOff>
                  </from>
                  <to>
                    <xdr:col>15</xdr:col>
                    <xdr:colOff>66675</xdr:colOff>
                    <xdr:row>4</xdr:row>
                    <xdr:rowOff>209550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20</xdr:col>
                    <xdr:colOff>0</xdr:colOff>
                    <xdr:row>4</xdr:row>
                    <xdr:rowOff>0</xdr:rowOff>
                  </from>
                  <to>
                    <xdr:col>21</xdr:col>
                    <xdr:colOff>66675</xdr:colOff>
                    <xdr:row>4</xdr:row>
                    <xdr:rowOff>209550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26</xdr:col>
                    <xdr:colOff>0</xdr:colOff>
                    <xdr:row>4</xdr:row>
                    <xdr:rowOff>0</xdr:rowOff>
                  </from>
                  <to>
                    <xdr:col>27</xdr:col>
                    <xdr:colOff>66675</xdr:colOff>
                    <xdr:row>4</xdr:row>
                    <xdr:rowOff>209550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1</xdr:col>
                    <xdr:colOff>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1</xdr:col>
                    <xdr:colOff>0</xdr:colOff>
                    <xdr:row>19</xdr:row>
                    <xdr:rowOff>0</xdr:rowOff>
                  </from>
                  <to>
                    <xdr:col>2</xdr:col>
                    <xdr:colOff>95250</xdr:colOff>
                    <xdr:row>20</xdr:row>
                    <xdr:rowOff>9525</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1</xdr:col>
                    <xdr:colOff>0</xdr:colOff>
                    <xdr:row>20</xdr:row>
                    <xdr:rowOff>0</xdr:rowOff>
                  </from>
                  <to>
                    <xdr:col>2</xdr:col>
                    <xdr:colOff>95250</xdr:colOff>
                    <xdr:row>21</xdr:row>
                    <xdr:rowOff>9525</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1</xdr:col>
                    <xdr:colOff>0</xdr:colOff>
                    <xdr:row>21</xdr:row>
                    <xdr:rowOff>0</xdr:rowOff>
                  </from>
                  <to>
                    <xdr:col>2</xdr:col>
                    <xdr:colOff>95250</xdr:colOff>
                    <xdr:row>22</xdr:row>
                    <xdr:rowOff>9525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0</xdr:colOff>
                    <xdr:row>23</xdr:row>
                    <xdr:rowOff>0</xdr:rowOff>
                  </from>
                  <to>
                    <xdr:col>2</xdr:col>
                    <xdr:colOff>95250</xdr:colOff>
                    <xdr:row>24</xdr:row>
                    <xdr:rowOff>9525</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0</xdr:colOff>
                    <xdr:row>24</xdr:row>
                    <xdr:rowOff>0</xdr:rowOff>
                  </from>
                  <to>
                    <xdr:col>2</xdr:col>
                    <xdr:colOff>95250</xdr:colOff>
                    <xdr:row>25</xdr:row>
                    <xdr:rowOff>9525</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0</xdr:colOff>
                    <xdr:row>25</xdr:row>
                    <xdr:rowOff>0</xdr:rowOff>
                  </from>
                  <to>
                    <xdr:col>2</xdr:col>
                    <xdr:colOff>95250</xdr:colOff>
                    <xdr:row>26</xdr:row>
                    <xdr:rowOff>9525</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0</xdr:colOff>
                    <xdr:row>26</xdr:row>
                    <xdr:rowOff>0</xdr:rowOff>
                  </from>
                  <to>
                    <xdr:col>2</xdr:col>
                    <xdr:colOff>95250</xdr:colOff>
                    <xdr:row>27</xdr:row>
                    <xdr:rowOff>9525</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0</xdr:colOff>
                    <xdr:row>27</xdr:row>
                    <xdr:rowOff>0</xdr:rowOff>
                  </from>
                  <to>
                    <xdr:col>2</xdr:col>
                    <xdr:colOff>95250</xdr:colOff>
                    <xdr:row>28</xdr:row>
                    <xdr:rowOff>9525</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0</xdr:colOff>
                    <xdr:row>29</xdr:row>
                    <xdr:rowOff>0</xdr:rowOff>
                  </from>
                  <to>
                    <xdr:col>2</xdr:col>
                    <xdr:colOff>95250</xdr:colOff>
                    <xdr:row>30</xdr:row>
                    <xdr:rowOff>9525</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0</xdr:colOff>
                    <xdr:row>32</xdr:row>
                    <xdr:rowOff>0</xdr:rowOff>
                  </from>
                  <to>
                    <xdr:col>2</xdr:col>
                    <xdr:colOff>95250</xdr:colOff>
                    <xdr:row>33</xdr:row>
                    <xdr:rowOff>9525</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0</xdr:colOff>
                    <xdr:row>33</xdr:row>
                    <xdr:rowOff>0</xdr:rowOff>
                  </from>
                  <to>
                    <xdr:col>2</xdr:col>
                    <xdr:colOff>95250</xdr:colOff>
                    <xdr:row>34</xdr:row>
                    <xdr:rowOff>9525</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0</xdr:colOff>
                    <xdr:row>34</xdr:row>
                    <xdr:rowOff>0</xdr:rowOff>
                  </from>
                  <to>
                    <xdr:col>2</xdr:col>
                    <xdr:colOff>95250</xdr:colOff>
                    <xdr:row>35</xdr:row>
                    <xdr:rowOff>9525</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0</xdr:colOff>
                    <xdr:row>36</xdr:row>
                    <xdr:rowOff>0</xdr:rowOff>
                  </from>
                  <to>
                    <xdr:col>2</xdr:col>
                    <xdr:colOff>95250</xdr:colOff>
                    <xdr:row>37</xdr:row>
                    <xdr:rowOff>9525</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0</xdr:colOff>
                    <xdr:row>39</xdr:row>
                    <xdr:rowOff>0</xdr:rowOff>
                  </from>
                  <to>
                    <xdr:col>2</xdr:col>
                    <xdr:colOff>95250</xdr:colOff>
                    <xdr:row>40</xdr:row>
                    <xdr:rowOff>9525</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0</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0</xdr:colOff>
                    <xdr:row>41</xdr:row>
                    <xdr:rowOff>0</xdr:rowOff>
                  </from>
                  <to>
                    <xdr:col>2</xdr:col>
                    <xdr:colOff>95250</xdr:colOff>
                    <xdr:row>42</xdr:row>
                    <xdr:rowOff>9525</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1</xdr:col>
                    <xdr:colOff>0</xdr:colOff>
                    <xdr:row>42</xdr:row>
                    <xdr:rowOff>0</xdr:rowOff>
                  </from>
                  <to>
                    <xdr:col>2</xdr:col>
                    <xdr:colOff>95250</xdr:colOff>
                    <xdr:row>43</xdr:row>
                    <xdr:rowOff>9525</xdr:rowOff>
                  </to>
                </anchor>
              </controlPr>
            </control>
          </mc:Choice>
        </mc:AlternateContent>
        <mc:AlternateContent xmlns:mc="http://schemas.openxmlformats.org/markup-compatibility/2006">
          <mc:Choice Requires="x14">
            <control shapeId="9257" r:id="rId37" name="Check Box 41">
              <controlPr defaultSize="0" autoFill="0" autoLine="0" autoPict="0">
                <anchor moveWithCells="1">
                  <from>
                    <xdr:col>1</xdr:col>
                    <xdr:colOff>0</xdr:colOff>
                    <xdr:row>45</xdr:row>
                    <xdr:rowOff>0</xdr:rowOff>
                  </from>
                  <to>
                    <xdr:col>2</xdr:col>
                    <xdr:colOff>95250</xdr:colOff>
                    <xdr:row>46</xdr:row>
                    <xdr:rowOff>9525</xdr:rowOff>
                  </to>
                </anchor>
              </controlPr>
            </control>
          </mc:Choice>
        </mc:AlternateContent>
        <mc:AlternateContent xmlns:mc="http://schemas.openxmlformats.org/markup-compatibility/2006">
          <mc:Choice Requires="x14">
            <control shapeId="9258" r:id="rId38" name="Check Box 42">
              <controlPr defaultSize="0" autoFill="0" autoLine="0" autoPict="0">
                <anchor moveWithCells="1">
                  <from>
                    <xdr:col>1</xdr:col>
                    <xdr:colOff>0</xdr:colOff>
                    <xdr:row>46</xdr:row>
                    <xdr:rowOff>0</xdr:rowOff>
                  </from>
                  <to>
                    <xdr:col>2</xdr:col>
                    <xdr:colOff>95250</xdr:colOff>
                    <xdr:row>47</xdr:row>
                    <xdr:rowOff>9525</xdr:rowOff>
                  </to>
                </anchor>
              </controlPr>
            </control>
          </mc:Choice>
        </mc:AlternateContent>
        <mc:AlternateContent xmlns:mc="http://schemas.openxmlformats.org/markup-compatibility/2006">
          <mc:Choice Requires="x14">
            <control shapeId="9259" r:id="rId39" name="Check Box 43">
              <controlPr defaultSize="0" autoFill="0" autoLine="0" autoPict="0">
                <anchor moveWithCells="1">
                  <from>
                    <xdr:col>1</xdr:col>
                    <xdr:colOff>0</xdr:colOff>
                    <xdr:row>48</xdr:row>
                    <xdr:rowOff>0</xdr:rowOff>
                  </from>
                  <to>
                    <xdr:col>2</xdr:col>
                    <xdr:colOff>95250</xdr:colOff>
                    <xdr:row>49</xdr:row>
                    <xdr:rowOff>9525</xdr:rowOff>
                  </to>
                </anchor>
              </controlPr>
            </control>
          </mc:Choice>
        </mc:AlternateContent>
        <mc:AlternateContent xmlns:mc="http://schemas.openxmlformats.org/markup-compatibility/2006">
          <mc:Choice Requires="x14">
            <control shapeId="9260" r:id="rId40" name="Check Box 44">
              <controlPr defaultSize="0" autoFill="0" autoLine="0" autoPict="0">
                <anchor moveWithCells="1">
                  <from>
                    <xdr:col>1</xdr:col>
                    <xdr:colOff>0</xdr:colOff>
                    <xdr:row>49</xdr:row>
                    <xdr:rowOff>0</xdr:rowOff>
                  </from>
                  <to>
                    <xdr:col>2</xdr:col>
                    <xdr:colOff>95250</xdr:colOff>
                    <xdr:row>50</xdr:row>
                    <xdr:rowOff>9525</xdr:rowOff>
                  </to>
                </anchor>
              </controlPr>
            </control>
          </mc:Choice>
        </mc:AlternateContent>
        <mc:AlternateContent xmlns:mc="http://schemas.openxmlformats.org/markup-compatibility/2006">
          <mc:Choice Requires="x14">
            <control shapeId="9261" r:id="rId41" name="Check Box 45">
              <controlPr defaultSize="0" autoFill="0" autoLine="0" autoPict="0">
                <anchor moveWithCells="1">
                  <from>
                    <xdr:col>1</xdr:col>
                    <xdr:colOff>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9262" r:id="rId42" name="Check Box 46">
              <controlPr defaultSize="0" autoFill="0" autoLine="0" autoPict="0">
                <anchor moveWithCells="1">
                  <from>
                    <xdr:col>1</xdr:col>
                    <xdr:colOff>0</xdr:colOff>
                    <xdr:row>51</xdr:row>
                    <xdr:rowOff>0</xdr:rowOff>
                  </from>
                  <to>
                    <xdr:col>2</xdr:col>
                    <xdr:colOff>95250</xdr:colOff>
                    <xdr:row>52</xdr:row>
                    <xdr:rowOff>9525</xdr:rowOff>
                  </to>
                </anchor>
              </controlPr>
            </control>
          </mc:Choice>
        </mc:AlternateContent>
        <mc:AlternateContent xmlns:mc="http://schemas.openxmlformats.org/markup-compatibility/2006">
          <mc:Choice Requires="x14">
            <control shapeId="9263" r:id="rId43" name="Check Box 47">
              <controlPr defaultSize="0" autoFill="0" autoLine="0" autoPict="0">
                <anchor moveWithCells="1">
                  <from>
                    <xdr:col>1</xdr:col>
                    <xdr:colOff>0</xdr:colOff>
                    <xdr:row>52</xdr:row>
                    <xdr:rowOff>0</xdr:rowOff>
                  </from>
                  <to>
                    <xdr:col>2</xdr:col>
                    <xdr:colOff>95250</xdr:colOff>
                    <xdr:row>53</xdr:row>
                    <xdr:rowOff>9525</xdr:rowOff>
                  </to>
                </anchor>
              </controlPr>
            </control>
          </mc:Choice>
        </mc:AlternateContent>
        <mc:AlternateContent xmlns:mc="http://schemas.openxmlformats.org/markup-compatibility/2006">
          <mc:Choice Requires="x14">
            <control shapeId="9264" r:id="rId44" name="Check Box 48">
              <controlPr defaultSize="0" autoFill="0" autoLine="0" autoPict="0">
                <anchor moveWithCells="1">
                  <from>
                    <xdr:col>1</xdr:col>
                    <xdr:colOff>0</xdr:colOff>
                    <xdr:row>53</xdr:row>
                    <xdr:rowOff>0</xdr:rowOff>
                  </from>
                  <to>
                    <xdr:col>2</xdr:col>
                    <xdr:colOff>95250</xdr:colOff>
                    <xdr:row>54</xdr:row>
                    <xdr:rowOff>9525</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1</xdr:col>
                    <xdr:colOff>0</xdr:colOff>
                    <xdr:row>54</xdr:row>
                    <xdr:rowOff>0</xdr:rowOff>
                  </from>
                  <to>
                    <xdr:col>2</xdr:col>
                    <xdr:colOff>95250</xdr:colOff>
                    <xdr:row>55</xdr:row>
                    <xdr:rowOff>9525</xdr:rowOff>
                  </to>
                </anchor>
              </controlPr>
            </control>
          </mc:Choice>
        </mc:AlternateContent>
        <mc:AlternateContent xmlns:mc="http://schemas.openxmlformats.org/markup-compatibility/2006">
          <mc:Choice Requires="x14">
            <control shapeId="9266" r:id="rId46" name="Check Box 50">
              <controlPr defaultSize="0" autoFill="0" autoLine="0" autoPict="0">
                <anchor moveWithCells="1">
                  <from>
                    <xdr:col>1</xdr:col>
                    <xdr:colOff>0</xdr:colOff>
                    <xdr:row>55</xdr:row>
                    <xdr:rowOff>0</xdr:rowOff>
                  </from>
                  <to>
                    <xdr:col>2</xdr:col>
                    <xdr:colOff>95250</xdr:colOff>
                    <xdr:row>56</xdr:row>
                    <xdr:rowOff>9525</xdr:rowOff>
                  </to>
                </anchor>
              </controlPr>
            </control>
          </mc:Choice>
        </mc:AlternateContent>
        <mc:AlternateContent xmlns:mc="http://schemas.openxmlformats.org/markup-compatibility/2006">
          <mc:Choice Requires="x14">
            <control shapeId="9267" r:id="rId47" name="Check Box 51">
              <controlPr defaultSize="0" autoFill="0" autoLine="0" autoPict="0">
                <anchor moveWithCells="1">
                  <from>
                    <xdr:col>1</xdr:col>
                    <xdr:colOff>0</xdr:colOff>
                    <xdr:row>56</xdr:row>
                    <xdr:rowOff>0</xdr:rowOff>
                  </from>
                  <to>
                    <xdr:col>2</xdr:col>
                    <xdr:colOff>95250</xdr:colOff>
                    <xdr:row>57</xdr:row>
                    <xdr:rowOff>9525</xdr:rowOff>
                  </to>
                </anchor>
              </controlPr>
            </control>
          </mc:Choice>
        </mc:AlternateContent>
        <mc:AlternateContent xmlns:mc="http://schemas.openxmlformats.org/markup-compatibility/2006">
          <mc:Choice Requires="x14">
            <control shapeId="9268" r:id="rId48" name="Check Box 52">
              <controlPr defaultSize="0" autoFill="0" autoLine="0" autoPict="0">
                <anchor moveWithCells="1">
                  <from>
                    <xdr:col>1</xdr:col>
                    <xdr:colOff>0</xdr:colOff>
                    <xdr:row>58</xdr:row>
                    <xdr:rowOff>0</xdr:rowOff>
                  </from>
                  <to>
                    <xdr:col>2</xdr:col>
                    <xdr:colOff>95250</xdr:colOff>
                    <xdr:row>59</xdr:row>
                    <xdr:rowOff>9525</xdr:rowOff>
                  </to>
                </anchor>
              </controlPr>
            </control>
          </mc:Choice>
        </mc:AlternateContent>
        <mc:AlternateContent xmlns:mc="http://schemas.openxmlformats.org/markup-compatibility/2006">
          <mc:Choice Requires="x14">
            <control shapeId="9269" r:id="rId49" name="Check Box 53">
              <controlPr defaultSize="0" autoFill="0" autoLine="0" autoPict="0">
                <anchor moveWithCells="1">
                  <from>
                    <xdr:col>1</xdr:col>
                    <xdr:colOff>0</xdr:colOff>
                    <xdr:row>59</xdr:row>
                    <xdr:rowOff>0</xdr:rowOff>
                  </from>
                  <to>
                    <xdr:col>2</xdr:col>
                    <xdr:colOff>95250</xdr:colOff>
                    <xdr:row>60</xdr:row>
                    <xdr:rowOff>9525</xdr:rowOff>
                  </to>
                </anchor>
              </controlPr>
            </control>
          </mc:Choice>
        </mc:AlternateContent>
        <mc:AlternateContent xmlns:mc="http://schemas.openxmlformats.org/markup-compatibility/2006">
          <mc:Choice Requires="x14">
            <control shapeId="9270" r:id="rId50" name="Check Box 54">
              <controlPr defaultSize="0" autoFill="0" autoLine="0" autoPict="0">
                <anchor moveWithCells="1">
                  <from>
                    <xdr:col>1</xdr:col>
                    <xdr:colOff>0</xdr:colOff>
                    <xdr:row>60</xdr:row>
                    <xdr:rowOff>0</xdr:rowOff>
                  </from>
                  <to>
                    <xdr:col>2</xdr:col>
                    <xdr:colOff>95250</xdr:colOff>
                    <xdr:row>61</xdr:row>
                    <xdr:rowOff>9525</xdr:rowOff>
                  </to>
                </anchor>
              </controlPr>
            </control>
          </mc:Choice>
        </mc:AlternateContent>
        <mc:AlternateContent xmlns:mc="http://schemas.openxmlformats.org/markup-compatibility/2006">
          <mc:Choice Requires="x14">
            <control shapeId="9271" r:id="rId51" name="Check Box 55">
              <controlPr defaultSize="0" autoFill="0" autoLine="0" autoPict="0">
                <anchor moveWithCells="1">
                  <from>
                    <xdr:col>1</xdr:col>
                    <xdr:colOff>0</xdr:colOff>
                    <xdr:row>65</xdr:row>
                    <xdr:rowOff>0</xdr:rowOff>
                  </from>
                  <to>
                    <xdr:col>2</xdr:col>
                    <xdr:colOff>95250</xdr:colOff>
                    <xdr:row>66</xdr:row>
                    <xdr:rowOff>9525</xdr:rowOff>
                  </to>
                </anchor>
              </controlPr>
            </control>
          </mc:Choice>
        </mc:AlternateContent>
        <mc:AlternateContent xmlns:mc="http://schemas.openxmlformats.org/markup-compatibility/2006">
          <mc:Choice Requires="x14">
            <control shapeId="9272" r:id="rId52" name="Check Box 56">
              <controlPr defaultSize="0" autoFill="0" autoLine="0" autoPict="0">
                <anchor moveWithCells="1">
                  <from>
                    <xdr:col>1</xdr:col>
                    <xdr:colOff>0</xdr:colOff>
                    <xdr:row>66</xdr:row>
                    <xdr:rowOff>0</xdr:rowOff>
                  </from>
                  <to>
                    <xdr:col>2</xdr:col>
                    <xdr:colOff>95250</xdr:colOff>
                    <xdr:row>67</xdr:row>
                    <xdr:rowOff>9525</xdr:rowOff>
                  </to>
                </anchor>
              </controlPr>
            </control>
          </mc:Choice>
        </mc:AlternateContent>
        <mc:AlternateContent xmlns:mc="http://schemas.openxmlformats.org/markup-compatibility/2006">
          <mc:Choice Requires="x14">
            <control shapeId="9273" r:id="rId53" name="Check Box 57">
              <controlPr defaultSize="0" autoFill="0" autoLine="0" autoPict="0">
                <anchor moveWithCells="1">
                  <from>
                    <xdr:col>1</xdr:col>
                    <xdr:colOff>0</xdr:colOff>
                    <xdr:row>67</xdr:row>
                    <xdr:rowOff>0</xdr:rowOff>
                  </from>
                  <to>
                    <xdr:col>2</xdr:col>
                    <xdr:colOff>95250</xdr:colOff>
                    <xdr:row>68</xdr:row>
                    <xdr:rowOff>9525</xdr:rowOff>
                  </to>
                </anchor>
              </controlPr>
            </control>
          </mc:Choice>
        </mc:AlternateContent>
        <mc:AlternateContent xmlns:mc="http://schemas.openxmlformats.org/markup-compatibility/2006">
          <mc:Choice Requires="x14">
            <control shapeId="9274" r:id="rId54" name="Check Box 58">
              <controlPr defaultSize="0" autoFill="0" autoLine="0" autoPict="0">
                <anchor moveWithCells="1">
                  <from>
                    <xdr:col>1</xdr:col>
                    <xdr:colOff>0</xdr:colOff>
                    <xdr:row>68</xdr:row>
                    <xdr:rowOff>0</xdr:rowOff>
                  </from>
                  <to>
                    <xdr:col>2</xdr:col>
                    <xdr:colOff>95250</xdr:colOff>
                    <xdr:row>69</xdr:row>
                    <xdr:rowOff>9525</xdr:rowOff>
                  </to>
                </anchor>
              </controlPr>
            </control>
          </mc:Choice>
        </mc:AlternateContent>
        <mc:AlternateContent xmlns:mc="http://schemas.openxmlformats.org/markup-compatibility/2006">
          <mc:Choice Requires="x14">
            <control shapeId="9275" r:id="rId55" name="Check Box 59">
              <controlPr defaultSize="0" autoFill="0" autoLine="0" autoPict="0">
                <anchor moveWithCells="1">
                  <from>
                    <xdr:col>1</xdr:col>
                    <xdr:colOff>0</xdr:colOff>
                    <xdr:row>69</xdr:row>
                    <xdr:rowOff>0</xdr:rowOff>
                  </from>
                  <to>
                    <xdr:col>2</xdr:col>
                    <xdr:colOff>95250</xdr:colOff>
                    <xdr:row>70</xdr:row>
                    <xdr:rowOff>9525</xdr:rowOff>
                  </to>
                </anchor>
              </controlPr>
            </control>
          </mc:Choice>
        </mc:AlternateContent>
        <mc:AlternateContent xmlns:mc="http://schemas.openxmlformats.org/markup-compatibility/2006">
          <mc:Choice Requires="x14">
            <control shapeId="9276" r:id="rId56" name="Check Box 60">
              <controlPr defaultSize="0" autoFill="0" autoLine="0" autoPict="0">
                <anchor moveWithCells="1">
                  <from>
                    <xdr:col>1</xdr:col>
                    <xdr:colOff>0</xdr:colOff>
                    <xdr:row>70</xdr:row>
                    <xdr:rowOff>0</xdr:rowOff>
                  </from>
                  <to>
                    <xdr:col>2</xdr:col>
                    <xdr:colOff>95250</xdr:colOff>
                    <xdr:row>71</xdr:row>
                    <xdr:rowOff>9525</xdr:rowOff>
                  </to>
                </anchor>
              </controlPr>
            </control>
          </mc:Choice>
        </mc:AlternateContent>
        <mc:AlternateContent xmlns:mc="http://schemas.openxmlformats.org/markup-compatibility/2006">
          <mc:Choice Requires="x14">
            <control shapeId="9277" r:id="rId57" name="Check Box 61">
              <controlPr defaultSize="0" autoFill="0" autoLine="0" autoPict="0">
                <anchor moveWithCells="1">
                  <from>
                    <xdr:col>1</xdr:col>
                    <xdr:colOff>0</xdr:colOff>
                    <xdr:row>71</xdr:row>
                    <xdr:rowOff>0</xdr:rowOff>
                  </from>
                  <to>
                    <xdr:col>2</xdr:col>
                    <xdr:colOff>95250</xdr:colOff>
                    <xdr:row>72</xdr:row>
                    <xdr:rowOff>9525</xdr:rowOff>
                  </to>
                </anchor>
              </controlPr>
            </control>
          </mc:Choice>
        </mc:AlternateContent>
        <mc:AlternateContent xmlns:mc="http://schemas.openxmlformats.org/markup-compatibility/2006">
          <mc:Choice Requires="x14">
            <control shapeId="9278" r:id="rId58" name="Check Box 62">
              <controlPr defaultSize="0" autoFill="0" autoLine="0" autoPict="0">
                <anchor moveWithCells="1">
                  <from>
                    <xdr:col>1</xdr:col>
                    <xdr:colOff>0</xdr:colOff>
                    <xdr:row>72</xdr:row>
                    <xdr:rowOff>0</xdr:rowOff>
                  </from>
                  <to>
                    <xdr:col>2</xdr:col>
                    <xdr:colOff>95250</xdr:colOff>
                    <xdr:row>73</xdr:row>
                    <xdr:rowOff>9525</xdr:rowOff>
                  </to>
                </anchor>
              </controlPr>
            </control>
          </mc:Choice>
        </mc:AlternateContent>
        <mc:AlternateContent xmlns:mc="http://schemas.openxmlformats.org/markup-compatibility/2006">
          <mc:Choice Requires="x14">
            <control shapeId="9279" r:id="rId59" name="Check Box 63">
              <controlPr defaultSize="0" autoFill="0" autoLine="0" autoPict="0">
                <anchor moveWithCells="1">
                  <from>
                    <xdr:col>1</xdr:col>
                    <xdr:colOff>0</xdr:colOff>
                    <xdr:row>73</xdr:row>
                    <xdr:rowOff>0</xdr:rowOff>
                  </from>
                  <to>
                    <xdr:col>2</xdr:col>
                    <xdr:colOff>95250</xdr:colOff>
                    <xdr:row>74</xdr:row>
                    <xdr:rowOff>9525</xdr:rowOff>
                  </to>
                </anchor>
              </controlPr>
            </control>
          </mc:Choice>
        </mc:AlternateContent>
        <mc:AlternateContent xmlns:mc="http://schemas.openxmlformats.org/markup-compatibility/2006">
          <mc:Choice Requires="x14">
            <control shapeId="9280" r:id="rId60" name="Check Box 64">
              <controlPr defaultSize="0" autoFill="0" autoLine="0" autoPict="0">
                <anchor moveWithCells="1">
                  <from>
                    <xdr:col>1</xdr:col>
                    <xdr:colOff>0</xdr:colOff>
                    <xdr:row>74</xdr:row>
                    <xdr:rowOff>0</xdr:rowOff>
                  </from>
                  <to>
                    <xdr:col>2</xdr:col>
                    <xdr:colOff>95250</xdr:colOff>
                    <xdr:row>75</xdr:row>
                    <xdr:rowOff>9525</xdr:rowOff>
                  </to>
                </anchor>
              </controlPr>
            </control>
          </mc:Choice>
        </mc:AlternateContent>
        <mc:AlternateContent xmlns:mc="http://schemas.openxmlformats.org/markup-compatibility/2006">
          <mc:Choice Requires="x14">
            <control shapeId="9281" r:id="rId61" name="Check Box 65">
              <controlPr defaultSize="0" autoFill="0" autoLine="0" autoPict="0">
                <anchor moveWithCells="1">
                  <from>
                    <xdr:col>1</xdr:col>
                    <xdr:colOff>0</xdr:colOff>
                    <xdr:row>75</xdr:row>
                    <xdr:rowOff>0</xdr:rowOff>
                  </from>
                  <to>
                    <xdr:col>2</xdr:col>
                    <xdr:colOff>95250</xdr:colOff>
                    <xdr:row>76</xdr:row>
                    <xdr:rowOff>9525</xdr:rowOff>
                  </to>
                </anchor>
              </controlPr>
            </control>
          </mc:Choice>
        </mc:AlternateContent>
        <mc:AlternateContent xmlns:mc="http://schemas.openxmlformats.org/markup-compatibility/2006">
          <mc:Choice Requires="x14">
            <control shapeId="9282" r:id="rId62" name="Check Box 66">
              <controlPr defaultSize="0" autoFill="0" autoLine="0" autoPict="0">
                <anchor moveWithCells="1">
                  <from>
                    <xdr:col>1</xdr:col>
                    <xdr:colOff>0</xdr:colOff>
                    <xdr:row>76</xdr:row>
                    <xdr:rowOff>0</xdr:rowOff>
                  </from>
                  <to>
                    <xdr:col>2</xdr:col>
                    <xdr:colOff>95250</xdr:colOff>
                    <xdr:row>77</xdr:row>
                    <xdr:rowOff>9525</xdr:rowOff>
                  </to>
                </anchor>
              </controlPr>
            </control>
          </mc:Choice>
        </mc:AlternateContent>
        <mc:AlternateContent xmlns:mc="http://schemas.openxmlformats.org/markup-compatibility/2006">
          <mc:Choice Requires="x14">
            <control shapeId="9283" r:id="rId63" name="Check Box 67">
              <controlPr defaultSize="0" autoFill="0" autoLine="0" autoPict="0">
                <anchor moveWithCells="1">
                  <from>
                    <xdr:col>1</xdr:col>
                    <xdr:colOff>0</xdr:colOff>
                    <xdr:row>77</xdr:row>
                    <xdr:rowOff>0</xdr:rowOff>
                  </from>
                  <to>
                    <xdr:col>2</xdr:col>
                    <xdr:colOff>95250</xdr:colOff>
                    <xdr:row>78</xdr:row>
                    <xdr:rowOff>9525</xdr:rowOff>
                  </to>
                </anchor>
              </controlPr>
            </control>
          </mc:Choice>
        </mc:AlternateContent>
        <mc:AlternateContent xmlns:mc="http://schemas.openxmlformats.org/markup-compatibility/2006">
          <mc:Choice Requires="x14">
            <control shapeId="9284" r:id="rId64" name="Check Box 68">
              <controlPr defaultSize="0" autoFill="0" autoLine="0" autoPict="0">
                <anchor moveWithCells="1">
                  <from>
                    <xdr:col>1</xdr:col>
                    <xdr:colOff>0</xdr:colOff>
                    <xdr:row>78</xdr:row>
                    <xdr:rowOff>0</xdr:rowOff>
                  </from>
                  <to>
                    <xdr:col>2</xdr:col>
                    <xdr:colOff>95250</xdr:colOff>
                    <xdr:row>79</xdr:row>
                    <xdr:rowOff>9525</xdr:rowOff>
                  </to>
                </anchor>
              </controlPr>
            </control>
          </mc:Choice>
        </mc:AlternateContent>
        <mc:AlternateContent xmlns:mc="http://schemas.openxmlformats.org/markup-compatibility/2006">
          <mc:Choice Requires="x14">
            <control shapeId="9285" r:id="rId65" name="Check Box 69">
              <controlPr defaultSize="0" autoFill="0" autoLine="0" autoPict="0">
                <anchor moveWithCells="1">
                  <from>
                    <xdr:col>1</xdr:col>
                    <xdr:colOff>0</xdr:colOff>
                    <xdr:row>79</xdr:row>
                    <xdr:rowOff>0</xdr:rowOff>
                  </from>
                  <to>
                    <xdr:col>2</xdr:col>
                    <xdr:colOff>95250</xdr:colOff>
                    <xdr:row>80</xdr:row>
                    <xdr:rowOff>9525</xdr:rowOff>
                  </to>
                </anchor>
              </controlPr>
            </control>
          </mc:Choice>
        </mc:AlternateContent>
        <mc:AlternateContent xmlns:mc="http://schemas.openxmlformats.org/markup-compatibility/2006">
          <mc:Choice Requires="x14">
            <control shapeId="9286" r:id="rId66" name="Check Box 70">
              <controlPr defaultSize="0" autoFill="0" autoLine="0" autoPict="0">
                <anchor moveWithCells="1">
                  <from>
                    <xdr:col>1</xdr:col>
                    <xdr:colOff>0</xdr:colOff>
                    <xdr:row>80</xdr:row>
                    <xdr:rowOff>0</xdr:rowOff>
                  </from>
                  <to>
                    <xdr:col>2</xdr:col>
                    <xdr:colOff>95250</xdr:colOff>
                    <xdr:row>81</xdr:row>
                    <xdr:rowOff>9525</xdr:rowOff>
                  </to>
                </anchor>
              </controlPr>
            </control>
          </mc:Choice>
        </mc:AlternateContent>
        <mc:AlternateContent xmlns:mc="http://schemas.openxmlformats.org/markup-compatibility/2006">
          <mc:Choice Requires="x14">
            <control shapeId="9287" r:id="rId67" name="Check Box 71">
              <controlPr defaultSize="0" autoFill="0" autoLine="0" autoPict="0">
                <anchor moveWithCells="1">
                  <from>
                    <xdr:col>1</xdr:col>
                    <xdr:colOff>0</xdr:colOff>
                    <xdr:row>81</xdr:row>
                    <xdr:rowOff>0</xdr:rowOff>
                  </from>
                  <to>
                    <xdr:col>2</xdr:col>
                    <xdr:colOff>95250</xdr:colOff>
                    <xdr:row>82</xdr:row>
                    <xdr:rowOff>9525</xdr:rowOff>
                  </to>
                </anchor>
              </controlPr>
            </control>
          </mc:Choice>
        </mc:AlternateContent>
        <mc:AlternateContent xmlns:mc="http://schemas.openxmlformats.org/markup-compatibility/2006">
          <mc:Choice Requires="x14">
            <control shapeId="9288" r:id="rId68" name="Check Box 72">
              <controlPr defaultSize="0" autoFill="0" autoLine="0" autoPict="0">
                <anchor moveWithCells="1">
                  <from>
                    <xdr:col>1</xdr:col>
                    <xdr:colOff>0</xdr:colOff>
                    <xdr:row>82</xdr:row>
                    <xdr:rowOff>0</xdr:rowOff>
                  </from>
                  <to>
                    <xdr:col>2</xdr:col>
                    <xdr:colOff>95250</xdr:colOff>
                    <xdr:row>83</xdr:row>
                    <xdr:rowOff>9525</xdr:rowOff>
                  </to>
                </anchor>
              </controlPr>
            </control>
          </mc:Choice>
        </mc:AlternateContent>
        <mc:AlternateContent xmlns:mc="http://schemas.openxmlformats.org/markup-compatibility/2006">
          <mc:Choice Requires="x14">
            <control shapeId="9289" r:id="rId69" name="Check Box 73">
              <controlPr defaultSize="0" autoFill="0" autoLine="0" autoPict="0">
                <anchor moveWithCells="1">
                  <from>
                    <xdr:col>1</xdr:col>
                    <xdr:colOff>0</xdr:colOff>
                    <xdr:row>83</xdr:row>
                    <xdr:rowOff>0</xdr:rowOff>
                  </from>
                  <to>
                    <xdr:col>2</xdr:col>
                    <xdr:colOff>95250</xdr:colOff>
                    <xdr:row>84</xdr:row>
                    <xdr:rowOff>9525</xdr:rowOff>
                  </to>
                </anchor>
              </controlPr>
            </control>
          </mc:Choice>
        </mc:AlternateContent>
        <mc:AlternateContent xmlns:mc="http://schemas.openxmlformats.org/markup-compatibility/2006">
          <mc:Choice Requires="x14">
            <control shapeId="9290" r:id="rId70" name="Check Box 74">
              <controlPr defaultSize="0" autoFill="0" autoLine="0" autoPict="0">
                <anchor moveWithCells="1">
                  <from>
                    <xdr:col>1</xdr:col>
                    <xdr:colOff>0</xdr:colOff>
                    <xdr:row>84</xdr:row>
                    <xdr:rowOff>0</xdr:rowOff>
                  </from>
                  <to>
                    <xdr:col>2</xdr:col>
                    <xdr:colOff>95250</xdr:colOff>
                    <xdr:row>85</xdr:row>
                    <xdr:rowOff>9525</xdr:rowOff>
                  </to>
                </anchor>
              </controlPr>
            </control>
          </mc:Choice>
        </mc:AlternateContent>
        <mc:AlternateContent xmlns:mc="http://schemas.openxmlformats.org/markup-compatibility/2006">
          <mc:Choice Requires="x14">
            <control shapeId="9291" r:id="rId71" name="Check Box 75">
              <controlPr defaultSize="0" autoFill="0" autoLine="0" autoPict="0">
                <anchor moveWithCells="1">
                  <from>
                    <xdr:col>1</xdr:col>
                    <xdr:colOff>0</xdr:colOff>
                    <xdr:row>85</xdr:row>
                    <xdr:rowOff>0</xdr:rowOff>
                  </from>
                  <to>
                    <xdr:col>2</xdr:col>
                    <xdr:colOff>95250</xdr:colOff>
                    <xdr:row>86</xdr:row>
                    <xdr:rowOff>9525</xdr:rowOff>
                  </to>
                </anchor>
              </controlPr>
            </control>
          </mc:Choice>
        </mc:AlternateContent>
        <mc:AlternateContent xmlns:mc="http://schemas.openxmlformats.org/markup-compatibility/2006">
          <mc:Choice Requires="x14">
            <control shapeId="9292" r:id="rId72" name="Check Box 76">
              <controlPr defaultSize="0" autoFill="0" autoLine="0" autoPict="0">
                <anchor moveWithCells="1">
                  <from>
                    <xdr:col>1</xdr:col>
                    <xdr:colOff>0</xdr:colOff>
                    <xdr:row>86</xdr:row>
                    <xdr:rowOff>0</xdr:rowOff>
                  </from>
                  <to>
                    <xdr:col>2</xdr:col>
                    <xdr:colOff>95250</xdr:colOff>
                    <xdr:row>87</xdr:row>
                    <xdr:rowOff>9525</xdr:rowOff>
                  </to>
                </anchor>
              </controlPr>
            </control>
          </mc:Choice>
        </mc:AlternateContent>
        <mc:AlternateContent xmlns:mc="http://schemas.openxmlformats.org/markup-compatibility/2006">
          <mc:Choice Requires="x14">
            <control shapeId="9293" r:id="rId73" name="Check Box 77">
              <controlPr defaultSize="0" autoFill="0" autoLine="0" autoPict="0">
                <anchor moveWithCells="1">
                  <from>
                    <xdr:col>1</xdr:col>
                    <xdr:colOff>0</xdr:colOff>
                    <xdr:row>87</xdr:row>
                    <xdr:rowOff>0</xdr:rowOff>
                  </from>
                  <to>
                    <xdr:col>2</xdr:col>
                    <xdr:colOff>95250</xdr:colOff>
                    <xdr:row>88</xdr:row>
                    <xdr:rowOff>9525</xdr:rowOff>
                  </to>
                </anchor>
              </controlPr>
            </control>
          </mc:Choice>
        </mc:AlternateContent>
        <mc:AlternateContent xmlns:mc="http://schemas.openxmlformats.org/markup-compatibility/2006">
          <mc:Choice Requires="x14">
            <control shapeId="9294" r:id="rId74" name="Check Box 78">
              <controlPr defaultSize="0" autoFill="0" autoLine="0" autoPict="0">
                <anchor moveWithCells="1">
                  <from>
                    <xdr:col>1</xdr:col>
                    <xdr:colOff>0</xdr:colOff>
                    <xdr:row>88</xdr:row>
                    <xdr:rowOff>0</xdr:rowOff>
                  </from>
                  <to>
                    <xdr:col>2</xdr:col>
                    <xdr:colOff>95250</xdr:colOff>
                    <xdr:row>89</xdr:row>
                    <xdr:rowOff>9525</xdr:rowOff>
                  </to>
                </anchor>
              </controlPr>
            </control>
          </mc:Choice>
        </mc:AlternateContent>
        <mc:AlternateContent xmlns:mc="http://schemas.openxmlformats.org/markup-compatibility/2006">
          <mc:Choice Requires="x14">
            <control shapeId="9295" r:id="rId75" name="Check Box 79">
              <controlPr defaultSize="0" autoFill="0" autoLine="0" autoPict="0">
                <anchor moveWithCells="1">
                  <from>
                    <xdr:col>1</xdr:col>
                    <xdr:colOff>0</xdr:colOff>
                    <xdr:row>89</xdr:row>
                    <xdr:rowOff>0</xdr:rowOff>
                  </from>
                  <to>
                    <xdr:col>2</xdr:col>
                    <xdr:colOff>95250</xdr:colOff>
                    <xdr:row>90</xdr:row>
                    <xdr:rowOff>9525</xdr:rowOff>
                  </to>
                </anchor>
              </controlPr>
            </control>
          </mc:Choice>
        </mc:AlternateContent>
        <mc:AlternateContent xmlns:mc="http://schemas.openxmlformats.org/markup-compatibility/2006">
          <mc:Choice Requires="x14">
            <control shapeId="9296" r:id="rId76" name="Check Box 80">
              <controlPr defaultSize="0" autoFill="0" autoLine="0" autoPict="0">
                <anchor moveWithCells="1">
                  <from>
                    <xdr:col>1</xdr:col>
                    <xdr:colOff>0</xdr:colOff>
                    <xdr:row>90</xdr:row>
                    <xdr:rowOff>0</xdr:rowOff>
                  </from>
                  <to>
                    <xdr:col>2</xdr:col>
                    <xdr:colOff>95250</xdr:colOff>
                    <xdr:row>91</xdr:row>
                    <xdr:rowOff>9525</xdr:rowOff>
                  </to>
                </anchor>
              </controlPr>
            </control>
          </mc:Choice>
        </mc:AlternateContent>
        <mc:AlternateContent xmlns:mc="http://schemas.openxmlformats.org/markup-compatibility/2006">
          <mc:Choice Requires="x14">
            <control shapeId="9297" r:id="rId77" name="Check Box 81">
              <controlPr defaultSize="0" autoFill="0" autoLine="0" autoPict="0">
                <anchor moveWithCells="1">
                  <from>
                    <xdr:col>1</xdr:col>
                    <xdr:colOff>0</xdr:colOff>
                    <xdr:row>91</xdr:row>
                    <xdr:rowOff>0</xdr:rowOff>
                  </from>
                  <to>
                    <xdr:col>2</xdr:col>
                    <xdr:colOff>95250</xdr:colOff>
                    <xdr:row>92</xdr:row>
                    <xdr:rowOff>9525</xdr:rowOff>
                  </to>
                </anchor>
              </controlPr>
            </control>
          </mc:Choice>
        </mc:AlternateContent>
        <mc:AlternateContent xmlns:mc="http://schemas.openxmlformats.org/markup-compatibility/2006">
          <mc:Choice Requires="x14">
            <control shapeId="9298" r:id="rId78" name="Check Box 82">
              <controlPr defaultSize="0" autoFill="0" autoLine="0" autoPict="0">
                <anchor moveWithCells="1">
                  <from>
                    <xdr:col>1</xdr:col>
                    <xdr:colOff>0</xdr:colOff>
                    <xdr:row>92</xdr:row>
                    <xdr:rowOff>0</xdr:rowOff>
                  </from>
                  <to>
                    <xdr:col>2</xdr:col>
                    <xdr:colOff>95250</xdr:colOff>
                    <xdr:row>93</xdr:row>
                    <xdr:rowOff>9525</xdr:rowOff>
                  </to>
                </anchor>
              </controlPr>
            </control>
          </mc:Choice>
        </mc:AlternateContent>
        <mc:AlternateContent xmlns:mc="http://schemas.openxmlformats.org/markup-compatibility/2006">
          <mc:Choice Requires="x14">
            <control shapeId="9299" r:id="rId79" name="Check Box 83">
              <controlPr defaultSize="0" autoFill="0" autoLine="0" autoPict="0">
                <anchor moveWithCells="1">
                  <from>
                    <xdr:col>1</xdr:col>
                    <xdr:colOff>0</xdr:colOff>
                    <xdr:row>93</xdr:row>
                    <xdr:rowOff>0</xdr:rowOff>
                  </from>
                  <to>
                    <xdr:col>2</xdr:col>
                    <xdr:colOff>95250</xdr:colOff>
                    <xdr:row>94</xdr:row>
                    <xdr:rowOff>9525</xdr:rowOff>
                  </to>
                </anchor>
              </controlPr>
            </control>
          </mc:Choice>
        </mc:AlternateContent>
        <mc:AlternateContent xmlns:mc="http://schemas.openxmlformats.org/markup-compatibility/2006">
          <mc:Choice Requires="x14">
            <control shapeId="9300" r:id="rId80" name="Check Box 84">
              <controlPr defaultSize="0" autoFill="0" autoLine="0" autoPict="0">
                <anchor moveWithCells="1">
                  <from>
                    <xdr:col>1</xdr:col>
                    <xdr:colOff>0</xdr:colOff>
                    <xdr:row>94</xdr:row>
                    <xdr:rowOff>0</xdr:rowOff>
                  </from>
                  <to>
                    <xdr:col>2</xdr:col>
                    <xdr:colOff>95250</xdr:colOff>
                    <xdr:row>95</xdr:row>
                    <xdr:rowOff>9525</xdr:rowOff>
                  </to>
                </anchor>
              </controlPr>
            </control>
          </mc:Choice>
        </mc:AlternateContent>
        <mc:AlternateContent xmlns:mc="http://schemas.openxmlformats.org/markup-compatibility/2006">
          <mc:Choice Requires="x14">
            <control shapeId="9301" r:id="rId81" name="Check Box 85">
              <controlPr defaultSize="0" autoFill="0" autoLine="0" autoPict="0">
                <anchor moveWithCells="1">
                  <from>
                    <xdr:col>1</xdr:col>
                    <xdr:colOff>0</xdr:colOff>
                    <xdr:row>95</xdr:row>
                    <xdr:rowOff>0</xdr:rowOff>
                  </from>
                  <to>
                    <xdr:col>2</xdr:col>
                    <xdr:colOff>95250</xdr:colOff>
                    <xdr:row>96</xdr:row>
                    <xdr:rowOff>9525</xdr:rowOff>
                  </to>
                </anchor>
              </controlPr>
            </control>
          </mc:Choice>
        </mc:AlternateContent>
        <mc:AlternateContent xmlns:mc="http://schemas.openxmlformats.org/markup-compatibility/2006">
          <mc:Choice Requires="x14">
            <control shapeId="9302" r:id="rId82" name="Check Box 86">
              <controlPr defaultSize="0" autoFill="0" autoLine="0" autoPict="0">
                <anchor moveWithCells="1">
                  <from>
                    <xdr:col>1</xdr:col>
                    <xdr:colOff>0</xdr:colOff>
                    <xdr:row>96</xdr:row>
                    <xdr:rowOff>0</xdr:rowOff>
                  </from>
                  <to>
                    <xdr:col>2</xdr:col>
                    <xdr:colOff>95250</xdr:colOff>
                    <xdr:row>97</xdr:row>
                    <xdr:rowOff>0</xdr:rowOff>
                  </to>
                </anchor>
              </controlPr>
            </control>
          </mc:Choice>
        </mc:AlternateContent>
        <mc:AlternateContent xmlns:mc="http://schemas.openxmlformats.org/markup-compatibility/2006">
          <mc:Choice Requires="x14">
            <control shapeId="9303" r:id="rId83" name="Check Box 87">
              <controlPr defaultSize="0" autoFill="0" autoLine="0" autoPict="0">
                <anchor moveWithCells="1">
                  <from>
                    <xdr:col>20</xdr:col>
                    <xdr:colOff>0</xdr:colOff>
                    <xdr:row>13</xdr:row>
                    <xdr:rowOff>0</xdr:rowOff>
                  </from>
                  <to>
                    <xdr:col>21</xdr:col>
                    <xdr:colOff>66675</xdr:colOff>
                    <xdr:row>14</xdr:row>
                    <xdr:rowOff>9525</xdr:rowOff>
                  </to>
                </anchor>
              </controlPr>
            </control>
          </mc:Choice>
        </mc:AlternateContent>
        <mc:AlternateContent xmlns:mc="http://schemas.openxmlformats.org/markup-compatibility/2006">
          <mc:Choice Requires="x14">
            <control shapeId="9304" r:id="rId84" name="Check Box 88">
              <controlPr defaultSize="0" autoFill="0" autoLine="0" autoPict="0">
                <anchor moveWithCells="1">
                  <from>
                    <xdr:col>28</xdr:col>
                    <xdr:colOff>0</xdr:colOff>
                    <xdr:row>13</xdr:row>
                    <xdr:rowOff>0</xdr:rowOff>
                  </from>
                  <to>
                    <xdr:col>29</xdr:col>
                    <xdr:colOff>66675</xdr:colOff>
                    <xdr:row>14</xdr:row>
                    <xdr:rowOff>9525</xdr:rowOff>
                  </to>
                </anchor>
              </controlPr>
            </control>
          </mc:Choice>
        </mc:AlternateContent>
        <mc:AlternateContent xmlns:mc="http://schemas.openxmlformats.org/markup-compatibility/2006">
          <mc:Choice Requires="x14">
            <control shapeId="9305" r:id="rId85" name="Check Box 89">
              <controlPr defaultSize="0" autoFill="0" autoLine="0" autoPict="0">
                <anchor moveWithCells="1">
                  <from>
                    <xdr:col>10</xdr:col>
                    <xdr:colOff>0</xdr:colOff>
                    <xdr:row>13</xdr:row>
                    <xdr:rowOff>0</xdr:rowOff>
                  </from>
                  <to>
                    <xdr:col>11</xdr:col>
                    <xdr:colOff>66675</xdr:colOff>
                    <xdr:row>14</xdr:row>
                    <xdr:rowOff>9525</xdr:rowOff>
                  </to>
                </anchor>
              </controlPr>
            </control>
          </mc:Choice>
        </mc:AlternateContent>
        <mc:AlternateContent xmlns:mc="http://schemas.openxmlformats.org/markup-compatibility/2006">
          <mc:Choice Requires="x14">
            <control shapeId="9306" r:id="rId86" name="Check Box 90">
              <controlPr defaultSize="0" autoFill="0" autoLine="0" autoPict="0">
                <anchor moveWithCells="1">
                  <from>
                    <xdr:col>10</xdr:col>
                    <xdr:colOff>0</xdr:colOff>
                    <xdr:row>57</xdr:row>
                    <xdr:rowOff>0</xdr:rowOff>
                  </from>
                  <to>
                    <xdr:col>11</xdr:col>
                    <xdr:colOff>66675</xdr:colOff>
                    <xdr:row>58</xdr:row>
                    <xdr:rowOff>9525</xdr:rowOff>
                  </to>
                </anchor>
              </controlPr>
            </control>
          </mc:Choice>
        </mc:AlternateContent>
        <mc:AlternateContent xmlns:mc="http://schemas.openxmlformats.org/markup-compatibility/2006">
          <mc:Choice Requires="x14">
            <control shapeId="9307" r:id="rId87" name="Check Box 91">
              <controlPr defaultSize="0" autoFill="0" autoLine="0" autoPict="0">
                <anchor moveWithCells="1">
                  <from>
                    <xdr:col>20</xdr:col>
                    <xdr:colOff>0</xdr:colOff>
                    <xdr:row>57</xdr:row>
                    <xdr:rowOff>0</xdr:rowOff>
                  </from>
                  <to>
                    <xdr:col>21</xdr:col>
                    <xdr:colOff>66675</xdr:colOff>
                    <xdr:row>58</xdr:row>
                    <xdr:rowOff>9525</xdr:rowOff>
                  </to>
                </anchor>
              </controlPr>
            </control>
          </mc:Choice>
        </mc:AlternateContent>
        <mc:AlternateContent xmlns:mc="http://schemas.openxmlformats.org/markup-compatibility/2006">
          <mc:Choice Requires="x14">
            <control shapeId="9308" r:id="rId88" name="Check Box 92">
              <controlPr defaultSize="0" autoFill="0" autoLine="0" autoPict="0">
                <anchor moveWithCells="1">
                  <from>
                    <xdr:col>28</xdr:col>
                    <xdr:colOff>0</xdr:colOff>
                    <xdr:row>57</xdr:row>
                    <xdr:rowOff>0</xdr:rowOff>
                  </from>
                  <to>
                    <xdr:col>29</xdr:col>
                    <xdr:colOff>66675</xdr:colOff>
                    <xdr:row>58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C3309-1F28-425E-BAAB-9AF65930E2AF}">
  <sheetPr codeName="Sheet2">
    <tabColor rgb="FFFFC000"/>
  </sheetPr>
  <dimension ref="B1:CC100"/>
  <sheetViews>
    <sheetView view="pageBreakPreview" zoomScale="98" zoomScaleNormal="100" zoomScaleSheetLayoutView="98" workbookViewId="0">
      <selection activeCell="AH14" sqref="AH14:AI14"/>
    </sheetView>
  </sheetViews>
  <sheetFormatPr defaultRowHeight="15.75"/>
  <cols>
    <col min="1" max="1" width="3.5703125" customWidth="1"/>
    <col min="2" max="5" width="3" style="44" customWidth="1"/>
    <col min="6" max="37" width="3.42578125" style="44" customWidth="1"/>
    <col min="38" max="39" width="9.140625" hidden="1" customWidth="1"/>
    <col min="40" max="40" width="10.28515625" hidden="1" customWidth="1"/>
    <col min="41" max="51" width="9.140625" hidden="1" customWidth="1"/>
    <col min="52" max="52" width="9.140625" customWidth="1"/>
    <col min="54" max="80" width="0" style="4" hidden="1" customWidth="1"/>
    <col min="81" max="89" width="0" hidden="1" customWidth="1"/>
  </cols>
  <sheetData>
    <row r="1" spans="2:81" ht="16.5">
      <c r="B1" s="652" t="s">
        <v>3</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4"/>
      <c r="AL1" s="31"/>
      <c r="AN1" s="32" t="s">
        <v>164</v>
      </c>
      <c r="AP1" s="32" t="s">
        <v>165</v>
      </c>
      <c r="AU1" s="33"/>
      <c r="AV1" s="33"/>
      <c r="AW1" s="33"/>
      <c r="AX1" s="33"/>
      <c r="AY1" s="34" t="str">
        <f>IF(OR(COUNTIF(BB1:BB139,TRUE)),"《"&amp;B1&amp;"》","")</f>
        <v/>
      </c>
    </row>
    <row r="2" spans="2:81">
      <c r="B2" s="655" t="s">
        <v>2</v>
      </c>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7"/>
      <c r="AL2" s="35" t="s">
        <v>166</v>
      </c>
      <c r="AM2" s="35" t="s">
        <v>167</v>
      </c>
      <c r="AN2" s="35" t="s">
        <v>168</v>
      </c>
      <c r="AO2" s="36" t="s">
        <v>169</v>
      </c>
      <c r="AP2" s="35" t="s">
        <v>170</v>
      </c>
      <c r="AQ2" s="35" t="s">
        <v>171</v>
      </c>
      <c r="AR2" s="35" t="s">
        <v>172</v>
      </c>
      <c r="AS2" s="35" t="s">
        <v>173</v>
      </c>
      <c r="AT2" s="35" t="s">
        <v>167</v>
      </c>
      <c r="AU2" s="37"/>
      <c r="AV2" s="37"/>
      <c r="AW2" s="33"/>
      <c r="AX2" s="33"/>
      <c r="AY2" s="38" t="str" cm="1">
        <f t="array" ref="AY2">IF(AY1&lt;&gt;"",LOOKUP(2,1/(AT3:AT1003&lt;&gt;""),AT3:AT1003),"")</f>
        <v/>
      </c>
    </row>
    <row r="3" spans="2:8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50"/>
      <c r="AL3" s="39">
        <v>1</v>
      </c>
      <c r="AM3" t="str">
        <f>B3</f>
        <v>家用洗潔劑 (Household Detergent)(樣品量各項約50cc,生物分解度500cc)</v>
      </c>
      <c r="AN3" t="b">
        <f>OR(BB6:BB16,BB18:BB22,BB24:BB30,BB33:BB35,BB37)</f>
        <v>0</v>
      </c>
      <c r="AO3" t="s">
        <v>174</v>
      </c>
      <c r="AP3" t="b">
        <f>TRUE</f>
        <v>1</v>
      </c>
      <c r="AQ3" s="40" t="b">
        <f>AND($AN3,$AP3)</f>
        <v>0</v>
      </c>
      <c r="AR3" s="40" t="b">
        <f>IF($AN3=TRUE,$AP3&lt;&gt;TRUE)</f>
        <v>0</v>
      </c>
      <c r="AT3" s="4" t="str">
        <f>IF(AQ3=TRUE,
    IF(AL3=3,
        IF(AM3="", "", "        "&amp;REPT("-", LEN(AO3) - LEN(SUBSTITUTE(AO3, "-", "")))&amp;AM3&amp;CHAR(10)),
        IF(AL3=1, ""&amp;AM3&amp;CHAR(10),
           IF(AL3=2, "      █"&amp;AM3&amp;CHAR(10), AM3&amp;CHAR(10))
        )
    ),
    "")</f>
        <v/>
      </c>
      <c r="AU3" s="33"/>
      <c r="AV3" s="33"/>
      <c r="AW3" s="33"/>
      <c r="AX3" s="33"/>
      <c r="AY3" s="40"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81">
      <c r="B4" s="644" t="s">
        <v>176</v>
      </c>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47">
        <f>COUNTIF(BB6:BB16,TRUE)</f>
        <v>0</v>
      </c>
      <c r="AL4" s="41">
        <v>1</v>
      </c>
      <c r="AM4" t="str">
        <f>IF(AS4="","",AS4)&amp;B4</f>
        <v>【!!!未完全填寫!!!】CNS 2477洗衣用合成清潔劑 (CNS 2477 Synthetic detergents for laundering)</v>
      </c>
      <c r="AN4" s="33" t="b">
        <f>OR(BB6:BB13,BB15)</f>
        <v>0</v>
      </c>
      <c r="AO4" s="33" t="s">
        <v>175</v>
      </c>
      <c r="AP4" t="b">
        <f>OR(BB6:BB16)</f>
        <v>0</v>
      </c>
      <c r="AQ4" s="40" t="b">
        <f t="shared" ref="AQ4:AQ67" si="0">AND($AN4,$AP4)</f>
        <v>0</v>
      </c>
      <c r="AR4" s="40" t="b">
        <f>IF($AN4=TRUE,$AP4&lt;&gt;TRUE)</f>
        <v>0</v>
      </c>
      <c r="AS4" t="str">
        <f>IF(OR(AL4=1,AL4=2),IF(AQ5&lt;&gt;TRUE,"【!!!未完全填寫!!!】",""),"")</f>
        <v>【!!!未完全填寫!!!】</v>
      </c>
      <c r="AT4" s="4" t="str">
        <f>AT3&amp;IF(AQ4=TRUE,
    IF(AL4=3,
        IF(AM4="", "", "        "&amp;REPT("-", LEN(AO4) - LEN(SUBSTITUTE(AO4, "-", "")))&amp;AM4&amp;CHAR(10)),
        IF(AL4=1, ""&amp;AM4&amp;CHAR(10),
           IF(AL4=2, "      █"&amp;AM4&amp;CHAR(10), AM4&amp;CHAR(10))
        )
    ),
    "")</f>
        <v/>
      </c>
      <c r="AU4" s="33"/>
      <c r="AV4" s="33"/>
      <c r="AW4" s="42"/>
      <c r="AX4" s="42"/>
      <c r="AY4" s="43"/>
    </row>
    <row r="5" spans="2:81">
      <c r="B5" s="658" t="s">
        <v>195</v>
      </c>
      <c r="C5" s="659"/>
      <c r="D5" s="659"/>
      <c r="E5" s="659"/>
      <c r="F5" s="659"/>
      <c r="G5" s="659"/>
      <c r="H5" s="659"/>
      <c r="I5" s="659"/>
      <c r="J5" s="659"/>
      <c r="K5" s="659"/>
      <c r="L5" s="659"/>
      <c r="M5" s="659"/>
      <c r="N5" s="659"/>
      <c r="O5" s="48"/>
      <c r="P5" s="651" t="s">
        <v>110</v>
      </c>
      <c r="Q5" s="651"/>
      <c r="R5" s="651"/>
      <c r="S5" s="651"/>
      <c r="T5" s="49"/>
      <c r="U5" s="48"/>
      <c r="V5" s="651" t="s">
        <v>111</v>
      </c>
      <c r="W5" s="651"/>
      <c r="X5" s="651"/>
      <c r="Y5" s="651"/>
      <c r="Z5" s="49"/>
      <c r="AA5" s="48"/>
      <c r="AB5" s="651" t="s">
        <v>112</v>
      </c>
      <c r="AC5" s="651"/>
      <c r="AD5" s="651"/>
      <c r="AE5" s="651"/>
      <c r="AF5" s="49"/>
      <c r="AG5" s="49"/>
      <c r="AH5" s="49"/>
      <c r="AI5" s="49"/>
      <c r="AJ5" s="49"/>
      <c r="AK5" s="50"/>
      <c r="AL5">
        <v>2</v>
      </c>
      <c r="AM5" t="str">
        <f>IF(OR(BO5,BU5,CA5),B5&amp;IF(BO5,P5,"")&amp;IF(BU5,V5,"")&amp;IF(CA5,AB5,""),"")</f>
        <v/>
      </c>
      <c r="AN5" t="b">
        <f>AN4</f>
        <v>0</v>
      </c>
      <c r="AO5" s="33" t="s">
        <v>175</v>
      </c>
      <c r="AP5" t="b">
        <f>OR(BO5,BU5,CA5)</f>
        <v>0</v>
      </c>
      <c r="AQ5" s="40" t="b">
        <f t="shared" si="0"/>
        <v>0</v>
      </c>
      <c r="AR5" s="40" t="b">
        <f t="shared" ref="AR5:AR67" si="1">IF($AN5=TRUE,$AP5&lt;&gt;TRUE)</f>
        <v>0</v>
      </c>
      <c r="AT5" s="4" t="str">
        <f t="shared" ref="AT5:AT68" si="2">AT4&amp;IF(AQ5=TRUE,
    IF(AL5=3,
        IF(AM5="", "", "        "&amp;REPT("-", LEN(AO5) - LEN(SUBSTITUTE(AO5, "-", "")))&amp;AM5&amp;CHAR(10)),
        IF(AL5=1, ""&amp;AM5&amp;CHAR(10),
           IF(AL5=2, "      █"&amp;AM5&amp;CHAR(10), AM5&amp;CHAR(10))
        )
    ),
    "")</f>
        <v/>
      </c>
      <c r="BO5" s="4" t="b">
        <v>0</v>
      </c>
      <c r="BU5" s="4" t="b">
        <v>0</v>
      </c>
      <c r="CA5" s="4" t="b">
        <v>0</v>
      </c>
    </row>
    <row r="6" spans="2:81">
      <c r="B6" s="51"/>
      <c r="C6" s="646" t="s">
        <v>113</v>
      </c>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7"/>
      <c r="AL6">
        <v>2</v>
      </c>
      <c r="AM6" t="str">
        <f>IF(BB6,C6,"")</f>
        <v/>
      </c>
      <c r="AN6" t="b">
        <f>BB6</f>
        <v>0</v>
      </c>
      <c r="AO6" t="s">
        <v>189</v>
      </c>
      <c r="AP6" t="b">
        <f>BB6</f>
        <v>0</v>
      </c>
      <c r="AQ6" s="40" t="b">
        <f t="shared" si="0"/>
        <v>0</v>
      </c>
      <c r="AR6" s="40" t="b">
        <f t="shared" si="1"/>
        <v>0</v>
      </c>
      <c r="AS6" s="33"/>
      <c r="AT6" s="4" t="str">
        <f t="shared" si="2"/>
        <v/>
      </c>
      <c r="BB6" s="4" t="b">
        <v>0</v>
      </c>
    </row>
    <row r="7" spans="2:81">
      <c r="B7" s="51"/>
      <c r="C7" s="646" t="s">
        <v>114</v>
      </c>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7"/>
      <c r="AL7">
        <v>2</v>
      </c>
      <c r="AM7" t="str">
        <f t="shared" ref="AM7:AM12" si="3">IF(BB7,C7,"")</f>
        <v/>
      </c>
      <c r="AN7" t="b">
        <f t="shared" ref="AN7:AN13" si="4">BB7</f>
        <v>0</v>
      </c>
      <c r="AO7" t="s">
        <v>189</v>
      </c>
      <c r="AP7" t="b">
        <f t="shared" ref="AP7:AP15" si="5">BB7</f>
        <v>0</v>
      </c>
      <c r="AQ7" s="40" t="b">
        <f t="shared" si="0"/>
        <v>0</v>
      </c>
      <c r="AR7" s="40" t="b">
        <f t="shared" si="1"/>
        <v>0</v>
      </c>
      <c r="AS7" s="33"/>
      <c r="AT7" s="4" t="str">
        <f t="shared" si="2"/>
        <v/>
      </c>
      <c r="BB7" s="4" t="b">
        <v>0</v>
      </c>
    </row>
    <row r="8" spans="2:81">
      <c r="B8" s="51"/>
      <c r="C8" s="646" t="s">
        <v>115</v>
      </c>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7"/>
      <c r="AL8">
        <v>2</v>
      </c>
      <c r="AM8" t="str">
        <f t="shared" si="3"/>
        <v/>
      </c>
      <c r="AN8" t="b">
        <f t="shared" si="4"/>
        <v>0</v>
      </c>
      <c r="AO8" t="s">
        <v>189</v>
      </c>
      <c r="AP8" t="b">
        <f t="shared" si="5"/>
        <v>0</v>
      </c>
      <c r="AQ8" s="40" t="b">
        <f t="shared" si="0"/>
        <v>0</v>
      </c>
      <c r="AR8" s="40" t="b">
        <f t="shared" si="1"/>
        <v>0</v>
      </c>
      <c r="AS8" s="33"/>
      <c r="AT8" s="4" t="str">
        <f t="shared" si="2"/>
        <v/>
      </c>
      <c r="BB8" s="4" t="b">
        <v>0</v>
      </c>
    </row>
    <row r="9" spans="2:81">
      <c r="B9" s="51"/>
      <c r="C9" s="646" t="s">
        <v>116</v>
      </c>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7"/>
      <c r="AL9">
        <v>2</v>
      </c>
      <c r="AM9" t="str">
        <f t="shared" si="3"/>
        <v/>
      </c>
      <c r="AN9" t="b">
        <f t="shared" si="4"/>
        <v>0</v>
      </c>
      <c r="AO9" t="s">
        <v>189</v>
      </c>
      <c r="AP9" t="b">
        <f t="shared" si="5"/>
        <v>0</v>
      </c>
      <c r="AQ9" s="40" t="b">
        <f t="shared" si="0"/>
        <v>0</v>
      </c>
      <c r="AR9" s="40" t="b">
        <f t="shared" si="1"/>
        <v>0</v>
      </c>
      <c r="AS9" s="33"/>
      <c r="AT9" s="4" t="str">
        <f t="shared" si="2"/>
        <v/>
      </c>
      <c r="BB9" s="4" t="b">
        <v>0</v>
      </c>
    </row>
    <row r="10" spans="2:81">
      <c r="B10" s="51"/>
      <c r="C10" s="646" t="s">
        <v>177</v>
      </c>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7"/>
      <c r="AL10">
        <v>2</v>
      </c>
      <c r="AM10" t="str">
        <f t="shared" si="3"/>
        <v/>
      </c>
      <c r="AN10" t="b">
        <f t="shared" si="4"/>
        <v>0</v>
      </c>
      <c r="AO10" t="s">
        <v>189</v>
      </c>
      <c r="AP10" t="b">
        <f t="shared" si="5"/>
        <v>0</v>
      </c>
      <c r="AQ10" s="40" t="b">
        <f t="shared" si="0"/>
        <v>0</v>
      </c>
      <c r="AR10" s="40" t="b">
        <f t="shared" si="1"/>
        <v>0</v>
      </c>
      <c r="AS10" s="33"/>
      <c r="AT10" s="4" t="str">
        <f t="shared" si="2"/>
        <v/>
      </c>
      <c r="BB10" s="4" t="b">
        <v>0</v>
      </c>
    </row>
    <row r="11" spans="2:81">
      <c r="B11" s="51"/>
      <c r="C11" s="646" t="s">
        <v>117</v>
      </c>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7"/>
      <c r="AL11">
        <v>2</v>
      </c>
      <c r="AM11" t="str">
        <f t="shared" si="3"/>
        <v/>
      </c>
      <c r="AN11" t="b">
        <f t="shared" si="4"/>
        <v>0</v>
      </c>
      <c r="AO11" t="s">
        <v>189</v>
      </c>
      <c r="AP11" t="b">
        <f t="shared" si="5"/>
        <v>0</v>
      </c>
      <c r="AQ11" s="40" t="b">
        <f t="shared" si="0"/>
        <v>0</v>
      </c>
      <c r="AR11" s="40" t="b">
        <f t="shared" si="1"/>
        <v>0</v>
      </c>
      <c r="AS11" s="33"/>
      <c r="AT11" s="4" t="str">
        <f t="shared" si="2"/>
        <v/>
      </c>
      <c r="BB11" s="4" t="b">
        <v>0</v>
      </c>
    </row>
    <row r="12" spans="2:81">
      <c r="B12" s="51"/>
      <c r="C12" s="662" t="s">
        <v>118</v>
      </c>
      <c r="D12" s="662"/>
      <c r="E12" s="662"/>
      <c r="F12" s="662"/>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3"/>
      <c r="AL12">
        <v>2</v>
      </c>
      <c r="AM12" t="str">
        <f t="shared" si="3"/>
        <v/>
      </c>
      <c r="AN12" t="b">
        <f t="shared" si="4"/>
        <v>0</v>
      </c>
      <c r="AO12" t="s">
        <v>189</v>
      </c>
      <c r="AP12" t="b">
        <f t="shared" si="5"/>
        <v>0</v>
      </c>
      <c r="AQ12" s="40" t="b">
        <f t="shared" si="0"/>
        <v>0</v>
      </c>
      <c r="AR12" s="40" t="b">
        <f t="shared" si="1"/>
        <v>0</v>
      </c>
      <c r="AS12" s="33"/>
      <c r="AT12" s="4" t="str">
        <f t="shared" si="2"/>
        <v/>
      </c>
      <c r="BB12" s="4" t="b">
        <v>0</v>
      </c>
    </row>
    <row r="13" spans="2:81">
      <c r="B13" s="51"/>
      <c r="C13" s="639" t="s">
        <v>214</v>
      </c>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40"/>
      <c r="AL13">
        <v>2</v>
      </c>
      <c r="AM13" t="str">
        <f>IF(BB13,IF(AS13="","",AS13)&amp;C13,"")</f>
        <v/>
      </c>
      <c r="AN13" t="b">
        <f t="shared" si="4"/>
        <v>0</v>
      </c>
      <c r="AO13" t="s">
        <v>189</v>
      </c>
      <c r="AP13" t="b">
        <f t="shared" si="5"/>
        <v>0</v>
      </c>
      <c r="AQ13" s="40" t="b">
        <f t="shared" si="0"/>
        <v>0</v>
      </c>
      <c r="AR13" s="40" t="b">
        <f t="shared" si="1"/>
        <v>0</v>
      </c>
      <c r="AS13" t="str">
        <f>IF(OR(AL13=1,AL13=2),IF(AQ14&lt;&gt;TRUE,"【!!!未完全填寫!!!】",""),"")</f>
        <v>【!!!未完全填寫!!!】</v>
      </c>
      <c r="AT13" s="4" t="str">
        <f t="shared" si="2"/>
        <v/>
      </c>
      <c r="BB13" s="4" t="b">
        <v>0</v>
      </c>
    </row>
    <row r="14" spans="2:81">
      <c r="B14" s="660" t="s">
        <v>216</v>
      </c>
      <c r="C14" s="661"/>
      <c r="D14" s="661"/>
      <c r="E14" s="661"/>
      <c r="F14" s="661"/>
      <c r="G14" s="661"/>
      <c r="H14" s="661"/>
      <c r="I14" s="661"/>
      <c r="J14" s="661"/>
      <c r="K14" s="52" t="b">
        <f>$BK$14</f>
        <v>0</v>
      </c>
      <c r="L14" s="664" t="s">
        <v>180</v>
      </c>
      <c r="M14" s="664"/>
      <c r="N14" s="664"/>
      <c r="O14" s="664"/>
      <c r="P14" s="664"/>
      <c r="Q14" s="664"/>
      <c r="R14" s="664"/>
      <c r="S14" s="664"/>
      <c r="T14" s="664"/>
      <c r="U14" s="45" t="b">
        <f>$BU$14</f>
        <v>0</v>
      </c>
      <c r="V14" s="664" t="s">
        <v>181</v>
      </c>
      <c r="W14" s="664"/>
      <c r="X14" s="664"/>
      <c r="Y14" s="664"/>
      <c r="Z14" s="664"/>
      <c r="AA14" s="664"/>
      <c r="AB14" s="46"/>
      <c r="AC14" s="45"/>
      <c r="AD14" s="664" t="s">
        <v>183</v>
      </c>
      <c r="AE14" s="664"/>
      <c r="AF14" s="664"/>
      <c r="AG14" s="664"/>
      <c r="AH14" s="665"/>
      <c r="AI14" s="665"/>
      <c r="AJ14" s="46" t="s">
        <v>188</v>
      </c>
      <c r="AK14" s="53"/>
      <c r="AL14">
        <v>3</v>
      </c>
      <c r="AM14" t="str">
        <f>IF(OR(BK14,BU14,CC14),B14&amp;IF(BK14,L14,"")&amp;IF(BU14,V14,"")&amp;IF(CC14,AD14&amp;AH14&amp;AJ14,""),"")</f>
        <v/>
      </c>
      <c r="AN14" t="b">
        <f>BB13</f>
        <v>0</v>
      </c>
      <c r="AO14" t="s">
        <v>190</v>
      </c>
      <c r="AP14" t="b">
        <f>OR(BK14,BU14,AND(CC14,AH14&lt;&gt;""))</f>
        <v>0</v>
      </c>
      <c r="AQ14" s="40" t="b">
        <f>AND($AN14,$AP14)</f>
        <v>0</v>
      </c>
      <c r="AR14" s="40" t="b">
        <f>IF($AN14=TRUE,$AP14&lt;&gt;TRUE)</f>
        <v>0</v>
      </c>
      <c r="AT14" s="4" t="str">
        <f t="shared" si="2"/>
        <v/>
      </c>
      <c r="BD14" s="4" t="b">
        <v>0</v>
      </c>
      <c r="BK14" s="4" t="b">
        <v>0</v>
      </c>
      <c r="BN14" s="4" t="b">
        <v>0</v>
      </c>
      <c r="BU14" s="4" t="b">
        <v>0</v>
      </c>
      <c r="BV14" s="4" t="b">
        <v>0</v>
      </c>
      <c r="CC14" t="b">
        <v>0</v>
      </c>
    </row>
    <row r="15" spans="2:81">
      <c r="B15" s="51"/>
      <c r="C15" s="646" t="s">
        <v>179</v>
      </c>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7"/>
      <c r="AL15">
        <v>2</v>
      </c>
      <c r="AM15" t="str">
        <f>IF(BB15,C15,"")</f>
        <v/>
      </c>
      <c r="AN15" t="b">
        <f>BB15</f>
        <v>0</v>
      </c>
      <c r="AO15" t="s">
        <v>189</v>
      </c>
      <c r="AP15" t="b">
        <f t="shared" si="5"/>
        <v>0</v>
      </c>
      <c r="AQ15" s="40" t="b">
        <f t="shared" si="0"/>
        <v>0</v>
      </c>
      <c r="AR15" s="40" t="b">
        <f t="shared" si="1"/>
        <v>0</v>
      </c>
      <c r="AS15" s="33"/>
      <c r="AT15" s="4" t="str">
        <f t="shared" si="2"/>
        <v/>
      </c>
      <c r="BB15" s="4" t="b">
        <v>0</v>
      </c>
    </row>
    <row r="16" spans="2:81">
      <c r="B16" s="54"/>
      <c r="C16" s="646" t="s">
        <v>196</v>
      </c>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7"/>
      <c r="AL16">
        <v>3</v>
      </c>
      <c r="AM16" t="str">
        <f>C16</f>
        <v xml:space="preserve">(Biodegradability of Anionic Surface Active Agent / Biodegradability of Nonionic Surface Active Agent) </v>
      </c>
      <c r="AN16" t="b">
        <f>BB15</f>
        <v>0</v>
      </c>
      <c r="AO16" t="s">
        <v>189</v>
      </c>
      <c r="AP16" t="b">
        <f>BB15</f>
        <v>0</v>
      </c>
      <c r="AQ16" s="40" t="b">
        <f t="shared" si="0"/>
        <v>0</v>
      </c>
      <c r="AR16" s="40" t="b">
        <f t="shared" si="1"/>
        <v>0</v>
      </c>
      <c r="AT16" s="4" t="str">
        <f t="shared" si="2"/>
        <v/>
      </c>
    </row>
    <row r="17" spans="2:54">
      <c r="B17" s="644" t="s">
        <v>197</v>
      </c>
      <c r="C17" s="645"/>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47">
        <f>COUNTIF(BB18:BB22,TRUE)</f>
        <v>0</v>
      </c>
      <c r="AL17" s="41">
        <v>1</v>
      </c>
      <c r="AM17" s="33" t="str">
        <f>B17</f>
        <v>CNS 4986合成清潔劑之化學分析法 (CNS 4986 Methods of Chemical Analysis for Synthetic Detergents)</v>
      </c>
      <c r="AN17" s="33" t="b">
        <f>OR(BB18:BB22)</f>
        <v>0</v>
      </c>
      <c r="AO17" s="33" t="s">
        <v>175</v>
      </c>
      <c r="AP17" t="b">
        <f>TRUE</f>
        <v>1</v>
      </c>
      <c r="AQ17" s="40" t="b">
        <f t="shared" si="0"/>
        <v>0</v>
      </c>
      <c r="AR17" s="40" t="b">
        <f t="shared" si="1"/>
        <v>0</v>
      </c>
      <c r="AS17" s="33"/>
      <c r="AT17" s="4" t="str">
        <f t="shared" si="2"/>
        <v/>
      </c>
    </row>
    <row r="18" spans="2:54">
      <c r="B18" s="51"/>
      <c r="C18" s="646" t="s">
        <v>119</v>
      </c>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7"/>
      <c r="AL18">
        <v>2</v>
      </c>
      <c r="AM18" t="str">
        <f t="shared" ref="AM18:AM22" si="6">IF(BB18,C18,"")</f>
        <v/>
      </c>
      <c r="AN18" t="b">
        <f>BB18</f>
        <v>0</v>
      </c>
      <c r="AO18" t="s">
        <v>189</v>
      </c>
      <c r="AP18" t="b">
        <f t="shared" ref="AP18:AP22" si="7">BB18</f>
        <v>0</v>
      </c>
      <c r="AQ18" s="40" t="b">
        <f t="shared" si="0"/>
        <v>0</v>
      </c>
      <c r="AR18" s="40" t="b">
        <f t="shared" si="1"/>
        <v>0</v>
      </c>
      <c r="AS18" s="33"/>
      <c r="AT18" s="4" t="str">
        <f t="shared" si="2"/>
        <v/>
      </c>
      <c r="BB18" s="4" t="b">
        <v>0</v>
      </c>
    </row>
    <row r="19" spans="2:54">
      <c r="B19" s="51"/>
      <c r="C19" s="646" t="s">
        <v>120</v>
      </c>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7"/>
      <c r="AL19">
        <v>2</v>
      </c>
      <c r="AM19" t="str">
        <f t="shared" si="6"/>
        <v/>
      </c>
      <c r="AN19" t="b">
        <f t="shared" ref="AN19:AN30" si="8">BB19</f>
        <v>0</v>
      </c>
      <c r="AO19" t="s">
        <v>189</v>
      </c>
      <c r="AP19" t="b">
        <f t="shared" si="7"/>
        <v>0</v>
      </c>
      <c r="AQ19" s="40" t="b">
        <f t="shared" si="0"/>
        <v>0</v>
      </c>
      <c r="AR19" s="40" t="b">
        <f t="shared" si="1"/>
        <v>0</v>
      </c>
      <c r="AS19" s="33"/>
      <c r="AT19" s="4" t="str">
        <f t="shared" si="2"/>
        <v/>
      </c>
      <c r="BB19" s="4" t="b">
        <v>0</v>
      </c>
    </row>
    <row r="20" spans="2:54">
      <c r="B20" s="51"/>
      <c r="C20" s="646" t="s">
        <v>178</v>
      </c>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7"/>
      <c r="AL20">
        <v>2</v>
      </c>
      <c r="AM20" t="str">
        <f t="shared" si="6"/>
        <v/>
      </c>
      <c r="AN20" t="b">
        <f t="shared" si="8"/>
        <v>0</v>
      </c>
      <c r="AO20" t="s">
        <v>189</v>
      </c>
      <c r="AP20" t="b">
        <f t="shared" si="7"/>
        <v>0</v>
      </c>
      <c r="AQ20" s="40" t="b">
        <f t="shared" si="0"/>
        <v>0</v>
      </c>
      <c r="AR20" s="40" t="b">
        <f t="shared" si="1"/>
        <v>0</v>
      </c>
      <c r="AS20" s="33"/>
      <c r="AT20" s="4" t="str">
        <f t="shared" si="2"/>
        <v/>
      </c>
      <c r="BB20" s="4" t="b">
        <v>0</v>
      </c>
    </row>
    <row r="21" spans="2:54">
      <c r="B21" s="51"/>
      <c r="C21" s="646" t="s">
        <v>117</v>
      </c>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7"/>
      <c r="AL21">
        <v>2</v>
      </c>
      <c r="AM21" t="str">
        <f t="shared" si="6"/>
        <v/>
      </c>
      <c r="AN21" t="b">
        <f t="shared" si="8"/>
        <v>0</v>
      </c>
      <c r="AO21" t="s">
        <v>189</v>
      </c>
      <c r="AP21" t="b">
        <f t="shared" si="7"/>
        <v>0</v>
      </c>
      <c r="AQ21" s="40" t="b">
        <f t="shared" si="0"/>
        <v>0</v>
      </c>
      <c r="AR21" s="40" t="b">
        <f t="shared" si="1"/>
        <v>0</v>
      </c>
      <c r="AS21" s="33"/>
      <c r="AT21" s="4" t="str">
        <f t="shared" si="2"/>
        <v/>
      </c>
      <c r="BB21" s="4" t="b">
        <v>0</v>
      </c>
    </row>
    <row r="22" spans="2:54">
      <c r="B22" s="51"/>
      <c r="C22" s="646" t="s">
        <v>121</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7"/>
      <c r="AL22">
        <v>2</v>
      </c>
      <c r="AM22" t="str">
        <f t="shared" si="6"/>
        <v/>
      </c>
      <c r="AN22" t="b">
        <f t="shared" si="8"/>
        <v>0</v>
      </c>
      <c r="AO22" t="s">
        <v>189</v>
      </c>
      <c r="AP22" t="b">
        <f t="shared" si="7"/>
        <v>0</v>
      </c>
      <c r="AQ22" s="40" t="b">
        <f t="shared" si="0"/>
        <v>0</v>
      </c>
      <c r="AR22" s="40" t="b">
        <f t="shared" si="1"/>
        <v>0</v>
      </c>
      <c r="AS22" s="33"/>
      <c r="AT22" s="4" t="str">
        <f t="shared" si="2"/>
        <v/>
      </c>
      <c r="BB22" s="4" t="b">
        <v>0</v>
      </c>
    </row>
    <row r="23" spans="2:54">
      <c r="B23" s="644" t="s">
        <v>198</v>
      </c>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47">
        <f>COUNTIF(BB24:BB30,TRUE)</f>
        <v>0</v>
      </c>
      <c r="AL23" s="41">
        <v>1</v>
      </c>
      <c r="AM23" s="33" t="str">
        <f>B23</f>
        <v>CNS 56肥皂檢驗法 (CNS 56 Methods of test for soaps) (樣品量:約2塊以上)</v>
      </c>
      <c r="AN23" s="33" t="b">
        <f>OR(BB24:BB30)</f>
        <v>0</v>
      </c>
      <c r="AO23" s="33" t="s">
        <v>175</v>
      </c>
      <c r="AP23" t="b">
        <f>TRUE</f>
        <v>1</v>
      </c>
      <c r="AQ23" s="40" t="b">
        <f t="shared" si="0"/>
        <v>0</v>
      </c>
      <c r="AR23" s="40" t="b">
        <f t="shared" si="1"/>
        <v>0</v>
      </c>
      <c r="AS23" s="33"/>
      <c r="AT23" s="4" t="str">
        <f t="shared" si="2"/>
        <v/>
      </c>
    </row>
    <row r="24" spans="2:54">
      <c r="B24" s="51"/>
      <c r="C24" s="646" t="s">
        <v>122</v>
      </c>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7"/>
      <c r="AL24">
        <v>2</v>
      </c>
      <c r="AM24" t="str">
        <f t="shared" ref="AM24:AM30" si="9">IF(BB24,C24,"")</f>
        <v/>
      </c>
      <c r="AN24" t="b">
        <f t="shared" si="8"/>
        <v>0</v>
      </c>
      <c r="AO24" t="s">
        <v>189</v>
      </c>
      <c r="AP24" t="b">
        <f t="shared" ref="AP24:AP30" si="10">BB24</f>
        <v>0</v>
      </c>
      <c r="AQ24" s="40" t="b">
        <f t="shared" si="0"/>
        <v>0</v>
      </c>
      <c r="AR24" s="40" t="b">
        <f t="shared" si="1"/>
        <v>0</v>
      </c>
      <c r="AS24" s="33"/>
      <c r="AT24" s="4" t="str">
        <f t="shared" si="2"/>
        <v/>
      </c>
      <c r="BB24" s="4" t="b">
        <v>0</v>
      </c>
    </row>
    <row r="25" spans="2:54">
      <c r="B25" s="51"/>
      <c r="C25" s="646" t="s">
        <v>123</v>
      </c>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c r="AL25">
        <v>2</v>
      </c>
      <c r="AM25" t="str">
        <f t="shared" si="9"/>
        <v/>
      </c>
      <c r="AN25" t="b">
        <f t="shared" si="8"/>
        <v>0</v>
      </c>
      <c r="AO25" t="s">
        <v>189</v>
      </c>
      <c r="AP25" t="b">
        <f t="shared" si="10"/>
        <v>0</v>
      </c>
      <c r="AQ25" s="40" t="b">
        <f t="shared" si="0"/>
        <v>0</v>
      </c>
      <c r="AR25" s="40" t="b">
        <f t="shared" si="1"/>
        <v>0</v>
      </c>
      <c r="AS25" s="33"/>
      <c r="AT25" s="4" t="str">
        <f t="shared" si="2"/>
        <v/>
      </c>
      <c r="BB25" s="4" t="b">
        <v>0</v>
      </c>
    </row>
    <row r="26" spans="2:54">
      <c r="B26" s="51"/>
      <c r="C26" s="646" t="s">
        <v>124</v>
      </c>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7"/>
      <c r="AL26">
        <v>2</v>
      </c>
      <c r="AM26" t="str">
        <f t="shared" si="9"/>
        <v/>
      </c>
      <c r="AN26" t="b">
        <f t="shared" si="8"/>
        <v>0</v>
      </c>
      <c r="AO26" t="s">
        <v>189</v>
      </c>
      <c r="AP26" t="b">
        <f t="shared" si="10"/>
        <v>0</v>
      </c>
      <c r="AQ26" s="40" t="b">
        <f t="shared" si="0"/>
        <v>0</v>
      </c>
      <c r="AR26" s="40" t="b">
        <f t="shared" si="1"/>
        <v>0</v>
      </c>
      <c r="AS26" s="33"/>
      <c r="AT26" s="4" t="str">
        <f t="shared" si="2"/>
        <v/>
      </c>
      <c r="BB26" s="4" t="b">
        <v>0</v>
      </c>
    </row>
    <row r="27" spans="2:54">
      <c r="B27" s="51"/>
      <c r="C27" s="646" t="s">
        <v>125</v>
      </c>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7"/>
      <c r="AL27">
        <v>2</v>
      </c>
      <c r="AM27" t="str">
        <f t="shared" si="9"/>
        <v/>
      </c>
      <c r="AN27" t="b">
        <f t="shared" si="8"/>
        <v>0</v>
      </c>
      <c r="AO27" t="s">
        <v>189</v>
      </c>
      <c r="AP27" t="b">
        <f t="shared" si="10"/>
        <v>0</v>
      </c>
      <c r="AQ27" s="40" t="b">
        <f t="shared" si="0"/>
        <v>0</v>
      </c>
      <c r="AR27" s="40" t="b">
        <f t="shared" si="1"/>
        <v>0</v>
      </c>
      <c r="AS27" s="33"/>
      <c r="AT27" s="4" t="str">
        <f t="shared" si="2"/>
        <v/>
      </c>
      <c r="BB27" s="4" t="b">
        <v>0</v>
      </c>
    </row>
    <row r="28" spans="2:54">
      <c r="B28" s="51"/>
      <c r="C28" s="646" t="s">
        <v>126</v>
      </c>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7"/>
      <c r="AL28">
        <v>2</v>
      </c>
      <c r="AM28" t="str">
        <f t="shared" si="9"/>
        <v/>
      </c>
      <c r="AN28" t="b">
        <f t="shared" si="8"/>
        <v>0</v>
      </c>
      <c r="AO28" t="s">
        <v>189</v>
      </c>
      <c r="AP28" t="b">
        <f t="shared" si="10"/>
        <v>0</v>
      </c>
      <c r="AQ28" s="40" t="b">
        <f t="shared" si="0"/>
        <v>0</v>
      </c>
      <c r="AR28" s="40" t="b">
        <f t="shared" si="1"/>
        <v>0</v>
      </c>
      <c r="AS28" s="33"/>
      <c r="AT28" s="4" t="str">
        <f t="shared" si="2"/>
        <v/>
      </c>
      <c r="BB28" s="4" t="b">
        <v>0</v>
      </c>
    </row>
    <row r="29" spans="2:54">
      <c r="B29" s="51"/>
      <c r="C29" s="646" t="s">
        <v>127</v>
      </c>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7"/>
      <c r="AL29">
        <v>2</v>
      </c>
      <c r="AM29" t="str">
        <f t="shared" si="9"/>
        <v/>
      </c>
      <c r="AN29" t="b">
        <f t="shared" si="8"/>
        <v>0</v>
      </c>
      <c r="AO29" t="s">
        <v>189</v>
      </c>
      <c r="AP29" t="b">
        <f t="shared" si="10"/>
        <v>0</v>
      </c>
      <c r="AQ29" s="40" t="b">
        <f t="shared" si="0"/>
        <v>0</v>
      </c>
      <c r="AR29" s="40" t="b">
        <f t="shared" si="1"/>
        <v>0</v>
      </c>
      <c r="AS29" s="33"/>
      <c r="AT29" s="4" t="str">
        <f t="shared" si="2"/>
        <v/>
      </c>
      <c r="BB29" s="4" t="b">
        <v>0</v>
      </c>
    </row>
    <row r="30" spans="2:54">
      <c r="B30" s="51"/>
      <c r="C30" s="646" t="s">
        <v>128</v>
      </c>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7"/>
      <c r="AL30">
        <v>2</v>
      </c>
      <c r="AM30" t="str">
        <f t="shared" si="9"/>
        <v/>
      </c>
      <c r="AN30" t="b">
        <f t="shared" si="8"/>
        <v>0</v>
      </c>
      <c r="AO30" t="s">
        <v>189</v>
      </c>
      <c r="AP30" t="b">
        <f t="shared" si="10"/>
        <v>0</v>
      </c>
      <c r="AQ30" s="40" t="b">
        <f t="shared" si="0"/>
        <v>0</v>
      </c>
      <c r="AR30" s="40" t="b">
        <f t="shared" si="1"/>
        <v>0</v>
      </c>
      <c r="AS30" s="33"/>
      <c r="AT30" s="4" t="str">
        <f t="shared" si="2"/>
        <v/>
      </c>
      <c r="BB30" s="4" t="b">
        <v>0</v>
      </c>
    </row>
    <row r="31" spans="2:54">
      <c r="B31" s="644" t="s">
        <v>199</v>
      </c>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47">
        <f>COUNTIF(BB33:BB35,TRUE)</f>
        <v>0</v>
      </c>
      <c r="AL31" s="41">
        <v>1</v>
      </c>
      <c r="AM31" s="33" t="str">
        <f>B31</f>
        <v>CNS 15480 清潔擦拭用發泡物-三聚氰胺泡棉(科技泡棉) (每項條件請提供樣品10*10cm  2塊)</v>
      </c>
      <c r="AN31" s="33" t="b">
        <f>OR(BB33:BB35)</f>
        <v>0</v>
      </c>
      <c r="AO31" s="33" t="s">
        <v>175</v>
      </c>
      <c r="AP31" t="b">
        <f>TRUE</f>
        <v>1</v>
      </c>
      <c r="AQ31" s="40" t="b">
        <f t="shared" si="0"/>
        <v>0</v>
      </c>
      <c r="AR31" s="40" t="b">
        <f t="shared" si="1"/>
        <v>0</v>
      </c>
      <c r="AS31" s="33"/>
      <c r="AT31" s="4" t="str">
        <f t="shared" si="2"/>
        <v/>
      </c>
    </row>
    <row r="32" spans="2:54">
      <c r="B32" s="644" t="s">
        <v>205</v>
      </c>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68"/>
      <c r="AL32">
        <v>1</v>
      </c>
      <c r="AM32" s="33" t="str">
        <f>B32</f>
        <v>(CNS 15480 Plastic foams for cleaning and erasing - 2,4,6-triamino-1,3,5-triazine (Melamine) foam - Safety requirements)</v>
      </c>
      <c r="AN32" s="33" t="b">
        <f>OR(BB33:BB35)</f>
        <v>0</v>
      </c>
      <c r="AO32" s="33" t="s">
        <v>175</v>
      </c>
      <c r="AP32" t="b">
        <f>TRUE</f>
        <v>1</v>
      </c>
      <c r="AQ32" s="40" t="b">
        <f t="shared" si="0"/>
        <v>0</v>
      </c>
      <c r="AR32" s="40" t="b">
        <f t="shared" si="1"/>
        <v>0</v>
      </c>
      <c r="AT32" s="4" t="str">
        <f t="shared" si="2"/>
        <v/>
      </c>
    </row>
    <row r="33" spans="2:54">
      <c r="B33" s="51"/>
      <c r="C33" s="646" t="s">
        <v>129</v>
      </c>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7"/>
      <c r="AL33">
        <v>2</v>
      </c>
      <c r="AM33" t="str">
        <f t="shared" ref="AM33:AM35" si="11">IF(BB33,C33,"")</f>
        <v/>
      </c>
      <c r="AN33" t="b">
        <f t="shared" ref="AN33:AN35" si="12">BB33</f>
        <v>0</v>
      </c>
      <c r="AO33" t="s">
        <v>189</v>
      </c>
      <c r="AP33" t="b">
        <f t="shared" ref="AP33:AP35" si="13">BB33</f>
        <v>0</v>
      </c>
      <c r="AQ33" s="40" t="b">
        <f t="shared" si="0"/>
        <v>0</v>
      </c>
      <c r="AR33" s="40" t="b">
        <f t="shared" si="1"/>
        <v>0</v>
      </c>
      <c r="AS33" s="33"/>
      <c r="AT33" s="4" t="str">
        <f t="shared" si="2"/>
        <v/>
      </c>
      <c r="BB33" s="4" t="b">
        <v>0</v>
      </c>
    </row>
    <row r="34" spans="2:54">
      <c r="B34" s="51"/>
      <c r="C34" s="646" t="s">
        <v>130</v>
      </c>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7"/>
      <c r="AL34">
        <v>2</v>
      </c>
      <c r="AM34" t="str">
        <f t="shared" si="11"/>
        <v/>
      </c>
      <c r="AN34" t="b">
        <f t="shared" si="12"/>
        <v>0</v>
      </c>
      <c r="AO34" t="s">
        <v>189</v>
      </c>
      <c r="AP34" t="b">
        <f t="shared" si="13"/>
        <v>0</v>
      </c>
      <c r="AQ34" s="40" t="b">
        <f t="shared" si="0"/>
        <v>0</v>
      </c>
      <c r="AR34" s="40" t="b">
        <f t="shared" si="1"/>
        <v>0</v>
      </c>
      <c r="AS34" s="33"/>
      <c r="AT34" s="4" t="str">
        <f t="shared" si="2"/>
        <v/>
      </c>
      <c r="BB34" s="4" t="b">
        <v>0</v>
      </c>
    </row>
    <row r="35" spans="2:54">
      <c r="B35" s="51"/>
      <c r="C35" s="646" t="s">
        <v>131</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7"/>
      <c r="AL35">
        <v>2</v>
      </c>
      <c r="AM35" t="str">
        <f t="shared" si="11"/>
        <v/>
      </c>
      <c r="AN35" t="b">
        <f t="shared" si="12"/>
        <v>0</v>
      </c>
      <c r="AO35" t="s">
        <v>189</v>
      </c>
      <c r="AP35" t="b">
        <f t="shared" si="13"/>
        <v>0</v>
      </c>
      <c r="AQ35" s="40" t="b">
        <f t="shared" si="0"/>
        <v>0</v>
      </c>
      <c r="AR35" s="40" t="b">
        <f t="shared" si="1"/>
        <v>0</v>
      </c>
      <c r="AS35" s="33"/>
      <c r="AT35" s="4" t="str">
        <f t="shared" si="2"/>
        <v/>
      </c>
      <c r="BB35" s="4" t="b">
        <v>0</v>
      </c>
    </row>
    <row r="36" spans="2:54">
      <c r="B36" s="644" t="s">
        <v>200</v>
      </c>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47">
        <f>COUNTIF(BB37,TRUE)</f>
        <v>0</v>
      </c>
      <c r="AL36" s="41">
        <v>1</v>
      </c>
      <c r="AM36" s="33" t="str">
        <f>B36</f>
        <v>漂白液 (Bleach)</v>
      </c>
      <c r="AN36" s="33" t="b">
        <f>OR(BB37)</f>
        <v>0</v>
      </c>
      <c r="AO36" s="33" t="s">
        <v>175</v>
      </c>
      <c r="AP36" t="b">
        <f>TRUE</f>
        <v>1</v>
      </c>
      <c r="AQ36" s="40" t="b">
        <f t="shared" si="0"/>
        <v>0</v>
      </c>
      <c r="AR36" s="40" t="b">
        <f t="shared" si="1"/>
        <v>0</v>
      </c>
      <c r="AS36" s="33"/>
      <c r="AT36" s="4" t="str">
        <f t="shared" si="2"/>
        <v/>
      </c>
    </row>
    <row r="37" spans="2:54">
      <c r="B37" s="51"/>
      <c r="C37" s="646" t="s">
        <v>132</v>
      </c>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7"/>
      <c r="AL37">
        <v>2</v>
      </c>
      <c r="AM37" t="str">
        <f t="shared" ref="AM37" si="14">IF(BB37,C37,"")</f>
        <v/>
      </c>
      <c r="AN37" t="b">
        <f t="shared" ref="AN37" si="15">BB37</f>
        <v>0</v>
      </c>
      <c r="AO37" t="s">
        <v>189</v>
      </c>
      <c r="AP37" t="b">
        <f t="shared" ref="AP37" si="16">BB37</f>
        <v>0</v>
      </c>
      <c r="AQ37" s="40" t="b">
        <f t="shared" si="0"/>
        <v>0</v>
      </c>
      <c r="AR37" s="40" t="b">
        <f t="shared" si="1"/>
        <v>0</v>
      </c>
      <c r="AS37" s="33"/>
      <c r="AT37" s="4" t="str">
        <f t="shared" si="2"/>
        <v/>
      </c>
      <c r="BB37" s="4" t="b">
        <v>0</v>
      </c>
    </row>
    <row r="38" spans="2:54">
      <c r="B38" s="648" t="s">
        <v>201</v>
      </c>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c r="AJ38" s="649"/>
      <c r="AK38" s="650"/>
      <c r="AL38" s="39">
        <v>1</v>
      </c>
      <c r="AM38" t="str">
        <f>B38</f>
        <v>食品用洗潔劑 (Food Detergent) (樣品量各項約50cc,生物分解度500cc)</v>
      </c>
      <c r="AN38" t="b">
        <f>OR(BB40:BB43,BB46:BB47,BB49:BB61)</f>
        <v>0</v>
      </c>
      <c r="AO38" t="s">
        <v>174</v>
      </c>
      <c r="AP38" t="b">
        <f>TRUE</f>
        <v>1</v>
      </c>
      <c r="AQ38" s="40" t="b">
        <f t="shared" si="0"/>
        <v>0</v>
      </c>
      <c r="AR38" s="40" t="b">
        <f t="shared" si="1"/>
        <v>0</v>
      </c>
      <c r="AT38" s="4" t="str">
        <f t="shared" si="2"/>
        <v/>
      </c>
    </row>
    <row r="39" spans="2:54">
      <c r="B39" s="644" t="s">
        <v>202</v>
      </c>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47">
        <f>COUNTIF(BB40:BB43,TRUE)</f>
        <v>0</v>
      </c>
      <c r="AL39" s="41">
        <v>1</v>
      </c>
      <c r="AM39" s="33" t="str">
        <f>B39</f>
        <v>衛授食字第1091901714號-食品用洗潔劑檢驗方法(MOHWD0002.02) (Methods of Test for Food Use Detergents (MOHWD0002.02))</v>
      </c>
      <c r="AN39" s="33" t="b">
        <f>OR(BB40:BB43)</f>
        <v>0</v>
      </c>
      <c r="AO39" s="33" t="s">
        <v>175</v>
      </c>
      <c r="AP39" t="b">
        <f>TRUE</f>
        <v>1</v>
      </c>
      <c r="AQ39" s="40" t="b">
        <f t="shared" si="0"/>
        <v>0</v>
      </c>
      <c r="AR39" s="40" t="b">
        <f t="shared" si="1"/>
        <v>0</v>
      </c>
      <c r="AS39" s="33"/>
      <c r="AT39" s="4" t="str">
        <f t="shared" si="2"/>
        <v/>
      </c>
    </row>
    <row r="40" spans="2:54">
      <c r="B40" s="51"/>
      <c r="C40" s="646" t="s">
        <v>133</v>
      </c>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7"/>
      <c r="AL40">
        <v>2</v>
      </c>
      <c r="AM40" t="str">
        <f t="shared" ref="AM40:AM41" si="17">IF(BB40,C40,"")</f>
        <v/>
      </c>
      <c r="AN40" t="b">
        <f t="shared" ref="AN40:AN43" si="18">BB40</f>
        <v>0</v>
      </c>
      <c r="AO40" t="s">
        <v>189</v>
      </c>
      <c r="AP40" t="b">
        <f t="shared" ref="AP40:AP43" si="19">BB40</f>
        <v>0</v>
      </c>
      <c r="AQ40" s="40" t="b">
        <f t="shared" si="0"/>
        <v>0</v>
      </c>
      <c r="AR40" s="40" t="b">
        <f t="shared" si="1"/>
        <v>0</v>
      </c>
      <c r="AS40" s="33"/>
      <c r="AT40" s="4" t="str">
        <f t="shared" si="2"/>
        <v/>
      </c>
      <c r="BB40" s="4" t="b">
        <v>0</v>
      </c>
    </row>
    <row r="41" spans="2:54">
      <c r="B41" s="51"/>
      <c r="C41" s="646" t="s">
        <v>121</v>
      </c>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7"/>
      <c r="AL41">
        <v>2</v>
      </c>
      <c r="AM41" t="str">
        <f t="shared" si="17"/>
        <v/>
      </c>
      <c r="AN41" t="b">
        <f t="shared" si="18"/>
        <v>0</v>
      </c>
      <c r="AO41" t="s">
        <v>189</v>
      </c>
      <c r="AP41" t="b">
        <f t="shared" si="19"/>
        <v>0</v>
      </c>
      <c r="AQ41" s="40" t="b">
        <f t="shared" si="0"/>
        <v>0</v>
      </c>
      <c r="AR41" s="40" t="b">
        <f t="shared" si="1"/>
        <v>0</v>
      </c>
      <c r="AS41" s="33"/>
      <c r="AT41" s="4" t="str">
        <f t="shared" si="2"/>
        <v/>
      </c>
      <c r="BB41" s="4" t="b">
        <v>0</v>
      </c>
    </row>
    <row r="42" spans="2:54">
      <c r="B42" s="51"/>
      <c r="C42" s="673" t="s">
        <v>184</v>
      </c>
      <c r="D42" s="673"/>
      <c r="E42" s="673"/>
      <c r="F42" s="673"/>
      <c r="G42" s="673"/>
      <c r="H42" s="673"/>
      <c r="I42" s="673"/>
      <c r="J42" s="673"/>
      <c r="K42" s="673"/>
      <c r="L42" s="673"/>
      <c r="M42" s="673"/>
      <c r="N42" s="673"/>
      <c r="O42" s="673"/>
      <c r="P42" s="673"/>
      <c r="Q42" s="673"/>
      <c r="R42" s="673"/>
      <c r="S42" s="673"/>
      <c r="T42" s="673"/>
      <c r="U42" s="673"/>
      <c r="V42" s="673"/>
      <c r="W42" s="673"/>
      <c r="X42" s="673"/>
      <c r="Y42" s="617"/>
      <c r="Z42" s="617"/>
      <c r="AA42" s="49" t="s">
        <v>182</v>
      </c>
      <c r="AB42" s="49"/>
      <c r="AC42" s="49"/>
      <c r="AD42" s="49"/>
      <c r="AE42" s="49"/>
      <c r="AF42" s="49"/>
      <c r="AG42" s="49"/>
      <c r="AH42" s="49"/>
      <c r="AI42" s="49"/>
      <c r="AJ42" s="49"/>
      <c r="AK42" s="50"/>
      <c r="AL42">
        <v>2</v>
      </c>
      <c r="AM42" t="str">
        <f>IF(BB42,IF(AS42="","",AS42)&amp;C42&amp;Y42&amp;AA42,"")</f>
        <v/>
      </c>
      <c r="AN42" t="b">
        <f t="shared" si="18"/>
        <v>0</v>
      </c>
      <c r="AO42" t="s">
        <v>189</v>
      </c>
      <c r="AP42" t="b">
        <f t="shared" si="19"/>
        <v>0</v>
      </c>
      <c r="AQ42" s="40" t="b">
        <f t="shared" si="0"/>
        <v>0</v>
      </c>
      <c r="AR42" s="40" t="b">
        <f t="shared" si="1"/>
        <v>0</v>
      </c>
      <c r="AT42" s="4" t="str">
        <f t="shared" si="2"/>
        <v/>
      </c>
      <c r="BB42" s="4" t="b">
        <v>0</v>
      </c>
    </row>
    <row r="43" spans="2:54">
      <c r="B43" s="51"/>
      <c r="C43" s="673" t="s">
        <v>185</v>
      </c>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17"/>
      <c r="AB43" s="617"/>
      <c r="AC43" s="49" t="s">
        <v>182</v>
      </c>
      <c r="AD43" s="49"/>
      <c r="AE43" s="49"/>
      <c r="AF43" s="49"/>
      <c r="AG43" s="49"/>
      <c r="AH43" s="49"/>
      <c r="AI43" s="49"/>
      <c r="AJ43" s="49"/>
      <c r="AK43" s="50"/>
      <c r="AL43">
        <v>2</v>
      </c>
      <c r="AM43" t="str">
        <f>IF(BB43,IF(AS43="","",AS43)&amp;C43&amp;AA43&amp;AC43,"")</f>
        <v/>
      </c>
      <c r="AN43" t="b">
        <f t="shared" si="18"/>
        <v>0</v>
      </c>
      <c r="AO43" t="s">
        <v>189</v>
      </c>
      <c r="AP43" t="b">
        <f t="shared" si="19"/>
        <v>0</v>
      </c>
      <c r="AQ43" s="40" t="b">
        <f t="shared" si="0"/>
        <v>0</v>
      </c>
      <c r="AR43" s="40" t="b">
        <f t="shared" si="1"/>
        <v>0</v>
      </c>
      <c r="AT43" s="4" t="str">
        <f t="shared" si="2"/>
        <v/>
      </c>
      <c r="BB43" s="4" t="b">
        <v>0</v>
      </c>
    </row>
    <row r="44" spans="2:54">
      <c r="B44" s="644" t="s">
        <v>187</v>
      </c>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47">
        <f>COUNTIF(BB46:BB47,TRUE)</f>
        <v>0</v>
      </c>
      <c r="AL44" s="41">
        <v>1</v>
      </c>
      <c r="AM44" s="33" t="str">
        <f>B44</f>
        <v>衛授食字第 1111900199號公告修正-食品用洗潔劑中壬基苯酚及壬基苯酚聚乙氧基醇類檢驗方法(MOHWD0001.02)</v>
      </c>
      <c r="AN44" s="33" t="b">
        <f>OR(BB46:BB47)</f>
        <v>0</v>
      </c>
      <c r="AO44" s="33" t="s">
        <v>175</v>
      </c>
      <c r="AP44" t="b">
        <f>TRUE</f>
        <v>1</v>
      </c>
      <c r="AQ44" s="40" t="b">
        <f t="shared" si="0"/>
        <v>0</v>
      </c>
      <c r="AR44" s="40" t="b">
        <f t="shared" si="1"/>
        <v>0</v>
      </c>
      <c r="AS44" s="33"/>
      <c r="AT44" s="4" t="str">
        <f t="shared" si="2"/>
        <v/>
      </c>
    </row>
    <row r="45" spans="2:54">
      <c r="B45" s="644" t="s">
        <v>206</v>
      </c>
      <c r="C45" s="645"/>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68"/>
      <c r="AL45">
        <v>1</v>
      </c>
      <c r="AM45" s="33" t="str">
        <f>B45</f>
        <v>(Method of Test for Nonylphenol and Nonylphenol Polyethoxylates in Food Use Detergents (MOHWD0001.02))</v>
      </c>
      <c r="AN45" t="b">
        <f>OR(BB46:BB47)</f>
        <v>0</v>
      </c>
      <c r="AO45" s="33" t="s">
        <v>175</v>
      </c>
      <c r="AP45" t="b">
        <v>1</v>
      </c>
      <c r="AQ45" s="40" t="b">
        <f t="shared" si="0"/>
        <v>0</v>
      </c>
      <c r="AR45" s="40" t="b">
        <f t="shared" si="1"/>
        <v>0</v>
      </c>
      <c r="AT45" s="4" t="str">
        <f t="shared" si="2"/>
        <v/>
      </c>
    </row>
    <row r="46" spans="2:54">
      <c r="B46" s="51"/>
      <c r="C46" s="646" t="s">
        <v>115</v>
      </c>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7"/>
      <c r="AL46">
        <v>2</v>
      </c>
      <c r="AM46" t="str">
        <f t="shared" ref="AM46:AM54" si="20">IF(BB46,C46,"")</f>
        <v/>
      </c>
      <c r="AN46" t="b">
        <f t="shared" ref="AN46:AN47" si="21">BB46</f>
        <v>0</v>
      </c>
      <c r="AO46" t="s">
        <v>189</v>
      </c>
      <c r="AP46" t="b">
        <f t="shared" ref="AP46:AP47" si="22">BB46</f>
        <v>0</v>
      </c>
      <c r="AQ46" s="40" t="b">
        <f t="shared" si="0"/>
        <v>0</v>
      </c>
      <c r="AR46" s="40" t="b">
        <f t="shared" si="1"/>
        <v>0</v>
      </c>
      <c r="AS46" s="33"/>
      <c r="AT46" s="4" t="str">
        <f t="shared" si="2"/>
        <v/>
      </c>
      <c r="BB46" s="4" t="b">
        <v>0</v>
      </c>
    </row>
    <row r="47" spans="2:54">
      <c r="B47" s="51"/>
      <c r="C47" s="646" t="s">
        <v>116</v>
      </c>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7"/>
      <c r="AL47">
        <v>2</v>
      </c>
      <c r="AM47" t="str">
        <f t="shared" si="20"/>
        <v/>
      </c>
      <c r="AN47" t="b">
        <f t="shared" si="21"/>
        <v>0</v>
      </c>
      <c r="AO47" t="s">
        <v>189</v>
      </c>
      <c r="AP47" t="b">
        <f t="shared" si="22"/>
        <v>0</v>
      </c>
      <c r="AQ47" s="40" t="b">
        <f t="shared" si="0"/>
        <v>0</v>
      </c>
      <c r="AR47" s="40" t="b">
        <f t="shared" si="1"/>
        <v>0</v>
      </c>
      <c r="AS47" s="33"/>
      <c r="AT47" s="4" t="str">
        <f t="shared" si="2"/>
        <v/>
      </c>
      <c r="BB47" s="4" t="b">
        <v>0</v>
      </c>
    </row>
    <row r="48" spans="2:54">
      <c r="B48" s="644" t="s">
        <v>203</v>
      </c>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47">
        <f>COUNTIF(BB49:BB61,TRUE)</f>
        <v>0</v>
      </c>
      <c r="AL48" s="41">
        <v>1</v>
      </c>
      <c r="AM48" s="33" t="str">
        <f>B48</f>
        <v>CNS 3800食品及食品餐具清潔劑 (CNS 3800 Synthetic detergent for food and kitchen utensil)</v>
      </c>
      <c r="AN48" s="33" t="b">
        <f>OR(BB49:BB61)</f>
        <v>0</v>
      </c>
      <c r="AO48" s="33" t="s">
        <v>175</v>
      </c>
      <c r="AP48" t="b">
        <f>TRUE</f>
        <v>1</v>
      </c>
      <c r="AQ48" s="40" t="b">
        <f t="shared" si="0"/>
        <v>0</v>
      </c>
      <c r="AR48" s="40" t="b">
        <f t="shared" si="1"/>
        <v>0</v>
      </c>
      <c r="AS48" s="33"/>
      <c r="AT48" s="4" t="str">
        <f t="shared" si="2"/>
        <v/>
      </c>
    </row>
    <row r="49" spans="2:81">
      <c r="B49" s="51"/>
      <c r="C49" s="646" t="s">
        <v>134</v>
      </c>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7"/>
      <c r="AL49">
        <v>2</v>
      </c>
      <c r="AM49" t="str">
        <f t="shared" si="20"/>
        <v/>
      </c>
      <c r="AN49" t="b">
        <f t="shared" ref="AN49:AN61" si="23">BB49</f>
        <v>0</v>
      </c>
      <c r="AO49" t="s">
        <v>189</v>
      </c>
      <c r="AP49" t="b">
        <f t="shared" ref="AP49:AP57" si="24">BB49</f>
        <v>0</v>
      </c>
      <c r="AQ49" s="40" t="b">
        <f t="shared" si="0"/>
        <v>0</v>
      </c>
      <c r="AR49" s="40" t="b">
        <f t="shared" si="1"/>
        <v>0</v>
      </c>
      <c r="AS49" s="33"/>
      <c r="AT49" s="4" t="str">
        <f t="shared" si="2"/>
        <v/>
      </c>
      <c r="BB49" s="4" t="b">
        <v>0</v>
      </c>
    </row>
    <row r="50" spans="2:81">
      <c r="B50" s="51"/>
      <c r="C50" s="646" t="s">
        <v>113</v>
      </c>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7"/>
      <c r="AL50">
        <v>2</v>
      </c>
      <c r="AM50" t="str">
        <f t="shared" si="20"/>
        <v/>
      </c>
      <c r="AN50" t="b">
        <f t="shared" si="23"/>
        <v>0</v>
      </c>
      <c r="AO50" t="s">
        <v>189</v>
      </c>
      <c r="AP50" t="b">
        <f t="shared" si="24"/>
        <v>0</v>
      </c>
      <c r="AQ50" s="40" t="b">
        <f t="shared" si="0"/>
        <v>0</v>
      </c>
      <c r="AR50" s="40" t="b">
        <f t="shared" si="1"/>
        <v>0</v>
      </c>
      <c r="AS50" s="33"/>
      <c r="AT50" s="4" t="str">
        <f t="shared" si="2"/>
        <v/>
      </c>
      <c r="BB50" s="4" t="b">
        <v>0</v>
      </c>
    </row>
    <row r="51" spans="2:81">
      <c r="B51" s="51"/>
      <c r="C51" s="646" t="s">
        <v>207</v>
      </c>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7"/>
      <c r="AL51">
        <v>2</v>
      </c>
      <c r="AM51" t="str">
        <f t="shared" si="20"/>
        <v/>
      </c>
      <c r="AN51" t="b">
        <f t="shared" si="23"/>
        <v>0</v>
      </c>
      <c r="AO51" t="s">
        <v>189</v>
      </c>
      <c r="AP51" t="b">
        <f t="shared" si="24"/>
        <v>0</v>
      </c>
      <c r="AQ51" s="40" t="b">
        <f t="shared" si="0"/>
        <v>0</v>
      </c>
      <c r="AR51" s="40" t="b">
        <f t="shared" si="1"/>
        <v>0</v>
      </c>
      <c r="AS51" s="33"/>
      <c r="AT51" s="4" t="str">
        <f t="shared" si="2"/>
        <v/>
      </c>
      <c r="BB51" s="4" t="b">
        <v>0</v>
      </c>
    </row>
    <row r="52" spans="2:81">
      <c r="B52" s="51"/>
      <c r="C52" s="646" t="s">
        <v>213</v>
      </c>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7"/>
      <c r="AL52">
        <v>2</v>
      </c>
      <c r="AM52" t="str">
        <f t="shared" si="20"/>
        <v/>
      </c>
      <c r="AN52" t="b">
        <f t="shared" si="23"/>
        <v>0</v>
      </c>
      <c r="AO52" t="s">
        <v>189</v>
      </c>
      <c r="AP52" t="b">
        <f t="shared" si="24"/>
        <v>0</v>
      </c>
      <c r="AQ52" s="40" t="b">
        <f t="shared" si="0"/>
        <v>0</v>
      </c>
      <c r="AR52" s="40" t="b">
        <f t="shared" si="1"/>
        <v>0</v>
      </c>
      <c r="AS52" s="33"/>
      <c r="AT52" s="4" t="str">
        <f t="shared" si="2"/>
        <v/>
      </c>
      <c r="BB52" s="4" t="b">
        <v>0</v>
      </c>
    </row>
    <row r="53" spans="2:81">
      <c r="B53" s="51"/>
      <c r="C53" s="646" t="s">
        <v>208</v>
      </c>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7"/>
      <c r="AL53">
        <v>2</v>
      </c>
      <c r="AM53" t="str">
        <f t="shared" si="20"/>
        <v/>
      </c>
      <c r="AN53" t="b">
        <f t="shared" si="23"/>
        <v>0</v>
      </c>
      <c r="AO53" t="s">
        <v>189</v>
      </c>
      <c r="AP53" t="b">
        <f t="shared" si="24"/>
        <v>0</v>
      </c>
      <c r="AQ53" s="40" t="b">
        <f t="shared" si="0"/>
        <v>0</v>
      </c>
      <c r="AR53" s="40" t="b">
        <f t="shared" si="1"/>
        <v>0</v>
      </c>
      <c r="AS53" s="33"/>
      <c r="AT53" s="4" t="str">
        <f t="shared" si="2"/>
        <v/>
      </c>
      <c r="BB53" s="4" t="b">
        <v>0</v>
      </c>
    </row>
    <row r="54" spans="2:81">
      <c r="B54" s="51"/>
      <c r="C54" s="646" t="s">
        <v>114</v>
      </c>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7"/>
      <c r="AL54">
        <v>2</v>
      </c>
      <c r="AM54" t="str">
        <f t="shared" si="20"/>
        <v/>
      </c>
      <c r="AN54" t="b">
        <f t="shared" si="23"/>
        <v>0</v>
      </c>
      <c r="AO54" t="s">
        <v>189</v>
      </c>
      <c r="AP54" t="b">
        <f t="shared" si="24"/>
        <v>0</v>
      </c>
      <c r="AQ54" s="40" t="b">
        <f t="shared" si="0"/>
        <v>0</v>
      </c>
      <c r="AR54" s="40" t="b">
        <f t="shared" si="1"/>
        <v>0</v>
      </c>
      <c r="AS54" s="33"/>
      <c r="AT54" s="4" t="str">
        <f t="shared" si="2"/>
        <v/>
      </c>
      <c r="BB54" s="4" t="b">
        <v>0</v>
      </c>
    </row>
    <row r="55" spans="2:81">
      <c r="B55" s="51"/>
      <c r="C55" s="651" t="s">
        <v>217</v>
      </c>
      <c r="D55" s="651"/>
      <c r="E55" s="651"/>
      <c r="F55" s="651"/>
      <c r="G55" s="651"/>
      <c r="H55" s="651"/>
      <c r="I55" s="651"/>
      <c r="J55" s="651"/>
      <c r="K55" s="651"/>
      <c r="L55" s="651"/>
      <c r="M55" s="651"/>
      <c r="N55" s="651"/>
      <c r="O55" s="651" t="s">
        <v>218</v>
      </c>
      <c r="P55" s="651"/>
      <c r="Q55" s="651"/>
      <c r="R55" s="651"/>
      <c r="S55" s="651"/>
      <c r="T55" s="651"/>
      <c r="U55" s="651"/>
      <c r="V55" s="651"/>
      <c r="W55" s="651"/>
      <c r="X55" s="651"/>
      <c r="Y55" s="651"/>
      <c r="Z55" s="617"/>
      <c r="AA55" s="617"/>
      <c r="AB55" s="49" t="s">
        <v>182</v>
      </c>
      <c r="AC55" s="49"/>
      <c r="AD55" s="49"/>
      <c r="AE55" s="49"/>
      <c r="AF55" s="49"/>
      <c r="AG55" s="49"/>
      <c r="AH55" s="49"/>
      <c r="AI55" s="49"/>
      <c r="AJ55" s="49"/>
      <c r="AK55" s="50"/>
      <c r="AL55">
        <v>2</v>
      </c>
      <c r="AM55" t="str">
        <f>IF(BB55,IF(AS55="","",AS55)&amp;C55&amp;O55&amp;Z55&amp;AB55,"")</f>
        <v/>
      </c>
      <c r="AN55" t="b">
        <f t="shared" si="23"/>
        <v>0</v>
      </c>
      <c r="AO55" t="s">
        <v>189</v>
      </c>
      <c r="AP55" t="b">
        <f t="shared" si="24"/>
        <v>0</v>
      </c>
      <c r="AQ55" s="40" t="b">
        <f t="shared" si="0"/>
        <v>0</v>
      </c>
      <c r="AR55" s="40" t="b">
        <f t="shared" si="1"/>
        <v>0</v>
      </c>
      <c r="AT55" s="4" t="str">
        <f t="shared" si="2"/>
        <v/>
      </c>
      <c r="BB55" s="4" t="b">
        <v>0</v>
      </c>
    </row>
    <row r="56" spans="2:81">
      <c r="B56" s="51"/>
      <c r="C56" s="673" t="s">
        <v>209</v>
      </c>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17"/>
      <c r="AB56" s="617"/>
      <c r="AC56" s="49" t="s">
        <v>182</v>
      </c>
      <c r="AD56" s="49"/>
      <c r="AE56" s="49"/>
      <c r="AF56" s="49"/>
      <c r="AG56" s="49"/>
      <c r="AH56" s="49"/>
      <c r="AI56" s="49"/>
      <c r="AJ56" s="49"/>
      <c r="AK56" s="50"/>
      <c r="AL56">
        <v>2</v>
      </c>
      <c r="AM56" t="str">
        <f>IF(BB56,IF(AS56="","",AS56)&amp;C56&amp;AA56&amp;AC56,"")</f>
        <v/>
      </c>
      <c r="AN56" t="b">
        <f t="shared" si="23"/>
        <v>0</v>
      </c>
      <c r="AO56" t="s">
        <v>189</v>
      </c>
      <c r="AP56" t="b">
        <f t="shared" si="24"/>
        <v>0</v>
      </c>
      <c r="AQ56" s="40" t="b">
        <f t="shared" si="0"/>
        <v>0</v>
      </c>
      <c r="AR56" s="40" t="b">
        <f t="shared" si="1"/>
        <v>0</v>
      </c>
      <c r="AT56" s="4" t="str">
        <f t="shared" si="2"/>
        <v/>
      </c>
      <c r="BB56" s="4" t="b">
        <v>0</v>
      </c>
    </row>
    <row r="57" spans="2:81">
      <c r="B57" s="51"/>
      <c r="C57" s="646" t="s">
        <v>215</v>
      </c>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7"/>
      <c r="AL57">
        <v>2</v>
      </c>
      <c r="AM57" t="str">
        <f>IF(BB57,IF(AS57="","",AS57)&amp;C57,"")</f>
        <v/>
      </c>
      <c r="AN57" t="b">
        <f t="shared" si="23"/>
        <v>0</v>
      </c>
      <c r="AO57" t="s">
        <v>189</v>
      </c>
      <c r="AP57" t="b">
        <f t="shared" si="24"/>
        <v>0</v>
      </c>
      <c r="AQ57" s="40" t="b">
        <f t="shared" si="0"/>
        <v>0</v>
      </c>
      <c r="AR57" s="40" t="b">
        <f t="shared" si="1"/>
        <v>0</v>
      </c>
      <c r="AS57" t="str">
        <f>IF(OR(AL57=1,AL57=2),IF(AQ58&lt;&gt;TRUE,"【!!!未完全填寫!!!】",""),"")</f>
        <v>【!!!未完全填寫!!!】</v>
      </c>
      <c r="AT57" s="4" t="str">
        <f t="shared" si="2"/>
        <v/>
      </c>
      <c r="BB57" s="4" t="b">
        <v>0</v>
      </c>
    </row>
    <row r="58" spans="2:81">
      <c r="B58" s="666" t="s">
        <v>216</v>
      </c>
      <c r="C58" s="667"/>
      <c r="D58" s="667"/>
      <c r="E58" s="667"/>
      <c r="F58" s="667"/>
      <c r="G58" s="667"/>
      <c r="H58" s="667"/>
      <c r="I58" s="667"/>
      <c r="J58" s="667"/>
      <c r="K58" s="52" t="b">
        <f>$BK$58</f>
        <v>0</v>
      </c>
      <c r="L58" s="639" t="s">
        <v>180</v>
      </c>
      <c r="M58" s="639"/>
      <c r="N58" s="639"/>
      <c r="O58" s="639"/>
      <c r="P58" s="639"/>
      <c r="Q58" s="639"/>
      <c r="R58" s="639"/>
      <c r="S58" s="639"/>
      <c r="T58" s="639"/>
      <c r="U58" s="45" t="b">
        <f>$BU$58</f>
        <v>0</v>
      </c>
      <c r="V58" s="639" t="s">
        <v>181</v>
      </c>
      <c r="W58" s="639"/>
      <c r="X58" s="639"/>
      <c r="Y58" s="639"/>
      <c r="Z58" s="639"/>
      <c r="AA58" s="639"/>
      <c r="AB58" s="639"/>
      <c r="AC58" s="45" t="b">
        <f>$CC$58</f>
        <v>0</v>
      </c>
      <c r="AD58" s="639" t="s">
        <v>183</v>
      </c>
      <c r="AE58" s="639"/>
      <c r="AF58" s="639"/>
      <c r="AG58" s="639"/>
      <c r="AH58" s="665"/>
      <c r="AI58" s="665"/>
      <c r="AJ58" s="46" t="s">
        <v>188</v>
      </c>
      <c r="AK58" s="53"/>
      <c r="AL58">
        <v>3</v>
      </c>
      <c r="AM58" t="str">
        <f>IF(OR(BK58,BU58,CC58),B58&amp;IF(BK58,L58,"")&amp;IF(BU58,V58,"")&amp;IF(CC58,AD58&amp;AH58&amp;AJ58,""),"")</f>
        <v/>
      </c>
      <c r="AN58" t="b">
        <f>BB57</f>
        <v>0</v>
      </c>
      <c r="AO58" t="s">
        <v>190</v>
      </c>
      <c r="AP58" t="b">
        <f>OR(BK58,BU58,AND(CC58,AH58&lt;&gt;""))</f>
        <v>0</v>
      </c>
      <c r="AQ58" s="40" t="b">
        <f t="shared" si="0"/>
        <v>0</v>
      </c>
      <c r="AR58" s="40" t="b">
        <f t="shared" si="1"/>
        <v>0</v>
      </c>
      <c r="AT58" s="4" t="str">
        <f t="shared" si="2"/>
        <v/>
      </c>
      <c r="BD58" s="4" t="b">
        <v>0</v>
      </c>
      <c r="BK58" s="4" t="b">
        <v>0</v>
      </c>
      <c r="BN58" s="4" t="b">
        <v>0</v>
      </c>
      <c r="BU58" s="4" t="b">
        <v>0</v>
      </c>
      <c r="BV58" s="4" t="b">
        <v>0</v>
      </c>
      <c r="CC58" t="b">
        <v>0</v>
      </c>
    </row>
    <row r="59" spans="2:81">
      <c r="B59" s="51"/>
      <c r="C59" s="646" t="s">
        <v>117</v>
      </c>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7"/>
      <c r="AL59">
        <v>2</v>
      </c>
      <c r="AM59" t="str">
        <f t="shared" ref="AM59:AM61" si="25">IF(BB59,C59,"")</f>
        <v/>
      </c>
      <c r="AN59" t="b">
        <f t="shared" si="23"/>
        <v>0</v>
      </c>
      <c r="AO59" t="s">
        <v>189</v>
      </c>
      <c r="AP59" t="b">
        <f t="shared" ref="AP59:AP61" si="26">BB59</f>
        <v>0</v>
      </c>
      <c r="AQ59" s="40" t="b">
        <f t="shared" si="0"/>
        <v>0</v>
      </c>
      <c r="AR59" s="40" t="b">
        <f t="shared" si="1"/>
        <v>0</v>
      </c>
      <c r="AS59" s="33"/>
      <c r="AT59" s="4" t="str">
        <f t="shared" si="2"/>
        <v/>
      </c>
      <c r="BB59" s="4" t="b">
        <v>0</v>
      </c>
    </row>
    <row r="60" spans="2:81">
      <c r="B60" s="51"/>
      <c r="C60" s="646" t="s">
        <v>210</v>
      </c>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7"/>
      <c r="AL60">
        <v>2</v>
      </c>
      <c r="AM60" t="str">
        <f t="shared" si="25"/>
        <v/>
      </c>
      <c r="AN60" t="b">
        <f t="shared" si="23"/>
        <v>0</v>
      </c>
      <c r="AO60" t="s">
        <v>189</v>
      </c>
      <c r="AP60" t="b">
        <f t="shared" si="26"/>
        <v>0</v>
      </c>
      <c r="AQ60" s="40" t="b">
        <f t="shared" si="0"/>
        <v>0</v>
      </c>
      <c r="AR60" s="40" t="b">
        <f t="shared" si="1"/>
        <v>0</v>
      </c>
      <c r="AS60" s="33"/>
      <c r="AT60" s="4" t="str">
        <f t="shared" si="2"/>
        <v/>
      </c>
      <c r="BB60" s="4" t="b">
        <v>0</v>
      </c>
    </row>
    <row r="61" spans="2:81">
      <c r="B61" s="51"/>
      <c r="C61" s="646" t="s">
        <v>186</v>
      </c>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7"/>
      <c r="AL61">
        <v>2</v>
      </c>
      <c r="AM61" t="str">
        <f t="shared" si="25"/>
        <v/>
      </c>
      <c r="AN61" t="b">
        <f t="shared" si="23"/>
        <v>0</v>
      </c>
      <c r="AO61" t="s">
        <v>189</v>
      </c>
      <c r="AP61" t="b">
        <f t="shared" si="26"/>
        <v>0</v>
      </c>
      <c r="AQ61" s="40" t="b">
        <f t="shared" si="0"/>
        <v>0</v>
      </c>
      <c r="AR61" s="40" t="b">
        <f t="shared" si="1"/>
        <v>0</v>
      </c>
      <c r="AS61" s="33"/>
      <c r="AT61" s="4" t="str">
        <f t="shared" si="2"/>
        <v/>
      </c>
      <c r="BB61" s="4" t="b">
        <v>0</v>
      </c>
    </row>
    <row r="62" spans="2:81">
      <c r="B62" s="54"/>
      <c r="C62" s="646" t="s">
        <v>204</v>
      </c>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7"/>
      <c r="AL62">
        <v>3</v>
      </c>
      <c r="AM62" t="str">
        <f>C62</f>
        <v xml:space="preserve">(Biodegradability of Anionic Surface Active Agent / Biodegradability of Nonionic Surface Active Agent) </v>
      </c>
      <c r="AN62" t="b">
        <f>BB61</f>
        <v>0</v>
      </c>
      <c r="AO62" t="s">
        <v>190</v>
      </c>
      <c r="AP62" t="b">
        <f>AP61</f>
        <v>0</v>
      </c>
      <c r="AQ62" s="40" t="b">
        <f t="shared" si="0"/>
        <v>0</v>
      </c>
      <c r="AR62" s="40" t="b">
        <f t="shared" si="1"/>
        <v>0</v>
      </c>
      <c r="AT62" s="4" t="str">
        <f t="shared" si="2"/>
        <v/>
      </c>
    </row>
    <row r="63" spans="2:81" ht="62.25" customHeight="1">
      <c r="B63" s="641" t="s">
        <v>212</v>
      </c>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3"/>
      <c r="AL63">
        <v>3</v>
      </c>
      <c r="AM63" t="str">
        <f>B63</f>
        <v>「*」: 螢光增白劑、甲醇、NP、NPEO、砷以(As203)計及重金屬以鉛計等之試驗方法，依衛生主管機關公告『食品用洗潔劑檢驗方法』及『食品用洗潔劑中壬基苯酚及壬基苯酚聚乙氧基醇類檢驗方法』試驗。 「」: The test methods for fluorescent whitening agent, methanol, NP, NPEO, Arsenic analysis as As₂O₃ and Heavy Metal as Pb, etc., are in accordance with the “Testing Methods for Food Detergents” and “Test methods for nonylphenol and nonylphenol polyethoxylated alcohols in Food Detergents” announced by the authorities.</v>
      </c>
      <c r="AN63" t="b">
        <f>OR(BB51:BB53,BB55,BB56,BB60)</f>
        <v>0</v>
      </c>
      <c r="AO63" t="s">
        <v>190</v>
      </c>
      <c r="AP63" t="b">
        <f>TRUE</f>
        <v>1</v>
      </c>
      <c r="AQ63" s="40" t="b">
        <f t="shared" si="0"/>
        <v>0</v>
      </c>
      <c r="AR63" s="40" t="b">
        <f t="shared" si="1"/>
        <v>0</v>
      </c>
      <c r="AT63" s="4" t="str">
        <f t="shared" si="2"/>
        <v/>
      </c>
    </row>
    <row r="64" spans="2:81">
      <c r="B64" s="644" t="s">
        <v>193</v>
      </c>
      <c r="C64" s="645"/>
      <c r="D64" s="645"/>
      <c r="E64" s="645"/>
      <c r="F64" s="645"/>
      <c r="G64" s="645"/>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47">
        <f>COUNTIF(B66:B97,TRUE)</f>
        <v>0</v>
      </c>
      <c r="AL64" s="39">
        <v>1</v>
      </c>
      <c r="AM64" t="str">
        <f>B64</f>
        <v xml:space="preserve">常見測項(Common items) </v>
      </c>
      <c r="AN64" t="b">
        <f>OR(BB66:BB97)</f>
        <v>0</v>
      </c>
      <c r="AO64" t="s">
        <v>174</v>
      </c>
      <c r="AP64" t="b">
        <f>TRUE</f>
        <v>1</v>
      </c>
      <c r="AQ64" s="40" t="b">
        <f t="shared" si="0"/>
        <v>0</v>
      </c>
      <c r="AR64" s="40" t="b">
        <f t="shared" si="1"/>
        <v>0</v>
      </c>
      <c r="AT64" s="4" t="str">
        <f t="shared" si="2"/>
        <v/>
      </c>
    </row>
    <row r="65" spans="2:54">
      <c r="B65" s="669" t="s">
        <v>211</v>
      </c>
      <c r="C65" s="670"/>
      <c r="D65" s="670"/>
      <c r="E65" s="670"/>
      <c r="F65" s="670"/>
      <c r="G65" s="670"/>
      <c r="H65" s="670"/>
      <c r="I65" s="670"/>
      <c r="J65" s="670"/>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2"/>
      <c r="AL65">
        <v>3</v>
      </c>
      <c r="AM65" t="str">
        <f>IF(K65&lt;&gt;"",B65&amp;K65,"")</f>
        <v/>
      </c>
      <c r="AN65" t="b">
        <f>AN64</f>
        <v>0</v>
      </c>
      <c r="AO65" t="s">
        <v>191</v>
      </c>
      <c r="AP65" t="b">
        <f>K65&lt;&gt;""</f>
        <v>0</v>
      </c>
      <c r="AQ65" s="40" t="b">
        <f t="shared" si="0"/>
        <v>0</v>
      </c>
      <c r="AR65" s="40" t="b">
        <f t="shared" si="1"/>
        <v>0</v>
      </c>
      <c r="AT65" s="4" t="str">
        <f t="shared" si="2"/>
        <v/>
      </c>
    </row>
    <row r="66" spans="2:54">
      <c r="B66" s="51"/>
      <c r="C66" s="646" t="s">
        <v>135</v>
      </c>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7"/>
      <c r="AL66">
        <v>2</v>
      </c>
      <c r="AM66" t="str">
        <f t="shared" ref="AM66:AM96" si="27">IF(BB66,C66,"")</f>
        <v/>
      </c>
      <c r="AN66" t="b">
        <f>BB66</f>
        <v>0</v>
      </c>
      <c r="AO66" t="s">
        <v>189</v>
      </c>
      <c r="AP66" t="b">
        <f t="shared" ref="AP66:AP96" si="28">BB66</f>
        <v>0</v>
      </c>
      <c r="AQ66" s="40" t="b">
        <f t="shared" si="0"/>
        <v>0</v>
      </c>
      <c r="AR66" s="40" t="b">
        <f t="shared" si="1"/>
        <v>0</v>
      </c>
      <c r="AS66" s="33"/>
      <c r="AT66" s="4" t="str">
        <f t="shared" si="2"/>
        <v/>
      </c>
      <c r="BB66" s="4" t="b">
        <v>0</v>
      </c>
    </row>
    <row r="67" spans="2:54">
      <c r="B67" s="51"/>
      <c r="C67" s="646" t="s">
        <v>136</v>
      </c>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7"/>
      <c r="AL67">
        <v>2</v>
      </c>
      <c r="AM67" t="str">
        <f t="shared" si="27"/>
        <v/>
      </c>
      <c r="AN67" t="b">
        <f t="shared" ref="AN67:AN96" si="29">BB67</f>
        <v>0</v>
      </c>
      <c r="AO67" t="s">
        <v>189</v>
      </c>
      <c r="AP67" t="b">
        <f t="shared" si="28"/>
        <v>0</v>
      </c>
      <c r="AQ67" s="40" t="b">
        <f t="shared" si="0"/>
        <v>0</v>
      </c>
      <c r="AR67" s="40" t="b">
        <f t="shared" si="1"/>
        <v>0</v>
      </c>
      <c r="AS67" s="33"/>
      <c r="AT67" s="4" t="str">
        <f t="shared" si="2"/>
        <v/>
      </c>
      <c r="BB67" s="4" t="b">
        <v>0</v>
      </c>
    </row>
    <row r="68" spans="2:54">
      <c r="B68" s="51"/>
      <c r="C68" s="646" t="s">
        <v>137</v>
      </c>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7"/>
      <c r="AL68">
        <v>2</v>
      </c>
      <c r="AM68" t="str">
        <f t="shared" si="27"/>
        <v/>
      </c>
      <c r="AN68" t="b">
        <f t="shared" si="29"/>
        <v>0</v>
      </c>
      <c r="AO68" t="s">
        <v>189</v>
      </c>
      <c r="AP68" t="b">
        <f t="shared" si="28"/>
        <v>0</v>
      </c>
      <c r="AQ68" s="40" t="b">
        <f t="shared" ref="AQ68:AQ97" si="30">AND($AN68,$AP68)</f>
        <v>0</v>
      </c>
      <c r="AR68" s="40" t="b">
        <f t="shared" ref="AR68:AR97" si="31">IF($AN68=TRUE,$AP68&lt;&gt;TRUE)</f>
        <v>0</v>
      </c>
      <c r="AS68" s="33"/>
      <c r="AT68" s="4" t="str">
        <f t="shared" si="2"/>
        <v/>
      </c>
      <c r="BB68" s="4" t="b">
        <v>0</v>
      </c>
    </row>
    <row r="69" spans="2:54">
      <c r="B69" s="51"/>
      <c r="C69" s="646" t="s">
        <v>138</v>
      </c>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7"/>
      <c r="AL69">
        <v>2</v>
      </c>
      <c r="AM69" t="str">
        <f t="shared" si="27"/>
        <v/>
      </c>
      <c r="AN69" t="b">
        <f t="shared" si="29"/>
        <v>0</v>
      </c>
      <c r="AO69" t="s">
        <v>189</v>
      </c>
      <c r="AP69" t="b">
        <f t="shared" si="28"/>
        <v>0</v>
      </c>
      <c r="AQ69" s="40" t="b">
        <f t="shared" si="30"/>
        <v>0</v>
      </c>
      <c r="AR69" s="40" t="b">
        <f t="shared" si="31"/>
        <v>0</v>
      </c>
      <c r="AS69" s="33"/>
      <c r="AT69" s="4" t="str">
        <f t="shared" ref="AT69:AT97" si="32">AT68&amp;IF(AQ69=TRUE,
    IF(AL69=3,
        IF(AM69="", "", "        "&amp;REPT("-", LEN(AO69) - LEN(SUBSTITUTE(AO69, "-", "")))&amp;AM69&amp;CHAR(10)),
        IF(AL69=1, ""&amp;AM69&amp;CHAR(10),
           IF(AL69=2, "      █"&amp;AM69&amp;CHAR(10), AM69&amp;CHAR(10))
        )
    ),
    "")</f>
        <v/>
      </c>
      <c r="BB69" s="4" t="b">
        <v>0</v>
      </c>
    </row>
    <row r="70" spans="2:54">
      <c r="B70" s="51"/>
      <c r="C70" s="646" t="s">
        <v>139</v>
      </c>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7"/>
      <c r="AL70">
        <v>2</v>
      </c>
      <c r="AM70" t="str">
        <f t="shared" si="27"/>
        <v/>
      </c>
      <c r="AN70" t="b">
        <f t="shared" si="29"/>
        <v>0</v>
      </c>
      <c r="AO70" t="s">
        <v>189</v>
      </c>
      <c r="AP70" t="b">
        <f t="shared" si="28"/>
        <v>0</v>
      </c>
      <c r="AQ70" s="40" t="b">
        <f t="shared" si="30"/>
        <v>0</v>
      </c>
      <c r="AR70" s="40" t="b">
        <f t="shared" si="31"/>
        <v>0</v>
      </c>
      <c r="AS70" s="33"/>
      <c r="AT70" s="4" t="str">
        <f t="shared" si="32"/>
        <v/>
      </c>
      <c r="BB70" s="4" t="b">
        <v>0</v>
      </c>
    </row>
    <row r="71" spans="2:54">
      <c r="B71" s="51"/>
      <c r="C71" s="646" t="s">
        <v>140</v>
      </c>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7"/>
      <c r="AL71">
        <v>2</v>
      </c>
      <c r="AM71" t="str">
        <f t="shared" si="27"/>
        <v/>
      </c>
      <c r="AN71" t="b">
        <f t="shared" si="29"/>
        <v>0</v>
      </c>
      <c r="AO71" t="s">
        <v>189</v>
      </c>
      <c r="AP71" t="b">
        <f t="shared" si="28"/>
        <v>0</v>
      </c>
      <c r="AQ71" s="40" t="b">
        <f t="shared" si="30"/>
        <v>0</v>
      </c>
      <c r="AR71" s="40" t="b">
        <f t="shared" si="31"/>
        <v>0</v>
      </c>
      <c r="AS71" s="33"/>
      <c r="AT71" s="4" t="str">
        <f t="shared" si="32"/>
        <v/>
      </c>
      <c r="BB71" s="4" t="b">
        <v>0</v>
      </c>
    </row>
    <row r="72" spans="2:54">
      <c r="B72" s="51"/>
      <c r="C72" s="646" t="s">
        <v>141</v>
      </c>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7"/>
      <c r="AL72">
        <v>2</v>
      </c>
      <c r="AM72" t="str">
        <f t="shared" si="27"/>
        <v/>
      </c>
      <c r="AN72" t="b">
        <f t="shared" si="29"/>
        <v>0</v>
      </c>
      <c r="AO72" t="s">
        <v>189</v>
      </c>
      <c r="AP72" t="b">
        <f t="shared" si="28"/>
        <v>0</v>
      </c>
      <c r="AQ72" s="40" t="b">
        <f t="shared" si="30"/>
        <v>0</v>
      </c>
      <c r="AR72" s="40" t="b">
        <f t="shared" si="31"/>
        <v>0</v>
      </c>
      <c r="AS72" s="33"/>
      <c r="AT72" s="4" t="str">
        <f t="shared" si="32"/>
        <v/>
      </c>
      <c r="BB72" s="4" t="b">
        <v>0</v>
      </c>
    </row>
    <row r="73" spans="2:54">
      <c r="B73" s="51"/>
      <c r="C73" s="646" t="s">
        <v>142</v>
      </c>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7"/>
      <c r="AL73">
        <v>2</v>
      </c>
      <c r="AM73" t="str">
        <f t="shared" si="27"/>
        <v/>
      </c>
      <c r="AN73" t="b">
        <f t="shared" si="29"/>
        <v>0</v>
      </c>
      <c r="AO73" t="s">
        <v>189</v>
      </c>
      <c r="AP73" t="b">
        <f t="shared" si="28"/>
        <v>0</v>
      </c>
      <c r="AQ73" s="40" t="b">
        <f t="shared" si="30"/>
        <v>0</v>
      </c>
      <c r="AR73" s="40" t="b">
        <f t="shared" si="31"/>
        <v>0</v>
      </c>
      <c r="AS73" s="33"/>
      <c r="AT73" s="4" t="str">
        <f t="shared" si="32"/>
        <v/>
      </c>
      <c r="BB73" s="4" t="b">
        <v>0</v>
      </c>
    </row>
    <row r="74" spans="2:54">
      <c r="B74" s="51"/>
      <c r="C74" s="646" t="s">
        <v>143</v>
      </c>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7"/>
      <c r="AL74">
        <v>2</v>
      </c>
      <c r="AM74" t="str">
        <f t="shared" si="27"/>
        <v/>
      </c>
      <c r="AN74" t="b">
        <f t="shared" si="29"/>
        <v>0</v>
      </c>
      <c r="AO74" t="s">
        <v>189</v>
      </c>
      <c r="AP74" t="b">
        <f t="shared" si="28"/>
        <v>0</v>
      </c>
      <c r="AQ74" s="40" t="b">
        <f t="shared" si="30"/>
        <v>0</v>
      </c>
      <c r="AR74" s="40" t="b">
        <f t="shared" si="31"/>
        <v>0</v>
      </c>
      <c r="AS74" s="33"/>
      <c r="AT74" s="4" t="str">
        <f t="shared" si="32"/>
        <v/>
      </c>
      <c r="BB74" s="4" t="b">
        <v>0</v>
      </c>
    </row>
    <row r="75" spans="2:54">
      <c r="B75" s="51"/>
      <c r="C75" s="646" t="s">
        <v>144</v>
      </c>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7"/>
      <c r="AL75">
        <v>2</v>
      </c>
      <c r="AM75" t="str">
        <f t="shared" si="27"/>
        <v/>
      </c>
      <c r="AN75" t="b">
        <f t="shared" si="29"/>
        <v>0</v>
      </c>
      <c r="AO75" t="s">
        <v>189</v>
      </c>
      <c r="AP75" t="b">
        <f t="shared" si="28"/>
        <v>0</v>
      </c>
      <c r="AQ75" s="40" t="b">
        <f t="shared" si="30"/>
        <v>0</v>
      </c>
      <c r="AR75" s="40" t="b">
        <f t="shared" si="31"/>
        <v>0</v>
      </c>
      <c r="AS75" s="33"/>
      <c r="AT75" s="4" t="str">
        <f t="shared" si="32"/>
        <v/>
      </c>
      <c r="BB75" s="4" t="b">
        <v>0</v>
      </c>
    </row>
    <row r="76" spans="2:54">
      <c r="B76" s="51"/>
      <c r="C76" s="646" t="s">
        <v>145</v>
      </c>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7"/>
      <c r="AL76">
        <v>2</v>
      </c>
      <c r="AM76" t="str">
        <f t="shared" si="27"/>
        <v/>
      </c>
      <c r="AN76" t="b">
        <f t="shared" si="29"/>
        <v>0</v>
      </c>
      <c r="AO76" t="s">
        <v>189</v>
      </c>
      <c r="AP76" t="b">
        <f t="shared" si="28"/>
        <v>0</v>
      </c>
      <c r="AQ76" s="40" t="b">
        <f t="shared" si="30"/>
        <v>0</v>
      </c>
      <c r="AR76" s="40" t="b">
        <f t="shared" si="31"/>
        <v>0</v>
      </c>
      <c r="AS76" s="33"/>
      <c r="AT76" s="4" t="str">
        <f t="shared" si="32"/>
        <v/>
      </c>
      <c r="BB76" s="4" t="b">
        <v>0</v>
      </c>
    </row>
    <row r="77" spans="2:54">
      <c r="B77" s="51"/>
      <c r="C77" s="646" t="s">
        <v>146</v>
      </c>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7"/>
      <c r="AL77">
        <v>2</v>
      </c>
      <c r="AM77" t="str">
        <f t="shared" si="27"/>
        <v/>
      </c>
      <c r="AN77" t="b">
        <f t="shared" si="29"/>
        <v>0</v>
      </c>
      <c r="AO77" t="s">
        <v>189</v>
      </c>
      <c r="AP77" t="b">
        <f t="shared" si="28"/>
        <v>0</v>
      </c>
      <c r="AQ77" s="40" t="b">
        <f t="shared" si="30"/>
        <v>0</v>
      </c>
      <c r="AR77" s="40" t="b">
        <f t="shared" si="31"/>
        <v>0</v>
      </c>
      <c r="AS77" s="33"/>
      <c r="AT77" s="4" t="str">
        <f t="shared" si="32"/>
        <v/>
      </c>
      <c r="BB77" s="4" t="b">
        <v>0</v>
      </c>
    </row>
    <row r="78" spans="2:54">
      <c r="B78" s="51"/>
      <c r="C78" s="646" t="s">
        <v>147</v>
      </c>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7"/>
      <c r="AL78">
        <v>2</v>
      </c>
      <c r="AM78" t="str">
        <f t="shared" si="27"/>
        <v/>
      </c>
      <c r="AN78" t="b">
        <f t="shared" si="29"/>
        <v>0</v>
      </c>
      <c r="AO78" t="s">
        <v>189</v>
      </c>
      <c r="AP78" t="b">
        <f t="shared" si="28"/>
        <v>0</v>
      </c>
      <c r="AQ78" s="40" t="b">
        <f t="shared" si="30"/>
        <v>0</v>
      </c>
      <c r="AR78" s="40" t="b">
        <f t="shared" si="31"/>
        <v>0</v>
      </c>
      <c r="AS78" s="33"/>
      <c r="AT78" s="4" t="str">
        <f t="shared" si="32"/>
        <v/>
      </c>
      <c r="BB78" s="4" t="b">
        <v>0</v>
      </c>
    </row>
    <row r="79" spans="2:54">
      <c r="B79" s="51"/>
      <c r="C79" s="646" t="s">
        <v>148</v>
      </c>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7"/>
      <c r="AL79">
        <v>2</v>
      </c>
      <c r="AM79" t="str">
        <f t="shared" si="27"/>
        <v/>
      </c>
      <c r="AN79" t="b">
        <f t="shared" si="29"/>
        <v>0</v>
      </c>
      <c r="AO79" t="s">
        <v>189</v>
      </c>
      <c r="AP79" t="b">
        <f t="shared" si="28"/>
        <v>0</v>
      </c>
      <c r="AQ79" s="40" t="b">
        <f t="shared" si="30"/>
        <v>0</v>
      </c>
      <c r="AR79" s="40" t="b">
        <f t="shared" si="31"/>
        <v>0</v>
      </c>
      <c r="AS79" s="33"/>
      <c r="AT79" s="4" t="str">
        <f t="shared" si="32"/>
        <v/>
      </c>
      <c r="BB79" s="4" t="b">
        <v>0</v>
      </c>
    </row>
    <row r="80" spans="2:54">
      <c r="B80" s="51"/>
      <c r="C80" s="646" t="s">
        <v>149</v>
      </c>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7"/>
      <c r="AL80">
        <v>2</v>
      </c>
      <c r="AM80" t="str">
        <f t="shared" si="27"/>
        <v/>
      </c>
      <c r="AN80" t="b">
        <f t="shared" si="29"/>
        <v>0</v>
      </c>
      <c r="AO80" t="s">
        <v>189</v>
      </c>
      <c r="AP80" t="b">
        <f t="shared" si="28"/>
        <v>0</v>
      </c>
      <c r="AQ80" s="40" t="b">
        <f t="shared" si="30"/>
        <v>0</v>
      </c>
      <c r="AR80" s="40" t="b">
        <f t="shared" si="31"/>
        <v>0</v>
      </c>
      <c r="AS80" s="33"/>
      <c r="AT80" s="4" t="str">
        <f t="shared" si="32"/>
        <v/>
      </c>
      <c r="BB80" s="4" t="b">
        <v>0</v>
      </c>
    </row>
    <row r="81" spans="2:54">
      <c r="B81" s="51"/>
      <c r="C81" s="646" t="s">
        <v>150</v>
      </c>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7"/>
      <c r="AL81">
        <v>2</v>
      </c>
      <c r="AM81" t="str">
        <f t="shared" si="27"/>
        <v/>
      </c>
      <c r="AN81" t="b">
        <f t="shared" si="29"/>
        <v>0</v>
      </c>
      <c r="AO81" t="s">
        <v>189</v>
      </c>
      <c r="AP81" t="b">
        <f t="shared" si="28"/>
        <v>0</v>
      </c>
      <c r="AQ81" s="40" t="b">
        <f t="shared" si="30"/>
        <v>0</v>
      </c>
      <c r="AR81" s="40" t="b">
        <f t="shared" si="31"/>
        <v>0</v>
      </c>
      <c r="AS81" s="33"/>
      <c r="AT81" s="4" t="str">
        <f t="shared" si="32"/>
        <v/>
      </c>
      <c r="BB81" s="4" t="b">
        <v>0</v>
      </c>
    </row>
    <row r="82" spans="2:54">
      <c r="B82" s="51"/>
      <c r="C82" s="646" t="s">
        <v>151</v>
      </c>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7"/>
      <c r="AL82">
        <v>2</v>
      </c>
      <c r="AM82" t="str">
        <f t="shared" si="27"/>
        <v/>
      </c>
      <c r="AN82" t="b">
        <f t="shared" si="29"/>
        <v>0</v>
      </c>
      <c r="AO82" t="s">
        <v>189</v>
      </c>
      <c r="AP82" t="b">
        <f t="shared" si="28"/>
        <v>0</v>
      </c>
      <c r="AQ82" s="40" t="b">
        <f t="shared" si="30"/>
        <v>0</v>
      </c>
      <c r="AR82" s="40" t="b">
        <f t="shared" si="31"/>
        <v>0</v>
      </c>
      <c r="AS82" s="33"/>
      <c r="AT82" s="4" t="str">
        <f t="shared" si="32"/>
        <v/>
      </c>
      <c r="BB82" s="4" t="b">
        <v>0</v>
      </c>
    </row>
    <row r="83" spans="2:54">
      <c r="B83" s="51"/>
      <c r="C83" s="646" t="s">
        <v>152</v>
      </c>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7"/>
      <c r="AL83">
        <v>2</v>
      </c>
      <c r="AM83" t="str">
        <f t="shared" si="27"/>
        <v/>
      </c>
      <c r="AN83" t="b">
        <f t="shared" si="29"/>
        <v>0</v>
      </c>
      <c r="AO83" t="s">
        <v>189</v>
      </c>
      <c r="AP83" t="b">
        <f t="shared" si="28"/>
        <v>0</v>
      </c>
      <c r="AQ83" s="40" t="b">
        <f t="shared" si="30"/>
        <v>0</v>
      </c>
      <c r="AR83" s="40" t="b">
        <f t="shared" si="31"/>
        <v>0</v>
      </c>
      <c r="AS83" s="33"/>
      <c r="AT83" s="4" t="str">
        <f t="shared" si="32"/>
        <v/>
      </c>
      <c r="BB83" s="4" t="b">
        <v>0</v>
      </c>
    </row>
    <row r="84" spans="2:54">
      <c r="B84" s="51"/>
      <c r="C84" s="646" t="s">
        <v>153</v>
      </c>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7"/>
      <c r="AL84">
        <v>2</v>
      </c>
      <c r="AM84" t="str">
        <f t="shared" si="27"/>
        <v/>
      </c>
      <c r="AN84" t="b">
        <f t="shared" si="29"/>
        <v>0</v>
      </c>
      <c r="AO84" t="s">
        <v>189</v>
      </c>
      <c r="AP84" t="b">
        <f t="shared" si="28"/>
        <v>0</v>
      </c>
      <c r="AQ84" s="40" t="b">
        <f t="shared" si="30"/>
        <v>0</v>
      </c>
      <c r="AR84" s="40" t="b">
        <f t="shared" si="31"/>
        <v>0</v>
      </c>
      <c r="AS84" s="33"/>
      <c r="AT84" s="4" t="str">
        <f t="shared" si="32"/>
        <v/>
      </c>
      <c r="BB84" s="4" t="b">
        <v>0</v>
      </c>
    </row>
    <row r="85" spans="2:54">
      <c r="B85" s="51"/>
      <c r="C85" s="646" t="s">
        <v>154</v>
      </c>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7"/>
      <c r="AL85">
        <v>2</v>
      </c>
      <c r="AM85" t="str">
        <f t="shared" si="27"/>
        <v/>
      </c>
      <c r="AN85" t="b">
        <f t="shared" si="29"/>
        <v>0</v>
      </c>
      <c r="AO85" t="s">
        <v>189</v>
      </c>
      <c r="AP85" t="b">
        <f t="shared" si="28"/>
        <v>0</v>
      </c>
      <c r="AQ85" s="40" t="b">
        <f t="shared" si="30"/>
        <v>0</v>
      </c>
      <c r="AR85" s="40" t="b">
        <f t="shared" si="31"/>
        <v>0</v>
      </c>
      <c r="AS85" s="33"/>
      <c r="AT85" s="4" t="str">
        <f t="shared" si="32"/>
        <v/>
      </c>
      <c r="BB85" s="4" t="b">
        <v>0</v>
      </c>
    </row>
    <row r="86" spans="2:54">
      <c r="B86" s="51"/>
      <c r="C86" s="646" t="s">
        <v>155</v>
      </c>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7"/>
      <c r="AL86">
        <v>2</v>
      </c>
      <c r="AM86" t="str">
        <f t="shared" si="27"/>
        <v/>
      </c>
      <c r="AN86" t="b">
        <f t="shared" si="29"/>
        <v>0</v>
      </c>
      <c r="AO86" t="s">
        <v>189</v>
      </c>
      <c r="AP86" t="b">
        <f t="shared" si="28"/>
        <v>0</v>
      </c>
      <c r="AQ86" s="40" t="b">
        <f t="shared" si="30"/>
        <v>0</v>
      </c>
      <c r="AR86" s="40" t="b">
        <f t="shared" si="31"/>
        <v>0</v>
      </c>
      <c r="AS86" s="33"/>
      <c r="AT86" s="4" t="str">
        <f t="shared" si="32"/>
        <v/>
      </c>
      <c r="BB86" s="4" t="b">
        <v>0</v>
      </c>
    </row>
    <row r="87" spans="2:54">
      <c r="B87" s="51"/>
      <c r="C87" s="646" t="s">
        <v>156</v>
      </c>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7"/>
      <c r="AL87">
        <v>2</v>
      </c>
      <c r="AM87" t="str">
        <f t="shared" si="27"/>
        <v/>
      </c>
      <c r="AN87" t="b">
        <f t="shared" si="29"/>
        <v>0</v>
      </c>
      <c r="AO87" t="s">
        <v>189</v>
      </c>
      <c r="AP87" t="b">
        <f t="shared" si="28"/>
        <v>0</v>
      </c>
      <c r="AQ87" s="40" t="b">
        <f t="shared" si="30"/>
        <v>0</v>
      </c>
      <c r="AR87" s="40" t="b">
        <f t="shared" si="31"/>
        <v>0</v>
      </c>
      <c r="AS87" s="33"/>
      <c r="AT87" s="4" t="str">
        <f t="shared" si="32"/>
        <v/>
      </c>
      <c r="BB87" s="4" t="b">
        <v>0</v>
      </c>
    </row>
    <row r="88" spans="2:54">
      <c r="B88" s="51"/>
      <c r="C88" s="646" t="s">
        <v>157</v>
      </c>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7"/>
      <c r="AL88">
        <v>2</v>
      </c>
      <c r="AM88" t="str">
        <f t="shared" si="27"/>
        <v/>
      </c>
      <c r="AN88" t="b">
        <f t="shared" si="29"/>
        <v>0</v>
      </c>
      <c r="AO88" t="s">
        <v>189</v>
      </c>
      <c r="AP88" t="b">
        <f t="shared" si="28"/>
        <v>0</v>
      </c>
      <c r="AQ88" s="40" t="b">
        <f t="shared" si="30"/>
        <v>0</v>
      </c>
      <c r="AR88" s="40" t="b">
        <f t="shared" si="31"/>
        <v>0</v>
      </c>
      <c r="AS88" s="33"/>
      <c r="AT88" s="4" t="str">
        <f t="shared" si="32"/>
        <v/>
      </c>
      <c r="BB88" s="4" t="b">
        <v>0</v>
      </c>
    </row>
    <row r="89" spans="2:54">
      <c r="B89" s="51"/>
      <c r="C89" s="646" t="s">
        <v>115</v>
      </c>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7"/>
      <c r="AL89">
        <v>2</v>
      </c>
      <c r="AM89" t="str">
        <f t="shared" si="27"/>
        <v/>
      </c>
      <c r="AN89" t="b">
        <f t="shared" si="29"/>
        <v>0</v>
      </c>
      <c r="AO89" t="s">
        <v>189</v>
      </c>
      <c r="AP89" t="b">
        <f t="shared" si="28"/>
        <v>0</v>
      </c>
      <c r="AQ89" s="40" t="b">
        <f t="shared" si="30"/>
        <v>0</v>
      </c>
      <c r="AR89" s="40" t="b">
        <f t="shared" si="31"/>
        <v>0</v>
      </c>
      <c r="AS89" s="33"/>
      <c r="AT89" s="4" t="str">
        <f t="shared" si="32"/>
        <v/>
      </c>
      <c r="BB89" s="4" t="b">
        <v>0</v>
      </c>
    </row>
    <row r="90" spans="2:54">
      <c r="B90" s="51"/>
      <c r="C90" s="646" t="s">
        <v>116</v>
      </c>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7"/>
      <c r="AL90">
        <v>2</v>
      </c>
      <c r="AM90" t="str">
        <f t="shared" si="27"/>
        <v/>
      </c>
      <c r="AN90" t="b">
        <f t="shared" si="29"/>
        <v>0</v>
      </c>
      <c r="AO90" t="s">
        <v>189</v>
      </c>
      <c r="AP90" t="b">
        <f t="shared" si="28"/>
        <v>0</v>
      </c>
      <c r="AQ90" s="40" t="b">
        <f t="shared" si="30"/>
        <v>0</v>
      </c>
      <c r="AR90" s="40" t="b">
        <f t="shared" si="31"/>
        <v>0</v>
      </c>
      <c r="AS90" s="33"/>
      <c r="AT90" s="4" t="str">
        <f t="shared" si="32"/>
        <v/>
      </c>
      <c r="BB90" s="4" t="b">
        <v>0</v>
      </c>
    </row>
    <row r="91" spans="2:54">
      <c r="B91" s="51"/>
      <c r="C91" s="646" t="s">
        <v>158</v>
      </c>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7"/>
      <c r="AL91">
        <v>2</v>
      </c>
      <c r="AM91" t="str">
        <f t="shared" si="27"/>
        <v/>
      </c>
      <c r="AN91" t="b">
        <f t="shared" si="29"/>
        <v>0</v>
      </c>
      <c r="AO91" t="s">
        <v>189</v>
      </c>
      <c r="AP91" t="b">
        <f t="shared" si="28"/>
        <v>0</v>
      </c>
      <c r="AQ91" s="40" t="b">
        <f t="shared" si="30"/>
        <v>0</v>
      </c>
      <c r="AR91" s="40" t="b">
        <f t="shared" si="31"/>
        <v>0</v>
      </c>
      <c r="AS91" s="33"/>
      <c r="AT91" s="4" t="str">
        <f t="shared" si="32"/>
        <v/>
      </c>
      <c r="BB91" s="4" t="b">
        <v>0</v>
      </c>
    </row>
    <row r="92" spans="2:54">
      <c r="B92" s="51"/>
      <c r="C92" s="646" t="s">
        <v>159</v>
      </c>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7"/>
      <c r="AL92">
        <v>2</v>
      </c>
      <c r="AM92" t="str">
        <f t="shared" si="27"/>
        <v/>
      </c>
      <c r="AN92" t="b">
        <f t="shared" si="29"/>
        <v>0</v>
      </c>
      <c r="AO92" t="s">
        <v>189</v>
      </c>
      <c r="AP92" t="b">
        <f t="shared" si="28"/>
        <v>0</v>
      </c>
      <c r="AQ92" s="40" t="b">
        <f t="shared" si="30"/>
        <v>0</v>
      </c>
      <c r="AR92" s="40" t="b">
        <f t="shared" si="31"/>
        <v>0</v>
      </c>
      <c r="AS92" s="33"/>
      <c r="AT92" s="4" t="str">
        <f t="shared" si="32"/>
        <v/>
      </c>
      <c r="BB92" s="4" t="b">
        <v>0</v>
      </c>
    </row>
    <row r="93" spans="2:54">
      <c r="B93" s="51"/>
      <c r="C93" s="646" t="s">
        <v>160</v>
      </c>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7"/>
      <c r="AL93">
        <v>2</v>
      </c>
      <c r="AM93" t="str">
        <f t="shared" si="27"/>
        <v/>
      </c>
      <c r="AN93" t="b">
        <f t="shared" si="29"/>
        <v>0</v>
      </c>
      <c r="AO93" t="s">
        <v>189</v>
      </c>
      <c r="AP93" t="b">
        <f t="shared" si="28"/>
        <v>0</v>
      </c>
      <c r="AQ93" s="40" t="b">
        <f t="shared" si="30"/>
        <v>0</v>
      </c>
      <c r="AR93" s="40" t="b">
        <f t="shared" si="31"/>
        <v>0</v>
      </c>
      <c r="AS93" s="33"/>
      <c r="AT93" s="4" t="str">
        <f t="shared" si="32"/>
        <v/>
      </c>
      <c r="BB93" s="4" t="b">
        <v>0</v>
      </c>
    </row>
    <row r="94" spans="2:54">
      <c r="B94" s="51"/>
      <c r="C94" s="646" t="s">
        <v>161</v>
      </c>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7"/>
      <c r="AL94">
        <v>2</v>
      </c>
      <c r="AM94" t="str">
        <f t="shared" si="27"/>
        <v/>
      </c>
      <c r="AN94" t="b">
        <f t="shared" si="29"/>
        <v>0</v>
      </c>
      <c r="AO94" t="s">
        <v>189</v>
      </c>
      <c r="AP94" t="b">
        <f t="shared" si="28"/>
        <v>0</v>
      </c>
      <c r="AQ94" s="40" t="b">
        <f t="shared" si="30"/>
        <v>0</v>
      </c>
      <c r="AR94" s="40" t="b">
        <f t="shared" si="31"/>
        <v>0</v>
      </c>
      <c r="AS94" s="33"/>
      <c r="AT94" s="4" t="str">
        <f t="shared" si="32"/>
        <v/>
      </c>
      <c r="BB94" s="4" t="b">
        <v>0</v>
      </c>
    </row>
    <row r="95" spans="2:54">
      <c r="B95" s="51"/>
      <c r="C95" s="646" t="s">
        <v>162</v>
      </c>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7"/>
      <c r="AL95">
        <v>2</v>
      </c>
      <c r="AM95" t="str">
        <f t="shared" si="27"/>
        <v/>
      </c>
      <c r="AN95" t="b">
        <f t="shared" si="29"/>
        <v>0</v>
      </c>
      <c r="AO95" t="s">
        <v>189</v>
      </c>
      <c r="AP95" t="b">
        <f t="shared" si="28"/>
        <v>0</v>
      </c>
      <c r="AQ95" s="40" t="b">
        <f t="shared" si="30"/>
        <v>0</v>
      </c>
      <c r="AR95" s="40" t="b">
        <f t="shared" si="31"/>
        <v>0</v>
      </c>
      <c r="AS95" s="33"/>
      <c r="AT95" s="4" t="str">
        <f t="shared" si="32"/>
        <v/>
      </c>
      <c r="BB95" s="4" t="b">
        <v>0</v>
      </c>
    </row>
    <row r="96" spans="2:54">
      <c r="B96" s="51"/>
      <c r="C96" s="646" t="s">
        <v>163</v>
      </c>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7"/>
      <c r="AL96">
        <v>2</v>
      </c>
      <c r="AM96" t="str">
        <f t="shared" si="27"/>
        <v/>
      </c>
      <c r="AN96" t="b">
        <f t="shared" si="29"/>
        <v>0</v>
      </c>
      <c r="AO96" t="s">
        <v>189</v>
      </c>
      <c r="AP96" t="b">
        <f t="shared" si="28"/>
        <v>0</v>
      </c>
      <c r="AQ96" s="40" t="b">
        <f t="shared" si="30"/>
        <v>0</v>
      </c>
      <c r="AR96" s="40" t="b">
        <f t="shared" si="31"/>
        <v>0</v>
      </c>
      <c r="AS96" s="33"/>
      <c r="AT96" s="4" t="str">
        <f t="shared" si="32"/>
        <v/>
      </c>
      <c r="BB96" s="4" t="b">
        <v>0</v>
      </c>
    </row>
    <row r="97" spans="2:54" ht="16.5" thickBot="1">
      <c r="B97" s="55"/>
      <c r="C97" s="636" t="s">
        <v>192</v>
      </c>
      <c r="D97" s="636"/>
      <c r="E97" s="636"/>
      <c r="F97" s="636"/>
      <c r="G97" s="636"/>
      <c r="H97" s="636"/>
      <c r="I97" s="636"/>
      <c r="J97" s="636"/>
      <c r="K97" s="636"/>
      <c r="L97" s="636"/>
      <c r="M97" s="636"/>
      <c r="N97" s="636"/>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38"/>
      <c r="AL97">
        <v>2</v>
      </c>
      <c r="AM97" t="str">
        <f>IF(BB97,C97&amp;O97,"")</f>
        <v/>
      </c>
      <c r="AN97" t="b">
        <f>BB97</f>
        <v>0</v>
      </c>
      <c r="AO97" t="s">
        <v>189</v>
      </c>
      <c r="AP97" t="b">
        <f>AND(O97&lt;&gt;"",BB97)</f>
        <v>0</v>
      </c>
      <c r="AQ97" s="40" t="b">
        <f t="shared" si="30"/>
        <v>0</v>
      </c>
      <c r="AR97" s="40" t="b">
        <f t="shared" si="31"/>
        <v>0</v>
      </c>
      <c r="AS97" s="33"/>
      <c r="AT97" s="4" t="str">
        <f t="shared" si="32"/>
        <v/>
      </c>
      <c r="BB97" s="4" t="b">
        <v>0</v>
      </c>
    </row>
    <row r="98" spans="2:54" ht="19.5">
      <c r="B98" s="635" t="s">
        <v>219</v>
      </c>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35"/>
    </row>
    <row r="99" spans="2:54" ht="15.75" customHeight="1"/>
    <row r="100" spans="2:54" ht="15.75" customHeight="1"/>
  </sheetData>
  <sheetProtection algorithmName="SHA-512" hashValue="Q2PdF79u7ubeAu+J4oZWOoNbiEAP3NG0On2GIZ5nXhq7N1Rmq7swFYx98JbFhHCu6B2VMrwDcawnt6IjMdoUMw==" saltValue="/ketmHIUjuWdFb0lQk9KcQ==" spinCount="100000" sheet="1" scenarios="1" formatCells="0" formatRows="0" selectLockedCells="1"/>
  <mergeCells count="116">
    <mergeCell ref="B58:J58"/>
    <mergeCell ref="L58:T58"/>
    <mergeCell ref="AD58:AG58"/>
    <mergeCell ref="AH58:AI58"/>
    <mergeCell ref="B32:AK32"/>
    <mergeCell ref="B45:AK45"/>
    <mergeCell ref="B65:J65"/>
    <mergeCell ref="K65:AK65"/>
    <mergeCell ref="C56:Z56"/>
    <mergeCell ref="C42:X42"/>
    <mergeCell ref="C43:Z43"/>
    <mergeCell ref="C30:AK30"/>
    <mergeCell ref="C18:AK18"/>
    <mergeCell ref="C19:AK19"/>
    <mergeCell ref="C20:AK20"/>
    <mergeCell ref="C21:AK21"/>
    <mergeCell ref="C22:AK22"/>
    <mergeCell ref="C46:AK46"/>
    <mergeCell ref="C47:AK47"/>
    <mergeCell ref="C33:AK33"/>
    <mergeCell ref="C34:AK34"/>
    <mergeCell ref="C35:AK35"/>
    <mergeCell ref="Y42:Z42"/>
    <mergeCell ref="AA43:AB43"/>
    <mergeCell ref="C40:AK40"/>
    <mergeCell ref="C41:AK41"/>
    <mergeCell ref="C37:AK37"/>
    <mergeCell ref="C28:AK28"/>
    <mergeCell ref="C29:AK29"/>
    <mergeCell ref="C95:AK95"/>
    <mergeCell ref="C79:AK79"/>
    <mergeCell ref="C80:AK80"/>
    <mergeCell ref="C81:AK81"/>
    <mergeCell ref="C82:AK82"/>
    <mergeCell ref="C83:AK83"/>
    <mergeCell ref="C74:AK74"/>
    <mergeCell ref="C75:AK75"/>
    <mergeCell ref="C76:AK76"/>
    <mergeCell ref="C77:AK77"/>
    <mergeCell ref="C78:AK78"/>
    <mergeCell ref="C85:AK85"/>
    <mergeCell ref="C86:AK86"/>
    <mergeCell ref="C87:AK87"/>
    <mergeCell ref="C88:AK88"/>
    <mergeCell ref="C70:AK70"/>
    <mergeCell ref="C71:AK71"/>
    <mergeCell ref="C72:AK72"/>
    <mergeCell ref="C73:AK73"/>
    <mergeCell ref="C96:AK96"/>
    <mergeCell ref="C49:AK49"/>
    <mergeCell ref="C50:AK50"/>
    <mergeCell ref="C51:AK51"/>
    <mergeCell ref="C52:AK52"/>
    <mergeCell ref="C53:AK53"/>
    <mergeCell ref="C54:AK54"/>
    <mergeCell ref="C59:AK59"/>
    <mergeCell ref="C60:AK60"/>
    <mergeCell ref="C61:AK61"/>
    <mergeCell ref="C62:AK62"/>
    <mergeCell ref="Z55:AA55"/>
    <mergeCell ref="AA56:AB56"/>
    <mergeCell ref="C89:AK89"/>
    <mergeCell ref="C90:AK90"/>
    <mergeCell ref="C91:AK91"/>
    <mergeCell ref="C92:AK92"/>
    <mergeCell ref="C93:AK93"/>
    <mergeCell ref="C84:AK84"/>
    <mergeCell ref="C94:AK94"/>
    <mergeCell ref="C69:AK69"/>
    <mergeCell ref="B1:AK1"/>
    <mergeCell ref="B2:AK2"/>
    <mergeCell ref="B3:AK3"/>
    <mergeCell ref="B4:AJ4"/>
    <mergeCell ref="P5:S5"/>
    <mergeCell ref="V5:Y5"/>
    <mergeCell ref="AB5:AE5"/>
    <mergeCell ref="B17:AJ17"/>
    <mergeCell ref="C6:AK6"/>
    <mergeCell ref="C7:AK7"/>
    <mergeCell ref="C8:AK8"/>
    <mergeCell ref="C9:AK9"/>
    <mergeCell ref="B5:N5"/>
    <mergeCell ref="B14:J14"/>
    <mergeCell ref="C10:AK10"/>
    <mergeCell ref="C11:AK11"/>
    <mergeCell ref="C12:AK12"/>
    <mergeCell ref="C15:AK15"/>
    <mergeCell ref="C16:AK16"/>
    <mergeCell ref="AD14:AG14"/>
    <mergeCell ref="V14:AA14"/>
    <mergeCell ref="AH14:AI14"/>
    <mergeCell ref="L14:T14"/>
    <mergeCell ref="B98:AK98"/>
    <mergeCell ref="C97:N97"/>
    <mergeCell ref="O97:AK97"/>
    <mergeCell ref="C13:AK13"/>
    <mergeCell ref="B63:AK63"/>
    <mergeCell ref="B44:AJ44"/>
    <mergeCell ref="B48:AJ48"/>
    <mergeCell ref="B64:AJ64"/>
    <mergeCell ref="C66:AK66"/>
    <mergeCell ref="C67:AK67"/>
    <mergeCell ref="C68:AK68"/>
    <mergeCell ref="C57:AK57"/>
    <mergeCell ref="B38:AK38"/>
    <mergeCell ref="B23:AJ23"/>
    <mergeCell ref="B31:AJ31"/>
    <mergeCell ref="B36:AJ36"/>
    <mergeCell ref="B39:AJ39"/>
    <mergeCell ref="C24:AK24"/>
    <mergeCell ref="C25:AK25"/>
    <mergeCell ref="C26:AK26"/>
    <mergeCell ref="C27:AK27"/>
    <mergeCell ref="V58:AB58"/>
    <mergeCell ref="C55:N55"/>
    <mergeCell ref="O55:Y55"/>
  </mergeCells>
  <phoneticPr fontId="1" type="noConversion"/>
  <conditionalFormatting sqref="B4">
    <cfRule type="expression" dxfId="192" priority="367">
      <formula>$AK4</formula>
    </cfRule>
  </conditionalFormatting>
  <conditionalFormatting sqref="B14">
    <cfRule type="expression" dxfId="191" priority="88">
      <formula>AND($BB$13=TRUE,OR($BK$14,$U$14,$CC$14))</formula>
    </cfRule>
  </conditionalFormatting>
  <conditionalFormatting sqref="B17">
    <cfRule type="expression" dxfId="190" priority="363">
      <formula>$AK17</formula>
    </cfRule>
  </conditionalFormatting>
  <conditionalFormatting sqref="B23">
    <cfRule type="expression" dxfId="189" priority="359">
      <formula>$AK23</formula>
    </cfRule>
  </conditionalFormatting>
  <conditionalFormatting sqref="B31:B32">
    <cfRule type="expression" dxfId="188" priority="355">
      <formula>$AK$31</formula>
    </cfRule>
  </conditionalFormatting>
  <conditionalFormatting sqref="B32">
    <cfRule type="expression" dxfId="187" priority="138">
      <formula>OR($AL32=3)</formula>
    </cfRule>
    <cfRule type="expression" dxfId="186" priority="137">
      <formula>OR($AL32=2,$AL32=3,$AL32=1)</formula>
    </cfRule>
  </conditionalFormatting>
  <conditionalFormatting sqref="B36">
    <cfRule type="expression" dxfId="185" priority="351">
      <formula>$AK36</formula>
    </cfRule>
  </conditionalFormatting>
  <conditionalFormatting sqref="B39">
    <cfRule type="expression" dxfId="184" priority="347">
      <formula>$AK39</formula>
    </cfRule>
  </conditionalFormatting>
  <conditionalFormatting sqref="B44:B45">
    <cfRule type="expression" dxfId="183" priority="343">
      <formula>$AK$44</formula>
    </cfRule>
  </conditionalFormatting>
  <conditionalFormatting sqref="B45">
    <cfRule type="expression" dxfId="182" priority="135">
      <formula>OR($AL45=2,$AL45=3,$AL45=1)</formula>
    </cfRule>
    <cfRule type="expression" dxfId="181" priority="136">
      <formula>OR($AL45=3)</formula>
    </cfRule>
  </conditionalFormatting>
  <conditionalFormatting sqref="B48">
    <cfRule type="expression" dxfId="180" priority="339">
      <formula>$AK48</formula>
    </cfRule>
  </conditionalFormatting>
  <conditionalFormatting sqref="B58">
    <cfRule type="expression" dxfId="179" priority="79">
      <formula>AND($BB$57,OR($BK$58,$BU$58,$CC$58))</formula>
    </cfRule>
  </conditionalFormatting>
  <conditionalFormatting sqref="B64">
    <cfRule type="expression" dxfId="178" priority="144">
      <formula>$AK64</formula>
    </cfRule>
  </conditionalFormatting>
  <conditionalFormatting sqref="B98">
    <cfRule type="expression" dxfId="177" priority="2">
      <formula>OR($AL98=3)</formula>
    </cfRule>
    <cfRule type="expression" dxfId="176" priority="1">
      <formula>OR($AL98=2,$AL98=3,$AL98=1)</formula>
    </cfRule>
  </conditionalFormatting>
  <conditionalFormatting sqref="B4:AK4">
    <cfRule type="expression" dxfId="175" priority="364">
      <formula>OR($AL4=2,$AL4=3,$AL4=1)</formula>
    </cfRule>
    <cfRule type="expression" dxfId="174" priority="365">
      <formula>OR($AL4=3)</formula>
    </cfRule>
  </conditionalFormatting>
  <conditionalFormatting sqref="B5:AK5">
    <cfRule type="expression" dxfId="173" priority="3236">
      <formula>IF(AND($AK$4&gt;0,OR($BO$5,$BU$5,$CA$5)&lt;&gt;TRUE),TRUE,FALSE)</formula>
    </cfRule>
  </conditionalFormatting>
  <conditionalFormatting sqref="B14:AK14">
    <cfRule type="expression" dxfId="172" priority="3195">
      <formula>IF(AND($BB$13,OR($BK$14,$U$14,$CC$14)&lt;&gt;TRUE),TRUE,FALSE)</formula>
    </cfRule>
  </conditionalFormatting>
  <conditionalFormatting sqref="B58:AK58">
    <cfRule type="expression" dxfId="171" priority="56">
      <formula>IF(AND($BB$57,OR($BK$58,$BU$58,$CC$58)&lt;&gt;TRUE),TRUE,FALSE)</formula>
    </cfRule>
  </conditionalFormatting>
  <conditionalFormatting sqref="B65:AK65">
    <cfRule type="expression" dxfId="170" priority="5366">
      <formula>IF($K$65&lt;&gt;"",TRUE,FALSE)</formula>
    </cfRule>
  </conditionalFormatting>
  <conditionalFormatting sqref="B17:AP17">
    <cfRule type="expression" dxfId="169" priority="287">
      <formula>OR($AL17=2,$AL17=3,$AL17=1)</formula>
    </cfRule>
    <cfRule type="expression" dxfId="168" priority="288">
      <formula>OR($AL17=3)</formula>
    </cfRule>
  </conditionalFormatting>
  <conditionalFormatting sqref="B23:AP23">
    <cfRule type="expression" dxfId="167" priority="274">
      <formula>OR($AL23=2,$AL23=3,$AL23=1)</formula>
    </cfRule>
    <cfRule type="expression" dxfId="166" priority="275">
      <formula>OR($AL23=3)</formula>
    </cfRule>
  </conditionalFormatting>
  <conditionalFormatting sqref="B31:AP31">
    <cfRule type="expression" dxfId="165" priority="180">
      <formula>OR($AL31=3)</formula>
    </cfRule>
    <cfRule type="expression" dxfId="164" priority="179">
      <formula>OR($AL31=2,$AL31=3,$AL31=1)</formula>
    </cfRule>
  </conditionalFormatting>
  <conditionalFormatting sqref="B36:AP36">
    <cfRule type="expression" dxfId="163" priority="248">
      <formula>OR($AL36=2,$AL36=3,$AL36=1)</formula>
    </cfRule>
    <cfRule type="expression" dxfId="162" priority="249">
      <formula>OR($AL36=3)</formula>
    </cfRule>
  </conditionalFormatting>
  <conditionalFormatting sqref="B39:AP39 B44:AP44 AK48:AP48">
    <cfRule type="expression" dxfId="161" priority="236">
      <formula>OR($AL39=3)</formula>
    </cfRule>
    <cfRule type="expression" dxfId="160" priority="235">
      <formula>OR($AL39=2,$AL39=3,$AL39=1)</formula>
    </cfRule>
  </conditionalFormatting>
  <conditionalFormatting sqref="B64:AP64">
    <cfRule type="expression" dxfId="159" priority="140">
      <formula>OR($AL64=3)</formula>
    </cfRule>
    <cfRule type="expression" dxfId="158" priority="139">
      <formula>OR($AL64=2,$AL64=3,$AL64=1)</formula>
    </cfRule>
  </conditionalFormatting>
  <conditionalFormatting sqref="B1:AY54 B55:C55 O55 Z55:AY55 B56:AY57 B58:U58 W58:AC58 B59:AY96 B97:C97 O97:AY97 AL98:AY98 B99:AY100 AE58:AY58">
    <cfRule type="expression" dxfId="157" priority="5370">
      <formula>OR($AL1=2,$AL1=3,$AL1=1)</formula>
    </cfRule>
  </conditionalFormatting>
  <conditionalFormatting sqref="B59:AY96 B1:AY54 O97:AY97 B56:AY57 Z55:AY55 B55:C55 O55 B97:C97 B58:U58 W58:AC58 AL98:AY98 B99:AY100">
    <cfRule type="expression" dxfId="156" priority="5369">
      <formula>OR($AL1=3)</formula>
    </cfRule>
  </conditionalFormatting>
  <conditionalFormatting sqref="C6:C13">
    <cfRule type="expression" dxfId="155" priority="57" stopIfTrue="1">
      <formula>BB6=TRUE</formula>
    </cfRule>
  </conditionalFormatting>
  <conditionalFormatting sqref="C15">
    <cfRule type="expression" dxfId="154" priority="2936" stopIfTrue="1">
      <formula>BB15=TRUE</formula>
    </cfRule>
  </conditionalFormatting>
  <conditionalFormatting sqref="C16">
    <cfRule type="expression" dxfId="153" priority="123">
      <formula>BB15=TRUE</formula>
    </cfRule>
  </conditionalFormatting>
  <conditionalFormatting sqref="C18:C22">
    <cfRule type="expression" dxfId="152" priority="3237" stopIfTrue="1">
      <formula>BB18=TRUE</formula>
    </cfRule>
  </conditionalFormatting>
  <conditionalFormatting sqref="C24:C30">
    <cfRule type="expression" dxfId="151" priority="3412" stopIfTrue="1">
      <formula>BB24=TRUE</formula>
    </cfRule>
  </conditionalFormatting>
  <conditionalFormatting sqref="C33:C35">
    <cfRule type="expression" dxfId="150" priority="3657" stopIfTrue="1">
      <formula>BB33=TRUE</formula>
    </cfRule>
  </conditionalFormatting>
  <conditionalFormatting sqref="C37">
    <cfRule type="expression" dxfId="149" priority="3762" stopIfTrue="1">
      <formula>BB37=TRUE</formula>
    </cfRule>
  </conditionalFormatting>
  <conditionalFormatting sqref="C40:C43">
    <cfRule type="expression" dxfId="148" priority="3763" stopIfTrue="1">
      <formula>BB40=TRUE</formula>
    </cfRule>
  </conditionalFormatting>
  <conditionalFormatting sqref="C46:C47">
    <cfRule type="expression" dxfId="147" priority="4933" stopIfTrue="1">
      <formula>BB46=TRUE</formula>
    </cfRule>
  </conditionalFormatting>
  <conditionalFormatting sqref="C49:C54">
    <cfRule type="expression" dxfId="146" priority="5003" stopIfTrue="1">
      <formula>BB49=TRUE</formula>
    </cfRule>
  </conditionalFormatting>
  <conditionalFormatting sqref="C55 O55">
    <cfRule type="expression" dxfId="145" priority="5325">
      <formula>$BB$55=TRUE</formula>
    </cfRule>
  </conditionalFormatting>
  <conditionalFormatting sqref="C56:C57">
    <cfRule type="expression" dxfId="144" priority="4932" stopIfTrue="1">
      <formula>BB56=TRUE</formula>
    </cfRule>
  </conditionalFormatting>
  <conditionalFormatting sqref="C59:C60">
    <cfRule type="expression" dxfId="143" priority="5215" stopIfTrue="1">
      <formula>BB59=TRUE</formula>
    </cfRule>
  </conditionalFormatting>
  <conditionalFormatting sqref="C61:C62">
    <cfRule type="expression" dxfId="142" priority="5285" stopIfTrue="1">
      <formula>$BB$61=TRUE</formula>
    </cfRule>
  </conditionalFormatting>
  <conditionalFormatting sqref="C66:C97">
    <cfRule type="expression" dxfId="141" priority="3841" stopIfTrue="1">
      <formula>BB66=TRUE</formula>
    </cfRule>
  </conditionalFormatting>
  <conditionalFormatting sqref="L14">
    <cfRule type="expression" dxfId="140" priority="5343" stopIfTrue="1">
      <formula>BK14=TRUE</formula>
    </cfRule>
  </conditionalFormatting>
  <conditionalFormatting sqref="L58">
    <cfRule type="expression" dxfId="139" priority="82" stopIfTrue="1">
      <formula>BK58=TRUE</formula>
    </cfRule>
  </conditionalFormatting>
  <conditionalFormatting sqref="O97">
    <cfRule type="expression" dxfId="138" priority="5331">
      <formula>AND(BB97, ISBLANK(O97))</formula>
    </cfRule>
    <cfRule type="expression" dxfId="137" priority="5332">
      <formula>AND(BB97, NOT(ISBLANK(O97)))</formula>
    </cfRule>
  </conditionalFormatting>
  <conditionalFormatting sqref="P5">
    <cfRule type="expression" dxfId="136" priority="2935">
      <formula>BO5=TRUE</formula>
    </cfRule>
  </conditionalFormatting>
  <conditionalFormatting sqref="V5">
    <cfRule type="expression" dxfId="135" priority="2948" stopIfTrue="1">
      <formula>BU5=TRUE</formula>
    </cfRule>
  </conditionalFormatting>
  <conditionalFormatting sqref="V14">
    <cfRule type="expression" dxfId="134" priority="5344" stopIfTrue="1">
      <formula>BU14=TRUE</formula>
    </cfRule>
  </conditionalFormatting>
  <conditionalFormatting sqref="V58">
    <cfRule type="expression" dxfId="133" priority="5372" stopIfTrue="1">
      <formula>BU58=TRUE</formula>
    </cfRule>
  </conditionalFormatting>
  <conditionalFormatting sqref="Y42">
    <cfRule type="expression" dxfId="132" priority="5322">
      <formula>AND(BB42, ISBLANK(Y42))</formula>
    </cfRule>
    <cfRule type="expression" dxfId="131" priority="5323">
      <formula>AND(BB42, NOT(ISBLANK(Y42)))</formula>
    </cfRule>
  </conditionalFormatting>
  <conditionalFormatting sqref="Z42">
    <cfRule type="expression" dxfId="130" priority="1329" stopIfTrue="1">
      <formula>Y42=TRUE</formula>
    </cfRule>
  </conditionalFormatting>
  <conditionalFormatting sqref="Z55">
    <cfRule type="expression" dxfId="129" priority="5213">
      <formula>AND($BB$55, ISBLANK($Z$55))</formula>
    </cfRule>
    <cfRule type="expression" dxfId="128" priority="5326">
      <formula>AND(BB55, NOT(ISBLANK(Z55)))</formula>
    </cfRule>
  </conditionalFormatting>
  <conditionalFormatting sqref="AA42">
    <cfRule type="expression" dxfId="127" priority="3835" stopIfTrue="1">
      <formula>BB42=TRUE</formula>
    </cfRule>
  </conditionalFormatting>
  <conditionalFormatting sqref="AA43">
    <cfRule type="expression" dxfId="126" priority="3839">
      <formula>AND(BB43, ISBLANK(AA43))</formula>
    </cfRule>
    <cfRule type="expression" dxfId="125" priority="3840">
      <formula>AND(BB43, NOT(ISBLANK(AA43)))</formula>
    </cfRule>
  </conditionalFormatting>
  <conditionalFormatting sqref="AA56">
    <cfRule type="expression" dxfId="124" priority="5328">
      <formula>AND(BB56, NOT(ISBLANK(AA56)))</formula>
    </cfRule>
    <cfRule type="expression" dxfId="123" priority="5327">
      <formula>AND(BB56, ISBLANK(AA56))</formula>
    </cfRule>
  </conditionalFormatting>
  <conditionalFormatting sqref="AB5">
    <cfRule type="expression" dxfId="122" priority="2947" stopIfTrue="1">
      <formula>CA5=TRUE</formula>
    </cfRule>
  </conditionalFormatting>
  <conditionalFormatting sqref="AB42:AB43">
    <cfRule type="expression" dxfId="121" priority="1331" stopIfTrue="1">
      <formula>AA42=TRUE</formula>
    </cfRule>
  </conditionalFormatting>
  <conditionalFormatting sqref="AB55">
    <cfRule type="expression" dxfId="120" priority="5320" stopIfTrue="1">
      <formula>BB55=TRUE</formula>
    </cfRule>
  </conditionalFormatting>
  <conditionalFormatting sqref="AC42">
    <cfRule type="expression" dxfId="119" priority="1332" stopIfTrue="1">
      <formula>AB42=TRUE</formula>
    </cfRule>
  </conditionalFormatting>
  <conditionalFormatting sqref="AC43">
    <cfRule type="expression" dxfId="118" priority="5324" stopIfTrue="1">
      <formula>BB43=TRUE</formula>
    </cfRule>
  </conditionalFormatting>
  <conditionalFormatting sqref="AC56">
    <cfRule type="expression" dxfId="117" priority="5321" stopIfTrue="1">
      <formula>BB56=TRUE</formula>
    </cfRule>
  </conditionalFormatting>
  <conditionalFormatting sqref="AD14">
    <cfRule type="expression" dxfId="116" priority="5361" stopIfTrue="1">
      <formula>CC14=TRUE</formula>
    </cfRule>
  </conditionalFormatting>
  <conditionalFormatting sqref="AD58">
    <cfRule type="expression" dxfId="115" priority="5371" stopIfTrue="1">
      <formula>CC58=TRUE</formula>
    </cfRule>
  </conditionalFormatting>
  <conditionalFormatting sqref="AD42:AK43">
    <cfRule type="expression" dxfId="114" priority="1333" stopIfTrue="1">
      <formula>AC42=TRUE</formula>
    </cfRule>
  </conditionalFormatting>
  <conditionalFormatting sqref="AE58:AY58">
    <cfRule type="expression" dxfId="113" priority="388">
      <formula>OR($AL58=3)</formula>
    </cfRule>
  </conditionalFormatting>
  <conditionalFormatting sqref="AH14">
    <cfRule type="expression" dxfId="112" priority="5363">
      <formula>AND(CC14, ISBLANK(AH14))</formula>
    </cfRule>
    <cfRule type="expression" dxfId="111" priority="5364">
      <formula>AND(CC14, NOT(ISBLANK(AH14)))</formula>
    </cfRule>
  </conditionalFormatting>
  <conditionalFormatting sqref="AH58">
    <cfRule type="expression" dxfId="110" priority="85">
      <formula>AND(CC58, ISBLANK(AH58))</formula>
    </cfRule>
    <cfRule type="expression" dxfId="109" priority="86">
      <formula>AND(CC58, NOT(ISBLANK(AH58)))</formula>
    </cfRule>
  </conditionalFormatting>
  <conditionalFormatting sqref="AJ14">
    <cfRule type="expression" dxfId="108" priority="5362" stopIfTrue="1">
      <formula>CC14=TRUE</formula>
    </cfRule>
  </conditionalFormatting>
  <conditionalFormatting sqref="AJ58">
    <cfRule type="expression" dxfId="107" priority="87" stopIfTrue="1">
      <formula>CC58=TRUE</formula>
    </cfRule>
  </conditionalFormatting>
  <conditionalFormatting sqref="AK4">
    <cfRule type="expression" dxfId="106" priority="366">
      <formula>$AK4</formula>
    </cfRule>
  </conditionalFormatting>
  <conditionalFormatting sqref="AK17">
    <cfRule type="expression" dxfId="105" priority="335">
      <formula>$AK17</formula>
    </cfRule>
  </conditionalFormatting>
  <conditionalFormatting sqref="AK23">
    <cfRule type="expression" dxfId="104" priority="314">
      <formula>$AK23</formula>
    </cfRule>
  </conditionalFormatting>
  <conditionalFormatting sqref="AK31">
    <cfRule type="expression" dxfId="103" priority="329">
      <formula>$AK31</formula>
    </cfRule>
  </conditionalFormatting>
  <conditionalFormatting sqref="AK36">
    <cfRule type="expression" dxfId="102" priority="326">
      <formula>$AK36</formula>
    </cfRule>
  </conditionalFormatting>
  <conditionalFormatting sqref="AK39">
    <cfRule type="expression" dxfId="101" priority="323">
      <formula>$AK39</formula>
    </cfRule>
  </conditionalFormatting>
  <conditionalFormatting sqref="AK44">
    <cfRule type="expression" dxfId="100" priority="320">
      <formula>$AK44</formula>
    </cfRule>
  </conditionalFormatting>
  <conditionalFormatting sqref="AK48">
    <cfRule type="expression" dxfId="99" priority="317">
      <formula>$AK48</formula>
    </cfRule>
  </conditionalFormatting>
  <conditionalFormatting sqref="AK58">
    <cfRule type="expression" dxfId="98" priority="80">
      <formula>OR($AL58=2,$AL58=3,$AL58=1)</formula>
    </cfRule>
  </conditionalFormatting>
  <conditionalFormatting sqref="AK64">
    <cfRule type="expression" dxfId="97" priority="141">
      <formula>$AK64</formula>
    </cfRule>
  </conditionalFormatting>
  <conditionalFormatting sqref="AL3">
    <cfRule type="expression" dxfId="96" priority="422">
      <formula>#REF!</formula>
    </cfRule>
  </conditionalFormatting>
  <conditionalFormatting sqref="AL4">
    <cfRule type="expression" dxfId="95" priority="391">
      <formula>$AK3</formula>
    </cfRule>
  </conditionalFormatting>
  <conditionalFormatting sqref="AL17">
    <cfRule type="expression" dxfId="94" priority="289">
      <formula>$AK16</formula>
    </cfRule>
  </conditionalFormatting>
  <conditionalFormatting sqref="AL23">
    <cfRule type="expression" dxfId="93" priority="276">
      <formula>$AK22</formula>
    </cfRule>
  </conditionalFormatting>
  <conditionalFormatting sqref="AL31">
    <cfRule type="expression" dxfId="92" priority="263">
      <formula>$AK30</formula>
    </cfRule>
  </conditionalFormatting>
  <conditionalFormatting sqref="AL36">
    <cfRule type="expression" dxfId="91" priority="250">
      <formula>$AK35</formula>
    </cfRule>
  </conditionalFormatting>
  <conditionalFormatting sqref="AL38">
    <cfRule type="expression" dxfId="90" priority="224">
      <formula>#REF!</formula>
    </cfRule>
  </conditionalFormatting>
  <conditionalFormatting sqref="AL39 AL44 AL48">
    <cfRule type="expression" dxfId="89" priority="237">
      <formula>$AK38</formula>
    </cfRule>
  </conditionalFormatting>
  <conditionalFormatting sqref="AL64">
    <cfRule type="expression" dxfId="88" priority="217">
      <formula>#REF!</formula>
    </cfRule>
  </conditionalFormatting>
  <conditionalFormatting sqref="AL38:AP38 AS38:AS39">
    <cfRule type="expression" dxfId="87" priority="223">
      <formula>OR($AL38=3)</formula>
    </cfRule>
  </conditionalFormatting>
  <conditionalFormatting sqref="AL14:AS14 AU14:AY14">
    <cfRule type="expression" dxfId="86" priority="5349">
      <formula>OR($AL14=3)</formula>
    </cfRule>
    <cfRule type="expression" dxfId="85" priority="5348">
      <formula>OR($AL14=2,$AL14=3,$AL14=1)</formula>
    </cfRule>
  </conditionalFormatting>
  <conditionalFormatting sqref="AL1:AT2">
    <cfRule type="expression" dxfId="84" priority="389">
      <formula>OR($AL1=2,$AL1=3,$AL1=1)</formula>
    </cfRule>
    <cfRule type="expression" dxfId="83" priority="390">
      <formula>OR($AL1=3)</formula>
    </cfRule>
  </conditionalFormatting>
  <conditionalFormatting sqref="AM4">
    <cfRule type="expression" dxfId="82" priority="92">
      <formula>OR($AL4=3)</formula>
    </cfRule>
    <cfRule type="expression" dxfId="81" priority="94">
      <formula>OR($AL4=3)</formula>
    </cfRule>
    <cfRule type="expression" dxfId="80" priority="93">
      <formula>OR($AL4=2,$AL4=3,$AL4=1)</formula>
    </cfRule>
    <cfRule type="expression" dxfId="79" priority="91">
      <formula>OR($AL4=2,$AL4=3,$AL4=1)</formula>
    </cfRule>
  </conditionalFormatting>
  <conditionalFormatting sqref="AM42:AM43">
    <cfRule type="expression" dxfId="78" priority="20">
      <formula>OR($AL42=2,$AL42=3,$AL42=1)</formula>
    </cfRule>
    <cfRule type="expression" dxfId="77" priority="21">
      <formula>OR($AL42=3)</formula>
    </cfRule>
  </conditionalFormatting>
  <conditionalFormatting sqref="AM45">
    <cfRule type="expression" dxfId="76" priority="178">
      <formula>OR($AL45=3)</formula>
    </cfRule>
    <cfRule type="expression" dxfId="75" priority="177">
      <formula>OR($AL45=2,$AL45=3,$AL45=1)</formula>
    </cfRule>
  </conditionalFormatting>
  <conditionalFormatting sqref="AM55:AM56">
    <cfRule type="expression" dxfId="74" priority="22">
      <formula>OR($AL55=2,$AL55=3,$AL55=1)</formula>
    </cfRule>
    <cfRule type="expression" dxfId="73" priority="23">
      <formula>OR($AL55=3)</formula>
    </cfRule>
  </conditionalFormatting>
  <conditionalFormatting sqref="AM57:AM58">
    <cfRule type="expression" dxfId="72" priority="58">
      <formula>OR($AL57=2,$AL57=3,$AL57=1)</formula>
    </cfRule>
    <cfRule type="expression" dxfId="71" priority="59">
      <formula>OR($AL57=3)</formula>
    </cfRule>
  </conditionalFormatting>
  <conditionalFormatting sqref="AM58">
    <cfRule type="expression" dxfId="70" priority="54">
      <formula>OR($AL58=2,$AL58=3,$AL58=1)</formula>
    </cfRule>
    <cfRule type="expression" dxfId="69" priority="55">
      <formula>OR($AL58=3)</formula>
    </cfRule>
  </conditionalFormatting>
  <conditionalFormatting sqref="AM32:AP32">
    <cfRule type="expression" dxfId="68" priority="181">
      <formula>OR($AL32=2,$AL32=3,$AL32=1)</formula>
    </cfRule>
    <cfRule type="expression" dxfId="67" priority="182">
      <formula>OR($AL32=3)</formula>
    </cfRule>
  </conditionalFormatting>
  <conditionalFormatting sqref="AM1:AS1">
    <cfRule type="expression" dxfId="66" priority="385">
      <formula>OR($AL1=2,$AL1=3,$AL1=1)</formula>
    </cfRule>
    <cfRule type="expression" dxfId="65" priority="386">
      <formula>OR($AL1=3)</formula>
    </cfRule>
  </conditionalFormatting>
  <conditionalFormatting sqref="AO5">
    <cfRule type="expression" dxfId="64" priority="185">
      <formula>OR($AL5=2,$AL5=3,$AL5=1)</formula>
    </cfRule>
    <cfRule type="expression" dxfId="63" priority="186">
      <formula>OR($AL5=3)</formula>
    </cfRule>
  </conditionalFormatting>
  <conditionalFormatting sqref="AO45">
    <cfRule type="expression" dxfId="62" priority="175">
      <formula>OR($AL45=2,$AL45=3,$AL45=1)</formula>
    </cfRule>
    <cfRule type="expression" dxfId="61" priority="176">
      <formula>OR($AL45=3)</formula>
    </cfRule>
  </conditionalFormatting>
  <conditionalFormatting sqref="AP58">
    <cfRule type="expression" dxfId="60" priority="48">
      <formula>OR($AL58=2,$AL58=3,$AL58=1)</formula>
    </cfRule>
    <cfRule type="expression" dxfId="59" priority="49">
      <formula>OR($AL58=3)</formula>
    </cfRule>
  </conditionalFormatting>
  <conditionalFormatting sqref="AS3">
    <cfRule type="expression" dxfId="58" priority="380">
      <formula>OR($AL3=2,$AL3=3,$AL3=1)</formula>
    </cfRule>
    <cfRule type="expression" dxfId="57" priority="381">
      <formula>OR($AL3=3)</formula>
    </cfRule>
  </conditionalFormatting>
  <conditionalFormatting sqref="AS6:AS13">
    <cfRule type="expression" dxfId="56" priority="73">
      <formula>OR($AL6=3)</formula>
    </cfRule>
    <cfRule type="expression" dxfId="55" priority="72">
      <formula>OR($AL6=2,$AL6=3,$AL6=1)</formula>
    </cfRule>
  </conditionalFormatting>
  <conditionalFormatting sqref="AS13">
    <cfRule type="expression" dxfId="54" priority="43">
      <formula>OR($AL13=3)</formula>
    </cfRule>
    <cfRule type="expression" dxfId="53" priority="42">
      <formula>OR($AL13=2,$AL13=3,$AL13=1)</formula>
    </cfRule>
    <cfRule type="expression" dxfId="52" priority="41">
      <formula>OR($AL13=3)</formula>
    </cfRule>
    <cfRule type="expression" dxfId="51" priority="40">
      <formula>OR($AL13=2,$AL13=3,$AL13=1)</formula>
    </cfRule>
    <cfRule type="expression" dxfId="50" priority="9">
      <formula>OR($AL13=3)</formula>
    </cfRule>
    <cfRule type="expression" dxfId="49" priority="71">
      <formula>OR($AL13=3)</formula>
    </cfRule>
    <cfRule type="expression" dxfId="48" priority="70">
      <formula>OR($AL13=2,$AL13=3,$AL13=1)</formula>
    </cfRule>
    <cfRule type="expression" dxfId="47" priority="47">
      <formula>OR($AL13=3)</formula>
    </cfRule>
    <cfRule type="expression" dxfId="46" priority="46">
      <formula>OR($AL13=2,$AL13=3,$AL13=1)</formula>
    </cfRule>
    <cfRule type="expression" dxfId="45" priority="45">
      <formula>OR($AL13=3)</formula>
    </cfRule>
    <cfRule type="expression" dxfId="44" priority="44">
      <formula>OR($AL13=2,$AL13=3,$AL13=1)</formula>
    </cfRule>
    <cfRule type="expression" dxfId="43" priority="11">
      <formula>OR($AL13=3)</formula>
    </cfRule>
    <cfRule type="expression" dxfId="42" priority="10">
      <formula>OR($AL13=2,$AL13=3,$AL13=1)</formula>
    </cfRule>
    <cfRule type="expression" dxfId="41" priority="8">
      <formula>OR($AL13=2,$AL13=3,$AL13=1)</formula>
    </cfRule>
    <cfRule type="expression" dxfId="40" priority="7">
      <formula>OR($AL13=3)</formula>
    </cfRule>
    <cfRule type="expression" dxfId="39" priority="6">
      <formula>OR($AL13=2,$AL13=3,$AL13=1)</formula>
    </cfRule>
    <cfRule type="expression" dxfId="38" priority="5">
      <formula>OR($AL13=3)</formula>
    </cfRule>
    <cfRule type="expression" dxfId="37" priority="4">
      <formula>OR($AL13=2,$AL13=3,$AL13=1)</formula>
    </cfRule>
  </conditionalFormatting>
  <conditionalFormatting sqref="AS15 AS17:AS31 AS33:AS38 AS40:AS44 AS66:AS97">
    <cfRule type="expression" dxfId="36" priority="198">
      <formula>OR($AL15=3)</formula>
    </cfRule>
  </conditionalFormatting>
  <conditionalFormatting sqref="AS38:AS39 AL38:AP38">
    <cfRule type="expression" dxfId="35" priority="222">
      <formula>OR($AL38=2,$AL38=3,$AL38=1)</formula>
    </cfRule>
  </conditionalFormatting>
  <conditionalFormatting sqref="AS40:AS44 AS15 AS17:AS31 AS33:AS38 AS66:AS97">
    <cfRule type="expression" dxfId="34" priority="197">
      <formula>OR($AL15=2,$AL15=3,$AL15=1)</formula>
    </cfRule>
  </conditionalFormatting>
  <conditionalFormatting sqref="AS42:AS43">
    <cfRule type="expression" dxfId="33" priority="12">
      <formula>OR($AL42=2,$AL42=3,$AL42=1)</formula>
    </cfRule>
    <cfRule type="expression" dxfId="32" priority="19">
      <formula>OR($AL42=3)</formula>
    </cfRule>
    <cfRule type="expression" dxfId="31" priority="18">
      <formula>OR($AL42=2,$AL42=3,$AL42=1)</formula>
    </cfRule>
    <cfRule type="expression" dxfId="30" priority="17">
      <formula>OR($AL42=3)</formula>
    </cfRule>
    <cfRule type="expression" dxfId="29" priority="16">
      <formula>OR($AL42=2,$AL42=3,$AL42=1)</formula>
    </cfRule>
    <cfRule type="expression" dxfId="28" priority="15">
      <formula>OR($AL42=3)</formula>
    </cfRule>
    <cfRule type="expression" dxfId="27" priority="14">
      <formula>OR($AL42=2,$AL42=3,$AL42=1)</formula>
    </cfRule>
    <cfRule type="expression" dxfId="26" priority="13">
      <formula>OR($AL42=3)</formula>
    </cfRule>
  </conditionalFormatting>
  <conditionalFormatting sqref="AS46:AS58">
    <cfRule type="expression" dxfId="25" priority="62">
      <formula>OR($AL46=2,$AL46=3,$AL46=1)</formula>
    </cfRule>
    <cfRule type="expression" dxfId="24" priority="63">
      <formula>OR($AL46=3)</formula>
    </cfRule>
  </conditionalFormatting>
  <conditionalFormatting sqref="AS55:AS56">
    <cfRule type="expression" dxfId="23" priority="24">
      <formula>OR($AL55=2,$AL55=3,$AL55=1)</formula>
    </cfRule>
    <cfRule type="expression" dxfId="22" priority="25">
      <formula>OR($AL55=3)</formula>
    </cfRule>
    <cfRule type="expression" dxfId="21" priority="27">
      <formula>OR($AL55=3)</formula>
    </cfRule>
    <cfRule type="expression" dxfId="20" priority="28">
      <formula>OR($AL55=2,$AL55=3,$AL55=1)</formula>
    </cfRule>
    <cfRule type="expression" dxfId="19" priority="29">
      <formula>OR($AL55=3)</formula>
    </cfRule>
    <cfRule type="expression" dxfId="18" priority="26">
      <formula>OR($AL55=2,$AL55=3,$AL55=1)</formula>
    </cfRule>
  </conditionalFormatting>
  <conditionalFormatting sqref="AS55:AS57">
    <cfRule type="expression" dxfId="17" priority="31">
      <formula>OR($AL55=3)</formula>
    </cfRule>
    <cfRule type="expression" dxfId="16" priority="30">
      <formula>OR($AL55=2,$AL55=3,$AL55=1)</formula>
    </cfRule>
  </conditionalFormatting>
  <conditionalFormatting sqref="AS57">
    <cfRule type="expression" dxfId="15" priority="61">
      <formula>OR($AL57=3)</formula>
    </cfRule>
    <cfRule type="expression" dxfId="14" priority="60">
      <formula>OR($AL57=2,$AL57=3,$AL57=1)</formula>
    </cfRule>
    <cfRule type="expression" dxfId="13" priority="53">
      <formula>OR($AL57=3)</formula>
    </cfRule>
    <cfRule type="expression" dxfId="12" priority="52">
      <formula>OR($AL57=2,$AL57=3,$AL57=1)</formula>
    </cfRule>
  </conditionalFormatting>
  <conditionalFormatting sqref="AS58:AS61">
    <cfRule type="expression" dxfId="11" priority="66">
      <formula>OR($AL58=2,$AL58=3,$AL58=1)</formula>
    </cfRule>
    <cfRule type="expression" dxfId="10" priority="67">
      <formula>OR($AL58=3)</formula>
    </cfRule>
  </conditionalFormatting>
  <conditionalFormatting sqref="AS64">
    <cfRule type="expression" dxfId="9" priority="214">
      <formula>OR($AL64=3)</formula>
    </cfRule>
    <cfRule type="expression" dxfId="8" priority="215">
      <formula>OR($AL64=2,$AL64=3,$AL64=1)</formula>
    </cfRule>
    <cfRule type="expression" dxfId="7" priority="216">
      <formula>OR($AL64=3)</formula>
    </cfRule>
    <cfRule type="expression" dxfId="6" priority="213">
      <formula>OR($AL64=2,$AL64=3,$AL64=1)</formula>
    </cfRule>
  </conditionalFormatting>
  <conditionalFormatting sqref="AY1:AY2">
    <cfRule type="expression" dxfId="5" priority="115">
      <formula>OR($AL1=3)</formula>
    </cfRule>
    <cfRule type="expression" dxfId="4" priority="114">
      <formula>OR($AL1=2,$AL1=3,$AL1=1)</formula>
    </cfRule>
  </conditionalFormatting>
  <conditionalFormatting sqref="AY1:AY3">
    <cfRule type="expression" dxfId="3" priority="108">
      <formula>OR($AL1=2,$AL1=3,$AL1=1)</formula>
    </cfRule>
    <cfRule type="expression" dxfId="2" priority="109">
      <formula>OR($AL1=3)</formula>
    </cfRule>
  </conditionalFormatting>
  <conditionalFormatting sqref="AY3">
    <cfRule type="expression" dxfId="1" priority="107">
      <formula>OR($AL3=3)</formula>
    </cfRule>
    <cfRule type="expression" dxfId="0" priority="106">
      <formula>OR($AL3=2,$AL3=3,$AL3=1)</formula>
    </cfRule>
  </conditionalFormatting>
  <hyperlinks>
    <hyperlink ref="B98" location="'主頁 Main Page'!A1" display="回主頁 Back to Main Page" xr:uid="{851BB9CE-87E8-4765-A55A-F717D62B7A99}"/>
    <hyperlink ref="B98:AK98" location="'主頁 Main Page'!D50" display="回主頁 Back to Main Page" xr:uid="{E3D53012-CAB5-4DBC-9EF5-CE8E43BE3D91}"/>
  </hyperlinks>
  <pageMargins left="0.7" right="0.7" top="0.75" bottom="0.75" header="0.3" footer="0.3"/>
  <pageSetup paperSize="9" scale="78" orientation="portrait" r:id="rId1"/>
  <colBreaks count="1" manualBreakCount="1">
    <brk id="37" min="2" max="101" man="1"/>
  </colBreaks>
  <drawing r:id="rId2"/>
  <legacyDrawing r:id="rId3"/>
  <mc:AlternateContent xmlns:mc="http://schemas.openxmlformats.org/markup-compatibility/2006">
    <mc:Choice Requires="x14">
      <controls>
        <mc:AlternateContent xmlns:mc="http://schemas.openxmlformats.org/markup-compatibility/2006">
          <mc:Choice Requires="x14">
            <control shapeId="5224" r:id="rId4" name="Check Box 104">
              <controlPr defaultSize="0" autoFill="0" autoLine="0" autoPict="0">
                <anchor moveWithCells="1">
                  <from>
                    <xdr:col>1</xdr:col>
                    <xdr:colOff>0</xdr:colOff>
                    <xdr:row>5</xdr:row>
                    <xdr:rowOff>0</xdr:rowOff>
                  </from>
                  <to>
                    <xdr:col>2</xdr:col>
                    <xdr:colOff>95250</xdr:colOff>
                    <xdr:row>6</xdr:row>
                    <xdr:rowOff>9525</xdr:rowOff>
                  </to>
                </anchor>
              </controlPr>
            </control>
          </mc:Choice>
        </mc:AlternateContent>
        <mc:AlternateContent xmlns:mc="http://schemas.openxmlformats.org/markup-compatibility/2006">
          <mc:Choice Requires="x14">
            <control shapeId="5225" r:id="rId5" name="Check Box 105">
              <controlPr defaultSize="0" autoFill="0" autoLine="0" autoPict="0">
                <anchor moveWithCells="1">
                  <from>
                    <xdr:col>1</xdr:col>
                    <xdr:colOff>0</xdr:colOff>
                    <xdr:row>6</xdr:row>
                    <xdr:rowOff>0</xdr:rowOff>
                  </from>
                  <to>
                    <xdr:col>2</xdr:col>
                    <xdr:colOff>95250</xdr:colOff>
                    <xdr:row>7</xdr:row>
                    <xdr:rowOff>9525</xdr:rowOff>
                  </to>
                </anchor>
              </controlPr>
            </control>
          </mc:Choice>
        </mc:AlternateContent>
        <mc:AlternateContent xmlns:mc="http://schemas.openxmlformats.org/markup-compatibility/2006">
          <mc:Choice Requires="x14">
            <control shapeId="5226" r:id="rId6" name="Check Box 106">
              <controlPr defaultSize="0" autoFill="0" autoLine="0" autoPict="0">
                <anchor moveWithCells="1">
                  <from>
                    <xdr:col>1</xdr:col>
                    <xdr:colOff>0</xdr:colOff>
                    <xdr:row>7</xdr:row>
                    <xdr:rowOff>0</xdr:rowOff>
                  </from>
                  <to>
                    <xdr:col>2</xdr:col>
                    <xdr:colOff>95250</xdr:colOff>
                    <xdr:row>8</xdr:row>
                    <xdr:rowOff>9525</xdr:rowOff>
                  </to>
                </anchor>
              </controlPr>
            </control>
          </mc:Choice>
        </mc:AlternateContent>
        <mc:AlternateContent xmlns:mc="http://schemas.openxmlformats.org/markup-compatibility/2006">
          <mc:Choice Requires="x14">
            <control shapeId="5227" r:id="rId7" name="Check Box 107">
              <controlPr defaultSize="0" autoFill="0" autoLine="0" autoPict="0">
                <anchor moveWithCells="1">
                  <from>
                    <xdr:col>1</xdr:col>
                    <xdr:colOff>0</xdr:colOff>
                    <xdr:row>8</xdr:row>
                    <xdr:rowOff>0</xdr:rowOff>
                  </from>
                  <to>
                    <xdr:col>2</xdr:col>
                    <xdr:colOff>95250</xdr:colOff>
                    <xdr:row>9</xdr:row>
                    <xdr:rowOff>9525</xdr:rowOff>
                  </to>
                </anchor>
              </controlPr>
            </control>
          </mc:Choice>
        </mc:AlternateContent>
        <mc:AlternateContent xmlns:mc="http://schemas.openxmlformats.org/markup-compatibility/2006">
          <mc:Choice Requires="x14">
            <control shapeId="5228" r:id="rId8" name="Check Box 108">
              <controlPr defaultSize="0" autoFill="0" autoLine="0" autoPict="0">
                <anchor moveWithCells="1">
                  <from>
                    <xdr:col>1</xdr:col>
                    <xdr:colOff>0</xdr:colOff>
                    <xdr:row>9</xdr:row>
                    <xdr:rowOff>0</xdr:rowOff>
                  </from>
                  <to>
                    <xdr:col>2</xdr:col>
                    <xdr:colOff>95250</xdr:colOff>
                    <xdr:row>10</xdr:row>
                    <xdr:rowOff>9525</xdr:rowOff>
                  </to>
                </anchor>
              </controlPr>
            </control>
          </mc:Choice>
        </mc:AlternateContent>
        <mc:AlternateContent xmlns:mc="http://schemas.openxmlformats.org/markup-compatibility/2006">
          <mc:Choice Requires="x14">
            <control shapeId="5229" r:id="rId9" name="Check Box 109">
              <controlPr defaultSize="0" autoFill="0" autoLine="0" autoPict="0">
                <anchor moveWithCells="1">
                  <from>
                    <xdr:col>1</xdr:col>
                    <xdr:colOff>0</xdr:colOff>
                    <xdr:row>10</xdr:row>
                    <xdr:rowOff>0</xdr:rowOff>
                  </from>
                  <to>
                    <xdr:col>2</xdr:col>
                    <xdr:colOff>95250</xdr:colOff>
                    <xdr:row>11</xdr:row>
                    <xdr:rowOff>9525</xdr:rowOff>
                  </to>
                </anchor>
              </controlPr>
            </control>
          </mc:Choice>
        </mc:AlternateContent>
        <mc:AlternateContent xmlns:mc="http://schemas.openxmlformats.org/markup-compatibility/2006">
          <mc:Choice Requires="x14">
            <control shapeId="5230" r:id="rId10" name="Check Box 110">
              <controlPr defaultSize="0" autoFill="0" autoLine="0" autoPict="0">
                <anchor moveWithCells="1">
                  <from>
                    <xdr:col>1</xdr:col>
                    <xdr:colOff>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5231" r:id="rId11" name="Check Box 111">
              <controlPr defaultSize="0" autoFill="0" autoLine="0" autoPict="0">
                <anchor moveWithCells="1">
                  <from>
                    <xdr:col>1</xdr:col>
                    <xdr:colOff>0</xdr:colOff>
                    <xdr:row>12</xdr:row>
                    <xdr:rowOff>0</xdr:rowOff>
                  </from>
                  <to>
                    <xdr:col>2</xdr:col>
                    <xdr:colOff>95250</xdr:colOff>
                    <xdr:row>13</xdr:row>
                    <xdr:rowOff>9525</xdr:rowOff>
                  </to>
                </anchor>
              </controlPr>
            </control>
          </mc:Choice>
        </mc:AlternateContent>
        <mc:AlternateContent xmlns:mc="http://schemas.openxmlformats.org/markup-compatibility/2006">
          <mc:Choice Requires="x14">
            <control shapeId="5232" r:id="rId12" name="Check Box 112">
              <controlPr defaultSize="0" autoFill="0" autoLine="0" autoPict="0">
                <anchor moveWithCells="1">
                  <from>
                    <xdr:col>14</xdr:col>
                    <xdr:colOff>0</xdr:colOff>
                    <xdr:row>4</xdr:row>
                    <xdr:rowOff>0</xdr:rowOff>
                  </from>
                  <to>
                    <xdr:col>15</xdr:col>
                    <xdr:colOff>66675</xdr:colOff>
                    <xdr:row>5</xdr:row>
                    <xdr:rowOff>9525</xdr:rowOff>
                  </to>
                </anchor>
              </controlPr>
            </control>
          </mc:Choice>
        </mc:AlternateContent>
        <mc:AlternateContent xmlns:mc="http://schemas.openxmlformats.org/markup-compatibility/2006">
          <mc:Choice Requires="x14">
            <control shapeId="5233" r:id="rId13" name="Check Box 113">
              <controlPr defaultSize="0" autoFill="0" autoLine="0" autoPict="0">
                <anchor moveWithCells="1">
                  <from>
                    <xdr:col>20</xdr:col>
                    <xdr:colOff>0</xdr:colOff>
                    <xdr:row>4</xdr:row>
                    <xdr:rowOff>0</xdr:rowOff>
                  </from>
                  <to>
                    <xdr:col>21</xdr:col>
                    <xdr:colOff>66675</xdr:colOff>
                    <xdr:row>5</xdr:row>
                    <xdr:rowOff>9525</xdr:rowOff>
                  </to>
                </anchor>
              </controlPr>
            </control>
          </mc:Choice>
        </mc:AlternateContent>
        <mc:AlternateContent xmlns:mc="http://schemas.openxmlformats.org/markup-compatibility/2006">
          <mc:Choice Requires="x14">
            <control shapeId="5234" r:id="rId14" name="Check Box 114">
              <controlPr defaultSize="0" autoFill="0" autoLine="0" autoPict="0">
                <anchor moveWithCells="1">
                  <from>
                    <xdr:col>26</xdr:col>
                    <xdr:colOff>0</xdr:colOff>
                    <xdr:row>4</xdr:row>
                    <xdr:rowOff>0</xdr:rowOff>
                  </from>
                  <to>
                    <xdr:col>27</xdr:col>
                    <xdr:colOff>66675</xdr:colOff>
                    <xdr:row>5</xdr:row>
                    <xdr:rowOff>9525</xdr:rowOff>
                  </to>
                </anchor>
              </controlPr>
            </control>
          </mc:Choice>
        </mc:AlternateContent>
        <mc:AlternateContent xmlns:mc="http://schemas.openxmlformats.org/markup-compatibility/2006">
          <mc:Choice Requires="x14">
            <control shapeId="5238" r:id="rId15" name="Check Box 118">
              <controlPr defaultSize="0" autoFill="0" autoLine="0" autoPict="0">
                <anchor moveWithCells="1">
                  <from>
                    <xdr:col>1</xdr:col>
                    <xdr:colOff>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5239" r:id="rId16" name="Check Box 119">
              <controlPr defaultSize="0" autoFill="0" autoLine="0" autoPict="0">
                <anchor moveWithCells="1">
                  <from>
                    <xdr:col>1</xdr:col>
                    <xdr:colOff>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5240" r:id="rId17" name="Check Box 120">
              <controlPr defaultSize="0" autoFill="0" autoLine="0" autoPict="0">
                <anchor moveWithCells="1">
                  <from>
                    <xdr:col>1</xdr:col>
                    <xdr:colOff>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5241" r:id="rId18" name="Check Box 121">
              <controlPr defaultSize="0" autoFill="0" autoLine="0" autoPict="0">
                <anchor moveWithCells="1">
                  <from>
                    <xdr:col>1</xdr:col>
                    <xdr:colOff>0</xdr:colOff>
                    <xdr:row>19</xdr:row>
                    <xdr:rowOff>0</xdr:rowOff>
                  </from>
                  <to>
                    <xdr:col>2</xdr:col>
                    <xdr:colOff>95250</xdr:colOff>
                    <xdr:row>20</xdr:row>
                    <xdr:rowOff>9525</xdr:rowOff>
                  </to>
                </anchor>
              </controlPr>
            </control>
          </mc:Choice>
        </mc:AlternateContent>
        <mc:AlternateContent xmlns:mc="http://schemas.openxmlformats.org/markup-compatibility/2006">
          <mc:Choice Requires="x14">
            <control shapeId="5242" r:id="rId19" name="Check Box 122">
              <controlPr defaultSize="0" autoFill="0" autoLine="0" autoPict="0">
                <anchor moveWithCells="1">
                  <from>
                    <xdr:col>1</xdr:col>
                    <xdr:colOff>0</xdr:colOff>
                    <xdr:row>20</xdr:row>
                    <xdr:rowOff>0</xdr:rowOff>
                  </from>
                  <to>
                    <xdr:col>2</xdr:col>
                    <xdr:colOff>95250</xdr:colOff>
                    <xdr:row>21</xdr:row>
                    <xdr:rowOff>9525</xdr:rowOff>
                  </to>
                </anchor>
              </controlPr>
            </control>
          </mc:Choice>
        </mc:AlternateContent>
        <mc:AlternateContent xmlns:mc="http://schemas.openxmlformats.org/markup-compatibility/2006">
          <mc:Choice Requires="x14">
            <control shapeId="5243" r:id="rId20" name="Check Box 123">
              <controlPr defaultSize="0" autoFill="0" autoLine="0" autoPict="0">
                <anchor moveWithCells="1">
                  <from>
                    <xdr:col>1</xdr:col>
                    <xdr:colOff>0</xdr:colOff>
                    <xdr:row>21</xdr:row>
                    <xdr:rowOff>0</xdr:rowOff>
                  </from>
                  <to>
                    <xdr:col>2</xdr:col>
                    <xdr:colOff>95250</xdr:colOff>
                    <xdr:row>22</xdr:row>
                    <xdr:rowOff>9525</xdr:rowOff>
                  </to>
                </anchor>
              </controlPr>
            </control>
          </mc:Choice>
        </mc:AlternateContent>
        <mc:AlternateContent xmlns:mc="http://schemas.openxmlformats.org/markup-compatibility/2006">
          <mc:Choice Requires="x14">
            <control shapeId="5244" r:id="rId21" name="Check Box 124">
              <controlPr defaultSize="0" autoFill="0" autoLine="0" autoPict="0">
                <anchor moveWithCells="1">
                  <from>
                    <xdr:col>1</xdr:col>
                    <xdr:colOff>0</xdr:colOff>
                    <xdr:row>23</xdr:row>
                    <xdr:rowOff>0</xdr:rowOff>
                  </from>
                  <to>
                    <xdr:col>2</xdr:col>
                    <xdr:colOff>95250</xdr:colOff>
                    <xdr:row>24</xdr:row>
                    <xdr:rowOff>9525</xdr:rowOff>
                  </to>
                </anchor>
              </controlPr>
            </control>
          </mc:Choice>
        </mc:AlternateContent>
        <mc:AlternateContent xmlns:mc="http://schemas.openxmlformats.org/markup-compatibility/2006">
          <mc:Choice Requires="x14">
            <control shapeId="5245" r:id="rId22" name="Check Box 125">
              <controlPr defaultSize="0" autoFill="0" autoLine="0" autoPict="0">
                <anchor moveWithCells="1">
                  <from>
                    <xdr:col>1</xdr:col>
                    <xdr:colOff>0</xdr:colOff>
                    <xdr:row>24</xdr:row>
                    <xdr:rowOff>0</xdr:rowOff>
                  </from>
                  <to>
                    <xdr:col>2</xdr:col>
                    <xdr:colOff>95250</xdr:colOff>
                    <xdr:row>25</xdr:row>
                    <xdr:rowOff>9525</xdr:rowOff>
                  </to>
                </anchor>
              </controlPr>
            </control>
          </mc:Choice>
        </mc:AlternateContent>
        <mc:AlternateContent xmlns:mc="http://schemas.openxmlformats.org/markup-compatibility/2006">
          <mc:Choice Requires="x14">
            <control shapeId="5246" r:id="rId23" name="Check Box 126">
              <controlPr defaultSize="0" autoFill="0" autoLine="0" autoPict="0">
                <anchor moveWithCells="1">
                  <from>
                    <xdr:col>1</xdr:col>
                    <xdr:colOff>0</xdr:colOff>
                    <xdr:row>25</xdr:row>
                    <xdr:rowOff>0</xdr:rowOff>
                  </from>
                  <to>
                    <xdr:col>2</xdr:col>
                    <xdr:colOff>95250</xdr:colOff>
                    <xdr:row>26</xdr:row>
                    <xdr:rowOff>9525</xdr:rowOff>
                  </to>
                </anchor>
              </controlPr>
            </control>
          </mc:Choice>
        </mc:AlternateContent>
        <mc:AlternateContent xmlns:mc="http://schemas.openxmlformats.org/markup-compatibility/2006">
          <mc:Choice Requires="x14">
            <control shapeId="5247" r:id="rId24" name="Check Box 127">
              <controlPr defaultSize="0" autoFill="0" autoLine="0" autoPict="0">
                <anchor moveWithCells="1">
                  <from>
                    <xdr:col>1</xdr:col>
                    <xdr:colOff>0</xdr:colOff>
                    <xdr:row>26</xdr:row>
                    <xdr:rowOff>0</xdr:rowOff>
                  </from>
                  <to>
                    <xdr:col>2</xdr:col>
                    <xdr:colOff>95250</xdr:colOff>
                    <xdr:row>27</xdr:row>
                    <xdr:rowOff>9525</xdr:rowOff>
                  </to>
                </anchor>
              </controlPr>
            </control>
          </mc:Choice>
        </mc:AlternateContent>
        <mc:AlternateContent xmlns:mc="http://schemas.openxmlformats.org/markup-compatibility/2006">
          <mc:Choice Requires="x14">
            <control shapeId="5248" r:id="rId25" name="Check Box 128">
              <controlPr defaultSize="0" autoFill="0" autoLine="0" autoPict="0">
                <anchor moveWithCells="1">
                  <from>
                    <xdr:col>1</xdr:col>
                    <xdr:colOff>0</xdr:colOff>
                    <xdr:row>27</xdr:row>
                    <xdr:rowOff>0</xdr:rowOff>
                  </from>
                  <to>
                    <xdr:col>2</xdr:col>
                    <xdr:colOff>95250</xdr:colOff>
                    <xdr:row>28</xdr:row>
                    <xdr:rowOff>9525</xdr:rowOff>
                  </to>
                </anchor>
              </controlPr>
            </control>
          </mc:Choice>
        </mc:AlternateContent>
        <mc:AlternateContent xmlns:mc="http://schemas.openxmlformats.org/markup-compatibility/2006">
          <mc:Choice Requires="x14">
            <control shapeId="5249" r:id="rId26" name="Check Box 129">
              <controlPr defaultSize="0" autoFill="0" autoLine="0" autoPict="0">
                <anchor moveWithCells="1">
                  <from>
                    <xdr:col>1</xdr:col>
                    <xdr:colOff>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5250" r:id="rId27" name="Check Box 130">
              <controlPr defaultSize="0" autoFill="0" autoLine="0" autoPict="0">
                <anchor moveWithCells="1">
                  <from>
                    <xdr:col>1</xdr:col>
                    <xdr:colOff>0</xdr:colOff>
                    <xdr:row>29</xdr:row>
                    <xdr:rowOff>0</xdr:rowOff>
                  </from>
                  <to>
                    <xdr:col>2</xdr:col>
                    <xdr:colOff>95250</xdr:colOff>
                    <xdr:row>30</xdr:row>
                    <xdr:rowOff>9525</xdr:rowOff>
                  </to>
                </anchor>
              </controlPr>
            </control>
          </mc:Choice>
        </mc:AlternateContent>
        <mc:AlternateContent xmlns:mc="http://schemas.openxmlformats.org/markup-compatibility/2006">
          <mc:Choice Requires="x14">
            <control shapeId="5251" r:id="rId28" name="Check Box 131">
              <controlPr defaultSize="0" autoFill="0" autoLine="0" autoPict="0">
                <anchor moveWithCells="1">
                  <from>
                    <xdr:col>1</xdr:col>
                    <xdr:colOff>0</xdr:colOff>
                    <xdr:row>32</xdr:row>
                    <xdr:rowOff>0</xdr:rowOff>
                  </from>
                  <to>
                    <xdr:col>2</xdr:col>
                    <xdr:colOff>95250</xdr:colOff>
                    <xdr:row>33</xdr:row>
                    <xdr:rowOff>9525</xdr:rowOff>
                  </to>
                </anchor>
              </controlPr>
            </control>
          </mc:Choice>
        </mc:AlternateContent>
        <mc:AlternateContent xmlns:mc="http://schemas.openxmlformats.org/markup-compatibility/2006">
          <mc:Choice Requires="x14">
            <control shapeId="5252" r:id="rId29" name="Check Box 132">
              <controlPr defaultSize="0" autoFill="0" autoLine="0" autoPict="0">
                <anchor moveWithCells="1">
                  <from>
                    <xdr:col>1</xdr:col>
                    <xdr:colOff>0</xdr:colOff>
                    <xdr:row>33</xdr:row>
                    <xdr:rowOff>0</xdr:rowOff>
                  </from>
                  <to>
                    <xdr:col>2</xdr:col>
                    <xdr:colOff>95250</xdr:colOff>
                    <xdr:row>34</xdr:row>
                    <xdr:rowOff>9525</xdr:rowOff>
                  </to>
                </anchor>
              </controlPr>
            </control>
          </mc:Choice>
        </mc:AlternateContent>
        <mc:AlternateContent xmlns:mc="http://schemas.openxmlformats.org/markup-compatibility/2006">
          <mc:Choice Requires="x14">
            <control shapeId="5253" r:id="rId30" name="Check Box 133">
              <controlPr defaultSize="0" autoFill="0" autoLine="0" autoPict="0">
                <anchor moveWithCells="1">
                  <from>
                    <xdr:col>1</xdr:col>
                    <xdr:colOff>0</xdr:colOff>
                    <xdr:row>34</xdr:row>
                    <xdr:rowOff>0</xdr:rowOff>
                  </from>
                  <to>
                    <xdr:col>2</xdr:col>
                    <xdr:colOff>95250</xdr:colOff>
                    <xdr:row>35</xdr:row>
                    <xdr:rowOff>9525</xdr:rowOff>
                  </to>
                </anchor>
              </controlPr>
            </control>
          </mc:Choice>
        </mc:AlternateContent>
        <mc:AlternateContent xmlns:mc="http://schemas.openxmlformats.org/markup-compatibility/2006">
          <mc:Choice Requires="x14">
            <control shapeId="5254" r:id="rId31" name="Check Box 134">
              <controlPr defaultSize="0" autoFill="0" autoLine="0" autoPict="0">
                <anchor moveWithCells="1">
                  <from>
                    <xdr:col>1</xdr:col>
                    <xdr:colOff>0</xdr:colOff>
                    <xdr:row>36</xdr:row>
                    <xdr:rowOff>0</xdr:rowOff>
                  </from>
                  <to>
                    <xdr:col>2</xdr:col>
                    <xdr:colOff>95250</xdr:colOff>
                    <xdr:row>37</xdr:row>
                    <xdr:rowOff>9525</xdr:rowOff>
                  </to>
                </anchor>
              </controlPr>
            </control>
          </mc:Choice>
        </mc:AlternateContent>
        <mc:AlternateContent xmlns:mc="http://schemas.openxmlformats.org/markup-compatibility/2006">
          <mc:Choice Requires="x14">
            <control shapeId="5255" r:id="rId32" name="Check Box 135">
              <controlPr defaultSize="0" autoFill="0" autoLine="0" autoPict="0">
                <anchor moveWithCells="1">
                  <from>
                    <xdr:col>1</xdr:col>
                    <xdr:colOff>0</xdr:colOff>
                    <xdr:row>39</xdr:row>
                    <xdr:rowOff>0</xdr:rowOff>
                  </from>
                  <to>
                    <xdr:col>2</xdr:col>
                    <xdr:colOff>95250</xdr:colOff>
                    <xdr:row>40</xdr:row>
                    <xdr:rowOff>9525</xdr:rowOff>
                  </to>
                </anchor>
              </controlPr>
            </control>
          </mc:Choice>
        </mc:AlternateContent>
        <mc:AlternateContent xmlns:mc="http://schemas.openxmlformats.org/markup-compatibility/2006">
          <mc:Choice Requires="x14">
            <control shapeId="5256" r:id="rId33" name="Check Box 136">
              <controlPr defaultSize="0" autoFill="0" autoLine="0" autoPict="0">
                <anchor moveWithCells="1">
                  <from>
                    <xdr:col>1</xdr:col>
                    <xdr:colOff>0</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5257" r:id="rId34" name="Check Box 137">
              <controlPr defaultSize="0" autoFill="0" autoLine="0" autoPict="0">
                <anchor moveWithCells="1">
                  <from>
                    <xdr:col>1</xdr:col>
                    <xdr:colOff>0</xdr:colOff>
                    <xdr:row>41</xdr:row>
                    <xdr:rowOff>0</xdr:rowOff>
                  </from>
                  <to>
                    <xdr:col>2</xdr:col>
                    <xdr:colOff>95250</xdr:colOff>
                    <xdr:row>42</xdr:row>
                    <xdr:rowOff>9525</xdr:rowOff>
                  </to>
                </anchor>
              </controlPr>
            </control>
          </mc:Choice>
        </mc:AlternateContent>
        <mc:AlternateContent xmlns:mc="http://schemas.openxmlformats.org/markup-compatibility/2006">
          <mc:Choice Requires="x14">
            <control shapeId="5258" r:id="rId35" name="Check Box 138">
              <controlPr defaultSize="0" autoFill="0" autoLine="0" autoPict="0">
                <anchor moveWithCells="1">
                  <from>
                    <xdr:col>1</xdr:col>
                    <xdr:colOff>0</xdr:colOff>
                    <xdr:row>42</xdr:row>
                    <xdr:rowOff>0</xdr:rowOff>
                  </from>
                  <to>
                    <xdr:col>2</xdr:col>
                    <xdr:colOff>95250</xdr:colOff>
                    <xdr:row>43</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1</xdr:col>
                    <xdr:colOff>0</xdr:colOff>
                    <xdr:row>45</xdr:row>
                    <xdr:rowOff>0</xdr:rowOff>
                  </from>
                  <to>
                    <xdr:col>2</xdr:col>
                    <xdr:colOff>95250</xdr:colOff>
                    <xdr:row>46</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1</xdr:col>
                    <xdr:colOff>0</xdr:colOff>
                    <xdr:row>46</xdr:row>
                    <xdr:rowOff>0</xdr:rowOff>
                  </from>
                  <to>
                    <xdr:col>2</xdr:col>
                    <xdr:colOff>95250</xdr:colOff>
                    <xdr:row>47</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1</xdr:col>
                    <xdr:colOff>0</xdr:colOff>
                    <xdr:row>48</xdr:row>
                    <xdr:rowOff>0</xdr:rowOff>
                  </from>
                  <to>
                    <xdr:col>2</xdr:col>
                    <xdr:colOff>95250</xdr:colOff>
                    <xdr:row>49</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1</xdr:col>
                    <xdr:colOff>0</xdr:colOff>
                    <xdr:row>49</xdr:row>
                    <xdr:rowOff>0</xdr:rowOff>
                  </from>
                  <to>
                    <xdr:col>2</xdr:col>
                    <xdr:colOff>95250</xdr:colOff>
                    <xdr:row>50</xdr:row>
                    <xdr:rowOff>9525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1</xdr:col>
                    <xdr:colOff>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5264" r:id="rId41" name="Check Box 144">
              <controlPr defaultSize="0" autoFill="0" autoLine="0" autoPict="0">
                <anchor moveWithCells="1">
                  <from>
                    <xdr:col>1</xdr:col>
                    <xdr:colOff>0</xdr:colOff>
                    <xdr:row>51</xdr:row>
                    <xdr:rowOff>0</xdr:rowOff>
                  </from>
                  <to>
                    <xdr:col>2</xdr:col>
                    <xdr:colOff>95250</xdr:colOff>
                    <xdr:row>52</xdr:row>
                    <xdr:rowOff>9525</xdr:rowOff>
                  </to>
                </anchor>
              </controlPr>
            </control>
          </mc:Choice>
        </mc:AlternateContent>
        <mc:AlternateContent xmlns:mc="http://schemas.openxmlformats.org/markup-compatibility/2006">
          <mc:Choice Requires="x14">
            <control shapeId="5265" r:id="rId42" name="Check Box 145">
              <controlPr defaultSize="0" autoFill="0" autoLine="0" autoPict="0">
                <anchor moveWithCells="1">
                  <from>
                    <xdr:col>1</xdr:col>
                    <xdr:colOff>0</xdr:colOff>
                    <xdr:row>52</xdr:row>
                    <xdr:rowOff>0</xdr:rowOff>
                  </from>
                  <to>
                    <xdr:col>2</xdr:col>
                    <xdr:colOff>95250</xdr:colOff>
                    <xdr:row>53</xdr:row>
                    <xdr:rowOff>9525</xdr:rowOff>
                  </to>
                </anchor>
              </controlPr>
            </control>
          </mc:Choice>
        </mc:AlternateContent>
        <mc:AlternateContent xmlns:mc="http://schemas.openxmlformats.org/markup-compatibility/2006">
          <mc:Choice Requires="x14">
            <control shapeId="5266" r:id="rId43" name="Check Box 146">
              <controlPr defaultSize="0" autoFill="0" autoLine="0" autoPict="0">
                <anchor moveWithCells="1">
                  <from>
                    <xdr:col>1</xdr:col>
                    <xdr:colOff>0</xdr:colOff>
                    <xdr:row>53</xdr:row>
                    <xdr:rowOff>0</xdr:rowOff>
                  </from>
                  <to>
                    <xdr:col>2</xdr:col>
                    <xdr:colOff>95250</xdr:colOff>
                    <xdr:row>54</xdr:row>
                    <xdr:rowOff>9525</xdr:rowOff>
                  </to>
                </anchor>
              </controlPr>
            </control>
          </mc:Choice>
        </mc:AlternateContent>
        <mc:AlternateContent xmlns:mc="http://schemas.openxmlformats.org/markup-compatibility/2006">
          <mc:Choice Requires="x14">
            <control shapeId="5267" r:id="rId44" name="Check Box 147">
              <controlPr defaultSize="0" autoFill="0" autoLine="0" autoPict="0">
                <anchor moveWithCells="1">
                  <from>
                    <xdr:col>1</xdr:col>
                    <xdr:colOff>0</xdr:colOff>
                    <xdr:row>54</xdr:row>
                    <xdr:rowOff>0</xdr:rowOff>
                  </from>
                  <to>
                    <xdr:col>2</xdr:col>
                    <xdr:colOff>95250</xdr:colOff>
                    <xdr:row>55</xdr:row>
                    <xdr:rowOff>9525</xdr:rowOff>
                  </to>
                </anchor>
              </controlPr>
            </control>
          </mc:Choice>
        </mc:AlternateContent>
        <mc:AlternateContent xmlns:mc="http://schemas.openxmlformats.org/markup-compatibility/2006">
          <mc:Choice Requires="x14">
            <control shapeId="5268" r:id="rId45" name="Check Box 148">
              <controlPr defaultSize="0" autoFill="0" autoLine="0" autoPict="0">
                <anchor moveWithCells="1">
                  <from>
                    <xdr:col>1</xdr:col>
                    <xdr:colOff>0</xdr:colOff>
                    <xdr:row>55</xdr:row>
                    <xdr:rowOff>0</xdr:rowOff>
                  </from>
                  <to>
                    <xdr:col>2</xdr:col>
                    <xdr:colOff>95250</xdr:colOff>
                    <xdr:row>56</xdr:row>
                    <xdr:rowOff>9525</xdr:rowOff>
                  </to>
                </anchor>
              </controlPr>
            </control>
          </mc:Choice>
        </mc:AlternateContent>
        <mc:AlternateContent xmlns:mc="http://schemas.openxmlformats.org/markup-compatibility/2006">
          <mc:Choice Requires="x14">
            <control shapeId="5269" r:id="rId46" name="Check Box 149">
              <controlPr defaultSize="0" autoFill="0" autoLine="0" autoPict="0">
                <anchor moveWithCells="1">
                  <from>
                    <xdr:col>1</xdr:col>
                    <xdr:colOff>0</xdr:colOff>
                    <xdr:row>56</xdr:row>
                    <xdr:rowOff>0</xdr:rowOff>
                  </from>
                  <to>
                    <xdr:col>2</xdr:col>
                    <xdr:colOff>95250</xdr:colOff>
                    <xdr:row>57</xdr:row>
                    <xdr:rowOff>9525</xdr:rowOff>
                  </to>
                </anchor>
              </controlPr>
            </control>
          </mc:Choice>
        </mc:AlternateContent>
        <mc:AlternateContent xmlns:mc="http://schemas.openxmlformats.org/markup-compatibility/2006">
          <mc:Choice Requires="x14">
            <control shapeId="5270" r:id="rId47" name="Check Box 150">
              <controlPr defaultSize="0" autoFill="0" autoLine="0" autoPict="0">
                <anchor moveWithCells="1">
                  <from>
                    <xdr:col>1</xdr:col>
                    <xdr:colOff>0</xdr:colOff>
                    <xdr:row>58</xdr:row>
                    <xdr:rowOff>0</xdr:rowOff>
                  </from>
                  <to>
                    <xdr:col>2</xdr:col>
                    <xdr:colOff>95250</xdr:colOff>
                    <xdr:row>59</xdr:row>
                    <xdr:rowOff>9525</xdr:rowOff>
                  </to>
                </anchor>
              </controlPr>
            </control>
          </mc:Choice>
        </mc:AlternateContent>
        <mc:AlternateContent xmlns:mc="http://schemas.openxmlformats.org/markup-compatibility/2006">
          <mc:Choice Requires="x14">
            <control shapeId="5271" r:id="rId48" name="Check Box 151">
              <controlPr defaultSize="0" autoFill="0" autoLine="0" autoPict="0">
                <anchor moveWithCells="1">
                  <from>
                    <xdr:col>1</xdr:col>
                    <xdr:colOff>0</xdr:colOff>
                    <xdr:row>59</xdr:row>
                    <xdr:rowOff>0</xdr:rowOff>
                  </from>
                  <to>
                    <xdr:col>2</xdr:col>
                    <xdr:colOff>95250</xdr:colOff>
                    <xdr:row>60</xdr:row>
                    <xdr:rowOff>9525</xdr:rowOff>
                  </to>
                </anchor>
              </controlPr>
            </control>
          </mc:Choice>
        </mc:AlternateContent>
        <mc:AlternateContent xmlns:mc="http://schemas.openxmlformats.org/markup-compatibility/2006">
          <mc:Choice Requires="x14">
            <control shapeId="5272" r:id="rId49" name="Check Box 152">
              <controlPr defaultSize="0" autoFill="0" autoLine="0" autoPict="0">
                <anchor moveWithCells="1">
                  <from>
                    <xdr:col>1</xdr:col>
                    <xdr:colOff>0</xdr:colOff>
                    <xdr:row>60</xdr:row>
                    <xdr:rowOff>0</xdr:rowOff>
                  </from>
                  <to>
                    <xdr:col>2</xdr:col>
                    <xdr:colOff>95250</xdr:colOff>
                    <xdr:row>61</xdr:row>
                    <xdr:rowOff>9525</xdr:rowOff>
                  </to>
                </anchor>
              </controlPr>
            </control>
          </mc:Choice>
        </mc:AlternateContent>
        <mc:AlternateContent xmlns:mc="http://schemas.openxmlformats.org/markup-compatibility/2006">
          <mc:Choice Requires="x14">
            <control shapeId="5276" r:id="rId50" name="Check Box 156">
              <controlPr defaultSize="0" autoFill="0" autoLine="0" autoPict="0">
                <anchor moveWithCells="1">
                  <from>
                    <xdr:col>1</xdr:col>
                    <xdr:colOff>0</xdr:colOff>
                    <xdr:row>65</xdr:row>
                    <xdr:rowOff>0</xdr:rowOff>
                  </from>
                  <to>
                    <xdr:col>2</xdr:col>
                    <xdr:colOff>95250</xdr:colOff>
                    <xdr:row>66</xdr:row>
                    <xdr:rowOff>9525</xdr:rowOff>
                  </to>
                </anchor>
              </controlPr>
            </control>
          </mc:Choice>
        </mc:AlternateContent>
        <mc:AlternateContent xmlns:mc="http://schemas.openxmlformats.org/markup-compatibility/2006">
          <mc:Choice Requires="x14">
            <control shapeId="5277" r:id="rId51" name="Check Box 157">
              <controlPr defaultSize="0" autoFill="0" autoLine="0" autoPict="0">
                <anchor moveWithCells="1">
                  <from>
                    <xdr:col>1</xdr:col>
                    <xdr:colOff>0</xdr:colOff>
                    <xdr:row>66</xdr:row>
                    <xdr:rowOff>0</xdr:rowOff>
                  </from>
                  <to>
                    <xdr:col>2</xdr:col>
                    <xdr:colOff>95250</xdr:colOff>
                    <xdr:row>67</xdr:row>
                    <xdr:rowOff>9525</xdr:rowOff>
                  </to>
                </anchor>
              </controlPr>
            </control>
          </mc:Choice>
        </mc:AlternateContent>
        <mc:AlternateContent xmlns:mc="http://schemas.openxmlformats.org/markup-compatibility/2006">
          <mc:Choice Requires="x14">
            <control shapeId="5278" r:id="rId52" name="Check Box 158">
              <controlPr defaultSize="0" autoFill="0" autoLine="0" autoPict="0">
                <anchor moveWithCells="1">
                  <from>
                    <xdr:col>1</xdr:col>
                    <xdr:colOff>0</xdr:colOff>
                    <xdr:row>67</xdr:row>
                    <xdr:rowOff>0</xdr:rowOff>
                  </from>
                  <to>
                    <xdr:col>2</xdr:col>
                    <xdr:colOff>95250</xdr:colOff>
                    <xdr:row>68</xdr:row>
                    <xdr:rowOff>9525</xdr:rowOff>
                  </to>
                </anchor>
              </controlPr>
            </control>
          </mc:Choice>
        </mc:AlternateContent>
        <mc:AlternateContent xmlns:mc="http://schemas.openxmlformats.org/markup-compatibility/2006">
          <mc:Choice Requires="x14">
            <control shapeId="5279" r:id="rId53" name="Check Box 159">
              <controlPr defaultSize="0" autoFill="0" autoLine="0" autoPict="0">
                <anchor moveWithCells="1">
                  <from>
                    <xdr:col>1</xdr:col>
                    <xdr:colOff>0</xdr:colOff>
                    <xdr:row>68</xdr:row>
                    <xdr:rowOff>0</xdr:rowOff>
                  </from>
                  <to>
                    <xdr:col>2</xdr:col>
                    <xdr:colOff>95250</xdr:colOff>
                    <xdr:row>69</xdr:row>
                    <xdr:rowOff>9525</xdr:rowOff>
                  </to>
                </anchor>
              </controlPr>
            </control>
          </mc:Choice>
        </mc:AlternateContent>
        <mc:AlternateContent xmlns:mc="http://schemas.openxmlformats.org/markup-compatibility/2006">
          <mc:Choice Requires="x14">
            <control shapeId="5280" r:id="rId54" name="Check Box 160">
              <controlPr defaultSize="0" autoFill="0" autoLine="0" autoPict="0">
                <anchor moveWithCells="1">
                  <from>
                    <xdr:col>1</xdr:col>
                    <xdr:colOff>0</xdr:colOff>
                    <xdr:row>69</xdr:row>
                    <xdr:rowOff>0</xdr:rowOff>
                  </from>
                  <to>
                    <xdr:col>2</xdr:col>
                    <xdr:colOff>95250</xdr:colOff>
                    <xdr:row>70</xdr:row>
                    <xdr:rowOff>9525</xdr:rowOff>
                  </to>
                </anchor>
              </controlPr>
            </control>
          </mc:Choice>
        </mc:AlternateContent>
        <mc:AlternateContent xmlns:mc="http://schemas.openxmlformats.org/markup-compatibility/2006">
          <mc:Choice Requires="x14">
            <control shapeId="5281" r:id="rId55" name="Check Box 161">
              <controlPr defaultSize="0" autoFill="0" autoLine="0" autoPict="0">
                <anchor moveWithCells="1">
                  <from>
                    <xdr:col>1</xdr:col>
                    <xdr:colOff>0</xdr:colOff>
                    <xdr:row>70</xdr:row>
                    <xdr:rowOff>0</xdr:rowOff>
                  </from>
                  <to>
                    <xdr:col>2</xdr:col>
                    <xdr:colOff>95250</xdr:colOff>
                    <xdr:row>71</xdr:row>
                    <xdr:rowOff>9525</xdr:rowOff>
                  </to>
                </anchor>
              </controlPr>
            </control>
          </mc:Choice>
        </mc:AlternateContent>
        <mc:AlternateContent xmlns:mc="http://schemas.openxmlformats.org/markup-compatibility/2006">
          <mc:Choice Requires="x14">
            <control shapeId="5282" r:id="rId56" name="Check Box 162">
              <controlPr defaultSize="0" autoFill="0" autoLine="0" autoPict="0">
                <anchor moveWithCells="1">
                  <from>
                    <xdr:col>1</xdr:col>
                    <xdr:colOff>0</xdr:colOff>
                    <xdr:row>71</xdr:row>
                    <xdr:rowOff>0</xdr:rowOff>
                  </from>
                  <to>
                    <xdr:col>2</xdr:col>
                    <xdr:colOff>95250</xdr:colOff>
                    <xdr:row>72</xdr:row>
                    <xdr:rowOff>9525</xdr:rowOff>
                  </to>
                </anchor>
              </controlPr>
            </control>
          </mc:Choice>
        </mc:AlternateContent>
        <mc:AlternateContent xmlns:mc="http://schemas.openxmlformats.org/markup-compatibility/2006">
          <mc:Choice Requires="x14">
            <control shapeId="5283" r:id="rId57" name="Check Box 163">
              <controlPr defaultSize="0" autoFill="0" autoLine="0" autoPict="0">
                <anchor moveWithCells="1">
                  <from>
                    <xdr:col>1</xdr:col>
                    <xdr:colOff>0</xdr:colOff>
                    <xdr:row>72</xdr:row>
                    <xdr:rowOff>0</xdr:rowOff>
                  </from>
                  <to>
                    <xdr:col>2</xdr:col>
                    <xdr:colOff>95250</xdr:colOff>
                    <xdr:row>73</xdr:row>
                    <xdr:rowOff>9525</xdr:rowOff>
                  </to>
                </anchor>
              </controlPr>
            </control>
          </mc:Choice>
        </mc:AlternateContent>
        <mc:AlternateContent xmlns:mc="http://schemas.openxmlformats.org/markup-compatibility/2006">
          <mc:Choice Requires="x14">
            <control shapeId="5284" r:id="rId58" name="Check Box 164">
              <controlPr defaultSize="0" autoFill="0" autoLine="0" autoPict="0">
                <anchor moveWithCells="1">
                  <from>
                    <xdr:col>1</xdr:col>
                    <xdr:colOff>0</xdr:colOff>
                    <xdr:row>73</xdr:row>
                    <xdr:rowOff>0</xdr:rowOff>
                  </from>
                  <to>
                    <xdr:col>2</xdr:col>
                    <xdr:colOff>95250</xdr:colOff>
                    <xdr:row>74</xdr:row>
                    <xdr:rowOff>9525</xdr:rowOff>
                  </to>
                </anchor>
              </controlPr>
            </control>
          </mc:Choice>
        </mc:AlternateContent>
        <mc:AlternateContent xmlns:mc="http://schemas.openxmlformats.org/markup-compatibility/2006">
          <mc:Choice Requires="x14">
            <control shapeId="5285" r:id="rId59" name="Check Box 165">
              <controlPr defaultSize="0" autoFill="0" autoLine="0" autoPict="0">
                <anchor moveWithCells="1">
                  <from>
                    <xdr:col>1</xdr:col>
                    <xdr:colOff>0</xdr:colOff>
                    <xdr:row>74</xdr:row>
                    <xdr:rowOff>0</xdr:rowOff>
                  </from>
                  <to>
                    <xdr:col>2</xdr:col>
                    <xdr:colOff>95250</xdr:colOff>
                    <xdr:row>75</xdr:row>
                    <xdr:rowOff>9525</xdr:rowOff>
                  </to>
                </anchor>
              </controlPr>
            </control>
          </mc:Choice>
        </mc:AlternateContent>
        <mc:AlternateContent xmlns:mc="http://schemas.openxmlformats.org/markup-compatibility/2006">
          <mc:Choice Requires="x14">
            <control shapeId="5286" r:id="rId60" name="Check Box 166">
              <controlPr defaultSize="0" autoFill="0" autoLine="0" autoPict="0">
                <anchor moveWithCells="1">
                  <from>
                    <xdr:col>1</xdr:col>
                    <xdr:colOff>0</xdr:colOff>
                    <xdr:row>75</xdr:row>
                    <xdr:rowOff>0</xdr:rowOff>
                  </from>
                  <to>
                    <xdr:col>2</xdr:col>
                    <xdr:colOff>95250</xdr:colOff>
                    <xdr:row>76</xdr:row>
                    <xdr:rowOff>9525</xdr:rowOff>
                  </to>
                </anchor>
              </controlPr>
            </control>
          </mc:Choice>
        </mc:AlternateContent>
        <mc:AlternateContent xmlns:mc="http://schemas.openxmlformats.org/markup-compatibility/2006">
          <mc:Choice Requires="x14">
            <control shapeId="5287" r:id="rId61" name="Check Box 167">
              <controlPr defaultSize="0" autoFill="0" autoLine="0" autoPict="0">
                <anchor moveWithCells="1">
                  <from>
                    <xdr:col>1</xdr:col>
                    <xdr:colOff>0</xdr:colOff>
                    <xdr:row>76</xdr:row>
                    <xdr:rowOff>0</xdr:rowOff>
                  </from>
                  <to>
                    <xdr:col>2</xdr:col>
                    <xdr:colOff>95250</xdr:colOff>
                    <xdr:row>77</xdr:row>
                    <xdr:rowOff>9525</xdr:rowOff>
                  </to>
                </anchor>
              </controlPr>
            </control>
          </mc:Choice>
        </mc:AlternateContent>
        <mc:AlternateContent xmlns:mc="http://schemas.openxmlformats.org/markup-compatibility/2006">
          <mc:Choice Requires="x14">
            <control shapeId="5288" r:id="rId62" name="Check Box 168">
              <controlPr defaultSize="0" autoFill="0" autoLine="0" autoPict="0">
                <anchor moveWithCells="1">
                  <from>
                    <xdr:col>1</xdr:col>
                    <xdr:colOff>0</xdr:colOff>
                    <xdr:row>77</xdr:row>
                    <xdr:rowOff>0</xdr:rowOff>
                  </from>
                  <to>
                    <xdr:col>2</xdr:col>
                    <xdr:colOff>95250</xdr:colOff>
                    <xdr:row>78</xdr:row>
                    <xdr:rowOff>9525</xdr:rowOff>
                  </to>
                </anchor>
              </controlPr>
            </control>
          </mc:Choice>
        </mc:AlternateContent>
        <mc:AlternateContent xmlns:mc="http://schemas.openxmlformats.org/markup-compatibility/2006">
          <mc:Choice Requires="x14">
            <control shapeId="5289" r:id="rId63" name="Check Box 169">
              <controlPr defaultSize="0" autoFill="0" autoLine="0" autoPict="0">
                <anchor moveWithCells="1">
                  <from>
                    <xdr:col>1</xdr:col>
                    <xdr:colOff>0</xdr:colOff>
                    <xdr:row>78</xdr:row>
                    <xdr:rowOff>0</xdr:rowOff>
                  </from>
                  <to>
                    <xdr:col>2</xdr:col>
                    <xdr:colOff>95250</xdr:colOff>
                    <xdr:row>79</xdr:row>
                    <xdr:rowOff>9525</xdr:rowOff>
                  </to>
                </anchor>
              </controlPr>
            </control>
          </mc:Choice>
        </mc:AlternateContent>
        <mc:AlternateContent xmlns:mc="http://schemas.openxmlformats.org/markup-compatibility/2006">
          <mc:Choice Requires="x14">
            <control shapeId="5290" r:id="rId64" name="Check Box 170">
              <controlPr defaultSize="0" autoFill="0" autoLine="0" autoPict="0">
                <anchor moveWithCells="1">
                  <from>
                    <xdr:col>1</xdr:col>
                    <xdr:colOff>0</xdr:colOff>
                    <xdr:row>79</xdr:row>
                    <xdr:rowOff>0</xdr:rowOff>
                  </from>
                  <to>
                    <xdr:col>2</xdr:col>
                    <xdr:colOff>95250</xdr:colOff>
                    <xdr:row>80</xdr:row>
                    <xdr:rowOff>9525</xdr:rowOff>
                  </to>
                </anchor>
              </controlPr>
            </control>
          </mc:Choice>
        </mc:AlternateContent>
        <mc:AlternateContent xmlns:mc="http://schemas.openxmlformats.org/markup-compatibility/2006">
          <mc:Choice Requires="x14">
            <control shapeId="5291" r:id="rId65" name="Check Box 171">
              <controlPr defaultSize="0" autoFill="0" autoLine="0" autoPict="0">
                <anchor moveWithCells="1">
                  <from>
                    <xdr:col>1</xdr:col>
                    <xdr:colOff>0</xdr:colOff>
                    <xdr:row>80</xdr:row>
                    <xdr:rowOff>0</xdr:rowOff>
                  </from>
                  <to>
                    <xdr:col>2</xdr:col>
                    <xdr:colOff>95250</xdr:colOff>
                    <xdr:row>81</xdr:row>
                    <xdr:rowOff>9525</xdr:rowOff>
                  </to>
                </anchor>
              </controlPr>
            </control>
          </mc:Choice>
        </mc:AlternateContent>
        <mc:AlternateContent xmlns:mc="http://schemas.openxmlformats.org/markup-compatibility/2006">
          <mc:Choice Requires="x14">
            <control shapeId="5292" r:id="rId66" name="Check Box 172">
              <controlPr defaultSize="0" autoFill="0" autoLine="0" autoPict="0">
                <anchor moveWithCells="1">
                  <from>
                    <xdr:col>1</xdr:col>
                    <xdr:colOff>0</xdr:colOff>
                    <xdr:row>81</xdr:row>
                    <xdr:rowOff>0</xdr:rowOff>
                  </from>
                  <to>
                    <xdr:col>2</xdr:col>
                    <xdr:colOff>95250</xdr:colOff>
                    <xdr:row>82</xdr:row>
                    <xdr:rowOff>9525</xdr:rowOff>
                  </to>
                </anchor>
              </controlPr>
            </control>
          </mc:Choice>
        </mc:AlternateContent>
        <mc:AlternateContent xmlns:mc="http://schemas.openxmlformats.org/markup-compatibility/2006">
          <mc:Choice Requires="x14">
            <control shapeId="5293" r:id="rId67" name="Check Box 173">
              <controlPr defaultSize="0" autoFill="0" autoLine="0" autoPict="0">
                <anchor moveWithCells="1">
                  <from>
                    <xdr:col>1</xdr:col>
                    <xdr:colOff>0</xdr:colOff>
                    <xdr:row>82</xdr:row>
                    <xdr:rowOff>0</xdr:rowOff>
                  </from>
                  <to>
                    <xdr:col>2</xdr:col>
                    <xdr:colOff>95250</xdr:colOff>
                    <xdr:row>83</xdr:row>
                    <xdr:rowOff>9525</xdr:rowOff>
                  </to>
                </anchor>
              </controlPr>
            </control>
          </mc:Choice>
        </mc:AlternateContent>
        <mc:AlternateContent xmlns:mc="http://schemas.openxmlformats.org/markup-compatibility/2006">
          <mc:Choice Requires="x14">
            <control shapeId="5294" r:id="rId68" name="Check Box 174">
              <controlPr defaultSize="0" autoFill="0" autoLine="0" autoPict="0">
                <anchor moveWithCells="1">
                  <from>
                    <xdr:col>1</xdr:col>
                    <xdr:colOff>0</xdr:colOff>
                    <xdr:row>83</xdr:row>
                    <xdr:rowOff>0</xdr:rowOff>
                  </from>
                  <to>
                    <xdr:col>2</xdr:col>
                    <xdr:colOff>95250</xdr:colOff>
                    <xdr:row>84</xdr:row>
                    <xdr:rowOff>9525</xdr:rowOff>
                  </to>
                </anchor>
              </controlPr>
            </control>
          </mc:Choice>
        </mc:AlternateContent>
        <mc:AlternateContent xmlns:mc="http://schemas.openxmlformats.org/markup-compatibility/2006">
          <mc:Choice Requires="x14">
            <control shapeId="5295" r:id="rId69" name="Check Box 175">
              <controlPr defaultSize="0" autoFill="0" autoLine="0" autoPict="0">
                <anchor moveWithCells="1">
                  <from>
                    <xdr:col>1</xdr:col>
                    <xdr:colOff>0</xdr:colOff>
                    <xdr:row>84</xdr:row>
                    <xdr:rowOff>0</xdr:rowOff>
                  </from>
                  <to>
                    <xdr:col>2</xdr:col>
                    <xdr:colOff>95250</xdr:colOff>
                    <xdr:row>85</xdr:row>
                    <xdr:rowOff>9525</xdr:rowOff>
                  </to>
                </anchor>
              </controlPr>
            </control>
          </mc:Choice>
        </mc:AlternateContent>
        <mc:AlternateContent xmlns:mc="http://schemas.openxmlformats.org/markup-compatibility/2006">
          <mc:Choice Requires="x14">
            <control shapeId="5296" r:id="rId70" name="Check Box 176">
              <controlPr defaultSize="0" autoFill="0" autoLine="0" autoPict="0">
                <anchor moveWithCells="1">
                  <from>
                    <xdr:col>1</xdr:col>
                    <xdr:colOff>0</xdr:colOff>
                    <xdr:row>85</xdr:row>
                    <xdr:rowOff>0</xdr:rowOff>
                  </from>
                  <to>
                    <xdr:col>2</xdr:col>
                    <xdr:colOff>95250</xdr:colOff>
                    <xdr:row>86</xdr:row>
                    <xdr:rowOff>9525</xdr:rowOff>
                  </to>
                </anchor>
              </controlPr>
            </control>
          </mc:Choice>
        </mc:AlternateContent>
        <mc:AlternateContent xmlns:mc="http://schemas.openxmlformats.org/markup-compatibility/2006">
          <mc:Choice Requires="x14">
            <control shapeId="5297" r:id="rId71" name="Check Box 177">
              <controlPr defaultSize="0" autoFill="0" autoLine="0" autoPict="0">
                <anchor moveWithCells="1">
                  <from>
                    <xdr:col>1</xdr:col>
                    <xdr:colOff>0</xdr:colOff>
                    <xdr:row>86</xdr:row>
                    <xdr:rowOff>0</xdr:rowOff>
                  </from>
                  <to>
                    <xdr:col>2</xdr:col>
                    <xdr:colOff>95250</xdr:colOff>
                    <xdr:row>87</xdr:row>
                    <xdr:rowOff>9525</xdr:rowOff>
                  </to>
                </anchor>
              </controlPr>
            </control>
          </mc:Choice>
        </mc:AlternateContent>
        <mc:AlternateContent xmlns:mc="http://schemas.openxmlformats.org/markup-compatibility/2006">
          <mc:Choice Requires="x14">
            <control shapeId="5298" r:id="rId72" name="Check Box 178">
              <controlPr defaultSize="0" autoFill="0" autoLine="0" autoPict="0">
                <anchor moveWithCells="1">
                  <from>
                    <xdr:col>1</xdr:col>
                    <xdr:colOff>0</xdr:colOff>
                    <xdr:row>87</xdr:row>
                    <xdr:rowOff>0</xdr:rowOff>
                  </from>
                  <to>
                    <xdr:col>2</xdr:col>
                    <xdr:colOff>95250</xdr:colOff>
                    <xdr:row>88</xdr:row>
                    <xdr:rowOff>9525</xdr:rowOff>
                  </to>
                </anchor>
              </controlPr>
            </control>
          </mc:Choice>
        </mc:AlternateContent>
        <mc:AlternateContent xmlns:mc="http://schemas.openxmlformats.org/markup-compatibility/2006">
          <mc:Choice Requires="x14">
            <control shapeId="5299" r:id="rId73" name="Check Box 179">
              <controlPr defaultSize="0" autoFill="0" autoLine="0" autoPict="0">
                <anchor moveWithCells="1">
                  <from>
                    <xdr:col>1</xdr:col>
                    <xdr:colOff>0</xdr:colOff>
                    <xdr:row>88</xdr:row>
                    <xdr:rowOff>0</xdr:rowOff>
                  </from>
                  <to>
                    <xdr:col>2</xdr:col>
                    <xdr:colOff>95250</xdr:colOff>
                    <xdr:row>89</xdr:row>
                    <xdr:rowOff>9525</xdr:rowOff>
                  </to>
                </anchor>
              </controlPr>
            </control>
          </mc:Choice>
        </mc:AlternateContent>
        <mc:AlternateContent xmlns:mc="http://schemas.openxmlformats.org/markup-compatibility/2006">
          <mc:Choice Requires="x14">
            <control shapeId="5300" r:id="rId74" name="Check Box 180">
              <controlPr defaultSize="0" autoFill="0" autoLine="0" autoPict="0">
                <anchor moveWithCells="1">
                  <from>
                    <xdr:col>1</xdr:col>
                    <xdr:colOff>0</xdr:colOff>
                    <xdr:row>89</xdr:row>
                    <xdr:rowOff>0</xdr:rowOff>
                  </from>
                  <to>
                    <xdr:col>2</xdr:col>
                    <xdr:colOff>95250</xdr:colOff>
                    <xdr:row>90</xdr:row>
                    <xdr:rowOff>9525</xdr:rowOff>
                  </to>
                </anchor>
              </controlPr>
            </control>
          </mc:Choice>
        </mc:AlternateContent>
        <mc:AlternateContent xmlns:mc="http://schemas.openxmlformats.org/markup-compatibility/2006">
          <mc:Choice Requires="x14">
            <control shapeId="5301" r:id="rId75" name="Check Box 181">
              <controlPr defaultSize="0" autoFill="0" autoLine="0" autoPict="0">
                <anchor moveWithCells="1">
                  <from>
                    <xdr:col>1</xdr:col>
                    <xdr:colOff>0</xdr:colOff>
                    <xdr:row>90</xdr:row>
                    <xdr:rowOff>0</xdr:rowOff>
                  </from>
                  <to>
                    <xdr:col>2</xdr:col>
                    <xdr:colOff>95250</xdr:colOff>
                    <xdr:row>91</xdr:row>
                    <xdr:rowOff>9525</xdr:rowOff>
                  </to>
                </anchor>
              </controlPr>
            </control>
          </mc:Choice>
        </mc:AlternateContent>
        <mc:AlternateContent xmlns:mc="http://schemas.openxmlformats.org/markup-compatibility/2006">
          <mc:Choice Requires="x14">
            <control shapeId="5302" r:id="rId76" name="Check Box 182">
              <controlPr defaultSize="0" autoFill="0" autoLine="0" autoPict="0">
                <anchor moveWithCells="1">
                  <from>
                    <xdr:col>1</xdr:col>
                    <xdr:colOff>0</xdr:colOff>
                    <xdr:row>91</xdr:row>
                    <xdr:rowOff>0</xdr:rowOff>
                  </from>
                  <to>
                    <xdr:col>2</xdr:col>
                    <xdr:colOff>95250</xdr:colOff>
                    <xdr:row>92</xdr:row>
                    <xdr:rowOff>9525</xdr:rowOff>
                  </to>
                </anchor>
              </controlPr>
            </control>
          </mc:Choice>
        </mc:AlternateContent>
        <mc:AlternateContent xmlns:mc="http://schemas.openxmlformats.org/markup-compatibility/2006">
          <mc:Choice Requires="x14">
            <control shapeId="5303" r:id="rId77" name="Check Box 183">
              <controlPr defaultSize="0" autoFill="0" autoLine="0" autoPict="0">
                <anchor moveWithCells="1">
                  <from>
                    <xdr:col>1</xdr:col>
                    <xdr:colOff>0</xdr:colOff>
                    <xdr:row>92</xdr:row>
                    <xdr:rowOff>0</xdr:rowOff>
                  </from>
                  <to>
                    <xdr:col>2</xdr:col>
                    <xdr:colOff>95250</xdr:colOff>
                    <xdr:row>93</xdr:row>
                    <xdr:rowOff>9525</xdr:rowOff>
                  </to>
                </anchor>
              </controlPr>
            </control>
          </mc:Choice>
        </mc:AlternateContent>
        <mc:AlternateContent xmlns:mc="http://schemas.openxmlformats.org/markup-compatibility/2006">
          <mc:Choice Requires="x14">
            <control shapeId="5304" r:id="rId78" name="Check Box 184">
              <controlPr defaultSize="0" autoFill="0" autoLine="0" autoPict="0">
                <anchor moveWithCells="1">
                  <from>
                    <xdr:col>1</xdr:col>
                    <xdr:colOff>0</xdr:colOff>
                    <xdr:row>93</xdr:row>
                    <xdr:rowOff>0</xdr:rowOff>
                  </from>
                  <to>
                    <xdr:col>2</xdr:col>
                    <xdr:colOff>95250</xdr:colOff>
                    <xdr:row>94</xdr:row>
                    <xdr:rowOff>9525</xdr:rowOff>
                  </to>
                </anchor>
              </controlPr>
            </control>
          </mc:Choice>
        </mc:AlternateContent>
        <mc:AlternateContent xmlns:mc="http://schemas.openxmlformats.org/markup-compatibility/2006">
          <mc:Choice Requires="x14">
            <control shapeId="5305" r:id="rId79" name="Check Box 185">
              <controlPr defaultSize="0" autoFill="0" autoLine="0" autoPict="0">
                <anchor moveWithCells="1">
                  <from>
                    <xdr:col>1</xdr:col>
                    <xdr:colOff>0</xdr:colOff>
                    <xdr:row>94</xdr:row>
                    <xdr:rowOff>0</xdr:rowOff>
                  </from>
                  <to>
                    <xdr:col>2</xdr:col>
                    <xdr:colOff>95250</xdr:colOff>
                    <xdr:row>95</xdr:row>
                    <xdr:rowOff>9525</xdr:rowOff>
                  </to>
                </anchor>
              </controlPr>
            </control>
          </mc:Choice>
        </mc:AlternateContent>
        <mc:AlternateContent xmlns:mc="http://schemas.openxmlformats.org/markup-compatibility/2006">
          <mc:Choice Requires="x14">
            <control shapeId="5306" r:id="rId80" name="Check Box 186">
              <controlPr defaultSize="0" autoFill="0" autoLine="0" autoPict="0">
                <anchor moveWithCells="1">
                  <from>
                    <xdr:col>1</xdr:col>
                    <xdr:colOff>0</xdr:colOff>
                    <xdr:row>95</xdr:row>
                    <xdr:rowOff>0</xdr:rowOff>
                  </from>
                  <to>
                    <xdr:col>2</xdr:col>
                    <xdr:colOff>95250</xdr:colOff>
                    <xdr:row>96</xdr:row>
                    <xdr:rowOff>9525</xdr:rowOff>
                  </to>
                </anchor>
              </controlPr>
            </control>
          </mc:Choice>
        </mc:AlternateContent>
        <mc:AlternateContent xmlns:mc="http://schemas.openxmlformats.org/markup-compatibility/2006">
          <mc:Choice Requires="x14">
            <control shapeId="5307" r:id="rId81" name="Check Box 187">
              <controlPr defaultSize="0" autoFill="0" autoLine="0" autoPict="0">
                <anchor moveWithCells="1">
                  <from>
                    <xdr:col>1</xdr:col>
                    <xdr:colOff>0</xdr:colOff>
                    <xdr:row>96</xdr:row>
                    <xdr:rowOff>0</xdr:rowOff>
                  </from>
                  <to>
                    <xdr:col>2</xdr:col>
                    <xdr:colOff>95250</xdr:colOff>
                    <xdr:row>97</xdr:row>
                    <xdr:rowOff>0</xdr:rowOff>
                  </to>
                </anchor>
              </controlPr>
            </control>
          </mc:Choice>
        </mc:AlternateContent>
        <mc:AlternateContent xmlns:mc="http://schemas.openxmlformats.org/markup-compatibility/2006">
          <mc:Choice Requires="x14">
            <control shapeId="5309" r:id="rId82" name="Check Box 189">
              <controlPr defaultSize="0" autoFill="0" autoLine="0" autoPict="0">
                <anchor moveWithCells="1">
                  <from>
                    <xdr:col>20</xdr:col>
                    <xdr:colOff>0</xdr:colOff>
                    <xdr:row>13</xdr:row>
                    <xdr:rowOff>0</xdr:rowOff>
                  </from>
                  <to>
                    <xdr:col>21</xdr:col>
                    <xdr:colOff>66675</xdr:colOff>
                    <xdr:row>14</xdr:row>
                    <xdr:rowOff>9525</xdr:rowOff>
                  </to>
                </anchor>
              </controlPr>
            </control>
          </mc:Choice>
        </mc:AlternateContent>
        <mc:AlternateContent xmlns:mc="http://schemas.openxmlformats.org/markup-compatibility/2006">
          <mc:Choice Requires="x14">
            <control shapeId="5310" r:id="rId83" name="Check Box 190">
              <controlPr defaultSize="0" autoFill="0" autoLine="0" autoPict="0">
                <anchor moveWithCells="1">
                  <from>
                    <xdr:col>28</xdr:col>
                    <xdr:colOff>0</xdr:colOff>
                    <xdr:row>13</xdr:row>
                    <xdr:rowOff>0</xdr:rowOff>
                  </from>
                  <to>
                    <xdr:col>29</xdr:col>
                    <xdr:colOff>66675</xdr:colOff>
                    <xdr:row>14</xdr:row>
                    <xdr:rowOff>9525</xdr:rowOff>
                  </to>
                </anchor>
              </controlPr>
            </control>
          </mc:Choice>
        </mc:AlternateContent>
        <mc:AlternateContent xmlns:mc="http://schemas.openxmlformats.org/markup-compatibility/2006">
          <mc:Choice Requires="x14">
            <control shapeId="5311" r:id="rId84" name="Check Box 191">
              <controlPr defaultSize="0" autoFill="0" autoLine="0" autoPict="0">
                <anchor moveWithCells="1">
                  <from>
                    <xdr:col>10</xdr:col>
                    <xdr:colOff>0</xdr:colOff>
                    <xdr:row>13</xdr:row>
                    <xdr:rowOff>0</xdr:rowOff>
                  </from>
                  <to>
                    <xdr:col>11</xdr:col>
                    <xdr:colOff>66675</xdr:colOff>
                    <xdr:row>14</xdr:row>
                    <xdr:rowOff>9525</xdr:rowOff>
                  </to>
                </anchor>
              </controlPr>
            </control>
          </mc:Choice>
        </mc:AlternateContent>
        <mc:AlternateContent xmlns:mc="http://schemas.openxmlformats.org/markup-compatibility/2006">
          <mc:Choice Requires="x14">
            <control shapeId="5318" r:id="rId85" name="Check Box 198">
              <controlPr defaultSize="0" autoFill="0" autoLine="0" autoPict="0">
                <anchor moveWithCells="1">
                  <from>
                    <xdr:col>10</xdr:col>
                    <xdr:colOff>0</xdr:colOff>
                    <xdr:row>57</xdr:row>
                    <xdr:rowOff>0</xdr:rowOff>
                  </from>
                  <to>
                    <xdr:col>11</xdr:col>
                    <xdr:colOff>66675</xdr:colOff>
                    <xdr:row>58</xdr:row>
                    <xdr:rowOff>9525</xdr:rowOff>
                  </to>
                </anchor>
              </controlPr>
            </control>
          </mc:Choice>
        </mc:AlternateContent>
        <mc:AlternateContent xmlns:mc="http://schemas.openxmlformats.org/markup-compatibility/2006">
          <mc:Choice Requires="x14">
            <control shapeId="5319" r:id="rId86" name="Check Box 199">
              <controlPr defaultSize="0" autoFill="0" autoLine="0" autoPict="0">
                <anchor moveWithCells="1">
                  <from>
                    <xdr:col>20</xdr:col>
                    <xdr:colOff>0</xdr:colOff>
                    <xdr:row>57</xdr:row>
                    <xdr:rowOff>0</xdr:rowOff>
                  </from>
                  <to>
                    <xdr:col>21</xdr:col>
                    <xdr:colOff>66675</xdr:colOff>
                    <xdr:row>58</xdr:row>
                    <xdr:rowOff>9525</xdr:rowOff>
                  </to>
                </anchor>
              </controlPr>
            </control>
          </mc:Choice>
        </mc:AlternateContent>
        <mc:AlternateContent xmlns:mc="http://schemas.openxmlformats.org/markup-compatibility/2006">
          <mc:Choice Requires="x14">
            <control shapeId="5320" r:id="rId87" name="Check Box 200">
              <controlPr defaultSize="0" autoFill="0" autoLine="0" autoPict="0">
                <anchor moveWithCells="1">
                  <from>
                    <xdr:col>28</xdr:col>
                    <xdr:colOff>0</xdr:colOff>
                    <xdr:row>57</xdr:row>
                    <xdr:rowOff>0</xdr:rowOff>
                  </from>
                  <to>
                    <xdr:col>29</xdr:col>
                    <xdr:colOff>66675</xdr:colOff>
                    <xdr:row>58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0B57A-9627-4B43-A39B-3F20213BC805}">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74" t="s">
        <v>31</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row>
    <row r="2" spans="2:30" ht="20.25" customHeight="1">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20.25" customHeight="1">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row>
    <row r="4" spans="2:30" ht="18.75">
      <c r="B4" s="352" t="s">
        <v>32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0" ht="16.5" thickBot="1">
      <c r="B5" s="675" t="s">
        <v>33</v>
      </c>
      <c r="C5" s="675"/>
      <c r="D5" s="675"/>
      <c r="E5" s="676"/>
      <c r="F5" s="676"/>
      <c r="G5" s="676"/>
      <c r="H5" s="676"/>
      <c r="I5" s="676"/>
      <c r="J5" s="676"/>
      <c r="K5" s="676"/>
      <c r="L5" s="676"/>
      <c r="M5" s="676"/>
      <c r="N5" s="676"/>
      <c r="O5" s="675" t="s">
        <v>34</v>
      </c>
      <c r="P5" s="675"/>
      <c r="Q5" s="675"/>
      <c r="R5" s="675"/>
      <c r="S5" s="675"/>
      <c r="T5" s="675"/>
      <c r="U5" s="677"/>
      <c r="V5" s="677"/>
      <c r="W5" s="351" t="s">
        <v>35</v>
      </c>
      <c r="X5" s="677"/>
      <c r="Y5" s="677"/>
      <c r="Z5" s="351" t="s">
        <v>36</v>
      </c>
      <c r="AA5" s="677"/>
      <c r="AB5" s="677"/>
      <c r="AC5" s="351" t="s">
        <v>37</v>
      </c>
      <c r="AD5" s="351"/>
    </row>
    <row r="6" spans="2:30" ht="16.5" thickBot="1">
      <c r="B6" s="351" t="s">
        <v>38</v>
      </c>
      <c r="C6" s="351"/>
      <c r="D6" s="680"/>
      <c r="E6" s="680"/>
      <c r="F6" s="680"/>
      <c r="G6" s="680"/>
      <c r="H6" s="680"/>
      <c r="I6" s="680"/>
      <c r="J6" s="680"/>
      <c r="K6" s="680"/>
      <c r="L6" s="680"/>
      <c r="M6" s="680"/>
      <c r="N6" s="680"/>
      <c r="O6" s="681" t="s">
        <v>39</v>
      </c>
      <c r="P6" s="681"/>
      <c r="Q6" s="681"/>
      <c r="R6" s="681"/>
      <c r="S6" s="681"/>
      <c r="T6" s="681"/>
      <c r="U6" s="681"/>
      <c r="V6" s="681"/>
      <c r="W6" s="681"/>
      <c r="X6" s="681"/>
      <c r="Y6" s="681"/>
      <c r="Z6" s="681"/>
      <c r="AA6" s="681"/>
      <c r="AB6" s="681"/>
      <c r="AC6" s="681"/>
      <c r="AD6" s="681"/>
    </row>
    <row r="7" spans="2:30" ht="16.5" thickBot="1">
      <c r="B7" s="682" t="s">
        <v>40</v>
      </c>
      <c r="C7" s="682"/>
      <c r="D7" s="682"/>
      <c r="E7" s="682"/>
      <c r="F7" s="682"/>
      <c r="G7" s="682"/>
      <c r="H7" s="682"/>
      <c r="I7" s="682"/>
      <c r="J7" s="682"/>
      <c r="K7" s="683"/>
      <c r="L7" s="683"/>
      <c r="M7" s="683"/>
      <c r="N7" s="683"/>
      <c r="O7" s="683"/>
      <c r="P7" s="683"/>
      <c r="Q7" s="683"/>
      <c r="R7" s="683"/>
      <c r="S7" s="683"/>
      <c r="T7" s="681" t="s">
        <v>41</v>
      </c>
      <c r="U7" s="681"/>
      <c r="V7" s="681"/>
      <c r="W7" s="681"/>
      <c r="X7" s="681"/>
      <c r="Y7" s="681"/>
      <c r="Z7" s="681"/>
      <c r="AA7" s="681"/>
      <c r="AB7" s="681"/>
      <c r="AC7" s="681"/>
      <c r="AD7" s="681"/>
    </row>
    <row r="8" spans="2:30" ht="16.5">
      <c r="B8" s="681" t="s">
        <v>456</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row>
    <row r="9" spans="2:30" ht="16.5" thickBot="1">
      <c r="B9" s="684" t="s">
        <v>42</v>
      </c>
      <c r="C9" s="684"/>
      <c r="D9" s="684"/>
      <c r="E9" s="684"/>
      <c r="F9" s="684"/>
      <c r="G9" s="684"/>
      <c r="H9" s="684" t="s">
        <v>43</v>
      </c>
      <c r="I9" s="684"/>
      <c r="J9" s="684"/>
      <c r="K9" s="684"/>
      <c r="L9" s="685"/>
      <c r="M9" s="685"/>
      <c r="N9" s="685"/>
      <c r="O9" s="685"/>
      <c r="P9" s="685"/>
      <c r="Q9" s="685"/>
      <c r="R9" s="685"/>
      <c r="S9" s="685"/>
      <c r="T9" s="685"/>
      <c r="U9" s="685"/>
      <c r="V9" s="681" t="s">
        <v>44</v>
      </c>
      <c r="W9" s="681"/>
      <c r="X9" s="681"/>
      <c r="Y9" s="681"/>
      <c r="Z9" s="681"/>
      <c r="AA9" s="681"/>
      <c r="AB9" s="681"/>
      <c r="AC9" s="681"/>
      <c r="AD9" s="681"/>
    </row>
    <row r="10" spans="2:30" ht="18.75">
      <c r="B10" s="16"/>
      <c r="C10" s="16"/>
      <c r="D10" s="16"/>
      <c r="E10" s="16"/>
      <c r="F10" s="16"/>
      <c r="G10" s="16"/>
      <c r="H10" s="16"/>
      <c r="I10" s="16"/>
      <c r="J10" s="16"/>
      <c r="K10" s="16"/>
      <c r="L10" s="16"/>
      <c r="M10" s="16"/>
      <c r="N10" s="16"/>
      <c r="O10" s="16"/>
      <c r="P10" s="16"/>
      <c r="Q10" s="16"/>
      <c r="R10" s="16"/>
      <c r="S10" s="16"/>
      <c r="T10" s="16"/>
      <c r="U10" s="15"/>
      <c r="V10" s="15"/>
      <c r="W10" s="15"/>
      <c r="X10" s="15"/>
      <c r="Y10" s="15"/>
      <c r="Z10" s="15"/>
      <c r="AA10" s="15"/>
      <c r="AB10" s="15"/>
      <c r="AC10" s="15"/>
      <c r="AD10" s="15"/>
    </row>
    <row r="11" spans="2:30" ht="18.75">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15"/>
    </row>
    <row r="12" spans="2:30" ht="18.75">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15"/>
    </row>
    <row r="13" spans="2:30" ht="18.75">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15"/>
    </row>
    <row r="14" spans="2:30" ht="18.75">
      <c r="B14" s="678" t="s">
        <v>45</v>
      </c>
      <c r="C14" s="678"/>
      <c r="D14" s="678"/>
      <c r="E14" s="678"/>
      <c r="F14" s="678"/>
      <c r="G14" s="678"/>
      <c r="H14" s="678"/>
      <c r="I14" s="678"/>
      <c r="J14" s="349"/>
      <c r="K14" s="349"/>
      <c r="L14" s="349"/>
      <c r="M14" s="349"/>
      <c r="N14" s="349"/>
      <c r="O14" s="349"/>
      <c r="P14" s="349"/>
      <c r="Q14" s="349"/>
      <c r="R14" s="349"/>
      <c r="S14" s="349"/>
      <c r="T14" s="349"/>
      <c r="U14" s="349"/>
      <c r="V14" s="349"/>
      <c r="W14" s="349"/>
      <c r="X14" s="349"/>
      <c r="Y14" s="349"/>
      <c r="Z14" s="349"/>
      <c r="AA14" s="349"/>
      <c r="AB14" s="349"/>
      <c r="AC14" s="349"/>
      <c r="AD14" s="15"/>
    </row>
    <row r="15" spans="2:30" ht="18.75">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15"/>
    </row>
    <row r="16" spans="2:30" ht="18.75">
      <c r="B16" s="678" t="s">
        <v>46</v>
      </c>
      <c r="C16" s="678"/>
      <c r="D16" s="678"/>
      <c r="E16" s="678"/>
      <c r="F16" s="678"/>
      <c r="G16" s="679"/>
      <c r="H16" s="679"/>
      <c r="I16" s="679"/>
      <c r="J16" s="679"/>
      <c r="K16" s="679"/>
      <c r="L16" s="679"/>
      <c r="M16" s="679"/>
      <c r="N16" s="679"/>
      <c r="O16" s="679"/>
      <c r="P16" s="679"/>
      <c r="Q16" s="678" t="s">
        <v>47</v>
      </c>
      <c r="R16" s="678"/>
      <c r="S16" s="678"/>
      <c r="T16" s="349"/>
      <c r="U16" s="349"/>
      <c r="V16" s="349"/>
      <c r="W16" s="349"/>
      <c r="X16" s="349"/>
      <c r="Y16" s="349"/>
      <c r="Z16" s="349"/>
      <c r="AA16" s="349"/>
      <c r="AB16" s="349"/>
      <c r="AC16" s="349"/>
      <c r="AD16" s="15"/>
    </row>
    <row r="17" spans="2:30" ht="19.5" thickBot="1">
      <c r="B17" s="687"/>
      <c r="C17" s="687"/>
      <c r="D17" s="687"/>
      <c r="E17" s="687"/>
      <c r="F17" s="687"/>
      <c r="G17" s="687"/>
      <c r="H17" s="687"/>
      <c r="I17" s="687"/>
      <c r="J17" s="687"/>
      <c r="K17" s="687"/>
      <c r="L17" s="687"/>
      <c r="M17" s="687"/>
      <c r="N17" s="687"/>
      <c r="O17" s="687"/>
      <c r="P17" s="687"/>
      <c r="Q17" s="687"/>
      <c r="R17" s="687"/>
      <c r="S17" s="687"/>
      <c r="T17" s="349"/>
      <c r="U17" s="349"/>
      <c r="V17" s="349"/>
      <c r="W17" s="349"/>
      <c r="X17" s="349"/>
      <c r="Y17" s="349"/>
      <c r="Z17" s="349"/>
      <c r="AA17" s="349"/>
      <c r="AB17" s="349"/>
      <c r="AC17" s="349"/>
      <c r="AD17" s="15"/>
    </row>
    <row r="18" spans="2:30" ht="18.75">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15"/>
    </row>
    <row r="19" spans="2:30" ht="18.75">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15"/>
    </row>
    <row r="20" spans="2:30" ht="18.75">
      <c r="B20" s="678" t="s">
        <v>48</v>
      </c>
      <c r="C20" s="678"/>
      <c r="D20" s="678"/>
      <c r="E20" s="678"/>
      <c r="F20" s="678"/>
      <c r="G20" s="678"/>
      <c r="H20" s="678"/>
      <c r="I20" s="678"/>
      <c r="J20" s="349"/>
      <c r="K20" s="349"/>
      <c r="L20" s="349"/>
      <c r="M20" s="349"/>
      <c r="N20" s="349"/>
      <c r="O20" s="349"/>
      <c r="P20" s="349"/>
      <c r="Q20" s="349"/>
      <c r="R20" s="349"/>
      <c r="S20" s="349"/>
      <c r="T20" s="349"/>
      <c r="U20" s="349"/>
      <c r="V20" s="349"/>
      <c r="W20" s="349"/>
      <c r="X20" s="349"/>
      <c r="Y20" s="349"/>
      <c r="Z20" s="349"/>
      <c r="AA20" s="349"/>
      <c r="AB20" s="349"/>
      <c r="AC20" s="349"/>
      <c r="AD20" s="15"/>
    </row>
    <row r="21" spans="2:30" ht="18.75">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15"/>
    </row>
    <row r="22" spans="2:30" ht="18.75">
      <c r="B22" s="678" t="s">
        <v>46</v>
      </c>
      <c r="C22" s="678"/>
      <c r="D22" s="678"/>
      <c r="E22" s="678"/>
      <c r="F22" s="678"/>
      <c r="G22" s="679"/>
      <c r="H22" s="679"/>
      <c r="I22" s="679"/>
      <c r="J22" s="679"/>
      <c r="K22" s="679"/>
      <c r="L22" s="679"/>
      <c r="M22" s="679"/>
      <c r="N22" s="679"/>
      <c r="O22" s="679"/>
      <c r="P22" s="679"/>
      <c r="Q22" s="678" t="s">
        <v>49</v>
      </c>
      <c r="R22" s="678"/>
      <c r="S22" s="678"/>
      <c r="T22" s="349"/>
      <c r="U22" s="349"/>
      <c r="V22" s="349"/>
      <c r="W22" s="349"/>
      <c r="X22" s="349"/>
      <c r="Y22" s="349"/>
      <c r="Z22" s="349"/>
      <c r="AA22" s="349"/>
      <c r="AB22" s="349"/>
      <c r="AC22" s="349"/>
      <c r="AD22" s="15"/>
    </row>
    <row r="23" spans="2:30" ht="19.5" thickBot="1">
      <c r="B23" s="688"/>
      <c r="C23" s="688"/>
      <c r="D23" s="688"/>
      <c r="E23" s="688"/>
      <c r="F23" s="688"/>
      <c r="G23" s="688"/>
      <c r="H23" s="688"/>
      <c r="I23" s="688"/>
      <c r="J23" s="688"/>
      <c r="K23" s="688"/>
      <c r="L23" s="688"/>
      <c r="M23" s="688"/>
      <c r="N23" s="688"/>
      <c r="O23" s="688"/>
      <c r="P23" s="688"/>
      <c r="Q23" s="688"/>
      <c r="R23" s="688"/>
      <c r="S23" s="688"/>
      <c r="T23" s="349"/>
      <c r="U23" s="349"/>
      <c r="V23" s="349"/>
      <c r="W23" s="349"/>
      <c r="X23" s="349"/>
      <c r="Y23" s="349"/>
      <c r="Z23" s="349"/>
      <c r="AA23" s="349"/>
      <c r="AB23" s="349"/>
      <c r="AC23" s="349"/>
      <c r="AD23" s="15"/>
    </row>
    <row r="24" spans="2:30" ht="18.75">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15"/>
    </row>
    <row r="25" spans="2:30" ht="18.75">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15"/>
    </row>
    <row r="26" spans="2:30" ht="19.5" thickBot="1">
      <c r="B26" s="678" t="s">
        <v>50</v>
      </c>
      <c r="C26" s="678"/>
      <c r="D26" s="688"/>
      <c r="E26" s="688"/>
      <c r="F26" s="349" t="s">
        <v>35</v>
      </c>
      <c r="G26" s="688"/>
      <c r="H26" s="688"/>
      <c r="I26" s="349" t="s">
        <v>36</v>
      </c>
      <c r="J26" s="688"/>
      <c r="K26" s="688"/>
      <c r="L26" s="349" t="s">
        <v>51</v>
      </c>
      <c r="M26" s="349"/>
      <c r="N26" s="678"/>
      <c r="O26" s="678"/>
      <c r="P26" s="15"/>
      <c r="Q26" s="349"/>
      <c r="R26" s="349"/>
      <c r="S26" s="349"/>
      <c r="T26" s="349"/>
      <c r="U26" s="349"/>
      <c r="V26" s="349"/>
      <c r="W26" s="349"/>
      <c r="X26" s="349"/>
      <c r="Y26" s="349"/>
      <c r="Z26" s="349"/>
      <c r="AA26" s="349"/>
      <c r="AB26" s="349"/>
      <c r="AC26" s="349"/>
      <c r="AD26" s="15"/>
    </row>
    <row r="27" spans="2:30" ht="18.75">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15"/>
    </row>
    <row r="28" spans="2:30" ht="18.75">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15"/>
    </row>
    <row r="29" spans="2:30" ht="18.75">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15"/>
    </row>
    <row r="30" spans="2:30" ht="18.75">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15"/>
    </row>
    <row r="31" spans="2:30" ht="18.75">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15"/>
    </row>
    <row r="32" spans="2:30" ht="18.75">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15"/>
    </row>
    <row r="33" spans="2:34" ht="18.75">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15"/>
    </row>
    <row r="34" spans="2:34" ht="18.75">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15"/>
    </row>
    <row r="35" spans="2:34" ht="16.5">
      <c r="B35" s="686" t="s">
        <v>52</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17"/>
      <c r="AF35" s="17"/>
      <c r="AG35" s="17"/>
      <c r="AH35" s="17"/>
    </row>
  </sheetData>
  <sheetProtection algorithmName="SHA-512" hashValue="6/oTRFXXz3kH/RGVkLFqZrRTP6vch1KhYiodVFMGrRHRGMbfzBQGqG5L1zhWxakCPoWcqWBMS358qJUztbJ+bA==" saltValue="52jpUdcUEjZegjFLS+TTRA=="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63C1-9395-4C7F-B5B8-1E46B69C94AB}">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90" t="s">
        <v>53</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row>
    <row r="2" spans="2:30" ht="20.25" customHeight="1">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2:30" ht="20.25" customHeigh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row>
    <row r="4" spans="2:30" ht="18.75">
      <c r="B4" s="691" t="s">
        <v>54</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row>
    <row r="5" spans="2:30" ht="16.5" thickBot="1">
      <c r="B5" s="682" t="s">
        <v>33</v>
      </c>
      <c r="C5" s="682"/>
      <c r="D5" s="682"/>
      <c r="E5" s="676"/>
      <c r="F5" s="676"/>
      <c r="G5" s="676"/>
      <c r="H5" s="676"/>
      <c r="I5" s="676"/>
      <c r="J5" s="676"/>
      <c r="K5" s="676"/>
      <c r="L5" s="676"/>
      <c r="M5" s="676"/>
      <c r="N5" s="676"/>
      <c r="O5" s="675" t="s">
        <v>34</v>
      </c>
      <c r="P5" s="675"/>
      <c r="Q5" s="675"/>
      <c r="R5" s="675"/>
      <c r="S5" s="675"/>
      <c r="T5" s="675"/>
      <c r="U5" s="676"/>
      <c r="V5" s="676"/>
      <c r="W5" s="354" t="s">
        <v>35</v>
      </c>
      <c r="X5" s="692"/>
      <c r="Y5" s="692"/>
      <c r="Z5" s="354" t="s">
        <v>36</v>
      </c>
      <c r="AA5" s="676"/>
      <c r="AB5" s="676"/>
      <c r="AC5" s="354" t="s">
        <v>37</v>
      </c>
      <c r="AD5" s="354"/>
    </row>
    <row r="6" spans="2:30" ht="16.5" thickBot="1">
      <c r="B6" s="354" t="s">
        <v>457</v>
      </c>
      <c r="C6" s="676"/>
      <c r="D6" s="676"/>
      <c r="E6" s="676"/>
      <c r="F6" s="676"/>
      <c r="G6" s="676"/>
      <c r="H6" s="676"/>
      <c r="I6" s="676"/>
      <c r="J6" s="676"/>
      <c r="K6" s="676"/>
      <c r="L6" s="676"/>
      <c r="M6" s="682" t="s">
        <v>55</v>
      </c>
      <c r="N6" s="682"/>
      <c r="O6" s="682"/>
      <c r="P6" s="682"/>
      <c r="Q6" s="682"/>
      <c r="R6" s="676"/>
      <c r="S6" s="676"/>
      <c r="T6" s="676"/>
      <c r="U6" s="676"/>
      <c r="V6" s="676"/>
      <c r="W6" s="676"/>
      <c r="X6" s="676"/>
      <c r="Y6" s="676"/>
      <c r="Z6" s="676"/>
      <c r="AA6" s="354" t="s">
        <v>458</v>
      </c>
      <c r="AB6" s="354"/>
      <c r="AC6" s="354"/>
      <c r="AD6" s="354"/>
    </row>
    <row r="7" spans="2:30" ht="16.5">
      <c r="B7" s="337" t="s">
        <v>459</v>
      </c>
      <c r="C7" s="338"/>
      <c r="D7" s="338"/>
      <c r="E7" s="338"/>
      <c r="F7" s="338"/>
      <c r="G7" s="338"/>
      <c r="H7" s="338"/>
      <c r="I7" s="339"/>
      <c r="J7" s="339"/>
      <c r="K7" s="339"/>
      <c r="L7" s="339"/>
      <c r="M7" s="339"/>
      <c r="N7" s="339"/>
      <c r="O7" s="339"/>
      <c r="P7" s="339"/>
      <c r="Q7" s="339"/>
      <c r="R7" s="339"/>
      <c r="S7" s="339"/>
      <c r="T7" s="339"/>
      <c r="U7" s="339"/>
      <c r="V7" s="339"/>
      <c r="W7" s="339"/>
      <c r="X7" s="337"/>
      <c r="Y7" s="337"/>
      <c r="Z7" s="337"/>
      <c r="AA7" s="337"/>
      <c r="AB7" s="337"/>
      <c r="AC7" s="337"/>
      <c r="AD7" s="337"/>
    </row>
    <row r="8" spans="2:30">
      <c r="B8" s="675" t="s">
        <v>460</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row>
    <row r="9" spans="2:30" ht="17.25" thickBot="1">
      <c r="B9" s="681" t="s">
        <v>56</v>
      </c>
      <c r="C9" s="681"/>
      <c r="D9" s="681"/>
      <c r="E9" s="681"/>
      <c r="F9" s="681"/>
      <c r="G9" s="681"/>
      <c r="H9" s="681"/>
      <c r="I9" s="677"/>
      <c r="J9" s="677"/>
      <c r="K9" s="677"/>
      <c r="L9" s="677"/>
      <c r="M9" s="677"/>
      <c r="N9" s="677"/>
      <c r="O9" s="677"/>
      <c r="P9" s="677"/>
      <c r="Q9" s="677"/>
      <c r="R9" s="677"/>
      <c r="S9" s="677"/>
      <c r="T9" s="337"/>
      <c r="U9" s="337"/>
      <c r="V9" s="337"/>
      <c r="W9" s="337"/>
      <c r="X9" s="337"/>
      <c r="Y9" s="337"/>
      <c r="Z9" s="339"/>
      <c r="AA9" s="337"/>
      <c r="AB9" s="337"/>
      <c r="AC9" s="337"/>
      <c r="AD9" s="337"/>
    </row>
    <row r="10" spans="2:30" ht="17.25" thickBot="1">
      <c r="B10" s="681" t="s">
        <v>57</v>
      </c>
      <c r="C10" s="681"/>
      <c r="D10" s="681"/>
      <c r="E10" s="681"/>
      <c r="F10" s="681"/>
      <c r="G10" s="681"/>
      <c r="H10" s="681"/>
      <c r="I10" s="677"/>
      <c r="J10" s="677"/>
      <c r="K10" s="677"/>
      <c r="L10" s="677"/>
      <c r="M10" s="677"/>
      <c r="N10" s="677"/>
      <c r="O10" s="677"/>
      <c r="P10" s="677"/>
      <c r="Q10" s="677"/>
      <c r="R10" s="677"/>
      <c r="S10" s="677"/>
      <c r="T10" s="337"/>
      <c r="U10" s="337"/>
      <c r="V10" s="337"/>
      <c r="W10" s="337"/>
      <c r="X10" s="337"/>
      <c r="Y10" s="337"/>
      <c r="Z10" s="339"/>
      <c r="AA10" s="337"/>
      <c r="AB10" s="337"/>
      <c r="AC10" s="337"/>
      <c r="AD10" s="337"/>
    </row>
    <row r="11" spans="2:30" ht="17.25" thickBot="1">
      <c r="B11" s="675" t="s">
        <v>58</v>
      </c>
      <c r="C11" s="675"/>
      <c r="D11" s="675"/>
      <c r="E11" s="675"/>
      <c r="F11" s="675"/>
      <c r="G11" s="675"/>
      <c r="H11" s="675"/>
      <c r="I11" s="677"/>
      <c r="J11" s="677"/>
      <c r="K11" s="677"/>
      <c r="L11" s="677"/>
      <c r="M11" s="677"/>
      <c r="N11" s="677"/>
      <c r="O11" s="677"/>
      <c r="P11" s="677"/>
      <c r="Q11" s="677"/>
      <c r="R11" s="677"/>
      <c r="S11" s="677"/>
      <c r="T11" s="354"/>
      <c r="U11" s="354"/>
      <c r="V11" s="354"/>
      <c r="W11" s="354"/>
      <c r="X11" s="354"/>
      <c r="Y11" s="354"/>
      <c r="Z11" s="339"/>
      <c r="AA11" s="337"/>
      <c r="AB11" s="337"/>
      <c r="AC11" s="337"/>
      <c r="AD11" s="339"/>
    </row>
    <row r="12" spans="2:30">
      <c r="B12" s="675" t="s">
        <v>59</v>
      </c>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row>
    <row r="13" spans="2:30" ht="16.5">
      <c r="B13" s="354" t="s">
        <v>60</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39"/>
      <c r="AA13" s="354"/>
      <c r="AB13" s="354"/>
      <c r="AC13" s="354"/>
      <c r="AD13" s="339"/>
    </row>
    <row r="14" spans="2:30" ht="17.25" thickBot="1">
      <c r="B14" s="675" t="s">
        <v>61</v>
      </c>
      <c r="C14" s="675"/>
      <c r="D14" s="675"/>
      <c r="E14" s="675"/>
      <c r="F14" s="675"/>
      <c r="G14" s="676"/>
      <c r="H14" s="676"/>
      <c r="I14" s="676"/>
      <c r="J14" s="676"/>
      <c r="K14" s="676"/>
      <c r="L14" s="676"/>
      <c r="M14" s="676"/>
      <c r="N14" s="676"/>
      <c r="O14" s="675" t="s">
        <v>44</v>
      </c>
      <c r="P14" s="675"/>
      <c r="Q14" s="675"/>
      <c r="R14" s="675"/>
      <c r="S14" s="675"/>
      <c r="T14" s="675"/>
      <c r="U14" s="675"/>
      <c r="V14" s="675"/>
      <c r="W14" s="675"/>
      <c r="X14" s="354"/>
      <c r="Y14" s="354"/>
      <c r="Z14" s="339"/>
      <c r="AA14" s="354"/>
      <c r="AB14" s="354"/>
      <c r="AC14" s="354"/>
      <c r="AD14" s="339"/>
    </row>
    <row r="15" spans="2:30" ht="18.75">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15"/>
      <c r="AA15" s="355"/>
      <c r="AB15" s="355"/>
      <c r="AC15" s="355"/>
      <c r="AD15" s="15"/>
    </row>
    <row r="16" spans="2:30" ht="18.75">
      <c r="B16" s="18"/>
      <c r="C16" s="16"/>
      <c r="D16" s="16"/>
      <c r="E16" s="16"/>
      <c r="F16" s="16"/>
      <c r="G16" s="16"/>
      <c r="H16" s="16"/>
      <c r="I16" s="16"/>
      <c r="J16" s="355"/>
      <c r="K16" s="355"/>
      <c r="L16" s="355"/>
      <c r="M16" s="355"/>
      <c r="N16" s="355"/>
      <c r="O16" s="355"/>
      <c r="P16" s="355"/>
      <c r="Q16" s="355"/>
      <c r="R16" s="355"/>
      <c r="S16" s="355"/>
      <c r="T16" s="355"/>
      <c r="U16" s="355"/>
      <c r="V16" s="355"/>
      <c r="W16" s="355"/>
      <c r="X16" s="355"/>
      <c r="Y16" s="355"/>
      <c r="Z16" s="15"/>
      <c r="AA16" s="355"/>
      <c r="AB16" s="355"/>
      <c r="AC16" s="355"/>
      <c r="AD16" s="15"/>
    </row>
    <row r="17" spans="2:30" ht="19.5" thickBot="1">
      <c r="B17" s="678" t="s">
        <v>62</v>
      </c>
      <c r="C17" s="678"/>
      <c r="D17" s="678"/>
      <c r="E17" s="678"/>
      <c r="F17" s="678"/>
      <c r="G17" s="678"/>
      <c r="H17" s="688"/>
      <c r="I17" s="688"/>
      <c r="J17" s="688"/>
      <c r="K17" s="688"/>
      <c r="L17" s="688"/>
      <c r="M17" s="688"/>
      <c r="N17" s="688"/>
      <c r="O17" s="688"/>
      <c r="P17" s="688"/>
      <c r="Q17" s="688"/>
      <c r="R17" s="16"/>
      <c r="S17" s="16"/>
      <c r="T17" s="355"/>
      <c r="U17" s="355"/>
      <c r="V17" s="355"/>
      <c r="W17" s="355"/>
      <c r="X17" s="355"/>
      <c r="Y17" s="355"/>
      <c r="Z17" s="15"/>
      <c r="AA17" s="355"/>
      <c r="AB17" s="355"/>
      <c r="AC17" s="355"/>
      <c r="AD17" s="15"/>
    </row>
    <row r="18" spans="2:30" ht="18.75">
      <c r="B18" s="355" t="s">
        <v>63</v>
      </c>
      <c r="C18" s="16"/>
      <c r="D18" s="16"/>
      <c r="E18" s="16"/>
      <c r="F18" s="16"/>
      <c r="G18" s="16"/>
      <c r="H18" s="16"/>
      <c r="I18" s="16"/>
      <c r="J18" s="16"/>
      <c r="K18" s="16"/>
      <c r="L18" s="16"/>
      <c r="M18" s="15"/>
      <c r="N18" s="16"/>
      <c r="O18" s="16"/>
      <c r="P18" s="689" t="s">
        <v>47</v>
      </c>
      <c r="Q18" s="689"/>
      <c r="R18" s="678"/>
      <c r="S18" s="678"/>
      <c r="T18" s="355"/>
      <c r="U18" s="355"/>
      <c r="V18" s="355"/>
      <c r="W18" s="355"/>
      <c r="X18" s="355"/>
      <c r="Y18" s="355"/>
      <c r="Z18" s="15"/>
      <c r="AA18" s="355"/>
      <c r="AB18" s="355"/>
      <c r="AC18" s="355"/>
      <c r="AD18" s="15"/>
    </row>
    <row r="19" spans="2:30" ht="19.5" thickBot="1">
      <c r="B19" s="678" t="s">
        <v>64</v>
      </c>
      <c r="C19" s="678"/>
      <c r="D19" s="678"/>
      <c r="E19" s="678"/>
      <c r="F19" s="678"/>
      <c r="G19" s="678"/>
      <c r="H19" s="678"/>
      <c r="I19" s="678"/>
      <c r="J19" s="688"/>
      <c r="K19" s="688"/>
      <c r="L19" s="688"/>
      <c r="M19" s="688"/>
      <c r="N19" s="688"/>
      <c r="O19" s="688"/>
      <c r="P19" s="688"/>
      <c r="Q19" s="688"/>
      <c r="R19" s="688"/>
      <c r="S19" s="688"/>
      <c r="T19" s="355"/>
      <c r="U19" s="355"/>
      <c r="V19" s="355"/>
      <c r="W19" s="355"/>
      <c r="X19" s="355"/>
      <c r="Y19" s="355"/>
      <c r="Z19" s="15"/>
      <c r="AA19" s="355"/>
      <c r="AB19" s="355"/>
      <c r="AC19" s="355"/>
      <c r="AD19" s="15"/>
    </row>
    <row r="20" spans="2:30" ht="18.75">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15"/>
      <c r="AA20" s="355"/>
      <c r="AB20" s="355"/>
      <c r="AC20" s="355"/>
      <c r="AD20" s="15"/>
    </row>
    <row r="21" spans="2:30" ht="18.7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15"/>
      <c r="AA21" s="355"/>
      <c r="AB21" s="355"/>
      <c r="AC21" s="355"/>
      <c r="AD21" s="15"/>
    </row>
    <row r="22" spans="2:30" ht="18.75">
      <c r="B22" s="18"/>
      <c r="C22" s="16"/>
      <c r="D22" s="16"/>
      <c r="E22" s="16"/>
      <c r="F22" s="16"/>
      <c r="G22" s="16"/>
      <c r="H22" s="16"/>
      <c r="I22" s="16"/>
      <c r="J22" s="355"/>
      <c r="K22" s="355"/>
      <c r="L22" s="355"/>
      <c r="M22" s="355"/>
      <c r="N22" s="355"/>
      <c r="O22" s="355"/>
      <c r="P22" s="355"/>
      <c r="Q22" s="355"/>
      <c r="R22" s="355"/>
      <c r="S22" s="355"/>
      <c r="T22" s="355"/>
      <c r="U22" s="355"/>
      <c r="V22" s="355"/>
      <c r="W22" s="355"/>
      <c r="X22" s="355"/>
      <c r="Y22" s="355"/>
      <c r="Z22" s="15"/>
      <c r="AA22" s="355"/>
      <c r="AB22" s="355"/>
      <c r="AC22" s="355"/>
      <c r="AD22" s="15"/>
    </row>
    <row r="23" spans="2:30" ht="19.5" thickBot="1">
      <c r="B23" s="678" t="s">
        <v>65</v>
      </c>
      <c r="C23" s="678"/>
      <c r="D23" s="678"/>
      <c r="E23" s="678"/>
      <c r="F23" s="678"/>
      <c r="G23" s="678"/>
      <c r="H23" s="688"/>
      <c r="I23" s="688"/>
      <c r="J23" s="688"/>
      <c r="K23" s="688"/>
      <c r="L23" s="688"/>
      <c r="M23" s="688"/>
      <c r="N23" s="688"/>
      <c r="O23" s="688"/>
      <c r="P23" s="688"/>
      <c r="Q23" s="688"/>
      <c r="R23" s="16"/>
      <c r="S23" s="16"/>
      <c r="T23" s="355"/>
      <c r="U23" s="355"/>
      <c r="V23" s="355"/>
      <c r="W23" s="355"/>
      <c r="X23" s="355"/>
      <c r="Y23" s="355"/>
      <c r="Z23" s="15"/>
      <c r="AA23" s="355"/>
      <c r="AB23" s="355"/>
      <c r="AC23" s="355"/>
      <c r="AD23" s="15"/>
    </row>
    <row r="24" spans="2:30" ht="18.75">
      <c r="B24" s="355"/>
      <c r="C24" s="16"/>
      <c r="D24" s="16"/>
      <c r="E24" s="16"/>
      <c r="F24" s="16"/>
      <c r="G24" s="355"/>
      <c r="H24" s="355"/>
      <c r="I24" s="355"/>
      <c r="J24" s="355"/>
      <c r="K24" s="355"/>
      <c r="L24" s="355"/>
      <c r="M24" s="15"/>
      <c r="N24" s="16"/>
      <c r="O24" s="16"/>
      <c r="P24" s="678" t="s">
        <v>49</v>
      </c>
      <c r="Q24" s="678"/>
      <c r="R24" s="678"/>
      <c r="S24" s="678"/>
      <c r="T24" s="355"/>
      <c r="U24" s="355"/>
      <c r="V24" s="355"/>
      <c r="W24" s="355"/>
      <c r="X24" s="355"/>
      <c r="Y24" s="355"/>
      <c r="Z24" s="15"/>
      <c r="AA24" s="355"/>
      <c r="AB24" s="355"/>
      <c r="AC24" s="355"/>
      <c r="AD24" s="15"/>
    </row>
    <row r="25" spans="2:30" ht="19.5" thickBot="1">
      <c r="B25" s="678" t="s">
        <v>66</v>
      </c>
      <c r="C25" s="678"/>
      <c r="D25" s="678"/>
      <c r="E25" s="678"/>
      <c r="F25" s="678"/>
      <c r="G25" s="678"/>
      <c r="H25" s="678"/>
      <c r="I25" s="678"/>
      <c r="J25" s="688"/>
      <c r="K25" s="688"/>
      <c r="L25" s="688"/>
      <c r="M25" s="688"/>
      <c r="N25" s="688"/>
      <c r="O25" s="688"/>
      <c r="P25" s="688"/>
      <c r="Q25" s="688"/>
      <c r="R25" s="688"/>
      <c r="S25" s="688"/>
      <c r="T25" s="355"/>
      <c r="U25" s="355"/>
      <c r="V25" s="355"/>
      <c r="W25" s="355"/>
      <c r="X25" s="355"/>
      <c r="Y25" s="355"/>
      <c r="Z25" s="15"/>
      <c r="AA25" s="355"/>
      <c r="AB25" s="355"/>
      <c r="AC25" s="355"/>
      <c r="AD25" s="15"/>
    </row>
    <row r="26" spans="2:30" ht="18.75">
      <c r="B26" s="19"/>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15"/>
      <c r="AA26" s="355"/>
      <c r="AB26" s="355"/>
      <c r="AC26" s="355"/>
      <c r="AD26" s="15"/>
    </row>
    <row r="27" spans="2:30" ht="19.5" thickBot="1">
      <c r="B27" s="678" t="s">
        <v>50</v>
      </c>
      <c r="C27" s="678"/>
      <c r="D27" s="688"/>
      <c r="E27" s="688"/>
      <c r="F27" s="355" t="s">
        <v>35</v>
      </c>
      <c r="G27" s="688"/>
      <c r="H27" s="688"/>
      <c r="I27" s="355" t="s">
        <v>36</v>
      </c>
      <c r="J27" s="688"/>
      <c r="K27" s="688"/>
      <c r="L27" s="355" t="s">
        <v>51</v>
      </c>
      <c r="M27" s="355"/>
      <c r="N27" s="678"/>
      <c r="O27" s="678"/>
      <c r="P27" s="15"/>
      <c r="Q27" s="355"/>
      <c r="R27" s="355"/>
      <c r="S27" s="355"/>
      <c r="T27" s="355"/>
      <c r="U27" s="355"/>
      <c r="V27" s="355"/>
      <c r="W27" s="355"/>
      <c r="X27" s="355"/>
      <c r="Y27" s="355"/>
      <c r="Z27" s="355"/>
      <c r="AA27" s="355"/>
      <c r="AB27" s="355"/>
      <c r="AC27" s="355"/>
      <c r="AD27" s="15"/>
    </row>
    <row r="28" spans="2:30" ht="18.75">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15"/>
      <c r="AA28" s="355"/>
      <c r="AB28" s="355"/>
      <c r="AC28" s="355"/>
      <c r="AD28" s="15"/>
    </row>
    <row r="29" spans="2:30" ht="18.7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15"/>
      <c r="AA29" s="355"/>
      <c r="AB29" s="355"/>
      <c r="AC29" s="355"/>
      <c r="AD29" s="15"/>
    </row>
    <row r="30" spans="2:30" ht="18.75">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15"/>
      <c r="AA30" s="355"/>
      <c r="AB30" s="355"/>
      <c r="AC30" s="355"/>
      <c r="AD30" s="15"/>
    </row>
    <row r="31" spans="2:30" ht="18.7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15"/>
      <c r="AA31" s="355"/>
      <c r="AB31" s="355"/>
      <c r="AC31" s="355"/>
      <c r="AD31" s="15"/>
    </row>
    <row r="32" spans="2:30" ht="18.7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15"/>
      <c r="AA32" s="355"/>
      <c r="AB32" s="355"/>
      <c r="AC32" s="355"/>
      <c r="AD32" s="15"/>
    </row>
    <row r="33" spans="2:34" ht="18.7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15"/>
      <c r="AA33" s="355"/>
      <c r="AB33" s="355"/>
      <c r="AC33" s="355"/>
      <c r="AD33" s="15"/>
    </row>
    <row r="34" spans="2:34" ht="18.75">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15"/>
      <c r="AA34" s="355"/>
      <c r="AB34" s="355"/>
      <c r="AC34" s="355"/>
      <c r="AD34" s="15"/>
    </row>
    <row r="35" spans="2:34" ht="18.7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15"/>
      <c r="AA35" s="355"/>
      <c r="AB35" s="355"/>
      <c r="AC35" s="355"/>
      <c r="AD35" s="15"/>
    </row>
    <row r="36" spans="2:34" ht="16.5">
      <c r="B36" s="686" t="s">
        <v>52</v>
      </c>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17"/>
      <c r="AF36" s="17"/>
      <c r="AG36" s="17"/>
      <c r="AH36" s="17"/>
    </row>
    <row r="37" spans="2:34" ht="16.5" customHeight="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7"/>
      <c r="AF37" s="17"/>
      <c r="AG37" s="17"/>
      <c r="AH37" s="17"/>
    </row>
  </sheetData>
  <sheetProtection algorithmName="SHA-512" hashValue="1XD4CcsFU55VVmxsYudLchJsi1Zyu9DV83CVtFc3QlJxldMy+AJNKUY37ezxvrGGsl5I3y4KNPRoQo+FpBxwJg==" saltValue="KnZVRW3/UnmrFgBiqReoPw=="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9A32-C371-48AD-8232-1993749EA703}">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696" t="s">
        <v>67</v>
      </c>
      <c r="C1" s="697"/>
      <c r="D1" s="697"/>
      <c r="E1" s="697"/>
      <c r="F1" s="697"/>
      <c r="G1" s="697"/>
      <c r="H1" s="697"/>
      <c r="I1" s="697"/>
      <c r="J1" s="697"/>
      <c r="K1" s="697"/>
      <c r="L1" s="697"/>
      <c r="M1" s="697"/>
      <c r="N1" s="697"/>
      <c r="O1" s="697"/>
      <c r="P1" s="697"/>
      <c r="Q1" s="697"/>
      <c r="R1" s="697"/>
      <c r="S1" s="697"/>
      <c r="T1" s="697"/>
      <c r="U1" s="697"/>
      <c r="V1" s="697"/>
      <c r="W1" s="697"/>
      <c r="X1" s="697"/>
      <c r="Y1" s="697"/>
      <c r="Z1" s="698"/>
      <c r="AA1" s="21"/>
      <c r="AB1" s="21"/>
      <c r="AC1" s="21"/>
      <c r="AD1" s="21"/>
    </row>
    <row r="2" spans="2:30">
      <c r="B2" s="699" t="s">
        <v>471</v>
      </c>
      <c r="C2" s="700"/>
      <c r="D2" s="700"/>
      <c r="E2" s="700"/>
      <c r="F2" s="700"/>
      <c r="G2" s="700"/>
      <c r="H2" s="700"/>
      <c r="I2" s="700"/>
      <c r="J2" s="700"/>
      <c r="K2" s="700"/>
      <c r="L2" s="700"/>
      <c r="M2" s="700"/>
      <c r="N2" s="700"/>
      <c r="O2" s="700"/>
      <c r="P2" s="700"/>
      <c r="Q2" s="700"/>
      <c r="R2" s="700"/>
      <c r="S2" s="700"/>
      <c r="T2" s="700"/>
      <c r="U2" s="700"/>
      <c r="V2" s="700"/>
      <c r="W2" s="700"/>
      <c r="X2" s="700"/>
      <c r="Y2" s="700"/>
      <c r="Z2" s="701"/>
      <c r="AA2" s="1"/>
      <c r="AB2" s="1"/>
      <c r="AC2" s="1"/>
      <c r="AD2" s="1"/>
    </row>
    <row r="3" spans="2:30">
      <c r="B3" s="702" t="s">
        <v>472</v>
      </c>
      <c r="C3" s="703"/>
      <c r="D3" s="703"/>
      <c r="E3" s="703"/>
      <c r="F3" s="703"/>
      <c r="G3" s="703"/>
      <c r="H3" s="703"/>
      <c r="I3" s="703"/>
      <c r="J3" s="703"/>
      <c r="K3" s="703"/>
      <c r="L3" s="703"/>
      <c r="M3" s="703"/>
      <c r="N3" s="703"/>
      <c r="O3" s="703"/>
      <c r="P3" s="703"/>
      <c r="Q3" s="703"/>
      <c r="R3" s="703"/>
      <c r="S3" s="703"/>
      <c r="T3" s="703"/>
      <c r="U3" s="703"/>
      <c r="V3" s="703"/>
      <c r="W3" s="703"/>
      <c r="X3" s="703"/>
      <c r="Y3" s="703"/>
      <c r="Z3" s="704"/>
      <c r="AA3" s="22"/>
      <c r="AB3" s="22"/>
      <c r="AC3" s="22"/>
      <c r="AD3" s="22"/>
    </row>
    <row r="4" spans="2:30">
      <c r="B4" s="705" t="s">
        <v>473</v>
      </c>
      <c r="C4" s="706"/>
      <c r="D4" s="706"/>
      <c r="E4" s="706"/>
      <c r="F4" s="706"/>
      <c r="G4" s="706"/>
      <c r="H4" s="706"/>
      <c r="I4" s="706"/>
      <c r="J4" s="706"/>
      <c r="K4" s="706"/>
      <c r="L4" s="706"/>
      <c r="M4" s="706"/>
      <c r="N4" s="706"/>
      <c r="O4" s="706"/>
      <c r="P4" s="706"/>
      <c r="Q4" s="706"/>
      <c r="R4" s="706"/>
      <c r="S4" s="706"/>
      <c r="T4" s="706"/>
      <c r="U4" s="706"/>
      <c r="V4" s="706"/>
      <c r="W4" s="706"/>
      <c r="X4" s="706"/>
      <c r="Y4" s="706"/>
      <c r="Z4" s="707"/>
      <c r="AA4" s="1"/>
      <c r="AB4" s="1"/>
      <c r="AC4" s="1"/>
      <c r="AD4" s="1"/>
    </row>
    <row r="5" spans="2:30">
      <c r="B5" s="705" t="s">
        <v>68</v>
      </c>
      <c r="C5" s="706"/>
      <c r="D5" s="706"/>
      <c r="E5" s="706"/>
      <c r="F5" s="706"/>
      <c r="G5" s="706"/>
      <c r="H5" s="706"/>
      <c r="I5" s="706"/>
      <c r="J5" s="706"/>
      <c r="K5" s="706"/>
      <c r="L5" s="706"/>
      <c r="M5" s="706"/>
      <c r="N5" s="706"/>
      <c r="O5" s="706"/>
      <c r="P5" s="706"/>
      <c r="Q5" s="706"/>
      <c r="R5" s="706"/>
      <c r="S5" s="706"/>
      <c r="T5" s="706"/>
      <c r="U5" s="706"/>
      <c r="V5" s="706"/>
      <c r="W5" s="706"/>
      <c r="X5" s="706"/>
      <c r="Y5" s="706"/>
      <c r="Z5" s="707"/>
      <c r="AA5" s="1"/>
      <c r="AB5" s="1"/>
      <c r="AC5" s="1"/>
      <c r="AD5" s="1"/>
    </row>
    <row r="6" spans="2:30" ht="16.5" thickBot="1">
      <c r="B6" s="693" t="s">
        <v>69</v>
      </c>
      <c r="C6" s="694"/>
      <c r="D6" s="694"/>
      <c r="E6" s="694"/>
      <c r="F6" s="694"/>
      <c r="G6" s="694"/>
      <c r="H6" s="694"/>
      <c r="I6" s="694"/>
      <c r="J6" s="694"/>
      <c r="K6" s="694"/>
      <c r="L6" s="694"/>
      <c r="M6" s="694"/>
      <c r="N6" s="694"/>
      <c r="O6" s="694"/>
      <c r="P6" s="694"/>
      <c r="Q6" s="694"/>
      <c r="R6" s="694"/>
      <c r="S6" s="694"/>
      <c r="T6" s="694"/>
      <c r="U6" s="694"/>
      <c r="V6" s="694"/>
      <c r="W6" s="694"/>
      <c r="X6" s="694"/>
      <c r="Y6" s="694"/>
      <c r="Z6" s="695"/>
      <c r="AA6" s="1"/>
      <c r="AB6" s="1"/>
      <c r="AC6" s="1"/>
      <c r="AD6" s="1"/>
    </row>
    <row r="7" spans="2:30">
      <c r="B7" s="708" t="s">
        <v>70</v>
      </c>
      <c r="C7" s="709"/>
      <c r="D7" s="709"/>
      <c r="E7" s="709"/>
      <c r="F7" s="709"/>
      <c r="G7" s="709"/>
      <c r="H7" s="709"/>
      <c r="I7" s="709"/>
      <c r="J7" s="709"/>
      <c r="K7" s="709"/>
      <c r="L7" s="709"/>
      <c r="M7" s="709"/>
      <c r="N7" s="709"/>
      <c r="O7" s="709"/>
      <c r="P7" s="709"/>
      <c r="Q7" s="709"/>
      <c r="R7" s="709"/>
      <c r="S7" s="709"/>
      <c r="T7" s="709"/>
      <c r="U7" s="709"/>
      <c r="V7" s="709"/>
      <c r="W7" s="709"/>
      <c r="X7" s="709"/>
      <c r="Y7" s="709"/>
      <c r="Z7" s="710"/>
      <c r="AA7" s="3"/>
      <c r="AB7" s="3"/>
      <c r="AC7" s="3"/>
      <c r="AD7" s="3"/>
    </row>
    <row r="8" spans="2:30">
      <c r="B8" s="711" t="s">
        <v>474</v>
      </c>
      <c r="C8" s="712"/>
      <c r="D8" s="712"/>
      <c r="E8" s="712"/>
      <c r="F8" s="712"/>
      <c r="G8" s="712"/>
      <c r="H8" s="712"/>
      <c r="I8" s="712"/>
      <c r="J8" s="712"/>
      <c r="K8" s="712"/>
      <c r="L8" s="712"/>
      <c r="M8" s="712"/>
      <c r="N8" s="712"/>
      <c r="O8" s="712"/>
      <c r="P8" s="712"/>
      <c r="Q8" s="712"/>
      <c r="R8" s="712"/>
      <c r="S8" s="712"/>
      <c r="T8" s="712"/>
      <c r="U8" s="712"/>
      <c r="V8" s="712"/>
      <c r="W8" s="712"/>
      <c r="X8" s="712"/>
      <c r="Y8" s="712"/>
      <c r="Z8" s="713"/>
      <c r="AA8" s="2"/>
      <c r="AB8" s="2"/>
      <c r="AC8" s="2"/>
      <c r="AD8" s="2"/>
    </row>
    <row r="9" spans="2:30">
      <c r="B9" s="705" t="s">
        <v>475</v>
      </c>
      <c r="C9" s="706"/>
      <c r="D9" s="706"/>
      <c r="E9" s="706"/>
      <c r="F9" s="706"/>
      <c r="G9" s="706"/>
      <c r="H9" s="706"/>
      <c r="I9" s="706"/>
      <c r="J9" s="706"/>
      <c r="K9" s="706"/>
      <c r="L9" s="706"/>
      <c r="M9" s="706"/>
      <c r="N9" s="706"/>
      <c r="O9" s="706"/>
      <c r="P9" s="706"/>
      <c r="Q9" s="706"/>
      <c r="R9" s="706"/>
      <c r="S9" s="706"/>
      <c r="T9" s="706"/>
      <c r="U9" s="706"/>
      <c r="V9" s="706"/>
      <c r="W9" s="706"/>
      <c r="X9" s="706"/>
      <c r="Y9" s="706"/>
      <c r="Z9" s="707"/>
      <c r="AA9" s="1"/>
      <c r="AB9" s="1"/>
      <c r="AC9" s="1"/>
      <c r="AD9" s="1"/>
    </row>
    <row r="10" spans="2:30">
      <c r="B10" s="705" t="s">
        <v>476</v>
      </c>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7"/>
      <c r="AA10" s="1"/>
      <c r="AB10" s="1"/>
      <c r="AC10" s="1"/>
      <c r="AD10" s="1"/>
    </row>
    <row r="11" spans="2:30">
      <c r="B11" s="705" t="s">
        <v>71</v>
      </c>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7"/>
      <c r="AA11" s="1"/>
      <c r="AB11" s="1"/>
      <c r="AC11" s="1"/>
      <c r="AD11" s="1"/>
    </row>
    <row r="12" spans="2:30" ht="16.5" thickBot="1">
      <c r="B12" s="693" t="s">
        <v>72</v>
      </c>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5"/>
      <c r="AA12" s="1"/>
      <c r="AB12" s="1"/>
      <c r="AC12" s="1"/>
      <c r="AD12" s="1"/>
    </row>
    <row r="13" spans="2:30">
      <c r="B13" s="708" t="s">
        <v>73</v>
      </c>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10"/>
      <c r="AA13" s="3"/>
      <c r="AB13" s="3"/>
      <c r="AC13" s="3"/>
      <c r="AD13" s="3"/>
    </row>
    <row r="14" spans="2:30">
      <c r="B14" s="705" t="s">
        <v>74</v>
      </c>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7"/>
      <c r="AA14" s="1"/>
      <c r="AB14" s="1"/>
      <c r="AC14" s="1"/>
      <c r="AD14" s="1"/>
    </row>
    <row r="15" spans="2:30">
      <c r="B15" s="705" t="s">
        <v>75</v>
      </c>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7"/>
      <c r="AA15" s="1"/>
      <c r="AB15" s="1"/>
      <c r="AC15" s="1"/>
      <c r="AD15" s="1"/>
    </row>
    <row r="16" spans="2:30">
      <c r="B16" s="705" t="s">
        <v>76</v>
      </c>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7"/>
      <c r="AA16" s="1"/>
      <c r="AB16" s="1"/>
      <c r="AC16" s="1"/>
      <c r="AD16" s="1"/>
    </row>
    <row r="17" spans="2:30" ht="24.75" customHeight="1">
      <c r="B17" s="705" t="s">
        <v>77</v>
      </c>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7"/>
      <c r="AA17" s="1"/>
      <c r="AB17" s="1"/>
      <c r="AC17" s="1"/>
      <c r="AD17" s="1"/>
    </row>
    <row r="18" spans="2:30">
      <c r="B18" s="705" t="s">
        <v>477</v>
      </c>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7"/>
      <c r="AA18" s="1"/>
      <c r="AB18" s="1"/>
      <c r="AC18" s="1"/>
      <c r="AD18" s="1"/>
    </row>
    <row r="19" spans="2:30">
      <c r="B19" s="705" t="s">
        <v>78</v>
      </c>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7"/>
      <c r="AA19" s="1"/>
      <c r="AB19" s="1"/>
      <c r="AC19" s="1"/>
      <c r="AD19" s="1"/>
    </row>
    <row r="20" spans="2:30">
      <c r="B20" s="714" t="s">
        <v>79</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6"/>
      <c r="AA20" s="23"/>
      <c r="AB20" s="23"/>
      <c r="AC20" s="23"/>
      <c r="AD20" s="23"/>
    </row>
    <row r="21" spans="2:30">
      <c r="B21" s="705" t="s">
        <v>478</v>
      </c>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7"/>
      <c r="AA21" s="1"/>
      <c r="AB21" s="1"/>
      <c r="AC21" s="1"/>
      <c r="AD21" s="1"/>
    </row>
    <row r="22" spans="2:30" ht="16.5" thickBot="1">
      <c r="B22" s="693" t="s">
        <v>479</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5"/>
      <c r="AA22" s="1"/>
      <c r="AB22" s="1"/>
      <c r="AC22" s="1"/>
      <c r="AD22" s="1"/>
    </row>
    <row r="23" spans="2:30">
      <c r="B23" s="717" t="s">
        <v>480</v>
      </c>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9"/>
      <c r="AA23" s="22"/>
      <c r="AB23" s="22"/>
      <c r="AC23" s="22"/>
      <c r="AD23" s="22"/>
    </row>
    <row r="24" spans="2:30">
      <c r="B24" s="702" t="s">
        <v>481</v>
      </c>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4"/>
      <c r="AA24" s="22"/>
      <c r="AB24" s="22"/>
      <c r="AC24" s="22"/>
      <c r="AD24" s="22"/>
    </row>
    <row r="25" spans="2:30">
      <c r="B25" s="702" t="s">
        <v>482</v>
      </c>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4"/>
      <c r="AA25" s="22"/>
      <c r="AB25" s="22"/>
      <c r="AC25" s="22"/>
      <c r="AD25" s="22"/>
    </row>
    <row r="26" spans="2:30" ht="16.5" thickBot="1">
      <c r="B26" s="722" t="s">
        <v>483</v>
      </c>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4"/>
      <c r="AA26" s="22"/>
      <c r="AB26" s="22"/>
      <c r="AC26" s="22"/>
      <c r="AD26" s="22"/>
    </row>
    <row r="27" spans="2:30">
      <c r="B27" s="725" t="s">
        <v>484</v>
      </c>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7"/>
      <c r="AA27" s="24"/>
      <c r="AB27" s="24"/>
      <c r="AC27" s="24"/>
      <c r="AD27" s="24"/>
    </row>
    <row r="28" spans="2:30" ht="15.75" customHeight="1">
      <c r="B28" s="728" t="s">
        <v>80</v>
      </c>
      <c r="C28" s="729"/>
      <c r="D28" s="730"/>
      <c r="E28" s="730"/>
      <c r="F28" s="730"/>
      <c r="G28" s="730"/>
      <c r="H28" s="730"/>
      <c r="I28" s="729" t="s">
        <v>81</v>
      </c>
      <c r="J28" s="729"/>
      <c r="K28" s="730"/>
      <c r="L28" s="730"/>
      <c r="M28" s="730"/>
      <c r="N28" s="730"/>
      <c r="O28" s="730"/>
      <c r="P28" s="730"/>
      <c r="Q28" s="730"/>
      <c r="R28" s="730"/>
      <c r="S28" s="730"/>
      <c r="T28" s="730"/>
      <c r="U28" s="730"/>
      <c r="V28" s="730"/>
      <c r="W28" s="730"/>
      <c r="X28" s="730"/>
      <c r="Y28" s="730"/>
      <c r="Z28" s="731"/>
      <c r="AA28" s="2"/>
      <c r="AB28" s="2"/>
      <c r="AC28" s="2"/>
      <c r="AD28" s="2"/>
    </row>
    <row r="29" spans="2:30" ht="16.5" customHeight="1" thickBot="1">
      <c r="B29" s="732" t="s">
        <v>82</v>
      </c>
      <c r="C29" s="733"/>
      <c r="D29" s="720"/>
      <c r="E29" s="720"/>
      <c r="F29" s="720"/>
      <c r="G29" s="720"/>
      <c r="H29" s="733" t="s">
        <v>83</v>
      </c>
      <c r="I29" s="733"/>
      <c r="J29" s="720"/>
      <c r="K29" s="720"/>
      <c r="L29" s="720"/>
      <c r="M29" s="720"/>
      <c r="N29" s="733" t="s">
        <v>84</v>
      </c>
      <c r="O29" s="733"/>
      <c r="P29" s="720"/>
      <c r="Q29" s="720"/>
      <c r="R29" s="720"/>
      <c r="S29" s="720"/>
      <c r="T29" s="720"/>
      <c r="U29" s="720"/>
      <c r="V29" s="720"/>
      <c r="W29" s="720"/>
      <c r="X29" s="720"/>
      <c r="Y29" s="720"/>
      <c r="Z29" s="721"/>
      <c r="AA29" s="2"/>
      <c r="AB29" s="2"/>
      <c r="AC29" s="2"/>
      <c r="AD29" s="2"/>
    </row>
    <row r="30" spans="2:30">
      <c r="B30" s="736" t="s">
        <v>85</v>
      </c>
      <c r="C30" s="737"/>
      <c r="D30" s="737"/>
      <c r="E30" s="737"/>
      <c r="F30" s="737"/>
      <c r="G30" s="737"/>
      <c r="H30" s="738" t="s">
        <v>485</v>
      </c>
      <c r="I30" s="738"/>
      <c r="J30" s="738"/>
      <c r="K30" s="738"/>
      <c r="L30" s="738"/>
      <c r="M30" s="738"/>
      <c r="N30" s="738"/>
      <c r="O30" s="738"/>
      <c r="P30" s="738"/>
      <c r="Q30" s="738"/>
      <c r="R30" s="738"/>
      <c r="S30" s="738"/>
      <c r="T30" s="738"/>
      <c r="U30" s="738"/>
      <c r="V30" s="738"/>
      <c r="W30" s="738"/>
      <c r="X30" s="738"/>
      <c r="Y30" s="738"/>
      <c r="Z30" s="739"/>
      <c r="AA30" s="25"/>
      <c r="AB30" s="25"/>
      <c r="AC30" s="25"/>
      <c r="AD30" s="25"/>
    </row>
    <row r="31" spans="2:30">
      <c r="B31" s="740" t="s">
        <v>486</v>
      </c>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2"/>
      <c r="AA31" s="25"/>
      <c r="AB31" s="25"/>
      <c r="AC31" s="25"/>
      <c r="AD31" s="25"/>
    </row>
    <row r="32" spans="2:30" ht="15.75" customHeight="1">
      <c r="B32" s="743" t="s">
        <v>487</v>
      </c>
      <c r="C32" s="744"/>
      <c r="D32" s="744"/>
      <c r="E32" s="744"/>
      <c r="F32" s="745"/>
      <c r="G32" s="745"/>
      <c r="H32" s="745"/>
      <c r="I32" s="745"/>
      <c r="J32" s="745"/>
      <c r="K32" s="745"/>
      <c r="L32" s="745"/>
      <c r="M32" s="745"/>
      <c r="N32" s="745"/>
      <c r="O32" s="745"/>
      <c r="P32" s="745"/>
      <c r="Q32" s="745"/>
      <c r="R32" s="745"/>
      <c r="S32" s="745"/>
      <c r="T32" s="745"/>
      <c r="U32" s="745"/>
      <c r="V32" s="745"/>
      <c r="W32" s="745"/>
      <c r="X32" s="745"/>
      <c r="Y32" s="745"/>
      <c r="Z32" s="746"/>
      <c r="AA32" s="26"/>
      <c r="AB32" s="26"/>
      <c r="AC32" s="26"/>
      <c r="AD32" s="26"/>
    </row>
    <row r="33" spans="2:30" ht="47.25" customHeight="1" thickBot="1">
      <c r="B33" s="747" t="s">
        <v>488</v>
      </c>
      <c r="C33" s="748"/>
      <c r="D33" s="748"/>
      <c r="E33" s="748"/>
      <c r="F33" s="748"/>
      <c r="G33" s="749"/>
      <c r="H33" s="750"/>
      <c r="I33" s="750"/>
      <c r="J33" s="750"/>
      <c r="K33" s="750"/>
      <c r="L33" s="750"/>
      <c r="M33" s="750"/>
      <c r="N33" s="750"/>
      <c r="O33" s="751" t="s">
        <v>489</v>
      </c>
      <c r="P33" s="752"/>
      <c r="Q33" s="752"/>
      <c r="R33" s="752"/>
      <c r="S33" s="752"/>
      <c r="T33" s="749"/>
      <c r="U33" s="750"/>
      <c r="V33" s="750"/>
      <c r="W33" s="750"/>
      <c r="X33" s="750"/>
      <c r="Y33" s="750"/>
      <c r="Z33" s="357"/>
      <c r="AA33" s="27"/>
      <c r="AB33" s="27"/>
      <c r="AC33" s="27"/>
      <c r="AD33" s="27"/>
    </row>
    <row r="34" spans="2:30">
      <c r="B34" s="734" t="s">
        <v>490</v>
      </c>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24"/>
      <c r="AB34" s="24"/>
      <c r="AC34" s="24"/>
      <c r="AD34" s="24"/>
    </row>
    <row r="35" spans="2:30" ht="16.5">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17"/>
      <c r="AB35" s="17"/>
      <c r="AC35" s="17"/>
      <c r="AD35" s="17"/>
    </row>
    <row r="36" spans="2:30">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2:30">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2:30">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2:30" ht="16.5">
      <c r="B39" s="686" t="s">
        <v>52</v>
      </c>
      <c r="C39" s="686"/>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17"/>
      <c r="AB39" s="17"/>
      <c r="AC39" s="17"/>
      <c r="AD39" s="17"/>
    </row>
  </sheetData>
  <sheetProtection algorithmName="SHA-512" hashValue="53m4ed58iYZIV4+24WaQagG8/vg4AGARYEaKw1qJT3q/xqnnfQHbY+LKJiYo4HzThl4sUiYwYUmpcbS8Xj7n+A==" saltValue="xkqhgPPoFFG58FNw4ngexg=="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CFA1-64D1-4541-B6C1-D0251F7A0878}">
  <sheetPr codeName="Sheet1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68" t="s">
        <v>86</v>
      </c>
      <c r="C1" s="768"/>
      <c r="D1" s="768"/>
      <c r="E1" s="768"/>
      <c r="F1" s="768"/>
      <c r="G1" s="768"/>
      <c r="H1" s="768"/>
      <c r="I1" s="768"/>
      <c r="J1" s="768"/>
      <c r="K1" s="768"/>
      <c r="L1" s="768"/>
      <c r="M1" s="768"/>
      <c r="N1" s="768"/>
      <c r="O1" s="768"/>
      <c r="P1" s="768"/>
      <c r="Q1" s="768"/>
      <c r="R1" s="768"/>
      <c r="S1" s="768"/>
      <c r="T1" s="768"/>
      <c r="U1" s="768"/>
      <c r="V1" s="768"/>
      <c r="W1" s="768"/>
      <c r="X1" s="768"/>
      <c r="Y1" s="768"/>
      <c r="Z1" s="768"/>
    </row>
    <row r="2" spans="2:30" ht="27.75">
      <c r="B2" s="755" t="s">
        <v>87</v>
      </c>
      <c r="C2" s="756"/>
      <c r="D2" s="756"/>
      <c r="E2" s="756"/>
      <c r="F2" s="756"/>
      <c r="G2" s="756"/>
      <c r="H2" s="756"/>
      <c r="I2" s="756"/>
      <c r="J2" s="756"/>
      <c r="K2" s="756"/>
      <c r="L2" s="756"/>
      <c r="M2" s="756"/>
      <c r="N2" s="756"/>
      <c r="O2" s="756"/>
      <c r="P2" s="756"/>
      <c r="Q2" s="756"/>
      <c r="R2" s="756"/>
      <c r="S2" s="756"/>
      <c r="T2" s="756"/>
      <c r="U2" s="756"/>
      <c r="V2" s="756"/>
      <c r="W2" s="756"/>
      <c r="X2" s="756"/>
      <c r="Y2" s="756"/>
      <c r="Z2" s="757"/>
      <c r="AA2" s="21"/>
      <c r="AB2" s="21"/>
      <c r="AC2" s="21"/>
      <c r="AD2" s="21"/>
    </row>
    <row r="3" spans="2:30" ht="27.75">
      <c r="B3" s="758" t="s">
        <v>88</v>
      </c>
      <c r="C3" s="759"/>
      <c r="D3" s="759"/>
      <c r="E3" s="759"/>
      <c r="F3" s="759"/>
      <c r="G3" s="759"/>
      <c r="H3" s="759"/>
      <c r="I3" s="759"/>
      <c r="J3" s="759"/>
      <c r="K3" s="759"/>
      <c r="L3" s="759"/>
      <c r="M3" s="759"/>
      <c r="N3" s="759"/>
      <c r="O3" s="759"/>
      <c r="P3" s="759"/>
      <c r="Q3" s="759"/>
      <c r="R3" s="759"/>
      <c r="S3" s="759"/>
      <c r="T3" s="759"/>
      <c r="U3" s="759"/>
      <c r="V3" s="759"/>
      <c r="W3" s="759"/>
      <c r="X3" s="759"/>
      <c r="Y3" s="759"/>
      <c r="Z3" s="760"/>
      <c r="AA3" s="1"/>
      <c r="AB3" s="1"/>
      <c r="AC3" s="1"/>
      <c r="AD3" s="1"/>
    </row>
    <row r="4" spans="2:30" ht="27.75">
      <c r="B4" s="758" t="s">
        <v>89</v>
      </c>
      <c r="C4" s="759"/>
      <c r="D4" s="759"/>
      <c r="E4" s="759"/>
      <c r="F4" s="759"/>
      <c r="G4" s="759"/>
      <c r="H4" s="759"/>
      <c r="I4" s="759"/>
      <c r="J4" s="759"/>
      <c r="K4" s="759"/>
      <c r="L4" s="759"/>
      <c r="M4" s="759"/>
      <c r="N4" s="759"/>
      <c r="O4" s="759"/>
      <c r="P4" s="759"/>
      <c r="Q4" s="759"/>
      <c r="R4" s="759"/>
      <c r="S4" s="759"/>
      <c r="T4" s="759"/>
      <c r="U4" s="759"/>
      <c r="V4" s="759"/>
      <c r="W4" s="759"/>
      <c r="X4" s="759"/>
      <c r="Y4" s="759"/>
      <c r="Z4" s="760"/>
      <c r="AA4" s="22"/>
      <c r="AB4" s="22"/>
      <c r="AC4" s="22"/>
      <c r="AD4" s="22"/>
    </row>
    <row r="5" spans="2:30" ht="25.5">
      <c r="B5" s="761" t="s">
        <v>491</v>
      </c>
      <c r="C5" s="762"/>
      <c r="D5" s="762"/>
      <c r="E5" s="762"/>
      <c r="F5" s="762"/>
      <c r="G5" s="762"/>
      <c r="H5" s="762"/>
      <c r="I5" s="762"/>
      <c r="J5" s="762"/>
      <c r="K5" s="762"/>
      <c r="L5" s="762"/>
      <c r="M5" s="762"/>
      <c r="N5" s="762"/>
      <c r="O5" s="762"/>
      <c r="P5" s="762"/>
      <c r="Q5" s="762"/>
      <c r="R5" s="762"/>
      <c r="S5" s="762"/>
      <c r="T5" s="762"/>
      <c r="U5" s="762"/>
      <c r="V5" s="762"/>
      <c r="W5" s="762"/>
      <c r="X5" s="762"/>
      <c r="Y5" s="762"/>
      <c r="Z5" s="763"/>
      <c r="AA5" s="1"/>
      <c r="AB5" s="1"/>
      <c r="AC5" s="1"/>
      <c r="AD5" s="1"/>
    </row>
    <row r="6" spans="2:30" ht="26.25" thickBot="1">
      <c r="B6" s="764" t="s">
        <v>90</v>
      </c>
      <c r="C6" s="765"/>
      <c r="D6" s="765"/>
      <c r="E6" s="765"/>
      <c r="F6" s="765"/>
      <c r="G6" s="765"/>
      <c r="H6" s="765"/>
      <c r="I6" s="765"/>
      <c r="J6" s="765"/>
      <c r="K6" s="765"/>
      <c r="L6" s="765"/>
      <c r="M6" s="765"/>
      <c r="N6" s="765"/>
      <c r="O6" s="765"/>
      <c r="P6" s="765"/>
      <c r="Q6" s="765"/>
      <c r="R6" s="765"/>
      <c r="S6" s="765"/>
      <c r="T6" s="765"/>
      <c r="U6" s="765"/>
      <c r="V6" s="765"/>
      <c r="W6" s="765"/>
      <c r="X6" s="765"/>
      <c r="Y6" s="765"/>
      <c r="Z6" s="766"/>
      <c r="AA6" s="1"/>
      <c r="AB6" s="1"/>
      <c r="AC6" s="1"/>
      <c r="AD6" s="1"/>
    </row>
    <row r="7" spans="2:30" ht="27.75">
      <c r="B7" s="755" t="s">
        <v>91</v>
      </c>
      <c r="C7" s="756"/>
      <c r="D7" s="756"/>
      <c r="E7" s="756"/>
      <c r="F7" s="756"/>
      <c r="G7" s="756"/>
      <c r="H7" s="756"/>
      <c r="I7" s="756"/>
      <c r="J7" s="756"/>
      <c r="K7" s="756"/>
      <c r="L7" s="756"/>
      <c r="M7" s="756"/>
      <c r="N7" s="756"/>
      <c r="O7" s="756"/>
      <c r="P7" s="756"/>
      <c r="Q7" s="756"/>
      <c r="R7" s="756"/>
      <c r="S7" s="756"/>
      <c r="T7" s="756"/>
      <c r="U7" s="756"/>
      <c r="V7" s="756"/>
      <c r="W7" s="756"/>
      <c r="X7" s="756"/>
      <c r="Y7" s="756"/>
      <c r="Z7" s="757"/>
      <c r="AA7" s="1"/>
      <c r="AB7" s="1"/>
      <c r="AC7" s="1"/>
      <c r="AD7" s="1"/>
    </row>
    <row r="8" spans="2:30" ht="27.75">
      <c r="B8" s="758" t="s">
        <v>88</v>
      </c>
      <c r="C8" s="759"/>
      <c r="D8" s="759"/>
      <c r="E8" s="759"/>
      <c r="F8" s="759"/>
      <c r="G8" s="759"/>
      <c r="H8" s="759"/>
      <c r="I8" s="759"/>
      <c r="J8" s="759"/>
      <c r="K8" s="759"/>
      <c r="L8" s="759"/>
      <c r="M8" s="759"/>
      <c r="N8" s="759"/>
      <c r="O8" s="759"/>
      <c r="P8" s="759"/>
      <c r="Q8" s="759"/>
      <c r="R8" s="759"/>
      <c r="S8" s="759"/>
      <c r="T8" s="759"/>
      <c r="U8" s="759"/>
      <c r="V8" s="759"/>
      <c r="W8" s="759"/>
      <c r="X8" s="759"/>
      <c r="Y8" s="759"/>
      <c r="Z8" s="760"/>
      <c r="AA8" s="3"/>
      <c r="AB8" s="3"/>
      <c r="AC8" s="3"/>
      <c r="AD8" s="3"/>
    </row>
    <row r="9" spans="2:30" ht="27.75">
      <c r="B9" s="758" t="s">
        <v>92</v>
      </c>
      <c r="C9" s="759"/>
      <c r="D9" s="759"/>
      <c r="E9" s="759"/>
      <c r="F9" s="759"/>
      <c r="G9" s="759"/>
      <c r="H9" s="759"/>
      <c r="I9" s="759"/>
      <c r="J9" s="759"/>
      <c r="K9" s="759"/>
      <c r="L9" s="759"/>
      <c r="M9" s="759"/>
      <c r="N9" s="759"/>
      <c r="O9" s="759"/>
      <c r="P9" s="759"/>
      <c r="Q9" s="759"/>
      <c r="R9" s="759"/>
      <c r="S9" s="759"/>
      <c r="T9" s="759"/>
      <c r="U9" s="759"/>
      <c r="V9" s="759"/>
      <c r="W9" s="759"/>
      <c r="X9" s="759"/>
      <c r="Y9" s="759"/>
      <c r="Z9" s="760"/>
      <c r="AA9" s="2"/>
      <c r="AB9" s="2"/>
      <c r="AC9" s="2"/>
      <c r="AD9" s="2"/>
    </row>
    <row r="10" spans="2:30" ht="25.5">
      <c r="B10" s="761" t="s">
        <v>492</v>
      </c>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3"/>
      <c r="AA10" s="1"/>
      <c r="AB10" s="1"/>
      <c r="AC10" s="1"/>
      <c r="AD10" s="1"/>
    </row>
    <row r="11" spans="2:30" ht="26.25" thickBot="1">
      <c r="B11" s="764" t="s">
        <v>93</v>
      </c>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6"/>
      <c r="AA11" s="1"/>
      <c r="AB11" s="1"/>
      <c r="AC11" s="1"/>
      <c r="AD11" s="1"/>
    </row>
    <row r="12" spans="2:30" ht="27.75">
      <c r="B12" s="755" t="s">
        <v>94</v>
      </c>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7"/>
      <c r="AA12" s="1"/>
      <c r="AB12" s="1"/>
      <c r="AC12" s="1"/>
      <c r="AD12" s="1"/>
    </row>
    <row r="13" spans="2:30" ht="27.75">
      <c r="B13" s="758" t="s">
        <v>88</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60"/>
      <c r="AA13" s="1"/>
      <c r="AB13" s="1"/>
      <c r="AC13" s="1"/>
      <c r="AD13" s="1"/>
    </row>
    <row r="14" spans="2:30" ht="27.75">
      <c r="B14" s="758" t="s">
        <v>92</v>
      </c>
      <c r="C14" s="759"/>
      <c r="D14" s="759"/>
      <c r="E14" s="759"/>
      <c r="F14" s="759"/>
      <c r="G14" s="759"/>
      <c r="H14" s="759"/>
      <c r="I14" s="759"/>
      <c r="J14" s="759"/>
      <c r="K14" s="759"/>
      <c r="L14" s="759"/>
      <c r="M14" s="759"/>
      <c r="N14" s="759"/>
      <c r="O14" s="759"/>
      <c r="P14" s="759"/>
      <c r="Q14" s="759"/>
      <c r="R14" s="759"/>
      <c r="S14" s="759"/>
      <c r="T14" s="759"/>
      <c r="U14" s="759"/>
      <c r="V14" s="759"/>
      <c r="W14" s="759"/>
      <c r="X14" s="759"/>
      <c r="Y14" s="759"/>
      <c r="Z14" s="760"/>
      <c r="AA14" s="3"/>
      <c r="AB14" s="3"/>
      <c r="AC14" s="3"/>
      <c r="AD14" s="3"/>
    </row>
    <row r="15" spans="2:30" ht="25.5">
      <c r="B15" s="761" t="s">
        <v>493</v>
      </c>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3"/>
      <c r="AA15" s="1"/>
      <c r="AB15" s="1"/>
      <c r="AC15" s="1"/>
      <c r="AD15" s="1"/>
    </row>
    <row r="16" spans="2:30" ht="26.25" thickBot="1">
      <c r="B16" s="764" t="s">
        <v>95</v>
      </c>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6"/>
      <c r="AA16" s="1"/>
      <c r="AB16" s="1"/>
      <c r="AC16" s="1"/>
      <c r="AD16" s="1"/>
    </row>
    <row r="17" spans="2:30">
      <c r="B17" s="356"/>
      <c r="C17" s="29"/>
      <c r="D17" s="29"/>
      <c r="E17" s="29"/>
      <c r="F17" s="29"/>
      <c r="G17" s="29"/>
      <c r="H17" s="29"/>
      <c r="I17" s="29"/>
      <c r="J17" s="29"/>
      <c r="K17" s="29"/>
      <c r="L17" s="29"/>
      <c r="M17" s="29"/>
      <c r="N17" s="29"/>
      <c r="O17" s="29"/>
      <c r="P17" s="29"/>
      <c r="Q17" s="29"/>
      <c r="R17" s="29"/>
      <c r="S17" s="29"/>
      <c r="T17" s="29"/>
      <c r="U17" s="29"/>
      <c r="V17" s="29"/>
      <c r="W17" s="29"/>
      <c r="X17" s="29"/>
      <c r="Y17" s="29"/>
      <c r="Z17" s="30"/>
      <c r="AA17" s="1"/>
      <c r="AB17" s="1"/>
      <c r="AC17" s="1"/>
      <c r="AD17" s="1"/>
    </row>
    <row r="18" spans="2:30">
      <c r="B18" s="767" t="s">
        <v>96</v>
      </c>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1"/>
      <c r="AB18" s="1"/>
      <c r="AC18" s="1"/>
      <c r="AD18" s="1"/>
    </row>
    <row r="19" spans="2:30">
      <c r="B19" s="753" t="s">
        <v>97</v>
      </c>
      <c r="C19" s="753"/>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1"/>
      <c r="AB19" s="1"/>
      <c r="AC19" s="1"/>
      <c r="AD19" s="1"/>
    </row>
    <row r="20" spans="2:30">
      <c r="B20" s="753" t="s">
        <v>98</v>
      </c>
      <c r="C20" s="753"/>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1"/>
      <c r="AB20" s="1"/>
      <c r="AC20" s="1"/>
      <c r="AD20" s="1"/>
    </row>
    <row r="21" spans="2:30">
      <c r="B21" s="753" t="s">
        <v>99</v>
      </c>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23"/>
      <c r="AB21" s="23"/>
      <c r="AC21" s="23"/>
      <c r="AD21" s="23"/>
    </row>
    <row r="22" spans="2:30">
      <c r="B22" s="753" t="s">
        <v>100</v>
      </c>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1"/>
      <c r="AB22" s="1"/>
      <c r="AC22" s="1"/>
      <c r="AD22" s="1"/>
    </row>
    <row r="23" spans="2:30">
      <c r="B23" s="753" t="s">
        <v>101</v>
      </c>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1"/>
      <c r="AB23" s="1"/>
      <c r="AC23" s="1"/>
      <c r="AD23" s="1"/>
    </row>
    <row r="24" spans="2:30">
      <c r="B24" s="753" t="s">
        <v>102</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22"/>
      <c r="AB24" s="22"/>
      <c r="AC24" s="22"/>
      <c r="AD24" s="22"/>
    </row>
    <row r="25" spans="2:30">
      <c r="B25" s="753" t="s">
        <v>103</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22"/>
      <c r="AB25" s="22"/>
      <c r="AC25" s="22"/>
      <c r="AD25" s="22"/>
    </row>
    <row r="26" spans="2:30">
      <c r="B26" s="753" t="s">
        <v>104</v>
      </c>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22"/>
      <c r="AB26" s="22"/>
      <c r="AC26" s="22"/>
      <c r="AD26" s="22"/>
    </row>
    <row r="27" spans="2:30">
      <c r="B27" s="753" t="s">
        <v>105</v>
      </c>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22"/>
      <c r="AB27" s="22"/>
      <c r="AC27" s="22"/>
      <c r="AD27" s="22"/>
    </row>
    <row r="28" spans="2:30">
      <c r="B28" s="754" t="s">
        <v>106</v>
      </c>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24"/>
      <c r="AB28" s="24"/>
      <c r="AC28" s="24"/>
      <c r="AD28" s="24"/>
    </row>
    <row r="29" spans="2:30">
      <c r="B29" s="754" t="s">
        <v>107</v>
      </c>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2"/>
      <c r="AB29" s="2"/>
      <c r="AC29" s="2"/>
      <c r="AD29" s="2"/>
    </row>
    <row r="30" spans="2:30">
      <c r="B30" s="754" t="s">
        <v>108</v>
      </c>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2"/>
      <c r="AB30" s="2"/>
      <c r="AC30" s="2"/>
      <c r="AD30" s="2"/>
    </row>
    <row r="31" spans="2:30">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2:30">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2:30">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2:30">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2:30" ht="16.5">
      <c r="B35" s="686" t="s">
        <v>52</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17"/>
      <c r="AB35" s="17"/>
      <c r="AC35" s="17"/>
      <c r="AD35" s="17"/>
    </row>
  </sheetData>
  <sheetProtection algorithmName="SHA-512" hashValue="OgI3/f/nv3FWdB/XQr8eIySBVnBc0lHZM0z+jbYdls4ubf8Zqa+G3e1/jJidCvGiwON378aBLAIrJZ4Yy3HMtg==" saltValue="88B+jhmj4SvTg87Ud3loeA=="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彙整資料</vt:lpstr>
      <vt:lpstr>主頁 Main Page</vt:lpstr>
      <vt:lpstr>清潔用品 測試項目</vt:lpstr>
      <vt:lpstr>清潔用品</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清潔用品!Print_Area</vt:lpstr>
      <vt:lpstr>'清潔用品 測試項目'!Print_Area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Fu-Sheng Chang</dc:creator>
  <cp:lastModifiedBy>Chang, Fu-Sheng (New Taipei City)</cp:lastModifiedBy>
  <dcterms:created xsi:type="dcterms:W3CDTF">2024-09-11T05:29:41Z</dcterms:created>
  <dcterms:modified xsi:type="dcterms:W3CDTF">2025-07-07T07:16:48Z</dcterms:modified>
</cp:coreProperties>
</file>