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3F8CCA91-6944-451D-8F6A-F7CE164EE04E}" xr6:coauthVersionLast="47" xr6:coauthVersionMax="47" xr10:uidLastSave="{00000000-0000-0000-0000-000000000000}"/>
  <workbookProtection workbookAlgorithmName="SHA-512" workbookHashValue="AAHoBlqQybfPxkArH207dOJW9cL1s6q+3YgoLwe8IC9BZiLVHI15ZXO1LTh6kGtWcdotLOp+2U3scHNqtQlEnA==" workbookSaltValue="nLWzTYONuBeXpT/ZMqnk7A==" workbookSpinCount="100000" lockStructure="1"/>
  <bookViews>
    <workbookView xWindow="-3840" yWindow="-16425" windowWidth="29040" windowHeight="15720" firstSheet="2" activeTab="2" xr2:uid="{EB7F50ED-6EE6-44BC-A836-6D407B5F0D72}"/>
  </bookViews>
  <sheets>
    <sheet name="抗菌試驗" sheetId="1" state="hidden" r:id="rId1"/>
    <sheet name="彙整資料" sheetId="2" state="hidden" r:id="rId2"/>
    <sheet name="主頁 Main Page" sheetId="17" r:id="rId3"/>
    <sheet name="抗菌試驗 測試項目" sheetId="3" r:id="rId4"/>
    <sheet name="附件一、付款切結書" sheetId="18" r:id="rId5"/>
    <sheet name="附件二、委託檢測聲明書" sheetId="19" r:id="rId6"/>
    <sheet name="安心資訊平台聲明書(事後申請)" sheetId="20" r:id="rId7"/>
    <sheet name="郵寄地址-中文" sheetId="21" r:id="rId8"/>
  </sheets>
  <definedNames>
    <definedName name="_Hlk52786461" localSheetId="7">'郵寄地址-中文'!$B$18</definedName>
    <definedName name="Chinese_name">彙整資料!$F$1</definedName>
    <definedName name="English_name">彙整資料!$F$2</definedName>
    <definedName name="Issue_date">彙整資料!$F$4</definedName>
    <definedName name="Mainpage_testrequired1" localSheetId="2">'主頁 Main Page'!$D$47</definedName>
    <definedName name="Mainpage_testrequired2" localSheetId="2">'主頁 Main Page'!$D$50:$AJ$52</definedName>
    <definedName name="_xlnm.Print_Area" localSheetId="2">'主頁 Main Page'!$B$1:$AJ$87</definedName>
    <definedName name="_xlnm.Print_Area" localSheetId="6">'安心資訊平台聲明書(事後申請)'!$B$1:$Z$39</definedName>
    <definedName name="_xlnm.Print_Area" localSheetId="0">抗菌試驗!$B$1:$AK$47</definedName>
    <definedName name="_xlnm.Print_Area" localSheetId="3">'抗菌試驗 測試項目'!$B$1:$AK$47</definedName>
    <definedName name="_xlnm.Print_Area" localSheetId="4">'附件一、付款切結書'!$B$1:$AD$35</definedName>
    <definedName name="_xlnm.Print_Area" localSheetId="5">'附件二、委託檢測聲明書'!$B$1:$AD$37</definedName>
    <definedName name="_xlnm.Print_Area" localSheetId="7">'郵寄地址-中文'!$B$1:$Z$35</definedName>
    <definedName name="test_sum" localSheetId="2">#REF!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17" l="1"/>
  <c r="AR75" i="17"/>
  <c r="AR74" i="17"/>
  <c r="AR73" i="17"/>
  <c r="AR72" i="17"/>
  <c r="AR71" i="17"/>
  <c r="AR70" i="17"/>
  <c r="AR69" i="17"/>
  <c r="AR68" i="17"/>
  <c r="AR67" i="17"/>
  <c r="AR66" i="17"/>
  <c r="AR65" i="17"/>
  <c r="AR64" i="17"/>
  <c r="AR63" i="17"/>
  <c r="AR62" i="17"/>
  <c r="AR61" i="17"/>
  <c r="AR60" i="17"/>
  <c r="AR59" i="17"/>
  <c r="AR58" i="17"/>
  <c r="AR57" i="17"/>
  <c r="AR56" i="17"/>
  <c r="AR55" i="17"/>
  <c r="AR54" i="17"/>
  <c r="AK35" i="17" a="1"/>
  <c r="AK35" i="17" s="1"/>
  <c r="A35" i="17"/>
  <c r="AK34" i="17" a="1"/>
  <c r="AK34" i="17" s="1"/>
  <c r="A34" i="17"/>
  <c r="AK33" i="17" a="1"/>
  <c r="AK33" i="17" s="1"/>
  <c r="AK32" i="17" a="1"/>
  <c r="AK32" i="17" s="1"/>
  <c r="U27" i="17"/>
  <c r="AK19" i="17" a="1"/>
  <c r="AK19" i="17" s="1"/>
  <c r="AK17" i="17" a="1"/>
  <c r="AK17" i="17" s="1"/>
  <c r="D16" i="17"/>
  <c r="A16" i="17"/>
  <c r="A15" i="17"/>
  <c r="AK10" i="17" a="1"/>
  <c r="AK10" i="17" s="1"/>
  <c r="AK9" i="17" a="1"/>
  <c r="AK9" i="17" s="1"/>
  <c r="AK6" i="17" a="1"/>
  <c r="AK6" i="17" s="1"/>
  <c r="AK4" i="17" a="1"/>
  <c r="AK4" i="17" s="1"/>
  <c r="AK3" i="17" a="1"/>
  <c r="AK3" i="17" s="1"/>
  <c r="AQ47" i="3"/>
  <c r="AP47" i="3"/>
  <c r="AN47" i="3"/>
  <c r="AR47" i="3" s="1"/>
  <c r="AM47" i="3"/>
  <c r="B47" i="3"/>
  <c r="AP46" i="3" s="1"/>
  <c r="AM46" i="3"/>
  <c r="AM45" i="3"/>
  <c r="B45" i="3"/>
  <c r="AP45" i="3" s="1"/>
  <c r="AM44" i="3"/>
  <c r="B44" i="3"/>
  <c r="AN44" i="3" s="1"/>
  <c r="AP43" i="3"/>
  <c r="AM43" i="3"/>
  <c r="B43" i="3"/>
  <c r="AN43" i="3" s="1"/>
  <c r="AR42" i="3"/>
  <c r="AQ42" i="3"/>
  <c r="AP42" i="3"/>
  <c r="AN42" i="3"/>
  <c r="AM42" i="3"/>
  <c r="B42" i="3"/>
  <c r="AM41" i="3"/>
  <c r="B41" i="3"/>
  <c r="AP41" i="3" s="1"/>
  <c r="AM40" i="3"/>
  <c r="B40" i="3"/>
  <c r="AP40" i="3" s="1"/>
  <c r="AN39" i="3"/>
  <c r="AR39" i="3" s="1"/>
  <c r="AM39" i="3"/>
  <c r="B39" i="3"/>
  <c r="AP39" i="3" s="1"/>
  <c r="AP38" i="3"/>
  <c r="AM38" i="3"/>
  <c r="B38" i="3"/>
  <c r="AN38" i="3" s="1"/>
  <c r="AP37" i="3"/>
  <c r="AQ37" i="3" s="1"/>
  <c r="AN37" i="3"/>
  <c r="AR37" i="3" s="1"/>
  <c r="AM37" i="3"/>
  <c r="B37" i="3"/>
  <c r="AR36" i="3"/>
  <c r="AN36" i="3"/>
  <c r="AQ36" i="3" s="1"/>
  <c r="AM36" i="3"/>
  <c r="B36" i="3"/>
  <c r="AP36" i="3" s="1"/>
  <c r="AP35" i="3"/>
  <c r="AM35" i="3"/>
  <c r="B35" i="3"/>
  <c r="AN35" i="3" s="1"/>
  <c r="AM34" i="3"/>
  <c r="B34" i="3"/>
  <c r="AP34" i="3" s="1"/>
  <c r="AR33" i="3"/>
  <c r="AN33" i="3"/>
  <c r="AQ33" i="3" s="1"/>
  <c r="AM33" i="3"/>
  <c r="B33" i="3"/>
  <c r="AP33" i="3" s="1"/>
  <c r="AM32" i="3"/>
  <c r="B32" i="3"/>
  <c r="AN32" i="3" s="1"/>
  <c r="AP31" i="3"/>
  <c r="AM31" i="3"/>
  <c r="B31" i="3"/>
  <c r="AN31" i="3" s="1"/>
  <c r="AP30" i="3"/>
  <c r="AN30" i="3"/>
  <c r="AQ30" i="3" s="1"/>
  <c r="AM30" i="3"/>
  <c r="B30" i="3"/>
  <c r="AM29" i="3"/>
  <c r="B29" i="3"/>
  <c r="AP29" i="3" s="1"/>
  <c r="AM28" i="3"/>
  <c r="B28" i="3"/>
  <c r="AP28" i="3" s="1"/>
  <c r="AN27" i="3"/>
  <c r="AR27" i="3" s="1"/>
  <c r="AM27" i="3"/>
  <c r="B27" i="3"/>
  <c r="AP27" i="3" s="1"/>
  <c r="AP26" i="3"/>
  <c r="AM26" i="3"/>
  <c r="B26" i="3"/>
  <c r="AN26" i="3" s="1"/>
  <c r="AP25" i="3"/>
  <c r="AQ25" i="3" s="1"/>
  <c r="AN25" i="3"/>
  <c r="AR25" i="3" s="1"/>
  <c r="AM25" i="3"/>
  <c r="B25" i="3"/>
  <c r="AR24" i="3"/>
  <c r="AN24" i="3"/>
  <c r="AQ24" i="3" s="1"/>
  <c r="AM24" i="3"/>
  <c r="B24" i="3"/>
  <c r="AP24" i="3" s="1"/>
  <c r="AP23" i="3"/>
  <c r="AM23" i="3"/>
  <c r="B23" i="3"/>
  <c r="AN23" i="3" s="1"/>
  <c r="AM22" i="3"/>
  <c r="B22" i="3"/>
  <c r="AP22" i="3" s="1"/>
  <c r="AR21" i="3"/>
  <c r="AP21" i="3"/>
  <c r="AN21" i="3"/>
  <c r="AQ21" i="3" s="1"/>
  <c r="AM21" i="3"/>
  <c r="B21" i="3"/>
  <c r="AM20" i="3"/>
  <c r="B20" i="3"/>
  <c r="AN20" i="3" s="1"/>
  <c r="AP19" i="3"/>
  <c r="AM19" i="3"/>
  <c r="B19" i="3"/>
  <c r="AN19" i="3" s="1"/>
  <c r="AM18" i="3"/>
  <c r="B18" i="3"/>
  <c r="AP18" i="3" s="1"/>
  <c r="AM17" i="3"/>
  <c r="B17" i="3"/>
  <c r="AP17" i="3" s="1"/>
  <c r="AM16" i="3"/>
  <c r="B16" i="3"/>
  <c r="AP16" i="3" s="1"/>
  <c r="AM15" i="3"/>
  <c r="B15" i="3"/>
  <c r="AP15" i="3" s="1"/>
  <c r="AM14" i="3"/>
  <c r="B14" i="3"/>
  <c r="AN14" i="3" s="1"/>
  <c r="AP12" i="3"/>
  <c r="AK12" i="3"/>
  <c r="AS12" i="3" s="1"/>
  <c r="AM12" i="3" s="1"/>
  <c r="C11" i="3"/>
  <c r="AP10" i="3"/>
  <c r="AN10" i="3"/>
  <c r="AM10" i="3"/>
  <c r="W10" i="3"/>
  <c r="S10" i="3"/>
  <c r="O10" i="3"/>
  <c r="K10" i="3"/>
  <c r="G10" i="3"/>
  <c r="C10" i="3"/>
  <c r="AP9" i="3"/>
  <c r="AK9" i="3"/>
  <c r="AS9" i="3" s="1"/>
  <c r="AM9" i="3" s="1"/>
  <c r="AP8" i="3"/>
  <c r="AN8" i="3"/>
  <c r="AQ8" i="3" s="1"/>
  <c r="AM8" i="3"/>
  <c r="R7" i="3"/>
  <c r="M7" i="3"/>
  <c r="H7" i="3"/>
  <c r="C7" i="3"/>
  <c r="AC6" i="3"/>
  <c r="X6" i="3"/>
  <c r="R6" i="3"/>
  <c r="M6" i="3"/>
  <c r="H6" i="3"/>
  <c r="C6" i="3"/>
  <c r="AP5" i="3"/>
  <c r="AN5" i="3"/>
  <c r="AM5" i="3"/>
  <c r="AC5" i="3"/>
  <c r="X5" i="3"/>
  <c r="R5" i="3"/>
  <c r="M5" i="3"/>
  <c r="H5" i="3"/>
  <c r="C5" i="3"/>
  <c r="AP4" i="3"/>
  <c r="AK4" i="3"/>
  <c r="AM3" i="3"/>
  <c r="CK3" i="3"/>
  <c r="AP12" i="1"/>
  <c r="AP4" i="1"/>
  <c r="AP9" i="1"/>
  <c r="AK12" i="1"/>
  <c r="AS12" i="1" s="1"/>
  <c r="AM12" i="1" s="1"/>
  <c r="AK9" i="1"/>
  <c r="AS9" i="1" s="1"/>
  <c r="AM9" i="1" s="1"/>
  <c r="AK4" i="1"/>
  <c r="AS4" i="1" s="1"/>
  <c r="AP5" i="1"/>
  <c r="AN5" i="1"/>
  <c r="B47" i="1"/>
  <c r="AN46" i="1" s="1"/>
  <c r="B45" i="1"/>
  <c r="AP45" i="1" s="1"/>
  <c r="B44" i="1"/>
  <c r="AP44" i="1" s="1"/>
  <c r="B43" i="1"/>
  <c r="B42" i="1"/>
  <c r="AP42" i="1" s="1"/>
  <c r="B41" i="1"/>
  <c r="AP41" i="1" s="1"/>
  <c r="B40" i="1"/>
  <c r="B39" i="1"/>
  <c r="AN39" i="1" s="1"/>
  <c r="B38" i="1"/>
  <c r="B37" i="1"/>
  <c r="AN37" i="1" s="1"/>
  <c r="AQ37" i="1" s="1"/>
  <c r="B36" i="1"/>
  <c r="AP36" i="1" s="1"/>
  <c r="B35" i="1"/>
  <c r="AP35" i="1" s="1"/>
  <c r="B34" i="1"/>
  <c r="AN34" i="1" s="1"/>
  <c r="AR34" i="1" s="1"/>
  <c r="B33" i="1"/>
  <c r="AN33" i="1" s="1"/>
  <c r="AR33" i="1" s="1"/>
  <c r="B32" i="1"/>
  <c r="AP32" i="1" s="1"/>
  <c r="B31" i="1"/>
  <c r="AP31" i="1" s="1"/>
  <c r="B30" i="1"/>
  <c r="AN30" i="1" s="1"/>
  <c r="AR30" i="1" s="1"/>
  <c r="B29" i="1"/>
  <c r="AP29" i="1" s="1"/>
  <c r="B28" i="1"/>
  <c r="AP28" i="1" s="1"/>
  <c r="B27" i="1"/>
  <c r="AP27" i="1" s="1"/>
  <c r="B26" i="1"/>
  <c r="B25" i="1"/>
  <c r="AN25" i="1" s="1"/>
  <c r="B24" i="1"/>
  <c r="AN24" i="1" s="1"/>
  <c r="B23" i="1"/>
  <c r="AP23" i="1" s="1"/>
  <c r="B22" i="1"/>
  <c r="AP22" i="1" s="1"/>
  <c r="B21" i="1"/>
  <c r="AN21" i="1" s="1"/>
  <c r="AR21" i="1" s="1"/>
  <c r="B20" i="1"/>
  <c r="AP20" i="1" s="1"/>
  <c r="B19" i="1"/>
  <c r="B18" i="1"/>
  <c r="AP18" i="1" s="1"/>
  <c r="B17" i="1"/>
  <c r="B16" i="1"/>
  <c r="AP16" i="1" s="1"/>
  <c r="B15" i="1"/>
  <c r="AP15" i="1" s="1"/>
  <c r="B14" i="1"/>
  <c r="AN14" i="1" s="1"/>
  <c r="W10" i="1"/>
  <c r="S10" i="1"/>
  <c r="O10" i="1"/>
  <c r="K10" i="1"/>
  <c r="G10" i="1"/>
  <c r="C11" i="1"/>
  <c r="C10" i="1"/>
  <c r="AC6" i="1"/>
  <c r="AC5" i="1"/>
  <c r="X6" i="1"/>
  <c r="X5" i="1"/>
  <c r="R7" i="1"/>
  <c r="R6" i="1"/>
  <c r="R5" i="1"/>
  <c r="M7" i="1"/>
  <c r="M6" i="1"/>
  <c r="M5" i="1"/>
  <c r="H7" i="1"/>
  <c r="H6" i="1"/>
  <c r="H5" i="1"/>
  <c r="C7" i="1"/>
  <c r="C6" i="1"/>
  <c r="C5" i="1"/>
  <c r="AP47" i="1"/>
  <c r="AN47" i="1"/>
  <c r="AM47" i="1"/>
  <c r="AM46" i="1"/>
  <c r="AM45" i="1"/>
  <c r="AM44" i="1"/>
  <c r="AP43" i="1"/>
  <c r="AN43" i="1"/>
  <c r="AR43" i="1" s="1"/>
  <c r="AM43" i="1"/>
  <c r="AM42" i="1"/>
  <c r="AM41" i="1"/>
  <c r="AP40" i="1"/>
  <c r="AN40" i="1"/>
  <c r="AR40" i="1" s="1"/>
  <c r="AM40" i="1"/>
  <c r="AM39" i="1"/>
  <c r="AP38" i="1"/>
  <c r="AN38" i="1"/>
  <c r="AQ38" i="1" s="1"/>
  <c r="AM38" i="1"/>
  <c r="AP37" i="1"/>
  <c r="AM37" i="1"/>
  <c r="AN36" i="1"/>
  <c r="AM36" i="1"/>
  <c r="AM35" i="1"/>
  <c r="AM34" i="1"/>
  <c r="AM33" i="1"/>
  <c r="AM32" i="1"/>
  <c r="AM31" i="1"/>
  <c r="AM30" i="1"/>
  <c r="AN29" i="1"/>
  <c r="AM29" i="1"/>
  <c r="AM28" i="1"/>
  <c r="AM27" i="1"/>
  <c r="AP26" i="1"/>
  <c r="AN26" i="1"/>
  <c r="AR26" i="1" s="1"/>
  <c r="AM26" i="1"/>
  <c r="AM25" i="1"/>
  <c r="AM24" i="1"/>
  <c r="AM23" i="1"/>
  <c r="AM22" i="1"/>
  <c r="AM21" i="1"/>
  <c r="AM20" i="1"/>
  <c r="AP19" i="1"/>
  <c r="AN19" i="1"/>
  <c r="AR19" i="1" s="1"/>
  <c r="AM19" i="1"/>
  <c r="AM18" i="1"/>
  <c r="AP17" i="1"/>
  <c r="AN17" i="1"/>
  <c r="AQ17" i="1" s="1"/>
  <c r="AM17" i="1"/>
  <c r="AM16" i="1"/>
  <c r="AM15" i="1"/>
  <c r="AM14" i="1"/>
  <c r="AN10" i="1"/>
  <c r="AP10" i="1"/>
  <c r="AM10" i="1"/>
  <c r="AP8" i="1"/>
  <c r="AN8" i="1"/>
  <c r="AR8" i="1" s="1"/>
  <c r="AM8" i="1"/>
  <c r="AM5" i="1"/>
  <c r="AR10" i="3" l="1"/>
  <c r="AK25" i="17"/>
  <c r="AK27" i="17"/>
  <c r="AN46" i="3"/>
  <c r="AR46" i="3" s="1"/>
  <c r="AP44" i="3"/>
  <c r="AR44" i="3" s="1"/>
  <c r="AN45" i="3"/>
  <c r="AR45" i="3" s="1"/>
  <c r="AN18" i="3"/>
  <c r="AQ18" i="3" s="1"/>
  <c r="AN15" i="3"/>
  <c r="AR15" i="3" s="1"/>
  <c r="AR8" i="3"/>
  <c r="AR5" i="3"/>
  <c r="AP14" i="3"/>
  <c r="AQ14" i="3" s="1"/>
  <c r="AR38" i="3"/>
  <c r="AQ38" i="3"/>
  <c r="AR19" i="3"/>
  <c r="AQ19" i="3"/>
  <c r="AQ23" i="3"/>
  <c r="AR23" i="3"/>
  <c r="AR35" i="3"/>
  <c r="AQ35" i="3"/>
  <c r="AQ45" i="3"/>
  <c r="AR31" i="3"/>
  <c r="AQ31" i="3"/>
  <c r="AR20" i="3"/>
  <c r="AR43" i="3"/>
  <c r="AQ43" i="3"/>
  <c r="AR32" i="3"/>
  <c r="AR26" i="3"/>
  <c r="AQ26" i="3"/>
  <c r="AN3" i="3"/>
  <c r="AR30" i="3"/>
  <c r="AP3" i="3"/>
  <c r="AQ10" i="3"/>
  <c r="AN22" i="3"/>
  <c r="AN34" i="3"/>
  <c r="AS4" i="3"/>
  <c r="AM4" i="3" s="1"/>
  <c r="AP20" i="3"/>
  <c r="AQ20" i="3" s="1"/>
  <c r="AP32" i="3"/>
  <c r="AQ32" i="3" s="1"/>
  <c r="AQ15" i="3"/>
  <c r="AN17" i="3"/>
  <c r="AQ27" i="3"/>
  <c r="AN29" i="3"/>
  <c r="AQ39" i="3"/>
  <c r="AN41" i="3"/>
  <c r="AQ46" i="3"/>
  <c r="AQ5" i="3"/>
  <c r="AN16" i="3"/>
  <c r="AN28" i="3"/>
  <c r="AN40" i="3"/>
  <c r="AY1" i="1"/>
  <c r="AN3" i="1"/>
  <c r="AP3" i="1"/>
  <c r="AQ47" i="1"/>
  <c r="AR47" i="1"/>
  <c r="AN15" i="1"/>
  <c r="AR15" i="1" s="1"/>
  <c r="AR10" i="1"/>
  <c r="AP46" i="1"/>
  <c r="AR46" i="1" s="1"/>
  <c r="AN45" i="1"/>
  <c r="AN44" i="1"/>
  <c r="AQ43" i="1"/>
  <c r="AQ42" i="1"/>
  <c r="AN42" i="1"/>
  <c r="AR42" i="1" s="1"/>
  <c r="AN41" i="1"/>
  <c r="AR41" i="1" s="1"/>
  <c r="AQ40" i="1"/>
  <c r="AR39" i="1"/>
  <c r="AP39" i="1"/>
  <c r="AQ39" i="1" s="1"/>
  <c r="AR38" i="1"/>
  <c r="AR37" i="1"/>
  <c r="AQ36" i="1"/>
  <c r="AR36" i="1"/>
  <c r="AN35" i="1"/>
  <c r="AP34" i="1"/>
  <c r="AP33" i="1"/>
  <c r="AQ33" i="1" s="1"/>
  <c r="AN32" i="1"/>
  <c r="AQ31" i="1"/>
  <c r="AN31" i="1"/>
  <c r="AR31" i="1" s="1"/>
  <c r="AP30" i="1"/>
  <c r="AQ30" i="1" s="1"/>
  <c r="AQ29" i="1"/>
  <c r="AR29" i="1"/>
  <c r="AN28" i="1"/>
  <c r="AQ27" i="1"/>
  <c r="AN27" i="1"/>
  <c r="AR27" i="1" s="1"/>
  <c r="AR25" i="1"/>
  <c r="AP25" i="1"/>
  <c r="AQ25" i="1" s="1"/>
  <c r="AR24" i="1"/>
  <c r="AP24" i="1"/>
  <c r="AQ24" i="1" s="1"/>
  <c r="AN23" i="1"/>
  <c r="AN22" i="1"/>
  <c r="AR22" i="1" s="1"/>
  <c r="AP21" i="1"/>
  <c r="AN20" i="1"/>
  <c r="AQ19" i="1"/>
  <c r="AN18" i="1"/>
  <c r="AR18" i="1" s="1"/>
  <c r="AR17" i="1"/>
  <c r="AN16" i="1"/>
  <c r="AP14" i="1"/>
  <c r="AQ14" i="1" s="1"/>
  <c r="AQ22" i="1"/>
  <c r="AQ34" i="1"/>
  <c r="AQ26" i="1"/>
  <c r="AQ21" i="1"/>
  <c r="AQ10" i="1"/>
  <c r="AQ8" i="1"/>
  <c r="AR5" i="1"/>
  <c r="AM4" i="1"/>
  <c r="AM3" i="1"/>
  <c r="AQ44" i="3" l="1"/>
  <c r="AR18" i="3"/>
  <c r="AR14" i="3"/>
  <c r="AR28" i="3"/>
  <c r="AQ28" i="3"/>
  <c r="AR17" i="3"/>
  <c r="AQ17" i="3"/>
  <c r="AR40" i="3"/>
  <c r="AQ40" i="3"/>
  <c r="AR16" i="3"/>
  <c r="AQ16" i="3"/>
  <c r="AR41" i="3"/>
  <c r="AQ41" i="3"/>
  <c r="AR34" i="3"/>
  <c r="AQ34" i="3"/>
  <c r="AR22" i="3"/>
  <c r="AQ22" i="3"/>
  <c r="AR29" i="3"/>
  <c r="AQ29" i="3"/>
  <c r="AN9" i="3"/>
  <c r="AN12" i="3"/>
  <c r="AN4" i="3"/>
  <c r="AR3" i="3"/>
  <c r="AQ3" i="3"/>
  <c r="AT3" i="3" s="1"/>
  <c r="AQ3" i="1"/>
  <c r="AT3" i="1" s="1"/>
  <c r="AN12" i="1"/>
  <c r="AN9" i="1"/>
  <c r="AR9" i="1" s="1"/>
  <c r="AN4" i="1"/>
  <c r="AQ4" i="1" s="1"/>
  <c r="AR14" i="1"/>
  <c r="AQ46" i="1"/>
  <c r="AQ15" i="1"/>
  <c r="AR45" i="1"/>
  <c r="AQ45" i="1"/>
  <c r="AR44" i="1"/>
  <c r="AQ44" i="1"/>
  <c r="AQ41" i="1"/>
  <c r="AR35" i="1"/>
  <c r="AQ35" i="1"/>
  <c r="AR32" i="1"/>
  <c r="AQ32" i="1"/>
  <c r="AQ28" i="1"/>
  <c r="AR28" i="1"/>
  <c r="AR23" i="1"/>
  <c r="AQ23" i="1"/>
  <c r="AR20" i="1"/>
  <c r="AQ20" i="1"/>
  <c r="AQ18" i="1"/>
  <c r="AQ16" i="1"/>
  <c r="AR16" i="1"/>
  <c r="AQ5" i="1"/>
  <c r="AR3" i="1"/>
  <c r="AQ12" i="3" l="1"/>
  <c r="AR12" i="3"/>
  <c r="AQ4" i="3"/>
  <c r="AT4" i="3" s="1"/>
  <c r="AT5" i="3" s="1"/>
  <c r="AT6" i="3" s="1"/>
  <c r="AT7" i="3" s="1"/>
  <c r="AT8" i="3" s="1"/>
  <c r="AT9" i="3" s="1"/>
  <c r="AT10" i="3" s="1"/>
  <c r="AT11" i="3" s="1"/>
  <c r="AR4" i="3"/>
  <c r="AQ9" i="3"/>
  <c r="AR9" i="3"/>
  <c r="AT4" i="1"/>
  <c r="AT5" i="1" s="1"/>
  <c r="AT6" i="1" s="1"/>
  <c r="AT7" i="1" s="1"/>
  <c r="AT8" i="1" s="1"/>
  <c r="AQ9" i="1"/>
  <c r="AR4" i="1"/>
  <c r="AR12" i="1"/>
  <c r="AQ12" i="1"/>
  <c r="AT12" i="3" l="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9" i="1"/>
  <c r="AT10" i="1" s="1"/>
  <c r="AT11" i="1" s="1"/>
  <c r="AT12" i="1" s="1"/>
  <c r="AT13" i="1" s="1"/>
  <c r="AT14" i="1" s="1"/>
  <c r="AT15" i="1" s="1"/>
  <c r="AT16" i="1" s="1"/>
  <c r="AT17" i="1" s="1"/>
  <c r="AT18" i="1" s="1"/>
  <c r="AT19" i="1" s="1"/>
  <c r="AT20" i="1" s="1"/>
  <c r="AT21" i="1" s="1"/>
  <c r="AT22" i="1" s="1"/>
  <c r="AT23" i="1" s="1"/>
  <c r="AT24" i="1" s="1"/>
  <c r="AT25" i="1" s="1"/>
  <c r="AT26" i="1" s="1"/>
  <c r="AT27" i="1" s="1"/>
  <c r="AT28" i="1" s="1"/>
  <c r="AT29" i="1" s="1"/>
  <c r="AT30" i="1" s="1"/>
  <c r="AT31" i="1" s="1"/>
  <c r="AT32" i="1" s="1"/>
  <c r="AT33" i="1" s="1"/>
  <c r="AT34" i="1" s="1"/>
  <c r="AT35" i="1" s="1"/>
  <c r="AT36" i="1" s="1"/>
  <c r="AT37" i="1" s="1"/>
  <c r="AT38" i="1" s="1"/>
  <c r="AT39" i="1" s="1"/>
  <c r="AT40" i="1" s="1"/>
  <c r="AT41" i="1" s="1"/>
  <c r="AT42" i="1" s="1"/>
  <c r="AT43" i="1" s="1"/>
  <c r="AT44" i="1" s="1"/>
  <c r="AT45" i="1" s="1"/>
  <c r="AT46" i="1" s="1"/>
  <c r="AT47" i="1" s="1"/>
  <c r="AY1" i="3" l="1" a="1"/>
  <c r="AY1" i="3" s="1"/>
  <c r="AY2" i="3" s="1" a="1"/>
  <c r="AY2" i="3" s="1"/>
  <c r="AY3" i="3" s="1"/>
  <c r="D2" i="2" s="1"/>
  <c r="B2" i="2" s="1"/>
  <c r="AO3" i="17" s="1"/>
  <c r="D50" i="17" s="1"/>
  <c r="AY2" i="1" a="1"/>
  <c r="AY2" i="1" s="1"/>
  <c r="AY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0D505300-A39B-43CC-854F-62AF4D4EFE29}">
      <text>
        <r>
          <rPr>
            <b/>
            <sz val="9"/>
            <color indexed="81"/>
            <rFont val="細明體"/>
            <family val="3"/>
            <charset val="136"/>
          </rPr>
          <t>←
←
←
←
←
←
←
←
←</t>
        </r>
      </text>
    </comment>
    <comment ref="A47" authorId="0" shapeId="0" xr:uid="{CA828D72-CC01-44BC-A071-C24F750C1769}">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1BAF0500-5642-45EF-B42E-150B51320CD8}">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<sst xmlns="http://schemas.openxmlformats.org/spreadsheetml/2006/main" count="653" uniqueCount="492">
  <si>
    <t>BCRC NO.</t>
  </si>
  <si>
    <t>※ 項目前有標示The item is preceded by a marked ★符號表示為認證項目 ★ symbol indicating that it is a certified project. #表示為外部服務項目# stands for subcontract.</t>
    <phoneticPr fontId="1" type="noConversion"/>
  </si>
  <si>
    <t>抗菌試驗 (Antibacterial test)：</t>
    <phoneticPr fontId="1" type="noConversion"/>
  </si>
  <si>
    <t>USP &lt;51&gt;</t>
    <phoneticPr fontId="1" type="noConversion"/>
  </si>
  <si>
    <t>JIS Z 2801</t>
    <phoneticPr fontId="1" type="noConversion"/>
  </si>
  <si>
    <t>CNS 4940</t>
    <phoneticPr fontId="1" type="noConversion"/>
  </si>
  <si>
    <t>EP 5.1.3.</t>
    <phoneticPr fontId="1" type="noConversion"/>
  </si>
  <si>
    <t>JIS Z2911</t>
    <phoneticPr fontId="1" type="noConversion"/>
  </si>
  <si>
    <t>CNS 4345</t>
    <phoneticPr fontId="1" type="noConversion"/>
  </si>
  <si>
    <t>ASTM E 2315</t>
    <phoneticPr fontId="1" type="noConversion"/>
  </si>
  <si>
    <t>ASTM E2149</t>
    <phoneticPr fontId="1" type="noConversion"/>
  </si>
  <si>
    <t>ISO 22196</t>
    <phoneticPr fontId="1" type="noConversion"/>
  </si>
  <si>
    <t>AATCC 30</t>
    <phoneticPr fontId="1" type="noConversion"/>
  </si>
  <si>
    <t>AATCC 147</t>
    <phoneticPr fontId="1" type="noConversion"/>
  </si>
  <si>
    <t>ASTM G21</t>
    <phoneticPr fontId="1" type="noConversion"/>
  </si>
  <si>
    <t>JIS L1902</t>
    <phoneticPr fontId="1" type="noConversion"/>
  </si>
  <si>
    <t>CNS 2690</t>
    <phoneticPr fontId="1" type="noConversion"/>
  </si>
  <si>
    <t>其他時間點others point (未在列表請自行填寫Not in the list, please fill in by yourself.)：</t>
    <phoneticPr fontId="1" type="noConversion"/>
  </si>
  <si>
    <r>
      <t>(請勾選測試方法→時間點→執行菌株</t>
    </r>
    <r>
      <rPr>
        <b/>
        <sz val="8"/>
        <color rgb="FF000000"/>
        <rFont val="微軟正黑體"/>
        <family val="2"/>
        <charset val="136"/>
      </rPr>
      <t>Please tick :  method → time point → Bacterial</t>
    </r>
    <r>
      <rPr>
        <b/>
        <sz val="9"/>
        <color rgb="FF000000"/>
        <rFont val="微軟正黑體"/>
        <family val="2"/>
        <charset val="136"/>
      </rPr>
      <t>)</t>
    </r>
  </si>
  <si>
    <r>
      <rPr>
        <vertAlign val="superscript"/>
        <sz val="9"/>
        <color rgb="FFFF0000"/>
        <rFont val="微軟正黑體"/>
        <family val="2"/>
        <charset val="136"/>
      </rPr>
      <t>◎</t>
    </r>
    <r>
      <rPr>
        <b/>
        <vertAlign val="superscript"/>
        <sz val="9"/>
        <color rgb="FFFF0000"/>
        <rFont val="微軟正黑體"/>
        <family val="2"/>
        <charset val="136"/>
      </rPr>
      <t>註</t>
    </r>
    <r>
      <rPr>
        <sz val="9"/>
        <color rgb="FF000000"/>
        <rFont val="微軟正黑體"/>
        <family val="2"/>
        <charset val="136"/>
      </rPr>
      <t>AATCC 100</t>
    </r>
    <phoneticPr fontId="1" type="noConversion"/>
  </si>
  <si>
    <t>註: 僅紡織類別為TAF認證項目。</t>
  </si>
  <si>
    <t>5 min</t>
    <phoneticPr fontId="1" type="noConversion"/>
  </si>
  <si>
    <r>
      <t>菌株名</t>
    </r>
    <r>
      <rPr>
        <b/>
        <sz val="9"/>
        <color rgb="FF000000"/>
        <rFont val="微軟正黑體"/>
        <family val="2"/>
        <charset val="136"/>
      </rPr>
      <t xml:space="preserve">Bacterial Name </t>
    </r>
    <phoneticPr fontId="1" type="noConversion"/>
  </si>
  <si>
    <r>
      <t xml:space="preserve"> </t>
    </r>
    <r>
      <rPr>
        <b/>
        <sz val="9"/>
        <color rgb="FF000000"/>
        <rFont val="微軟正黑體"/>
        <family val="2"/>
        <charset val="136"/>
      </rPr>
      <t xml:space="preserve">其他Others </t>
    </r>
    <r>
      <rPr>
        <b/>
        <sz val="9"/>
        <color rgb="FFFF0000"/>
        <rFont val="微軟正黑體"/>
        <family val="2"/>
        <charset val="136"/>
      </rPr>
      <t>(未在列表請自行填寫Not in the list, please fill in by yourself.)</t>
    </r>
    <r>
      <rPr>
        <b/>
        <sz val="9"/>
        <color rgb="FF000000"/>
        <rFont val="微軟正黑體"/>
        <family val="2"/>
        <charset val="136"/>
      </rPr>
      <t>：</t>
    </r>
    <phoneticPr fontId="1" type="noConversion"/>
  </si>
  <si>
    <t>ISO 20743</t>
    <phoneticPr fontId="1" type="noConversion"/>
  </si>
  <si>
    <t>10 min</t>
    <phoneticPr fontId="1" type="noConversion"/>
  </si>
  <si>
    <t>30 min</t>
    <phoneticPr fontId="1" type="noConversion"/>
  </si>
  <si>
    <t>60 min</t>
    <phoneticPr fontId="1" type="noConversion"/>
  </si>
  <si>
    <t>24 hours</t>
    <phoneticPr fontId="1" type="noConversion"/>
  </si>
  <si>
    <t>48 hours</t>
    <phoneticPr fontId="1" type="noConversion"/>
  </si>
  <si>
    <t>試驗菌株選擇Bacterial:</t>
    <phoneticPr fontId="1" type="noConversion"/>
  </si>
  <si>
    <t>作用時間點選擇Time point:</t>
    <phoneticPr fontId="1" type="noConversion"/>
  </si>
  <si>
    <t>測試方法選擇Method:</t>
    <phoneticPr fontId="1" type="noConversion"/>
  </si>
  <si>
    <t>Citrobacter amalonaticus    無丙二酸檸檬酸桿菌</t>
  </si>
  <si>
    <t>Serratia marcescens subsp. marcescens    沙雷氏桿菌</t>
  </si>
  <si>
    <t>Serratia marcescens 沙雷氏桿菌</t>
  </si>
  <si>
    <t>Proteus mirabilis 奇異變形桿菌</t>
  </si>
  <si>
    <t>Bifidobacterium longum subsp. longum    比菲德氏龍根菌</t>
  </si>
  <si>
    <t xml:space="preserve">Geobacillus stearothermophilus </t>
  </si>
  <si>
    <t>Aspergillus flavus    黃麴菌</t>
  </si>
  <si>
    <t>Aspergillus brasiliensis       黑麴菌</t>
  </si>
  <si>
    <t>Penicillium citrinum   桔青黴</t>
  </si>
  <si>
    <t>Talaromyces pinophilus     嗜松藍狀菌</t>
  </si>
  <si>
    <t>Cutibacterium acnes   痤瘡丙酸桿菌</t>
  </si>
  <si>
    <t>AND(前端需求+前V)</t>
    <phoneticPr fontId="1" type="noConversion"/>
  </si>
  <si>
    <t>OR(自己V或同層完成需求)</t>
    <phoneticPr fontId="1" type="noConversion"/>
  </si>
  <si>
    <t>層級</t>
    <phoneticPr fontId="1" type="noConversion"/>
  </si>
  <si>
    <t>顯示內容</t>
    <phoneticPr fontId="1" type="noConversion"/>
  </si>
  <si>
    <t>需求開啟</t>
    <phoneticPr fontId="1" type="noConversion"/>
  </si>
  <si>
    <t>"-"個數</t>
    <phoneticPr fontId="1" type="noConversion"/>
  </si>
  <si>
    <t>需求完成</t>
    <phoneticPr fontId="1" type="noConversion"/>
  </si>
  <si>
    <t>顯示篩選</t>
    <phoneticPr fontId="1" type="noConversion"/>
  </si>
  <si>
    <t>必填未填</t>
    <phoneticPr fontId="1" type="noConversion"/>
  </si>
  <si>
    <t>未填提醒</t>
    <phoneticPr fontId="1" type="noConversion"/>
  </si>
  <si>
    <t>群組1</t>
    <phoneticPr fontId="1" type="noConversion"/>
  </si>
  <si>
    <t>群組1-1</t>
    <phoneticPr fontId="1" type="noConversion"/>
  </si>
  <si>
    <t>群組0</t>
    <phoneticPr fontId="1" type="noConversion"/>
  </si>
  <si>
    <t>群組1-1-1</t>
    <phoneticPr fontId="1" type="noConversion"/>
  </si>
  <si>
    <t>群組2-1</t>
    <phoneticPr fontId="1" type="noConversion"/>
  </si>
  <si>
    <t>群組3-1</t>
    <phoneticPr fontId="1" type="noConversion"/>
  </si>
  <si>
    <t>群組3</t>
    <phoneticPr fontId="1" type="noConversion"/>
  </si>
  <si>
    <t>群組2</t>
    <phoneticPr fontId="1" type="noConversion"/>
  </si>
  <si>
    <t>群組3-2</t>
  </si>
  <si>
    <t>群組3-3</t>
  </si>
  <si>
    <t>群組3-4</t>
  </si>
  <si>
    <t>群組3-5</t>
  </si>
  <si>
    <t>群組3-6</t>
  </si>
  <si>
    <t>群組3-7</t>
  </si>
  <si>
    <t>群組3-8</t>
  </si>
  <si>
    <t>群組3-9</t>
  </si>
  <si>
    <t>群組3-10</t>
  </si>
  <si>
    <t>群組3-11</t>
  </si>
  <si>
    <t>群組3-12</t>
  </si>
  <si>
    <t>群組3-13</t>
  </si>
  <si>
    <t>群組3-14</t>
  </si>
  <si>
    <t>群組3-15</t>
  </si>
  <si>
    <t>群組3-16</t>
  </si>
  <si>
    <t>群組3-17</t>
  </si>
  <si>
    <t>群組3-18</t>
  </si>
  <si>
    <t>群組3-19</t>
  </si>
  <si>
    <t>群組3-20</t>
  </si>
  <si>
    <t>群組3-21</t>
  </si>
  <si>
    <t>群組3-22</t>
  </si>
  <si>
    <t>群組3-23</t>
  </si>
  <si>
    <t>群組3-24</t>
  </si>
  <si>
    <t>群組3-25</t>
  </si>
  <si>
    <t>群組3-26</t>
  </si>
  <si>
    <t>群組3-27</t>
  </si>
  <si>
    <t>群組3-28</t>
  </si>
  <si>
    <t>群組3-29</t>
  </si>
  <si>
    <t>群組3-30</t>
  </si>
  <si>
    <t>群組3-31</t>
  </si>
  <si>
    <t>群組3-32</t>
  </si>
  <si>
    <t>群組4</t>
    <phoneticPr fontId="1" type="noConversion"/>
  </si>
  <si>
    <t>Staphylococcus aureus subsp. Aureus 金黃色葡萄球菌</t>
    <phoneticPr fontId="1" type="noConversion"/>
  </si>
  <si>
    <t>Staphylococcus aureus subsp. Aureus 抗藥性金黃色葡萄球菌(MRSA)</t>
    <phoneticPr fontId="1" type="noConversion"/>
  </si>
  <si>
    <t>Staphylococcus epidermidis 表皮葡萄球菌</t>
    <phoneticPr fontId="1" type="noConversion"/>
  </si>
  <si>
    <t>Bacillus subtilis subsp. spizizenii 枯草桿菌</t>
    <phoneticPr fontId="1" type="noConversion"/>
  </si>
  <si>
    <t>Enterococcus faecalis 糞腸球菌</t>
    <phoneticPr fontId="1" type="noConversion"/>
  </si>
  <si>
    <t>Streptococcus mutans 變異鏈球菌</t>
    <phoneticPr fontId="1" type="noConversion"/>
  </si>
  <si>
    <t>Listeria monocytogenes 單核球增多性李斯特菌</t>
    <phoneticPr fontId="1" type="noConversion"/>
  </si>
  <si>
    <t>Escherichia coli 大腸桿菌</t>
    <phoneticPr fontId="1" type="noConversion"/>
  </si>
  <si>
    <t>Pseudomonas aeruginosa 綠膿桿菌</t>
    <phoneticPr fontId="1" type="noConversion"/>
  </si>
  <si>
    <t>Acinetobacter baumannii 鮑氏不動桿菌</t>
    <phoneticPr fontId="1" type="noConversion"/>
  </si>
  <si>
    <t>Clostridium sporogenes 產芽孢梭菌(厭氧菌)</t>
    <phoneticPr fontId="1" type="noConversion"/>
  </si>
  <si>
    <t>Bacteroides vulgatus 普通類桿菌</t>
    <phoneticPr fontId="1" type="noConversion"/>
  </si>
  <si>
    <t>Candida albicans 白色念珠球菌</t>
    <phoneticPr fontId="1" type="noConversion"/>
  </si>
  <si>
    <t>Malassezia furfur 皮屑芽孢菌</t>
    <phoneticPr fontId="1" type="noConversion"/>
  </si>
  <si>
    <t>Aspergillus brasiliensis 巴西麴菌(黴菌)</t>
    <phoneticPr fontId="1" type="noConversion"/>
  </si>
  <si>
    <t>Salmonella enterica subsp. Enterica 腸道沙門氏菌</t>
    <phoneticPr fontId="1" type="noConversion"/>
  </si>
  <si>
    <t>Klebsiella pneumoniae subsp. Pneumoniae 克雷白氏肺炎菌</t>
    <phoneticPr fontId="1" type="noConversion"/>
  </si>
  <si>
    <t>申請書中文名稱</t>
    <phoneticPr fontId="1" type="noConversion"/>
  </si>
  <si>
    <t>申請書英文名稱</t>
    <phoneticPr fontId="1" type="noConversion"/>
  </si>
  <si>
    <t>版次Version：</t>
    <phoneticPr fontId="1" type="noConversion"/>
  </si>
  <si>
    <t>發行日期Issued Date：</t>
    <phoneticPr fontId="1" type="noConversion"/>
  </si>
  <si>
    <t>公司中文名稱</t>
    <phoneticPr fontId="1" type="noConversion"/>
  </si>
  <si>
    <t>台灣檢驗科技股份有限公司-健康產業服務</t>
    <phoneticPr fontId="1" type="noConversion"/>
  </si>
  <si>
    <t>公司英文名稱</t>
    <phoneticPr fontId="1" type="noConversion"/>
  </si>
  <si>
    <t>SGS Taiwan Ltd. - Health Industry Services</t>
    <phoneticPr fontId="1" type="noConversion"/>
  </si>
  <si>
    <t>醫療器材委託實驗項目 (Medical Device Test(s)Required)：</t>
    <phoneticPr fontId="1" type="noConversion"/>
  </si>
  <si>
    <t xml:space="preserve">(5) 其他測項Others item (未在列表請自行填寫) :      </t>
    <phoneticPr fontId="1" type="noConversion"/>
  </si>
  <si>
    <t>回主頁 Back to Main Page</t>
    <phoneticPr fontId="1" type="noConversion"/>
  </si>
  <si>
    <t xml:space="preserve">超微量工業安全實驗室委託試驗申請書- 化粧品 Ultra Trace and Industrial Safety Hygiene Laboratory Application Form - Cosmetics </t>
    <phoneticPr fontId="1" type="noConversion"/>
  </si>
  <si>
    <t>付款切結書</t>
  </si>
  <si>
    <t>※ 如第一頁申請廠商與發票廠商不同，再請填寫用印此付款切結書，</t>
  </si>
  <si>
    <t>本公司</t>
    <phoneticPr fontId="1" type="noConversion"/>
  </si>
  <si>
    <t>(申請廠商) 於民國     </t>
    <phoneticPr fontId="1" type="noConversion"/>
  </si>
  <si>
    <t>年</t>
    <phoneticPr fontId="1" type="noConversion"/>
  </si>
  <si>
    <t>月</t>
    <phoneticPr fontId="1" type="noConversion"/>
  </si>
  <si>
    <t>日，</t>
    <phoneticPr fontId="1" type="noConversion"/>
  </si>
  <si>
    <t xml:space="preserve">送驗      </t>
    <phoneticPr fontId="1" type="noConversion"/>
  </si>
  <si>
    <t>(樣品名稱)至台灣檢驗科技股份有限公司檢驗，</t>
    <phoneticPr fontId="1" type="noConversion"/>
  </si>
  <si>
    <t>因公司內部因素，發票&amp;付款由</t>
    <phoneticPr fontId="1" type="noConversion"/>
  </si>
  <si>
    <t>(發票廠商)支付。若日後因上列之</t>
    <phoneticPr fontId="1"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</si>
  <si>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 type="noConversion"/>
  </si>
  <si>
    <t>名譽受損等問題，</t>
    <phoneticPr fontId="1" type="noConversion"/>
  </si>
  <si>
    <t>一律由本公司</t>
    <phoneticPr fontId="1" type="noConversion"/>
  </si>
  <si>
    <t>(申請廠商)負擔責任問題。</t>
    <phoneticPr fontId="1" type="noConversion"/>
  </si>
  <si>
    <t>申請廠商之公司大小章</t>
    <phoneticPr fontId="1" type="noConversion"/>
  </si>
  <si>
    <t>承辦人簽名：</t>
    <phoneticPr fontId="1" type="noConversion"/>
  </si>
  <si>
    <t xml:space="preserve"> 用印處：</t>
    <phoneticPr fontId="1" type="noConversion"/>
  </si>
  <si>
    <t>付款廠商之公司大小章</t>
    <phoneticPr fontId="1" type="noConversion"/>
  </si>
  <si>
    <t>用印處：</t>
    <phoneticPr fontId="1" type="noConversion"/>
  </si>
  <si>
    <t>民國</t>
    <phoneticPr fontId="1" type="noConversion"/>
  </si>
  <si>
    <t>日</t>
    <phoneticPr fontId="1" type="noConversion"/>
  </si>
  <si>
    <t>※文件用印簽名完畢可隨樣品與簽名申請書一併寄至各區服務據點，並署名*超微量工業安全實驗室 收</t>
    <phoneticPr fontId="1" type="noConversion"/>
  </si>
  <si>
    <t>委託檢測聲明書</t>
  </si>
  <si>
    <t>※ 如第一頁申請廠商非送測產品的生產製造或品牌所有者，需填寫與用印此聲明書，</t>
  </si>
  <si>
    <t>受</t>
    <phoneticPr fontId="1" type="noConversion"/>
  </si>
  <si>
    <t>公司委託，送</t>
    <phoneticPr fontId="1" type="noConversion"/>
  </si>
  <si>
    <t>產品至</t>
    <phoneticPr fontId="1" type="noConversion"/>
  </si>
  <si>
    <t>台灣檢驗科技股份有限公司檢驗，因本公司與客戶協定關係，</t>
    <phoneticPr fontId="1" type="noConversion"/>
  </si>
  <si>
    <t>測試報告上資料需如下呈現：</t>
    <phoneticPr fontId="1" type="noConversion"/>
  </si>
  <si>
    <t>※報告廠商抬頭需填寫</t>
    <phoneticPr fontId="1" type="noConversion"/>
  </si>
  <si>
    <t>※生產或供應廠商需填寫</t>
    <phoneticPr fontId="1" type="noConversion"/>
  </si>
  <si>
    <t>※產品名稱需填寫</t>
    <phoneticPr fontId="1" type="noConversion"/>
  </si>
  <si>
    <t>以上所有資料均取得此公司同意，若日後因上列之原因，造成台灣檢驗科技股份有限公司</t>
    <phoneticPr fontId="1" type="noConversion"/>
  </si>
  <si>
    <t>出具之此份報告，有任何法律訴訟或名譽受損之疑，</t>
    <phoneticPr fontId="1" type="noConversion"/>
  </si>
  <si>
    <t xml:space="preserve">一律由本公司                                                     </t>
    <phoneticPr fontId="1" type="noConversion"/>
  </si>
  <si>
    <t>申請公司經辦人</t>
    <phoneticPr fontId="1" type="noConversion"/>
  </si>
  <si>
    <t xml:space="preserve">                          </t>
    <phoneticPr fontId="1" type="noConversion"/>
  </si>
  <si>
    <t xml:space="preserve">申請公司簽章(大小章) </t>
    <phoneticPr fontId="1" type="noConversion"/>
  </si>
  <si>
    <t>委託公司經辦人</t>
    <phoneticPr fontId="1" type="noConversion"/>
  </si>
  <si>
    <t>委託公司簽章(大小章)</t>
    <phoneticPr fontId="1" type="noConversion"/>
  </si>
  <si>
    <t>安心資訊平台檢測報告資訊公開同意書</t>
  </si>
  <si>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</si>
  <si>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</si>
  <si>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</si>
  <si>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</si>
  <si>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</si>
  <si>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</si>
  <si>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</si>
  <si>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</si>
  <si>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</si>
  <si>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</si>
  <si>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</si>
  <si>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</si>
  <si>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</si>
  <si>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</si>
  <si>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</si>
  <si>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</si>
  <si>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</si>
  <si>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</si>
  <si>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</si>
  <si>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</si>
  <si>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</si>
  <si>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</si>
  <si>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</si>
  <si>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</si>
  <si>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</si>
  <si>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</si>
  <si>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t>廠商名稱：</t>
    <phoneticPr fontId="1" type="noConversion"/>
  </si>
  <si>
    <t>統一編號：</t>
    <phoneticPr fontId="1" type="noConversion"/>
  </si>
  <si>
    <t>聯絡電話： </t>
    <phoneticPr fontId="1" type="noConversion"/>
  </si>
  <si>
    <t>傳真：</t>
    <phoneticPr fontId="1" type="noConversion"/>
  </si>
  <si>
    <t>E-mail：</t>
    <phoneticPr fontId="1" type="noConversion"/>
  </si>
  <si>
    <t>                                                    </t>
    <phoneticPr fontId="1" type="noConversion"/>
  </si>
  <si>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</si>
  <si>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</si>
  <si>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</si>
  <si>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 type="noConversion"/>
  </si>
  <si>
    <r>
      <t>用印日期</t>
    </r>
    <r>
      <rPr>
        <b/>
        <sz val="8"/>
        <color rgb="FFFF0000"/>
        <rFont val="Arial"/>
        <family val="2"/>
      </rPr>
      <t>(yyyy.mm.dd)</t>
    </r>
    <r>
      <rPr>
        <b/>
        <sz val="8"/>
        <color theme="1"/>
        <rFont val="Arial"/>
        <family val="2"/>
      </rPr>
      <t>:</t>
    </r>
    <phoneticPr fontId="1"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</si>
  <si>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 type="noConversion"/>
  </si>
  <si>
    <t>提供服務據點如下：</t>
    <phoneticPr fontId="1"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</si>
  <si>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</si>
  <si>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</si>
  <si>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</si>
  <si>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Tel: 02-2299-3279 #7122~7124/7129/7131</t>
    <phoneticPr fontId="1" type="noConversion"/>
  </si>
  <si>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</si>
  <si>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</si>
  <si>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</si>
  <si>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Tel : 04- 2359-1515  #1500~1502/1505</t>
    <phoneticPr fontId="1" type="noConversion"/>
  </si>
  <si>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</si>
  <si>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</si>
  <si>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Tel : 07-3012121#4804/4805/4809</t>
    <phoneticPr fontId="1" type="noConversion"/>
  </si>
  <si>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</si>
  <si>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</si>
  <si>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</si>
  <si>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</si>
  <si>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</si>
  <si>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</si>
  <si>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</si>
  <si>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</si>
  <si>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</si>
  <si>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</si>
  <si>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</si>
  <si>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</si>
  <si>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</si>
  <si>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</si>
  <si>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 type="noConversion"/>
  </si>
  <si>
    <t>Applicant (APPL.)/Sponsor</t>
    <phoneticPr fontId="1"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</si>
  <si>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 type="noConversion"/>
  </si>
  <si>
    <r>
      <rPr>
        <b/>
        <sz val="11"/>
        <color rgb="FF000000"/>
        <rFont val="微軟正黑體"/>
        <family val="2"/>
        <charset val="136"/>
      </rPr>
      <t>發票廠商</t>
    </r>
    <phoneticPr fontId="1" type="noConversion"/>
  </si>
  <si>
    <t>Invoice</t>
    <phoneticPr fontId="1" type="noConversion"/>
  </si>
  <si>
    <r>
      <rPr>
        <b/>
        <sz val="11"/>
        <color rgb="FF000000"/>
        <rFont val="微軟正黑體"/>
        <family val="2"/>
        <charset val="136"/>
      </rPr>
      <t>報告需求</t>
    </r>
    <phoneticPr fontId="1" type="noConversion"/>
  </si>
  <si>
    <t>Report requriement</t>
    <phoneticPr fontId="1" type="noConversion"/>
  </si>
  <si>
    <r>
      <rPr>
        <sz val="9"/>
        <color rgb="FF000000"/>
        <rFont val="微軟正黑體"/>
        <family val="2"/>
        <charset val="136"/>
      </rPr>
      <t>自主管理</t>
    </r>
    <r>
      <rPr>
        <sz val="9"/>
        <color rgb="FF000000"/>
        <rFont val="Arial"/>
        <family val="2"/>
      </rPr>
      <t>For self-management</t>
    </r>
    <phoneticPr fontId="1" type="noConversion"/>
  </si>
  <si>
    <r>
      <rPr>
        <sz val="9"/>
        <color rgb="FF000000"/>
        <rFont val="微軟正黑體"/>
        <family val="2"/>
        <charset val="136"/>
      </rPr>
      <t>出口使用</t>
    </r>
    <r>
      <rPr>
        <sz val="9"/>
        <color rgb="FF000000"/>
        <rFont val="Arial"/>
        <family val="2"/>
      </rPr>
      <t>For export</t>
    </r>
    <phoneticPr fontId="1" type="noConversion"/>
  </si>
  <si>
    <r>
      <rPr>
        <sz val="9"/>
        <color rgb="FF000000"/>
        <rFont val="微軟正黑體"/>
        <family val="2"/>
        <charset val="136"/>
      </rPr>
      <t>政府法規要求</t>
    </r>
    <r>
      <rPr>
        <sz val="9"/>
        <color rgb="FF000000"/>
        <rFont val="Arial"/>
        <family val="2"/>
      </rPr>
      <t xml:space="preserve"> For regulations  </t>
    </r>
    <phoneticPr fontId="1" type="noConversion"/>
  </si>
  <si>
    <r>
      <rPr>
        <sz val="10"/>
        <color rgb="FF000000"/>
        <rFont val="微軟正黑體"/>
        <family val="2"/>
        <charset val="136"/>
      </rPr>
      <t>中文</t>
    </r>
    <r>
      <rPr>
        <sz val="10"/>
        <color rgb="FF000000"/>
        <rFont val="Arial"/>
        <family val="2"/>
      </rPr>
      <t xml:space="preserve"> Traditional Chinese   </t>
    </r>
    <phoneticPr fontId="1" type="noConversion"/>
  </si>
  <si>
    <r>
      <rPr>
        <sz val="10"/>
        <color rgb="FF000000"/>
        <rFont val="微軟正黑體"/>
        <family val="2"/>
        <charset val="136"/>
      </rPr>
      <t>英文</t>
    </r>
    <r>
      <rPr>
        <sz val="10"/>
        <color rgb="FF000000"/>
        <rFont val="Arial"/>
        <family val="2"/>
      </rPr>
      <t xml:space="preserve"> English </t>
    </r>
    <phoneticPr fontId="1" type="noConversion"/>
  </si>
  <si>
    <r>
      <rPr>
        <sz val="10"/>
        <color rgb="FF000000"/>
        <rFont val="微軟正黑體"/>
        <family val="2"/>
        <charset val="136"/>
      </rPr>
      <t>自取報告</t>
    </r>
    <r>
      <rPr>
        <sz val="10"/>
        <color rgb="FF000000"/>
        <rFont val="Arial"/>
        <family val="2"/>
      </rPr>
      <t xml:space="preserve"> Pick up by self  </t>
    </r>
    <phoneticPr fontId="1"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</si>
  <si>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</si>
  <si>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</si>
  <si>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1" type="noConversion"/>
  </si>
  <si>
    <r>
      <rPr>
        <sz val="9"/>
        <rFont val="微軟正黑體"/>
        <family val="2"/>
        <charset val="136"/>
      </rPr>
      <t>散裝</t>
    </r>
    <r>
      <rPr>
        <sz val="9"/>
        <rFont val="Arial"/>
        <family val="2"/>
      </rPr>
      <t xml:space="preserve"> </t>
    </r>
    <r>
      <rPr>
        <b/>
        <sz val="10"/>
        <rFont val="Arial"/>
        <family val="2"/>
      </rPr>
      <t xml:space="preserve">In Bulk  </t>
    </r>
    <phoneticPr fontId="1"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</si>
  <si>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</si>
  <si>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 type="noConversion"/>
  </si>
  <si>
    <r>
      <rPr>
        <sz val="9"/>
        <color rgb="FF000000"/>
        <rFont val="微軟正黑體"/>
        <family val="2"/>
        <charset val="136"/>
      </rPr>
      <t>數量</t>
    </r>
    <r>
      <rPr>
        <sz val="9"/>
        <color rgb="FF000000"/>
        <rFont val="Arial"/>
        <family val="2"/>
      </rPr>
      <t xml:space="preserve"> Quantity</t>
    </r>
    <phoneticPr fontId="1" type="noConversion"/>
  </si>
  <si>
    <r>
      <rPr>
        <sz val="9"/>
        <color rgb="FF000000"/>
        <rFont val="微軟正黑體"/>
        <family val="2"/>
        <charset val="136"/>
      </rPr>
      <t>單位</t>
    </r>
    <r>
      <rPr>
        <sz val="9"/>
        <color rgb="FF000000"/>
        <rFont val="Arial"/>
        <family val="2"/>
      </rPr>
      <t xml:space="preserve"> Unit</t>
    </r>
    <phoneticPr fontId="1" type="noConversion"/>
  </si>
  <si>
    <t>Unit</t>
    <phoneticPr fontId="1" type="noConversion"/>
  </si>
  <si>
    <r>
      <rPr>
        <b/>
        <sz val="11"/>
        <color rgb="FF000000"/>
        <rFont val="微軟正黑體"/>
        <family val="2"/>
        <charset val="136"/>
      </rPr>
      <t>委託測試項目</t>
    </r>
    <phoneticPr fontId="1"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</si>
  <si>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 type="noConversion"/>
  </si>
  <si>
    <t>Signature</t>
    <phoneticPr fontId="1" type="noConversion"/>
  </si>
  <si>
    <t xml:space="preserve">Date in: </t>
    <phoneticPr fontId="1" type="noConversion"/>
  </si>
  <si>
    <t>Date out:</t>
    <phoneticPr fontId="1" type="noConversion"/>
  </si>
  <si>
    <t>抗菌試驗</t>
    <phoneticPr fontId="1" type="noConversion"/>
  </si>
  <si>
    <t>超微量工業安全實驗室委託試驗申請書- 抗菌試驗</t>
    <phoneticPr fontId="1"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</si>
  <si>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</si>
  <si>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</si>
  <si>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 type="noConversion"/>
  </si>
  <si>
    <t>連絡電話台北:02-22993279 #7122~7124/7129/7131 傳真02-22981338, 台中:04-23591515 #1500~1502/1505 傳真04-23592949, 高雄:07-3012121 #4804/4805/4809 傳真07-3010860</t>
  </si>
  <si>
    <t>  </t>
    <phoneticPr fontId="1" type="noConversion"/>
  </si>
  <si>
    <t>  </t>
  </si>
  <si>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</si>
  <si>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</si>
  <si>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</si>
  <si>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</si>
  <si>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</si>
  <si>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</si>
  <si>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</si>
  <si>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</si>
  <si>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</si>
  <si>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</si>
  <si>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 type="noConversion"/>
  </si>
  <si>
    <t>※申請廠商聯絡人 Contact Person :</t>
  </si>
  <si>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</si>
  <si>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 type="noConversion"/>
  </si>
  <si>
    <r>
      <rPr>
        <sz val="10"/>
        <color theme="1"/>
        <rFont val="微軟正黑體"/>
        <family val="2"/>
        <charset val="136"/>
      </rPr>
      <t>同發票廠商</t>
    </r>
    <r>
      <rPr>
        <sz val="10"/>
        <color theme="1"/>
        <rFont val="Arial"/>
        <family val="2"/>
      </rPr>
      <t xml:space="preserve"> As Invoice company</t>
    </r>
    <phoneticPr fontId="1"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</si>
  <si>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</si>
  <si>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</si>
  <si>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</si>
  <si>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</si>
  <si>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</si>
  <si>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</si>
  <si>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</si>
  <si>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</si>
  <si>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</si>
  <si>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</si>
  <si>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1"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</si>
  <si>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</si>
  <si>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</si>
  <si>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</si>
  <si>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</si>
  <si>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微軟正黑體"/>
        <family val="2"/>
        <charset val="136"/>
      </rPr>
      <t>分機</t>
    </r>
    <r>
      <rPr>
        <b/>
        <sz val="10"/>
        <rFont val="Arial"/>
        <family val="2"/>
      </rPr>
      <t xml:space="preserve"> Ext :</t>
    </r>
    <phoneticPr fontId="1" type="noConversion"/>
  </si>
  <si>
    <r>
      <rPr>
        <b/>
        <sz val="10"/>
        <rFont val="微軟正黑體"/>
        <family val="2"/>
        <charset val="136"/>
      </rPr>
      <t>手機</t>
    </r>
    <r>
      <rPr>
        <b/>
        <sz val="10"/>
        <rFont val="Arial"/>
        <family val="2"/>
      </rPr>
      <t xml:space="preserve"> Mobile :</t>
    </r>
    <phoneticPr fontId="1" type="noConversion"/>
  </si>
  <si>
    <r>
      <rPr>
        <b/>
        <sz val="10"/>
        <rFont val="微軟正黑體"/>
        <family val="2"/>
        <charset val="136"/>
      </rPr>
      <t>傳真</t>
    </r>
    <r>
      <rPr>
        <b/>
        <sz val="10"/>
        <rFont val="Arial"/>
        <family val="2"/>
      </rPr>
      <t xml:space="preserve"> Fax :</t>
    </r>
    <phoneticPr fontId="1"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</si>
  <si>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 type="noConversion"/>
  </si>
  <si>
    <r>
      <rPr>
        <b/>
        <sz val="10"/>
        <rFont val="微軟正黑體"/>
        <family val="2"/>
        <charset val="136"/>
      </rPr>
      <t>聯絡人</t>
    </r>
    <r>
      <rPr>
        <b/>
        <sz val="10"/>
        <rFont val="Arial"/>
        <family val="2"/>
      </rPr>
      <t>Contact Person :</t>
    </r>
    <phoneticPr fontId="1" type="noConversion"/>
  </si>
  <si>
    <t>電子郵件 E-mail :</t>
  </si>
  <si>
    <t>聯絡人Contact Person :</t>
  </si>
  <si>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</si>
  <si>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</si>
  <si>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</si>
  <si>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</si>
  <si>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</si>
  <si>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</si>
  <si>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</si>
  <si>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</si>
  <si>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</si>
  <si>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</si>
  <si>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</si>
  <si>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Microsoft JhengHei"/>
        <family val="2"/>
      </rPr>
      <t>付款</t>
    </r>
    <r>
      <rPr>
        <b/>
        <sz val="10"/>
        <rFont val="微軟正黑體"/>
        <family val="2"/>
        <charset val="136"/>
      </rPr>
      <t>聯絡人</t>
    </r>
    <r>
      <rPr>
        <b/>
        <sz val="10"/>
        <rFont val="Arial"/>
        <family val="2"/>
      </rPr>
      <t>Contact Person :</t>
    </r>
    <phoneticPr fontId="1" type="noConversion"/>
  </si>
  <si>
    <t>付款聯絡人Contact Person :</t>
  </si>
  <si>
    <r>
      <rPr>
        <b/>
        <sz val="10"/>
        <color rgb="FF000000"/>
        <rFont val="微軟正黑體"/>
        <family val="2"/>
        <charset val="136"/>
      </rPr>
      <t>服務類別</t>
    </r>
    <r>
      <rPr>
        <b/>
        <sz val="10"/>
        <color rgb="FF000000"/>
        <rFont val="Arial"/>
        <family val="2"/>
      </rPr>
      <t xml:space="preserve"> Service type :</t>
    </r>
    <phoneticPr fontId="1" type="noConversion"/>
  </si>
  <si>
    <r>
      <rPr>
        <sz val="10"/>
        <color rgb="FF000000"/>
        <rFont val="微軟正黑體"/>
        <family val="2"/>
        <charset val="136"/>
      </rPr>
      <t>普通件</t>
    </r>
    <r>
      <rPr>
        <sz val="10"/>
        <color rgb="FF000000"/>
        <rFont val="Arial"/>
        <family val="2"/>
      </rPr>
      <t xml:space="preserve"> General</t>
    </r>
    <phoneticPr fontId="1"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</si>
  <si>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</si>
  <si>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 type="noConversion"/>
  </si>
  <si>
    <t>(若未勾選一律以普件處理Default for General)</t>
    <phoneticPr fontId="1"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</si>
  <si>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</si>
  <si>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</si>
  <si>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</si>
  <si>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</si>
  <si>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</si>
  <si>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</si>
  <si>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</si>
  <si>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</si>
  <si>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</si>
  <si>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</si>
  <si>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 type="noConversion"/>
  </si>
  <si>
    <t>測項及報告使用目的Testing purpose :</t>
  </si>
  <si>
    <t>自主管理For self-management</t>
  </si>
  <si>
    <t>出口使用For export</t>
  </si>
  <si>
    <t xml:space="preserve">政府法規要求 For regulations  </t>
  </si>
  <si>
    <t>未填寫以中文提供。If not filled in, provided in Chinese.</t>
    <phoneticPr fontId="1"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</si>
  <si>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</si>
  <si>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</si>
  <si>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</si>
  <si>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</si>
  <si>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1"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</si>
  <si>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</si>
  <si>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 type="noConversion"/>
  </si>
  <si>
    <r>
      <rPr>
        <sz val="10"/>
        <color rgb="FF000000"/>
        <rFont val="微軟正黑體"/>
        <family val="2"/>
        <charset val="136"/>
      </rPr>
      <t>加發紙本</t>
    </r>
    <r>
      <rPr>
        <sz val="10"/>
        <color rgb="FF000000"/>
        <rFont val="Arial"/>
        <family val="2"/>
      </rPr>
      <t xml:space="preserve"> Apply</t>
    </r>
    <phoneticPr fontId="1"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</si>
  <si>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</si>
  <si>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1"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</si>
  <si>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</si>
  <si>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</si>
  <si>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</si>
  <si>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</si>
  <si>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 type="noConversion"/>
  </si>
  <si>
    <r>
      <rPr>
        <sz val="10"/>
        <color rgb="FF000000"/>
        <rFont val="Microsoft JhengHei"/>
        <family val="2"/>
        <charset val="136"/>
      </rPr>
      <t>同發票廠商</t>
    </r>
    <r>
      <rPr>
        <sz val="10"/>
        <color rgb="FF000000"/>
        <rFont val="Arial"/>
        <family val="2"/>
      </rPr>
      <t>As Invoice company</t>
    </r>
    <phoneticPr fontId="1"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</si>
  <si>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</si>
  <si>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</si>
  <si>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</si>
  <si>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</si>
  <si>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1" type="noConversion"/>
  </si>
  <si>
    <t>Sample Information</t>
    <phoneticPr fontId="1"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</si>
  <si>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 type="noConversion"/>
  </si>
  <si>
    <t>樣品資訊</t>
  </si>
  <si>
    <t>Sample Information</t>
  </si>
  <si>
    <t>※產品名稱 Sample Name(必填required) :</t>
  </si>
  <si>
    <t>※包裝狀態 Packing Condition :</t>
  </si>
  <si>
    <t xml:space="preserve">完整包裝 Intact Packing   </t>
  </si>
  <si>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</si>
  <si>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</si>
  <si>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 type="noConversion"/>
  </si>
  <si>
    <t>※製造/國內負責廠商Supplier/Manufacturer (必填required) :</t>
  </si>
  <si>
    <t>※樣品保存方式 Storage Condition :</t>
  </si>
  <si>
    <t>室溫 Room Temperature</t>
  </si>
  <si>
    <t xml:space="preserve">冷藏 2℃~8℃    </t>
  </si>
  <si>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</si>
  <si>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</si>
  <si>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</si>
  <si>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</si>
  <si>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</si>
  <si>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</si>
  <si>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</si>
  <si>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</si>
  <si>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</si>
  <si>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</si>
  <si>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</si>
  <si>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</si>
  <si>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</si>
  <si>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</si>
  <si>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</si>
  <si>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 type="noConversion"/>
  </si>
  <si>
    <r>
      <rPr>
        <b/>
        <sz val="9"/>
        <color rgb="FF000000"/>
        <rFont val="微軟正黑體"/>
        <family val="2"/>
        <charset val="136"/>
      </rPr>
      <t>管制藥品</t>
    </r>
    <r>
      <rPr>
        <b/>
        <sz val="9"/>
        <color rgb="FF000000"/>
        <rFont val="Arial"/>
        <family val="2"/>
      </rPr>
      <t xml:space="preserve"> Controlled Drug</t>
    </r>
    <phoneticPr fontId="1"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</si>
  <si>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</si>
  <si>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</si>
  <si>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</si>
  <si>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</si>
  <si>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1"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</si>
  <si>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</si>
  <si>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1"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</si>
  <si>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</si>
  <si>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</si>
  <si>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</si>
  <si>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</si>
  <si>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</si>
  <si>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Test Required</t>
    <phoneticPr fontId="1"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</si>
  <si>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 type="noConversion"/>
  </si>
  <si>
    <t>委託測試項目</t>
  </si>
  <si>
    <t>Test(s) Required</t>
  </si>
  <si>
    <t>請於附錄頁中勾選委託檢測項目，若附錄頁未呈現者，請直接填寫於下方。Please pick test item from attachment or fill it in directly below.</t>
  </si>
  <si>
    <t xml:space="preserve"> </t>
    <phoneticPr fontId="1" type="noConversion"/>
  </si>
  <si>
    <t/>
  </si>
  <si>
    <r>
      <rPr>
        <b/>
        <sz val="6"/>
        <color rgb="FF000000"/>
        <rFont val="微軟正黑體"/>
        <family val="2"/>
        <charset val="136"/>
      </rPr>
      <t>備註及聲明</t>
    </r>
    <r>
      <rPr>
        <b/>
        <sz val="6"/>
        <color rgb="FF000000"/>
        <rFont val="Arial"/>
        <family val="2"/>
      </rPr>
      <t>Note and Statement</t>
    </r>
    <phoneticPr fontId="1"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</si>
  <si>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</si>
  <si>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</si>
  <si>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</si>
  <si>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</si>
  <si>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</si>
  <si>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</si>
  <si>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</si>
  <si>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</si>
  <si>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</si>
  <si>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</si>
  <si>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</si>
  <si>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</si>
  <si>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</si>
  <si>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</si>
  <si>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</si>
  <si>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</si>
  <si>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</si>
  <si>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</si>
  <si>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</si>
  <si>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</si>
  <si>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</si>
  <si>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</si>
  <si>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</si>
  <si>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</si>
  <si>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</si>
  <si>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</si>
  <si>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</si>
  <si>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</si>
  <si>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</si>
  <si>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</si>
  <si>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</si>
  <si>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</si>
  <si>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</si>
  <si>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</si>
  <si>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</si>
  <si>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</si>
  <si>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</si>
  <si>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</si>
  <si>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</si>
  <si>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</si>
  <si>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</si>
  <si>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</si>
  <si>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</si>
  <si>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</si>
  <si>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1"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</si>
  <si>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</si>
  <si>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</si>
  <si>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</si>
  <si>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</si>
  <si>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1" type="noConversion"/>
  </si>
  <si>
    <t>By SGS</t>
    <phoneticPr fontId="1" type="noConversion"/>
  </si>
  <si>
    <r>
      <rPr>
        <sz val="8"/>
        <color theme="1"/>
        <rFont val="微軟正黑體"/>
        <family val="2"/>
        <charset val="136"/>
      </rPr>
      <t>樣品及檢測方法是否偏離</t>
    </r>
    <r>
      <rPr>
        <sz val="8"/>
        <color theme="1"/>
        <rFont val="Arial"/>
        <family val="2"/>
      </rPr>
      <t>if the sample or test method are deviated :</t>
    </r>
    <phoneticPr fontId="1"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</si>
  <si>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</si>
  <si>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</si>
  <si>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</si>
  <si>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1"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</si>
  <si>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</si>
  <si>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</si>
  <si>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</si>
  <si>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1" type="noConversion"/>
  </si>
  <si>
    <r>
      <rPr>
        <sz val="8"/>
        <color rgb="FF000000"/>
        <rFont val="微軟正黑體"/>
        <family val="2"/>
        <charset val="136"/>
      </rPr>
      <t>樣品失溫</t>
    </r>
    <r>
      <rPr>
        <sz val="8"/>
        <color rgb="FF000000"/>
        <rFont val="Arial"/>
        <family val="2"/>
      </rPr>
      <t>Temperature loss</t>
    </r>
    <phoneticPr fontId="1"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</si>
  <si>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</si>
  <si>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</si>
  <si>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1" type="noConversion"/>
  </si>
  <si>
    <r>
      <rPr>
        <sz val="8"/>
        <color rgb="FF000000"/>
        <rFont val="微軟正黑體"/>
        <family val="2"/>
        <charset val="136"/>
      </rPr>
      <t>檢測方法非最新版本</t>
    </r>
    <r>
      <rPr>
        <sz val="8"/>
        <color rgb="FF000000"/>
        <rFont val="Arial"/>
        <family val="2"/>
      </rPr>
      <t>Test method is not a latest version.</t>
    </r>
    <phoneticPr fontId="1"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</si>
  <si>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</si>
  <si>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</si>
  <si>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</si>
  <si>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</si>
  <si>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1" type="noConversion"/>
  </si>
  <si>
    <t>其他 Others</t>
  </si>
  <si>
    <t xml:space="preserve">報告號碼(Report No):                                         </t>
  </si>
  <si>
    <t xml:space="preserve">                                    </t>
  </si>
  <si>
    <t xml:space="preserve">Date in: </t>
  </si>
  <si>
    <t>Date out:</t>
  </si>
  <si>
    <t>Ultra Trace and Industrial Safety Hygiene Laboratory Application Form -Antibacterial test</t>
    <phoneticPr fontId="1" type="noConversion"/>
  </si>
  <si>
    <r>
      <rPr>
        <sz val="9"/>
        <rFont val="微軟正黑體"/>
        <family val="2"/>
        <charset val="136"/>
      </rPr>
      <t>室溫</t>
    </r>
    <r>
      <rPr>
        <b/>
        <sz val="10"/>
        <rFont val="Arial"/>
        <family val="2"/>
      </rPr>
      <t>Room Temperature</t>
    </r>
    <phoneticPr fontId="1"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</si>
  <si>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</si>
  <si>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 type="noConversion"/>
  </si>
  <si>
    <t>2025.07.21</t>
    <phoneticPr fontId="1" type="noConversion"/>
  </si>
  <si>
    <r>
      <t xml:space="preserve">Received amount:
</t>
    </r>
    <r>
      <rPr>
        <b/>
        <sz val="8"/>
        <color theme="1"/>
        <rFont val="Microsoft JhengHei"/>
        <family val="2"/>
        <charset val="136"/>
      </rPr>
      <t>(       同樣品量之單位)</t>
    </r>
    <phoneticPr fontId="1"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</si>
  <si>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</si>
  <si>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</si>
  <si>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1"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</si>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</sst>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72">
    <font>
      <sz val="11"/>
      <color theme="1"/>
      <name val="新細明體"/>
      <family val="2"/>
      <charset val="136"/>
      <scheme val="minor"/>
    </font>
    <font>
      <sz val="9"/>
      <name val="新細明體"/>
      <family val="2"/>
      <charset val="136"/>
      <scheme val="minor"/>
    </font>
    <font>
      <sz val="9"/>
      <color theme="1"/>
      <name val="微軟正黑體"/>
      <family val="2"/>
      <charset val="136"/>
    </font>
    <font>
      <b/>
      <sz val="9"/>
      <color rgb="FF000000"/>
      <name val="微軟正黑體"/>
      <family val="2"/>
      <charset val="136"/>
    </font>
    <font>
      <b/>
      <sz val="8"/>
      <color rgb="FFFF0000"/>
      <name val="微軟正黑體"/>
      <family val="2"/>
      <charset val="136"/>
    </font>
    <font>
      <u/>
      <sz val="11"/>
      <color theme="10"/>
      <name val="新細明體"/>
      <family val="2"/>
      <charset val="136"/>
      <scheme val="minor"/>
    </font>
    <font>
      <sz val="9"/>
      <color rgb="FF000000"/>
      <name val="微軟正黑體"/>
      <family val="2"/>
      <charset val="136"/>
    </font>
    <font>
      <b/>
      <sz val="8"/>
      <color rgb="FF000000"/>
      <name val="微軟正黑體"/>
      <family val="2"/>
      <charset val="136"/>
    </font>
    <font>
      <b/>
      <vertAlign val="superscript"/>
      <sz val="9"/>
      <color rgb="FFFF0000"/>
      <name val="微軟正黑體"/>
      <family val="2"/>
      <charset val="136"/>
    </font>
    <font>
      <b/>
      <sz val="12"/>
      <name val="微軟正黑體"/>
      <family val="2"/>
      <charset val="136"/>
    </font>
    <font>
      <sz val="11"/>
      <color theme="1"/>
      <name val="微軟正黑體"/>
      <family val="2"/>
      <charset val="136"/>
    </font>
    <font>
      <vertAlign val="superscript"/>
      <sz val="9"/>
      <color rgb="FFFF0000"/>
      <name val="微軟正黑體"/>
      <family val="2"/>
      <charset val="136"/>
    </font>
    <font>
      <b/>
      <sz val="9"/>
      <color rgb="FFFF0000"/>
      <name val="微軟正黑體"/>
      <family val="2"/>
      <charset val="136"/>
    </font>
    <font>
      <sz val="9"/>
      <color theme="1"/>
      <name val="新細明體"/>
      <family val="2"/>
      <charset val="136"/>
      <scheme val="minor"/>
    </font>
    <font>
      <b/>
      <sz val="10"/>
      <color theme="5" tint="0.79998168889431442"/>
      <name val="微軟正黑體"/>
      <family val="2"/>
      <charset val="136"/>
    </font>
    <font>
      <b/>
      <sz val="8"/>
      <color theme="1"/>
      <name val="新細明體"/>
      <family val="2"/>
      <charset val="136"/>
      <scheme val="minor"/>
    </font>
    <font>
      <sz val="10"/>
      <color theme="1"/>
      <name val="微軟正黑體"/>
      <family val="2"/>
      <charset val="136"/>
    </font>
    <font>
      <sz val="9"/>
      <color rgb="FFFFFFFF"/>
      <name val="微軟正黑體"/>
      <family val="2"/>
      <charset val="136"/>
    </font>
    <font>
      <sz val="9"/>
      <name val="微軟正黑體"/>
      <family val="2"/>
      <charset val="136"/>
    </font>
    <font>
      <sz val="8"/>
      <name val="新細明體"/>
      <family val="2"/>
      <charset val="136"/>
      <scheme val="minor"/>
    </font>
    <font>
      <b/>
      <sz val="8"/>
      <name val="新細明體"/>
      <family val="2"/>
      <charset val="136"/>
      <scheme val="minor"/>
    </font>
    <font>
      <u/>
      <sz val="10"/>
      <name val="微軟正黑體"/>
      <family val="2"/>
      <charset val="136"/>
    </font>
    <font>
      <sz val="10"/>
      <color rgb="FF000000"/>
      <name val="微軟正黑體"/>
      <family val="2"/>
      <charset val="136"/>
    </font>
    <font>
      <sz val="8"/>
      <color rgb="FF000000"/>
      <name val="微軟正黑體"/>
      <family val="2"/>
      <charset val="136"/>
    </font>
    <font>
      <b/>
      <sz val="10"/>
      <color theme="1"/>
      <name val="微軟正黑體"/>
      <family val="2"/>
      <charset val="136"/>
    </font>
    <font>
      <sz val="10"/>
      <color rgb="FFFFFFFF"/>
      <name val="微軟正黑體"/>
      <family val="2"/>
      <charset val="136"/>
    </font>
    <font>
      <b/>
      <sz val="9"/>
      <color theme="1"/>
      <name val="Arial"/>
      <family val="2"/>
    </font>
    <font>
      <b/>
      <u/>
      <sz val="14"/>
      <color theme="10"/>
      <name val="新細明體"/>
      <family val="1"/>
      <charset val="136"/>
      <scheme val="minor"/>
    </font>
    <font>
      <b/>
      <sz val="36"/>
      <color rgb="FF000000"/>
      <name val="微軟正黑體"/>
      <family val="2"/>
      <charset val="136"/>
    </font>
    <font>
      <b/>
      <sz val="14"/>
      <color rgb="FFFF0000"/>
      <name val="微軟正黑體"/>
      <family val="2"/>
      <charset val="136"/>
    </font>
    <font>
      <sz val="12"/>
      <color theme="1"/>
      <name val="微軟正黑體"/>
      <family val="2"/>
      <charset val="136"/>
    </font>
    <font>
      <b/>
      <sz val="12"/>
      <color theme="1"/>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u/>
      <sz val="12"/>
      <color rgb="FF000000"/>
      <name val="微軟正黑體"/>
      <family val="2"/>
      <charset val="136"/>
    </font>
    <font>
      <sz val="12"/>
      <color theme="1"/>
      <name val="新細明體"/>
      <family val="2"/>
      <charset val="136"/>
      <scheme val="minor"/>
    </font>
    <font>
      <sz val="8"/>
      <color rgb="FF000000"/>
      <name val="Arial"/>
      <family val="2"/>
    </font>
    <font>
      <sz val="9"/>
      <color rgb="FF000000"/>
      <name val="Arial"/>
      <family val="2"/>
    </font>
    <font>
      <sz val="8"/>
      <color theme="1"/>
      <name val="微軟正黑體"/>
      <family val="2"/>
      <charset val="136"/>
    </font>
    <font>
      <b/>
      <sz val="8"/>
      <color rgb="FFFF6600"/>
      <name val="微軟正黑體"/>
      <family val="2"/>
      <charset val="136"/>
    </font>
    <font>
      <b/>
      <sz val="9"/>
      <color rgb="FFFF6600"/>
      <name val="微軟正黑體"/>
      <family val="2"/>
      <charset val="136"/>
    </font>
    <font>
      <b/>
      <sz val="8"/>
      <color theme="1"/>
      <name val="微軟正黑體"/>
      <family val="2"/>
      <charset val="136"/>
    </font>
    <font>
      <u/>
      <sz val="8"/>
      <color rgb="FF000000"/>
      <name val="微軟正黑體"/>
      <family val="2"/>
      <charset val="136"/>
    </font>
    <font>
      <b/>
      <sz val="8"/>
      <color theme="1"/>
      <name val="Arial"/>
      <family val="2"/>
    </font>
    <font>
      <b/>
      <sz val="8"/>
      <color rgb="FFFF0000"/>
      <name val="Arial"/>
      <family val="2"/>
    </font>
    <font>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9"/>
      <color rgb="FF000000"/>
      <name val="Arial"/>
      <family val="2"/>
    </font>
    <font>
      <b/>
      <u/>
      <sz val="8"/>
      <color rgb="FF000000"/>
      <name val="Arial"/>
      <family val="2"/>
      <charset val="136"/>
    </font>
    <font>
      <b/>
      <u/>
      <sz val="8"/>
      <color theme="1"/>
      <name val="微軟正黑體"/>
      <family val="2"/>
      <charset val="136"/>
    </font>
    <font>
      <b/>
      <u/>
      <sz val="9"/>
      <color theme="1"/>
      <name val="微軟正黑體"/>
      <family val="2"/>
      <charset val="136"/>
    </font>
    <font>
      <b/>
      <sz val="9"/>
      <color theme="1"/>
      <name val="微軟正黑體"/>
      <family val="2"/>
      <charset val="136"/>
    </font>
    <font>
      <b/>
      <sz val="8"/>
      <color theme="1"/>
      <name val="Arial"/>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b/>
      <sz val="10"/>
      <name val="微軟正黑體"/>
      <family val="2"/>
      <charset val="136"/>
    </font>
    <font>
      <sz val="11"/>
      <color theme="1"/>
      <name val="Arial"/>
      <family val="2"/>
    </font>
    <font>
      <sz val="10"/>
      <color theme="1"/>
      <name val="Arial"/>
      <family val="2"/>
    </font>
    <font>
      <sz val="9"/>
      <color theme="1"/>
      <name val="Arial Unicode MS"/>
      <family val="2"/>
      <charset val="136"/>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b/>
      <sz val="11"/>
      <color theme="1"/>
      <name val="Arial"/>
      <family val="2"/>
    </font>
    <font>
      <sz val="11"/>
      <color rgb="FFFFFFFF"/>
      <name val="新細明體"/>
      <family val="2"/>
      <charset val="136"/>
      <scheme val="minor"/>
    </font>
    <font>
      <b/>
      <sz val="10"/>
      <name val="Arial"/>
      <family val="2"/>
    </font>
    <font>
      <sz val="10"/>
      <color rgb="FFFFFFFF"/>
      <name val="Arial"/>
      <family val="2"/>
    </font>
    <font>
      <sz val="10"/>
      <color theme="1"/>
      <name val="Arial"/>
      <family val="2"/>
      <charset val="136"/>
    </font>
    <font>
      <sz val="10"/>
      <color rgb="FF000000"/>
      <name val="Arial"/>
      <family val="2"/>
    </font>
    <font>
      <sz val="9"/>
      <color theme="1"/>
      <name val="Arial"/>
      <family val="2"/>
    </font>
    <font>
      <b/>
      <sz val="10"/>
      <color rgb="FFFF0000"/>
      <name val="Arial"/>
      <family val="2"/>
    </font>
    <font>
      <sz val="10"/>
      <color rgb="FF000000"/>
      <name val="Arial"/>
      <family val="2"/>
      <charset val="136"/>
    </font>
    <font>
      <b/>
      <sz val="8"/>
      <color rgb="FFFF0000"/>
      <name val="Arial"/>
      <family val="2"/>
      <charset val="136"/>
    </font>
    <font>
      <b/>
      <sz val="8"/>
      <name val="Arial"/>
      <family val="2"/>
    </font>
    <font>
      <b/>
      <sz val="10"/>
      <color rgb="FFFFFFFF"/>
      <name val="Arial"/>
      <family val="2"/>
    </font>
    <font>
      <b/>
      <sz val="8"/>
      <color rgb="FF000000"/>
      <name val="Arial"/>
      <family val="2"/>
    </font>
    <font>
      <sz val="8"/>
      <name val="Arial"/>
      <family val="2"/>
    </font>
    <font>
      <b/>
      <sz val="9"/>
      <color rgb="FFFFFFFF"/>
      <name val="Arial"/>
      <family val="2"/>
    </font>
    <font>
      <sz val="9"/>
      <name val="Arial"/>
      <family val="2"/>
    </font>
    <font>
      <b/>
      <sz val="9"/>
      <color rgb="FF000000"/>
      <name val="Arial"/>
      <family val="2"/>
    </font>
    <font>
      <b/>
      <sz val="10"/>
      <color rgb="FF000000"/>
      <name val="Arial"/>
      <family val="2"/>
      <charset val="136"/>
    </font>
    <font>
      <sz val="11"/>
      <color rgb="FFFFFFFF"/>
      <name val="Arial"/>
      <family val="2"/>
    </font>
    <font>
      <b/>
      <vertAlign val="superscript"/>
      <sz val="8"/>
      <color rgb="FFFF0000"/>
      <name val="微軟正黑體"/>
      <family val="2"/>
      <charset val="136"/>
    </font>
    <font>
      <sz val="6"/>
      <color theme="1"/>
      <name val="Arial"/>
      <family val="2"/>
      <charset val="136"/>
    </font>
    <font>
      <sz val="6"/>
      <color theme="1"/>
      <name val="Arial Unicode MS"/>
      <family val="2"/>
      <charset val="136"/>
    </font>
    <font>
      <sz val="6"/>
      <color theme="1"/>
      <name val="Arial"/>
      <family val="2"/>
    </font>
    <font>
      <sz val="6"/>
      <name val="Arial"/>
      <family val="2"/>
    </font>
    <font>
      <sz val="6"/>
      <name val="微軟正黑體"/>
      <family val="2"/>
      <charset val="136"/>
    </font>
    <font>
      <b/>
      <sz val="7"/>
      <color rgb="FFFF0000"/>
      <name val="Arial"/>
      <family val="2"/>
    </font>
    <font>
      <b/>
      <sz val="10"/>
      <color theme="1"/>
      <name val="Arial"/>
      <family val="2"/>
    </font>
    <font>
      <b/>
      <sz val="7"/>
      <color theme="1"/>
      <name val="Arial"/>
      <family val="2"/>
    </font>
    <font>
      <b/>
      <sz val="11"/>
      <color theme="1"/>
      <name val="微軟正黑體"/>
      <family val="2"/>
      <charset val="136"/>
    </font>
    <font>
      <sz val="7"/>
      <color theme="1"/>
      <name val="Arial"/>
      <family val="2"/>
    </font>
    <font>
      <b/>
      <sz val="7"/>
      <color theme="1"/>
      <name val="微軟正黑體"/>
      <family val="2"/>
      <charset val="136"/>
    </font>
    <font>
      <sz val="8"/>
      <color theme="1"/>
      <name val="新細明體"/>
      <family val="2"/>
      <charset val="136"/>
      <scheme val="minor"/>
    </font>
    <font>
      <sz val="11"/>
      <color theme="0"/>
      <name val="新細明體"/>
      <family val="2"/>
      <charset val="136"/>
      <scheme val="minor"/>
    </font>
    <font>
      <sz val="7"/>
      <color theme="1"/>
      <name val="Arial"/>
      <family val="2"/>
      <charset val="136"/>
    </font>
    <font>
      <sz val="7"/>
      <color theme="1"/>
      <name val="Microsoft JhengHei"/>
      <family val="2"/>
    </font>
    <font>
      <sz val="7"/>
      <color theme="1"/>
      <name val="微軟正黑體"/>
      <family val="2"/>
      <charset val="136"/>
    </font>
    <font>
      <b/>
      <sz val="11"/>
      <color theme="0"/>
      <name val="微軟正黑體"/>
      <family val="2"/>
      <charset val="136"/>
    </font>
    <font>
      <sz val="9"/>
      <color theme="1"/>
      <name val="Arial"/>
      <family val="2"/>
      <charset val="136"/>
    </font>
    <font>
      <sz val="10"/>
      <name val="Arial"/>
      <family val="2"/>
    </font>
    <font>
      <sz val="10"/>
      <name val="微軟正黑體"/>
      <family val="2"/>
      <charset val="136"/>
    </font>
    <font>
      <b/>
      <sz val="10"/>
      <name val="Arial"/>
      <family val="2"/>
      <charset val="136"/>
    </font>
    <font>
      <b/>
      <sz val="11"/>
      <color rgb="FFFFFF00"/>
      <name val="微軟正黑體"/>
      <family val="2"/>
      <charset val="136"/>
    </font>
    <font>
      <b/>
      <sz val="10"/>
      <color rgb="FFFFFF00"/>
      <name val="微軟正黑體"/>
      <family val="2"/>
      <charset val="136"/>
    </font>
    <font>
      <b/>
      <sz val="12"/>
      <color theme="0"/>
      <name val="微軟正黑體"/>
      <family val="2"/>
      <charset val="136"/>
    </font>
    <font>
      <b/>
      <sz val="10"/>
      <color theme="1"/>
      <name val="Arial"/>
      <family val="2"/>
      <charset val="136"/>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u/>
      <sz val="16"/>
      <color rgb="FFFFFF00"/>
      <name val="微軟正黑體"/>
      <family val="2"/>
      <charset val="136"/>
    </font>
    <font>
      <b/>
      <sz val="10"/>
      <color rgb="FF000000"/>
      <name val="Microsoft JhengHei"/>
      <family val="2"/>
    </font>
    <font>
      <b/>
      <sz val="10"/>
      <name val="Microsoft JhengHei"/>
      <family val="2"/>
    </font>
    <font>
      <b/>
      <sz val="7"/>
      <color rgb="FFFF0000"/>
      <name val="Arial"/>
      <family val="2"/>
      <charset val="136"/>
    </font>
    <font>
      <b/>
      <sz val="7"/>
      <color rgb="FFFF0000"/>
      <name val="微軟正黑體"/>
      <family val="2"/>
      <charset val="136"/>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b/>
      <sz val="9"/>
      <color rgb="FF000000"/>
      <name val="Arial"/>
      <family val="2"/>
      <charset val="136"/>
    </font>
    <font>
      <b/>
      <sz val="6"/>
      <color rgb="FFFF0000"/>
      <name val="Arial"/>
      <family val="2"/>
      <charset val="136"/>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sz val="6"/>
      <color theme="1"/>
      <name val="微軟正黑體"/>
      <family val="2"/>
      <charset val="136"/>
    </font>
    <font>
      <sz val="6"/>
      <color theme="0" tint="-0.499984740745262"/>
      <name val="Arial"/>
      <family val="2"/>
    </font>
    <font>
      <b/>
      <sz val="11"/>
      <color rgb="FF000000"/>
      <name val="Arial"/>
      <family val="2"/>
      <charset val="136"/>
    </font>
    <font>
      <sz val="12"/>
      <color theme="1"/>
      <name val="Arial"/>
      <family val="2"/>
    </font>
    <font>
      <sz val="8"/>
      <color theme="1"/>
      <name val="Arial"/>
      <family val="2"/>
      <charset val="136"/>
    </font>
    <font>
      <sz val="8"/>
      <color rgb="FFFFFFFF"/>
      <name val="Arial"/>
      <family val="2"/>
    </font>
    <font>
      <sz val="8"/>
      <color rgb="FF000000"/>
      <name val="Arial"/>
      <family val="2"/>
      <charset val="136"/>
    </font>
    <font>
      <sz val="9"/>
      <color rgb="FFFFFFFF"/>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10">
    <fill>
      <patternFill patternType="none"/>
    </fill>
    <fill>
      <patternFill patternType="gray125"/>
    </fill>
    <fill>
      <patternFill patternType="solid">
        <fgColor rgb="FFFCE4D6"/>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
      <patternFill patternType="solid">
        <fgColor rgb="FFFFFF00"/>
        <bgColor indexed="64"/>
      </patternFill>
    </fill>
  </fills>
  <borders count="133">
    <border>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right style="thin">
        <color indexed="64"/>
      </right>
      <top style="double">
        <color indexed="64"/>
      </top>
      <bottom style="hair">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757">
    <xf numFmtId="0" fontId="0" fillId="0" borderId="0" xfId="0">
      <alignment vertical="center"/>
    </xf>
    <xf numFmtId="0" fontId="2" fillId="0" borderId="0" xfId="0" applyFont="1">
      <alignment vertical="center"/>
    </xf>
    <xf numFmtId="0" fontId="10" fillId="0" borderId="0" xfId="0" applyFont="1">
      <alignment vertical="center"/>
    </xf>
    <xf numFmtId="0" fontId="12" fillId="0" borderId="0" xfId="0" applyFont="1">
      <alignment vertical="center"/>
    </xf>
    <xf numFmtId="0" fontId="6" fillId="2" borderId="0" xfId="0" applyFont="1" applyFill="1" applyAlignment="1">
      <alignment vertical="center"/>
    </xf>
    <xf numFmtId="0" fontId="9" fillId="0" borderId="0" xfId="0" applyFont="1" applyAlignment="1">
      <alignment horizontal="center" vertical="center"/>
    </xf>
    <xf numFmtId="0" fontId="13" fillId="0" borderId="0" xfId="0" applyFont="1">
      <alignment vertical="center"/>
    </xf>
    <xf numFmtId="0" fontId="0" fillId="0" borderId="0" xfId="0" applyProtection="1">
      <alignment vertical="center"/>
      <protection locked="0" hidden="1"/>
    </xf>
    <xf numFmtId="0" fontId="1"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pplyProtection="1">
      <alignment horizontal="center" vertical="center"/>
      <protection locked="0" hidden="1"/>
    </xf>
    <xf numFmtId="0" fontId="14" fillId="3" borderId="0" xfId="0" applyFont="1" applyFill="1">
      <alignment vertical="center"/>
    </xf>
    <xf numFmtId="0" fontId="15" fillId="0" borderId="0" xfId="0" applyFont="1" applyAlignment="1">
      <alignment vertical="top"/>
    </xf>
    <xf numFmtId="0" fontId="0" fillId="0" borderId="0" xfId="0" applyProtection="1">
      <alignment vertical="center"/>
      <protection locked="0"/>
    </xf>
    <xf numFmtId="0" fontId="14" fillId="3" borderId="0" xfId="0" applyFont="1" applyFill="1" applyProtection="1">
      <alignment vertical="center"/>
      <protection locked="0" hidden="1"/>
    </xf>
    <xf numFmtId="0" fontId="16" fillId="0" borderId="0" xfId="0" applyFont="1" applyProtection="1">
      <alignment vertical="center"/>
      <protection locked="0" hidden="1"/>
    </xf>
    <xf numFmtId="0" fontId="15" fillId="0" borderId="0" xfId="0" applyFont="1" applyAlignment="1" applyProtection="1">
      <alignment vertical="top" wrapText="1"/>
      <protection locked="0" hidden="1"/>
    </xf>
    <xf numFmtId="0" fontId="17" fillId="0" borderId="0" xfId="0" applyFont="1">
      <alignment vertical="center"/>
    </xf>
    <xf numFmtId="0" fontId="19" fillId="0" borderId="0" xfId="0" applyFont="1">
      <alignment vertical="center"/>
    </xf>
    <xf numFmtId="0" fontId="20" fillId="0" borderId="0" xfId="0" applyFont="1" applyAlignment="1">
      <alignment vertical="top"/>
    </xf>
    <xf numFmtId="0" fontId="2" fillId="4" borderId="0" xfId="0" applyFont="1" applyFill="1">
      <alignment vertical="center"/>
    </xf>
    <xf numFmtId="0" fontId="17" fillId="4" borderId="0" xfId="0" applyFont="1" applyFill="1">
      <alignment vertical="center"/>
    </xf>
    <xf numFmtId="0" fontId="6" fillId="4" borderId="0" xfId="0" applyFont="1" applyFill="1">
      <alignment vertical="center"/>
    </xf>
    <xf numFmtId="0" fontId="0" fillId="0" borderId="0" xfId="0" applyAlignment="1">
      <alignment vertical="top" wrapText="1"/>
    </xf>
    <xf numFmtId="0" fontId="0" fillId="0" borderId="0" xfId="0" applyAlignment="1">
      <alignment vertical="center" wrapText="1"/>
    </xf>
    <xf numFmtId="14" fontId="10" fillId="0" borderId="0" xfId="0" applyNumberFormat="1" applyFont="1">
      <alignment vertical="center"/>
    </xf>
    <xf numFmtId="0" fontId="14" fillId="3" borderId="0" xfId="0" applyFont="1" applyFill="1" applyProtection="1">
      <alignment vertical="center"/>
      <protection locked="0"/>
    </xf>
    <xf numFmtId="0" fontId="16" fillId="0" borderId="0" xfId="0" applyFont="1" applyProtection="1">
      <alignment vertical="center"/>
      <protection locked="0"/>
    </xf>
    <xf numFmtId="0" fontId="25" fillId="0" borderId="2" xfId="0" applyFont="1" applyBorder="1" applyProtection="1">
      <alignment vertical="center"/>
      <protection locked="0"/>
    </xf>
    <xf numFmtId="0" fontId="16" fillId="0" borderId="0" xfId="0" applyFont="1" applyAlignment="1" applyProtection="1">
      <alignment vertical="center" wrapText="1"/>
      <protection locked="0"/>
    </xf>
    <xf numFmtId="0" fontId="16" fillId="0" borderId="1" xfId="0" applyFont="1" applyBorder="1" applyAlignment="1" applyProtection="1">
      <alignment vertical="center" wrapText="1"/>
      <protection locked="0"/>
    </xf>
    <xf numFmtId="0" fontId="16" fillId="0" borderId="7" xfId="0" applyFont="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0" fillId="4" borderId="0" xfId="0" applyFill="1">
      <alignment vertical="center"/>
    </xf>
    <xf numFmtId="0" fontId="32" fillId="4" borderId="0" xfId="0" applyFont="1" applyFill="1">
      <alignment vertical="center"/>
    </xf>
    <xf numFmtId="0" fontId="33" fillId="0" borderId="0" xfId="0" applyFont="1">
      <alignment vertical="center"/>
    </xf>
    <xf numFmtId="0" fontId="30" fillId="4" borderId="0" xfId="0" applyFont="1" applyFill="1">
      <alignment vertical="center"/>
    </xf>
    <xf numFmtId="0" fontId="35" fillId="4" borderId="0" xfId="0" applyFont="1" applyFill="1" applyProtection="1">
      <alignment vertical="center"/>
      <protection locked="0"/>
    </xf>
    <xf numFmtId="0" fontId="36" fillId="4" borderId="0" xfId="0" applyFont="1" applyFill="1">
      <alignment vertical="center"/>
    </xf>
    <xf numFmtId="0" fontId="0" fillId="4" borderId="0" xfId="0" applyFill="1" applyAlignment="1">
      <alignment horizontal="left" vertical="center"/>
    </xf>
    <xf numFmtId="0" fontId="16" fillId="4" borderId="0" xfId="0" applyFont="1" applyFill="1" applyAlignment="1">
      <alignment horizontal="left" vertical="center"/>
    </xf>
    <xf numFmtId="0" fontId="16" fillId="4" borderId="0" xfId="0" applyFont="1" applyFill="1" applyAlignment="1">
      <alignment vertical="center" wrapText="1"/>
    </xf>
    <xf numFmtId="0" fontId="31" fillId="0" borderId="0" xfId="0" applyFont="1">
      <alignment vertical="center"/>
    </xf>
    <xf numFmtId="0" fontId="6" fillId="0" borderId="0" xfId="0" applyFont="1">
      <alignment vertical="center"/>
    </xf>
    <xf numFmtId="0" fontId="38" fillId="0" borderId="0" xfId="0" applyFont="1">
      <alignment vertical="center"/>
    </xf>
    <xf numFmtId="0" fontId="3" fillId="0" borderId="0" xfId="0" applyFont="1">
      <alignment vertical="center"/>
    </xf>
    <xf numFmtId="0" fontId="41" fillId="0" borderId="0" xfId="0" applyFont="1">
      <alignment vertical="center"/>
    </xf>
    <xf numFmtId="0" fontId="26" fillId="0" borderId="0" xfId="0" applyFont="1">
      <alignment vertical="center"/>
    </xf>
    <xf numFmtId="0" fontId="50" fillId="0" borderId="0" xfId="0" applyFont="1" applyAlignment="1">
      <alignment vertical="center" wrapText="1"/>
    </xf>
    <xf numFmtId="0" fontId="53" fillId="0" borderId="0" xfId="0" applyFont="1">
      <alignment vertical="center"/>
    </xf>
    <xf numFmtId="0" fontId="42" fillId="4" borderId="16" xfId="0" applyFont="1" applyFill="1" applyBorder="1" applyAlignment="1" applyProtection="1">
      <alignment vertical="center" shrinkToFit="1"/>
      <protection locked="0"/>
    </xf>
    <xf numFmtId="0" fontId="54" fillId="0" borderId="0" xfId="0" applyFont="1">
      <alignment vertical="center"/>
    </xf>
    <xf numFmtId="0" fontId="56" fillId="4" borderId="0" xfId="0" applyFont="1" applyFill="1" applyAlignment="1">
      <alignment vertical="center" wrapText="1"/>
    </xf>
    <xf numFmtId="0" fontId="6" fillId="4" borderId="0" xfId="0" applyFont="1" applyFill="1" applyAlignment="1">
      <alignment vertical="center" wrapText="1"/>
    </xf>
    <xf numFmtId="0" fontId="6" fillId="4" borderId="1" xfId="0" applyFont="1" applyFill="1" applyBorder="1" applyAlignment="1">
      <alignment vertical="center" wrapText="1"/>
    </xf>
    <xf numFmtId="0" fontId="2" fillId="4" borderId="0" xfId="0" applyFont="1" applyFill="1" applyBorder="1" applyProtection="1">
      <alignment vertical="center"/>
      <protection locked="0"/>
    </xf>
    <xf numFmtId="0" fontId="17" fillId="4" borderId="0" xfId="0" applyFont="1" applyFill="1" applyBorder="1" applyProtection="1">
      <alignment vertical="center"/>
      <protection locked="0"/>
    </xf>
    <xf numFmtId="0" fontId="6" fillId="4" borderId="0" xfId="0" applyFont="1" applyFill="1" applyBorder="1" applyProtection="1">
      <alignment vertical="center"/>
      <protection locked="0"/>
    </xf>
    <xf numFmtId="0" fontId="12" fillId="0" borderId="0" xfId="0" applyFont="1" applyBorder="1" applyProtection="1">
      <alignment vertical="center"/>
      <protection locked="0"/>
    </xf>
    <xf numFmtId="0" fontId="2" fillId="0" borderId="0" xfId="0" applyFont="1" applyBorder="1" applyProtection="1">
      <alignment vertical="center"/>
      <protection locked="0"/>
    </xf>
    <xf numFmtId="0" fontId="17" fillId="0" borderId="0" xfId="0" applyFont="1" applyBorder="1" applyProtection="1">
      <alignment vertical="center"/>
      <protection locked="0"/>
    </xf>
    <xf numFmtId="0" fontId="66" fillId="0" borderId="0" xfId="0" applyFont="1" applyProtection="1">
      <alignment vertical="center"/>
      <protection locked="0"/>
    </xf>
    <xf numFmtId="0" fontId="75" fillId="0" borderId="0" xfId="0" applyFont="1">
      <alignment vertical="center"/>
    </xf>
    <xf numFmtId="0" fontId="77" fillId="4" borderId="41" xfId="0" applyFont="1" applyFill="1" applyBorder="1" applyAlignment="1">
      <alignment vertical="center" wrapText="1"/>
    </xf>
    <xf numFmtId="0" fontId="72" fillId="4" borderId="41" xfId="0" applyFont="1" applyFill="1" applyBorder="1" applyAlignment="1">
      <alignment vertical="center" wrapText="1"/>
    </xf>
    <xf numFmtId="0" fontId="88" fillId="4" borderId="41" xfId="0" applyFont="1" applyFill="1" applyBorder="1">
      <alignment vertical="center"/>
    </xf>
    <xf numFmtId="0" fontId="0" fillId="0" borderId="0" xfId="0" applyAlignment="1">
      <alignment horizontal="center" vertical="center"/>
    </xf>
    <xf numFmtId="0" fontId="85" fillId="4" borderId="41" xfId="0" applyFont="1" applyFill="1" applyBorder="1" applyAlignment="1">
      <alignment vertical="center" wrapText="1"/>
    </xf>
    <xf numFmtId="0" fontId="92" fillId="4" borderId="41" xfId="0" applyFont="1" applyFill="1" applyBorder="1">
      <alignment vertical="center"/>
    </xf>
    <xf numFmtId="0" fontId="66" fillId="0" borderId="0" xfId="0" applyFont="1" applyAlignment="1" applyProtection="1">
      <alignment vertical="center" wrapText="1"/>
      <protection locked="0"/>
    </xf>
    <xf numFmtId="0" fontId="95" fillId="0" borderId="0" xfId="0" applyFont="1" applyAlignment="1" applyProtection="1">
      <alignment vertical="center" wrapText="1"/>
      <protection locked="0"/>
    </xf>
    <xf numFmtId="0" fontId="105" fillId="0" borderId="0" xfId="0" applyFont="1">
      <alignment vertical="center"/>
    </xf>
    <xf numFmtId="0" fontId="79" fillId="4" borderId="0" xfId="0" applyFont="1" applyFill="1">
      <alignment vertical="center"/>
    </xf>
    <xf numFmtId="0" fontId="46" fillId="4" borderId="88" xfId="0" applyFont="1" applyFill="1" applyBorder="1" applyProtection="1">
      <alignment vertical="center"/>
      <protection locked="0"/>
    </xf>
    <xf numFmtId="0" fontId="110" fillId="0" borderId="0" xfId="0" applyFont="1" applyAlignment="1">
      <alignment horizontal="center" vertical="center"/>
    </xf>
    <xf numFmtId="0" fontId="111" fillId="4" borderId="26" xfId="0" applyFont="1" applyFill="1" applyBorder="1" applyProtection="1">
      <alignment vertical="center"/>
      <protection locked="0"/>
    </xf>
    <xf numFmtId="0" fontId="80" fillId="4" borderId="24" xfId="0" applyFont="1" applyFill="1" applyBorder="1" applyProtection="1">
      <alignment vertical="center"/>
      <protection locked="0"/>
    </xf>
    <xf numFmtId="0" fontId="80" fillId="4" borderId="25" xfId="0" applyFont="1" applyFill="1" applyBorder="1" applyProtection="1">
      <alignment vertical="center"/>
      <protection locked="0"/>
    </xf>
    <xf numFmtId="0" fontId="111" fillId="4" borderId="32" xfId="0" applyFont="1" applyFill="1" applyBorder="1" applyAlignment="1">
      <alignment horizontal="center" vertical="center" shrinkToFit="1"/>
    </xf>
    <xf numFmtId="0" fontId="80" fillId="4" borderId="0" xfId="0" applyFont="1" applyFill="1" applyAlignment="1">
      <alignment horizontal="center" vertical="center" shrinkToFit="1"/>
    </xf>
    <xf numFmtId="0" fontId="65" fillId="4" borderId="32" xfId="0" applyFont="1" applyFill="1" applyBorder="1">
      <alignment vertical="center"/>
    </xf>
    <xf numFmtId="0" fontId="112" fillId="4" borderId="0" xfId="0" applyFont="1" applyFill="1" applyAlignment="1" applyProtection="1">
      <alignment vertical="center" shrinkToFit="1"/>
      <protection locked="0"/>
    </xf>
    <xf numFmtId="0" fontId="82" fillId="4" borderId="0" xfId="0" applyFont="1" applyFill="1">
      <alignment vertical="center"/>
    </xf>
    <xf numFmtId="0" fontId="112" fillId="4" borderId="47" xfId="0" applyFont="1" applyFill="1" applyBorder="1" applyAlignment="1" applyProtection="1">
      <alignment vertical="center" shrinkToFit="1"/>
      <protection locked="0"/>
    </xf>
    <xf numFmtId="0" fontId="106" fillId="0" borderId="0" xfId="0" applyFont="1">
      <alignment vertical="center"/>
    </xf>
    <xf numFmtId="0" fontId="74" fillId="5" borderId="32" xfId="0" applyFont="1" applyFill="1" applyBorder="1" applyAlignment="1" applyProtection="1">
      <alignment vertical="center" textRotation="255"/>
      <protection locked="0"/>
    </xf>
    <xf numFmtId="0" fontId="67" fillId="5" borderId="47" xfId="0" applyFont="1" applyFill="1" applyBorder="1" applyAlignment="1" applyProtection="1">
      <alignment vertical="center" textRotation="180"/>
      <protection locked="0"/>
    </xf>
    <xf numFmtId="0" fontId="79" fillId="4" borderId="50" xfId="0" applyFont="1" applyFill="1" applyBorder="1" applyProtection="1">
      <alignment vertical="center"/>
      <protection locked="0"/>
    </xf>
    <xf numFmtId="0" fontId="79" fillId="4" borderId="34" xfId="0" applyFont="1" applyFill="1" applyBorder="1" applyProtection="1">
      <alignment vertical="center"/>
      <protection locked="0"/>
    </xf>
    <xf numFmtId="0" fontId="79" fillId="4" borderId="35" xfId="0" applyFont="1" applyFill="1" applyBorder="1" applyProtection="1">
      <alignment vertical="center"/>
      <protection locked="0"/>
    </xf>
    <xf numFmtId="49" fontId="112" fillId="4" borderId="36" xfId="0" applyNumberFormat="1" applyFont="1" applyFill="1" applyBorder="1" applyProtection="1">
      <alignment vertical="center"/>
      <protection locked="0"/>
    </xf>
    <xf numFmtId="49" fontId="112" fillId="4" borderId="34" xfId="0" applyNumberFormat="1" applyFont="1" applyFill="1" applyBorder="1" applyProtection="1">
      <alignment vertical="center"/>
      <protection locked="0"/>
    </xf>
    <xf numFmtId="49" fontId="112" fillId="4" borderId="35" xfId="0" applyNumberFormat="1" applyFont="1" applyFill="1" applyBorder="1" applyProtection="1">
      <alignment vertical="center"/>
      <protection locked="0"/>
    </xf>
    <xf numFmtId="49" fontId="79" fillId="4" borderId="36" xfId="0" applyNumberFormat="1" applyFont="1" applyFill="1" applyBorder="1" applyProtection="1">
      <alignment vertical="center"/>
      <protection locked="0"/>
    </xf>
    <xf numFmtId="49" fontId="79" fillId="4" borderId="34" xfId="0" applyNumberFormat="1" applyFont="1" applyFill="1" applyBorder="1" applyProtection="1">
      <alignment vertical="center"/>
      <protection locked="0"/>
    </xf>
    <xf numFmtId="49" fontId="112" fillId="4" borderId="51" xfId="0" applyNumberFormat="1" applyFont="1" applyFill="1" applyBorder="1" applyProtection="1">
      <alignment vertical="center"/>
      <protection locked="0"/>
    </xf>
    <xf numFmtId="0" fontId="110" fillId="0" borderId="0" xfId="0" applyFont="1">
      <alignment vertical="center"/>
    </xf>
    <xf numFmtId="0" fontId="67" fillId="5" borderId="26" xfId="0" applyFont="1" applyFill="1" applyBorder="1" applyAlignment="1" applyProtection="1">
      <alignment vertical="center" textRotation="255"/>
      <protection locked="0"/>
    </xf>
    <xf numFmtId="0" fontId="67" fillId="5" borderId="24" xfId="0" applyFont="1" applyFill="1" applyBorder="1" applyAlignment="1" applyProtection="1">
      <alignment vertical="center" textRotation="180"/>
      <protection locked="0"/>
    </xf>
    <xf numFmtId="49" fontId="73" fillId="4" borderId="27" xfId="0" applyNumberFormat="1" applyFont="1" applyFill="1" applyBorder="1" applyProtection="1">
      <alignment vertical="center"/>
      <protection locked="0"/>
    </xf>
    <xf numFmtId="49" fontId="73" fillId="4" borderId="28" xfId="0" applyNumberFormat="1" applyFont="1" applyFill="1" applyBorder="1" applyProtection="1">
      <alignment vertical="center"/>
      <protection locked="0"/>
    </xf>
    <xf numFmtId="49" fontId="73" fillId="4" borderId="29" xfId="0" applyNumberFormat="1" applyFont="1" applyFill="1" applyBorder="1" applyProtection="1">
      <alignment vertical="center"/>
      <protection locked="0"/>
    </xf>
    <xf numFmtId="49" fontId="112" fillId="4" borderId="30" xfId="0" applyNumberFormat="1" applyFont="1" applyFill="1" applyBorder="1" applyProtection="1">
      <alignment vertical="center"/>
      <protection locked="0"/>
    </xf>
    <xf numFmtId="49" fontId="112" fillId="4" borderId="28" xfId="0" applyNumberFormat="1" applyFont="1" applyFill="1" applyBorder="1" applyProtection="1">
      <alignment vertical="center"/>
      <protection locked="0"/>
    </xf>
    <xf numFmtId="49" fontId="112" fillId="4" borderId="31" xfId="0" applyNumberFormat="1" applyFont="1" applyFill="1" applyBorder="1" applyProtection="1">
      <alignment vertical="center"/>
      <protection locked="0"/>
    </xf>
    <xf numFmtId="0" fontId="67" fillId="5" borderId="0" xfId="0" applyFont="1" applyFill="1" applyAlignment="1" applyProtection="1">
      <alignment vertical="center" textRotation="180"/>
      <protection locked="0"/>
    </xf>
    <xf numFmtId="49" fontId="73" fillId="4" borderId="33" xfId="0" applyNumberFormat="1" applyFont="1" applyFill="1" applyBorder="1" applyProtection="1">
      <alignment vertical="center"/>
      <protection locked="0"/>
    </xf>
    <xf numFmtId="49" fontId="73" fillId="4" borderId="34" xfId="0" applyNumberFormat="1" applyFont="1" applyFill="1" applyBorder="1" applyProtection="1">
      <alignment vertical="center"/>
      <protection locked="0"/>
    </xf>
    <xf numFmtId="49" fontId="73" fillId="4" borderId="35" xfId="0" applyNumberFormat="1" applyFont="1" applyFill="1" applyBorder="1" applyProtection="1">
      <alignment vertical="center"/>
      <protection locked="0"/>
    </xf>
    <xf numFmtId="49" fontId="112" fillId="4" borderId="37" xfId="0" applyNumberFormat="1" applyFont="1" applyFill="1" applyBorder="1" applyProtection="1">
      <alignment vertical="center"/>
      <protection locked="0"/>
    </xf>
    <xf numFmtId="0" fontId="76" fillId="4" borderId="34" xfId="0" applyFont="1" applyFill="1" applyBorder="1" applyAlignment="1">
      <alignment horizontal="left" vertical="center" shrinkToFit="1"/>
    </xf>
    <xf numFmtId="49" fontId="73" fillId="4" borderId="2" xfId="0" applyNumberFormat="1" applyFont="1" applyFill="1" applyBorder="1" applyProtection="1">
      <alignment vertical="center"/>
      <protection locked="0"/>
    </xf>
    <xf numFmtId="49" fontId="73" fillId="4" borderId="0" xfId="0" applyNumberFormat="1" applyFont="1" applyFill="1" applyProtection="1">
      <alignment vertical="center"/>
      <protection locked="0"/>
    </xf>
    <xf numFmtId="49" fontId="73" fillId="4" borderId="38" xfId="0" applyNumberFormat="1" applyFont="1" applyFill="1" applyBorder="1" applyProtection="1">
      <alignment vertical="center"/>
      <protection locked="0"/>
    </xf>
    <xf numFmtId="49" fontId="72" fillId="4" borderId="36" xfId="0" applyNumberFormat="1" applyFont="1" applyFill="1" applyBorder="1" applyProtection="1">
      <alignment vertical="center"/>
      <protection locked="0"/>
    </xf>
    <xf numFmtId="49" fontId="72" fillId="4" borderId="34" xfId="0" applyNumberFormat="1" applyFont="1" applyFill="1" applyBorder="1" applyProtection="1">
      <alignment vertical="center"/>
      <protection locked="0"/>
    </xf>
    <xf numFmtId="49" fontId="72" fillId="4" borderId="35" xfId="0" applyNumberFormat="1" applyFont="1" applyFill="1" applyBorder="1" applyProtection="1">
      <alignment vertical="center"/>
      <protection locked="0"/>
    </xf>
    <xf numFmtId="0" fontId="115" fillId="0" borderId="0" xfId="0" applyFont="1" applyAlignment="1" applyProtection="1">
      <alignment horizontal="right" vertical="center" wrapText="1"/>
      <protection locked="0"/>
    </xf>
    <xf numFmtId="0" fontId="116" fillId="0" borderId="0" xfId="0" applyFont="1" applyAlignment="1" applyProtection="1">
      <alignment vertical="center" wrapText="1"/>
      <protection locked="0"/>
    </xf>
    <xf numFmtId="0" fontId="117" fillId="0" borderId="0" xfId="0" applyFont="1" applyAlignment="1">
      <alignment vertical="center" wrapText="1"/>
    </xf>
    <xf numFmtId="49" fontId="69" fillId="4" borderId="39" xfId="0" applyNumberFormat="1" applyFont="1" applyFill="1" applyBorder="1" applyProtection="1">
      <alignment vertical="center"/>
      <protection locked="0"/>
    </xf>
    <xf numFmtId="49" fontId="73" fillId="4" borderId="40" xfId="0" applyNumberFormat="1" applyFont="1" applyFill="1" applyBorder="1" applyProtection="1">
      <alignment vertical="center"/>
      <protection locked="0"/>
    </xf>
    <xf numFmtId="49" fontId="73" fillId="4" borderId="44" xfId="0" applyNumberFormat="1" applyFont="1" applyFill="1" applyBorder="1" applyProtection="1">
      <alignment vertical="center"/>
      <protection locked="0"/>
    </xf>
    <xf numFmtId="0" fontId="77" fillId="4" borderId="90" xfId="0" applyFont="1" applyFill="1" applyBorder="1" applyAlignment="1">
      <alignment vertical="center" shrinkToFit="1"/>
    </xf>
    <xf numFmtId="0" fontId="77" fillId="4" borderId="41" xfId="0" applyFont="1" applyFill="1" applyBorder="1" applyAlignment="1">
      <alignment vertical="center" shrinkToFit="1"/>
    </xf>
    <xf numFmtId="0" fontId="77" fillId="4" borderId="90" xfId="0" applyFont="1" applyFill="1" applyBorder="1" applyProtection="1">
      <alignment vertical="center"/>
      <protection locked="0"/>
    </xf>
    <xf numFmtId="0" fontId="65" fillId="4" borderId="91" xfId="0" applyFont="1" applyFill="1" applyBorder="1" applyProtection="1">
      <alignment vertical="center"/>
      <protection locked="0"/>
    </xf>
    <xf numFmtId="0" fontId="79" fillId="4" borderId="42" xfId="0" applyFont="1" applyFill="1" applyBorder="1" applyProtection="1">
      <alignment vertical="center"/>
      <protection locked="0"/>
    </xf>
    <xf numFmtId="0" fontId="79" fillId="4" borderId="92" xfId="0" applyFont="1" applyFill="1" applyBorder="1" applyProtection="1">
      <alignment vertical="center"/>
      <protection locked="0"/>
    </xf>
    <xf numFmtId="0" fontId="77" fillId="4" borderId="41" xfId="0" applyFont="1" applyFill="1" applyBorder="1" applyProtection="1">
      <alignment vertical="center"/>
      <protection locked="0"/>
    </xf>
    <xf numFmtId="0" fontId="65" fillId="4" borderId="42" xfId="0" applyFont="1" applyFill="1" applyBorder="1" applyProtection="1">
      <alignment vertical="center"/>
      <protection locked="0"/>
    </xf>
    <xf numFmtId="0" fontId="65" fillId="4" borderId="43" xfId="0" applyFont="1" applyFill="1" applyBorder="1" applyProtection="1">
      <alignment vertical="center"/>
      <protection locked="0"/>
    </xf>
    <xf numFmtId="49" fontId="65" fillId="4" borderId="33" xfId="0" applyNumberFormat="1" applyFont="1" applyFill="1" applyBorder="1" applyProtection="1">
      <alignment vertical="center"/>
      <protection locked="0"/>
    </xf>
    <xf numFmtId="49" fontId="65" fillId="4" borderId="34" xfId="0" applyNumberFormat="1" applyFont="1" applyFill="1" applyBorder="1" applyProtection="1">
      <alignment vertical="center"/>
      <protection locked="0"/>
    </xf>
    <xf numFmtId="49" fontId="65" fillId="4" borderId="35" xfId="0" applyNumberFormat="1" applyFont="1" applyFill="1" applyBorder="1" applyProtection="1">
      <alignment vertical="center"/>
      <protection locked="0"/>
    </xf>
    <xf numFmtId="49" fontId="112" fillId="4" borderId="42" xfId="0" applyNumberFormat="1" applyFont="1" applyFill="1" applyBorder="1" applyProtection="1">
      <alignment vertical="center"/>
      <protection locked="0"/>
    </xf>
    <xf numFmtId="49" fontId="112" fillId="4" borderId="43" xfId="0" applyNumberFormat="1" applyFont="1" applyFill="1" applyBorder="1" applyProtection="1">
      <alignment vertical="center"/>
      <protection locked="0"/>
    </xf>
    <xf numFmtId="49" fontId="81" fillId="4" borderId="39" xfId="0" applyNumberFormat="1" applyFont="1" applyFill="1" applyBorder="1" applyProtection="1">
      <alignment vertical="center"/>
      <protection locked="0"/>
    </xf>
    <xf numFmtId="49" fontId="81" fillId="4" borderId="40" xfId="0" applyNumberFormat="1" applyFont="1" applyFill="1" applyBorder="1" applyProtection="1">
      <alignment vertical="center"/>
      <protection locked="0"/>
    </xf>
    <xf numFmtId="49" fontId="81" fillId="4" borderId="44" xfId="0" applyNumberFormat="1" applyFont="1" applyFill="1" applyBorder="1" applyProtection="1">
      <alignment vertical="center"/>
      <protection locked="0"/>
    </xf>
    <xf numFmtId="49" fontId="81" fillId="9" borderId="45" xfId="0" applyNumberFormat="1" applyFont="1" applyFill="1" applyBorder="1" applyProtection="1">
      <alignment vertical="center"/>
      <protection locked="0"/>
    </xf>
    <xf numFmtId="49" fontId="81" fillId="9" borderId="14" xfId="0" applyNumberFormat="1" applyFont="1" applyFill="1" applyBorder="1" applyProtection="1">
      <alignment vertical="center"/>
      <protection locked="0"/>
    </xf>
    <xf numFmtId="49" fontId="81" fillId="9" borderId="46" xfId="0" applyNumberFormat="1" applyFont="1" applyFill="1" applyBorder="1" applyProtection="1">
      <alignment vertical="center"/>
      <protection locked="0"/>
    </xf>
    <xf numFmtId="49" fontId="79" fillId="4" borderId="48" xfId="0" applyNumberFormat="1" applyFont="1" applyFill="1" applyBorder="1" applyProtection="1">
      <alignment vertical="center"/>
      <protection locked="0"/>
    </xf>
    <xf numFmtId="49" fontId="79" fillId="4" borderId="28" xfId="0" applyNumberFormat="1" applyFont="1" applyFill="1" applyBorder="1" applyProtection="1">
      <alignment vertical="center"/>
      <protection locked="0"/>
    </xf>
    <xf numFmtId="49" fontId="112" fillId="4" borderId="29" xfId="0" applyNumberFormat="1" applyFont="1" applyFill="1" applyBorder="1" applyProtection="1">
      <alignment vertical="center"/>
      <protection locked="0"/>
    </xf>
    <xf numFmtId="49" fontId="79" fillId="4" borderId="30" xfId="0" applyNumberFormat="1" applyFont="1" applyFill="1" applyBorder="1" applyProtection="1">
      <alignment vertical="center"/>
      <protection locked="0"/>
    </xf>
    <xf numFmtId="49" fontId="79" fillId="4" borderId="29" xfId="0" applyNumberFormat="1" applyFont="1" applyFill="1" applyBorder="1" applyProtection="1">
      <alignment vertical="center"/>
      <protection locked="0"/>
    </xf>
    <xf numFmtId="49" fontId="112" fillId="4" borderId="49" xfId="0" applyNumberFormat="1" applyFont="1" applyFill="1" applyBorder="1" applyProtection="1">
      <alignment vertical="center"/>
      <protection locked="0"/>
    </xf>
    <xf numFmtId="49" fontId="79" fillId="4" borderId="50" xfId="0" applyNumberFormat="1" applyFont="1" applyFill="1" applyBorder="1" applyProtection="1">
      <alignment vertical="center"/>
      <protection locked="0"/>
    </xf>
    <xf numFmtId="49" fontId="79" fillId="4" borderId="35" xfId="0" applyNumberFormat="1" applyFont="1" applyFill="1" applyBorder="1" applyProtection="1">
      <alignment vertical="center"/>
      <protection locked="0"/>
    </xf>
    <xf numFmtId="0" fontId="119" fillId="0" borderId="0" xfId="1" applyFont="1" applyAlignment="1" applyProtection="1">
      <alignment horizontal="right" vertical="center"/>
      <protection locked="0"/>
    </xf>
    <xf numFmtId="0" fontId="121" fillId="0" borderId="0" xfId="0" applyFont="1" applyProtection="1">
      <alignment vertical="center"/>
      <protection locked="0"/>
    </xf>
    <xf numFmtId="0" fontId="74" fillId="5" borderId="52" xfId="0" applyFont="1" applyFill="1" applyBorder="1" applyAlignment="1" applyProtection="1">
      <alignment vertical="center" textRotation="255"/>
      <protection locked="0"/>
    </xf>
    <xf numFmtId="0" fontId="67" fillId="5" borderId="53" xfId="0" applyFont="1" applyFill="1" applyBorder="1" applyAlignment="1" applyProtection="1">
      <alignment vertical="center" textRotation="180"/>
      <protection locked="0"/>
    </xf>
    <xf numFmtId="49" fontId="79" fillId="4" borderId="32" xfId="0" applyNumberFormat="1" applyFont="1" applyFill="1" applyBorder="1" applyProtection="1">
      <alignment vertical="center"/>
      <protection locked="0"/>
    </xf>
    <xf numFmtId="49" fontId="79" fillId="4" borderId="0" xfId="0" applyNumberFormat="1" applyFont="1" applyFill="1" applyProtection="1">
      <alignment vertical="center"/>
      <protection locked="0"/>
    </xf>
    <xf numFmtId="49" fontId="112" fillId="4" borderId="54" xfId="0" applyNumberFormat="1" applyFont="1" applyFill="1" applyBorder="1" applyProtection="1">
      <alignment vertical="center"/>
      <protection locked="0"/>
    </xf>
    <xf numFmtId="49" fontId="112" fillId="4" borderId="55" xfId="0" applyNumberFormat="1" applyFont="1" applyFill="1" applyBorder="1" applyProtection="1">
      <alignment vertical="center"/>
      <protection locked="0"/>
    </xf>
    <xf numFmtId="49" fontId="112" fillId="4" borderId="56" xfId="0" applyNumberFormat="1" applyFont="1" applyFill="1" applyBorder="1" applyProtection="1">
      <alignment vertical="center"/>
      <protection locked="0"/>
    </xf>
    <xf numFmtId="49" fontId="79" fillId="4" borderId="54" xfId="0" applyNumberFormat="1" applyFont="1" applyFill="1" applyBorder="1" applyProtection="1">
      <alignment vertical="center"/>
      <protection locked="0"/>
    </xf>
    <xf numFmtId="49" fontId="79" fillId="4" borderId="55" xfId="0" applyNumberFormat="1" applyFont="1" applyFill="1" applyBorder="1" applyProtection="1">
      <alignment vertical="center"/>
      <protection locked="0"/>
    </xf>
    <xf numFmtId="49" fontId="112" fillId="4" borderId="57" xfId="0" applyNumberFormat="1" applyFont="1" applyFill="1" applyBorder="1" applyProtection="1">
      <alignment vertical="center"/>
      <protection locked="0"/>
    </xf>
    <xf numFmtId="0" fontId="122" fillId="0" borderId="0" xfId="1" applyFont="1" applyAlignment="1" applyProtection="1">
      <alignment horizontal="right" vertical="center"/>
      <protection locked="0"/>
    </xf>
    <xf numFmtId="0" fontId="77" fillId="4" borderId="9" xfId="0" applyFont="1" applyFill="1" applyBorder="1">
      <alignment vertical="center"/>
    </xf>
    <xf numFmtId="0" fontId="123" fillId="0" borderId="0" xfId="1" applyFont="1" applyProtection="1">
      <alignment vertical="center"/>
    </xf>
    <xf numFmtId="0" fontId="67" fillId="5" borderId="25" xfId="0" applyFont="1" applyFill="1" applyBorder="1" applyAlignment="1" applyProtection="1">
      <alignment vertical="center" textRotation="180"/>
      <protection locked="0"/>
    </xf>
    <xf numFmtId="0" fontId="77" fillId="4" borderId="26" xfId="0" applyFont="1" applyFill="1" applyBorder="1" applyProtection="1">
      <alignment vertical="center"/>
      <protection locked="0"/>
    </xf>
    <xf numFmtId="0" fontId="78" fillId="4" borderId="58" xfId="0" applyFont="1" applyFill="1" applyBorder="1" applyProtection="1">
      <alignment vertical="center"/>
      <protection locked="0"/>
    </xf>
    <xf numFmtId="0" fontId="79" fillId="4" borderId="59" xfId="0" applyFont="1" applyFill="1" applyBorder="1" applyProtection="1">
      <alignment vertical="center"/>
      <protection locked="0"/>
    </xf>
    <xf numFmtId="0" fontId="79" fillId="4" borderId="60" xfId="0" applyFont="1" applyFill="1" applyBorder="1" applyProtection="1">
      <alignment vertical="center"/>
      <protection locked="0"/>
    </xf>
    <xf numFmtId="0" fontId="83" fillId="4" borderId="58" xfId="0" applyFont="1" applyFill="1" applyBorder="1" applyProtection="1">
      <alignment vertical="center"/>
      <protection locked="0"/>
    </xf>
    <xf numFmtId="0" fontId="45" fillId="4" borderId="59" xfId="0" applyFont="1" applyFill="1" applyBorder="1" applyProtection="1">
      <alignment vertical="center"/>
      <protection locked="0"/>
    </xf>
    <xf numFmtId="0" fontId="45" fillId="4" borderId="24" xfId="0" applyFont="1" applyFill="1" applyBorder="1" applyProtection="1">
      <alignment vertical="center"/>
      <protection locked="0"/>
    </xf>
    <xf numFmtId="0" fontId="45" fillId="4" borderId="25" xfId="0" applyFont="1" applyFill="1" applyBorder="1" applyProtection="1">
      <alignment vertical="center"/>
      <protection locked="0"/>
    </xf>
    <xf numFmtId="0" fontId="67" fillId="5" borderId="32" xfId="0" applyFont="1" applyFill="1" applyBorder="1" applyAlignment="1" applyProtection="1">
      <alignment vertical="center" textRotation="255"/>
      <protection locked="0"/>
    </xf>
    <xf numFmtId="0" fontId="79" fillId="4" borderId="100" xfId="0" applyFont="1" applyFill="1" applyBorder="1" applyProtection="1">
      <alignment vertical="center"/>
      <protection locked="0"/>
    </xf>
    <xf numFmtId="49" fontId="112" fillId="4" borderId="101" xfId="0" applyNumberFormat="1" applyFont="1" applyFill="1" applyBorder="1" applyProtection="1">
      <alignment vertical="center"/>
      <protection locked="0"/>
    </xf>
    <xf numFmtId="49" fontId="79" fillId="4" borderId="40" xfId="0" applyNumberFormat="1" applyFont="1" applyFill="1" applyBorder="1" applyProtection="1">
      <alignment vertical="center"/>
      <protection locked="0"/>
    </xf>
    <xf numFmtId="0" fontId="79" fillId="4" borderId="32" xfId="0" applyFont="1" applyFill="1" applyBorder="1" applyProtection="1">
      <alignment vertical="center"/>
      <protection locked="0"/>
    </xf>
    <xf numFmtId="0" fontId="79" fillId="4" borderId="0" xfId="0" applyFont="1" applyFill="1" applyProtection="1">
      <alignment vertical="center"/>
      <protection locked="0"/>
    </xf>
    <xf numFmtId="0" fontId="79" fillId="4" borderId="38" xfId="0" applyFont="1" applyFill="1" applyBorder="1" applyProtection="1">
      <alignment vertical="center"/>
      <protection locked="0"/>
    </xf>
    <xf numFmtId="49" fontId="79" fillId="4" borderId="56" xfId="0" applyNumberFormat="1" applyFont="1" applyFill="1" applyBorder="1" applyProtection="1">
      <alignment vertical="center"/>
      <protection locked="0"/>
    </xf>
    <xf numFmtId="0" fontId="85" fillId="4" borderId="67" xfId="0" applyFont="1" applyFill="1" applyBorder="1">
      <alignment vertical="center"/>
    </xf>
    <xf numFmtId="0" fontId="72" fillId="4" borderId="62" xfId="0" applyFont="1" applyFill="1" applyBorder="1" applyProtection="1">
      <alignment vertical="center"/>
      <protection locked="0"/>
    </xf>
    <xf numFmtId="0" fontId="72" fillId="4" borderId="63" xfId="0" applyFont="1" applyFill="1" applyBorder="1" applyProtection="1">
      <alignment vertical="center"/>
      <protection locked="0"/>
    </xf>
    <xf numFmtId="0" fontId="85" fillId="4" borderId="63" xfId="0" applyFont="1" applyFill="1" applyBorder="1" applyProtection="1">
      <alignment vertical="center"/>
      <protection locked="0"/>
    </xf>
    <xf numFmtId="0" fontId="72" fillId="4" borderId="58" xfId="0" applyFont="1" applyFill="1" applyBorder="1" applyProtection="1">
      <alignment vertical="center"/>
      <protection locked="0"/>
    </xf>
    <xf numFmtId="0" fontId="72" fillId="4" borderId="59" xfId="0" applyFont="1" applyFill="1" applyBorder="1" applyProtection="1">
      <alignment vertical="center"/>
      <protection locked="0"/>
    </xf>
    <xf numFmtId="0" fontId="72" fillId="4" borderId="60" xfId="0" applyFont="1" applyFill="1" applyBorder="1" applyProtection="1">
      <alignment vertical="center"/>
      <protection locked="0"/>
    </xf>
    <xf numFmtId="0" fontId="6" fillId="4" borderId="59" xfId="0" applyFont="1" applyFill="1" applyBorder="1" applyProtection="1">
      <alignment vertical="center"/>
      <protection locked="0"/>
    </xf>
    <xf numFmtId="0" fontId="6" fillId="4" borderId="61" xfId="0" applyFont="1" applyFill="1" applyBorder="1" applyProtection="1">
      <alignment vertical="center"/>
      <protection locked="0"/>
    </xf>
    <xf numFmtId="0" fontId="130" fillId="4" borderId="64" xfId="0" applyFont="1" applyFill="1" applyBorder="1" applyProtection="1">
      <alignment vertical="center"/>
      <protection locked="0"/>
    </xf>
    <xf numFmtId="0" fontId="81" fillId="4" borderId="41" xfId="0" applyFont="1" applyFill="1" applyBorder="1" applyProtection="1">
      <alignment vertical="center"/>
      <protection locked="0"/>
    </xf>
    <xf numFmtId="0" fontId="81" fillId="4" borderId="65" xfId="0" applyFont="1" applyFill="1" applyBorder="1" applyProtection="1">
      <alignment vertical="center"/>
      <protection locked="0"/>
    </xf>
    <xf numFmtId="0" fontId="122" fillId="0" borderId="0" xfId="1" applyFont="1" applyAlignment="1" applyProtection="1">
      <alignment vertical="center" wrapText="1"/>
    </xf>
    <xf numFmtId="0" fontId="79" fillId="4" borderId="64" xfId="0" applyFont="1" applyFill="1" applyBorder="1" applyProtection="1">
      <alignment vertical="center"/>
      <protection locked="0"/>
    </xf>
    <xf numFmtId="0" fontId="79" fillId="4" borderId="41" xfId="0" applyFont="1" applyFill="1" applyBorder="1" applyProtection="1">
      <alignment vertical="center"/>
      <protection locked="0"/>
    </xf>
    <xf numFmtId="0" fontId="38" fillId="4" borderId="41" xfId="0" applyFont="1" applyFill="1" applyBorder="1" applyProtection="1">
      <alignment vertical="center"/>
      <protection locked="0"/>
    </xf>
    <xf numFmtId="0" fontId="38" fillId="4" borderId="65" xfId="0" applyFont="1" applyFill="1" applyBorder="1" applyProtection="1">
      <alignment vertical="center"/>
      <protection locked="0"/>
    </xf>
    <xf numFmtId="0" fontId="134" fillId="0" borderId="0" xfId="1" applyFont="1" applyAlignment="1" applyProtection="1">
      <alignment vertical="center" wrapText="1"/>
    </xf>
    <xf numFmtId="0" fontId="82" fillId="4" borderId="64" xfId="0" applyFont="1" applyFill="1" applyBorder="1" applyProtection="1">
      <alignment vertical="center"/>
      <protection locked="0"/>
    </xf>
    <xf numFmtId="0" fontId="79" fillId="4" borderId="36" xfId="0" applyFont="1" applyFill="1" applyBorder="1" applyProtection="1">
      <alignment vertical="center"/>
      <protection locked="0"/>
    </xf>
    <xf numFmtId="0" fontId="133" fillId="4" borderId="36" xfId="0" applyFont="1" applyFill="1" applyBorder="1" applyProtection="1">
      <alignment vertical="center"/>
      <protection locked="0"/>
    </xf>
    <xf numFmtId="0" fontId="81" fillId="4" borderId="34" xfId="0" applyFont="1" applyFill="1" applyBorder="1" applyProtection="1">
      <alignment vertical="center"/>
      <protection locked="0"/>
    </xf>
    <xf numFmtId="0" fontId="81" fillId="4" borderId="51" xfId="0" applyFont="1" applyFill="1" applyBorder="1" applyProtection="1">
      <alignment vertical="center"/>
      <protection locked="0"/>
    </xf>
    <xf numFmtId="0" fontId="22" fillId="4" borderId="50" xfId="0" applyFont="1" applyFill="1" applyBorder="1" applyProtection="1">
      <alignment vertical="center"/>
      <protection locked="0"/>
    </xf>
    <xf numFmtId="0" fontId="22" fillId="4" borderId="34" xfId="0" applyFont="1" applyFill="1" applyBorder="1" applyProtection="1">
      <alignment vertical="center"/>
      <protection locked="0"/>
    </xf>
    <xf numFmtId="0" fontId="22" fillId="4" borderId="51" xfId="0" applyFont="1" applyFill="1" applyBorder="1" applyProtection="1">
      <alignment vertical="center"/>
      <protection locked="0"/>
    </xf>
    <xf numFmtId="0" fontId="79" fillId="4" borderId="65" xfId="0" applyFont="1" applyFill="1" applyBorder="1" applyProtection="1">
      <alignment vertical="center"/>
      <protection locked="0"/>
    </xf>
    <xf numFmtId="0" fontId="65" fillId="4" borderId="41" xfId="0" applyFont="1" applyFill="1" applyBorder="1" applyProtection="1">
      <alignment vertical="center"/>
      <protection locked="0"/>
    </xf>
    <xf numFmtId="49" fontId="112" fillId="4" borderId="41" xfId="0" applyNumberFormat="1" applyFont="1" applyFill="1" applyBorder="1" applyProtection="1">
      <alignment vertical="center"/>
      <protection locked="0"/>
    </xf>
    <xf numFmtId="49" fontId="79" fillId="4" borderId="41" xfId="0" applyNumberFormat="1" applyFont="1" applyFill="1" applyBorder="1" applyProtection="1">
      <alignment vertical="center"/>
      <protection locked="0"/>
    </xf>
    <xf numFmtId="49" fontId="112" fillId="4" borderId="65" xfId="0" applyNumberFormat="1" applyFont="1" applyFill="1" applyBorder="1" applyProtection="1">
      <alignment vertical="center"/>
      <protection locked="0"/>
    </xf>
    <xf numFmtId="0" fontId="67" fillId="5" borderId="52" xfId="0" applyFont="1" applyFill="1" applyBorder="1" applyAlignment="1" applyProtection="1">
      <alignment vertical="center" textRotation="255"/>
      <protection locked="0"/>
    </xf>
    <xf numFmtId="0" fontId="67" fillId="5" borderId="66" xfId="0" applyFont="1" applyFill="1" applyBorder="1" applyAlignment="1" applyProtection="1">
      <alignment vertical="center" textRotation="180"/>
      <protection locked="0"/>
    </xf>
    <xf numFmtId="0" fontId="83" fillId="4" borderId="105" xfId="0" applyFont="1" applyFill="1" applyBorder="1" applyProtection="1">
      <alignment vertical="center"/>
      <protection locked="0"/>
    </xf>
    <xf numFmtId="0" fontId="45" fillId="4" borderId="103" xfId="0" applyFont="1" applyFill="1" applyBorder="1" applyProtection="1">
      <alignment vertical="center"/>
      <protection locked="0"/>
    </xf>
    <xf numFmtId="0" fontId="45" fillId="4" borderId="106" xfId="0" applyFont="1" applyFill="1" applyBorder="1" applyProtection="1">
      <alignment vertical="center"/>
      <protection locked="0"/>
    </xf>
    <xf numFmtId="0" fontId="139" fillId="0" borderId="0" xfId="1" applyFont="1" applyAlignment="1" applyProtection="1">
      <alignment horizontal="right" vertical="center"/>
      <protection locked="0"/>
    </xf>
    <xf numFmtId="0" fontId="72" fillId="4" borderId="108" xfId="0" applyFont="1" applyFill="1" applyBorder="1" applyAlignment="1">
      <alignment vertical="center" wrapText="1"/>
    </xf>
    <xf numFmtId="0" fontId="88" fillId="4" borderId="108" xfId="0" applyFont="1" applyFill="1" applyBorder="1">
      <alignment vertical="center"/>
    </xf>
    <xf numFmtId="0" fontId="110" fillId="0" borderId="2" xfId="0" applyFont="1" applyBorder="1">
      <alignment vertical="center"/>
    </xf>
    <xf numFmtId="0" fontId="140" fillId="5" borderId="32" xfId="0" applyFont="1" applyFill="1" applyBorder="1" applyAlignment="1" applyProtection="1">
      <alignment vertical="center" textRotation="255"/>
      <protection locked="0"/>
    </xf>
    <xf numFmtId="0" fontId="72" fillId="4" borderId="107" xfId="0" applyFont="1" applyFill="1" applyBorder="1" applyProtection="1">
      <alignment vertical="center"/>
      <protection locked="0"/>
    </xf>
    <xf numFmtId="0" fontId="91" fillId="4" borderId="108" xfId="0" applyFont="1" applyFill="1" applyBorder="1" applyProtection="1">
      <alignment vertical="center"/>
      <protection locked="0"/>
    </xf>
    <xf numFmtId="0" fontId="72" fillId="4" borderId="108" xfId="0" applyFont="1" applyFill="1" applyBorder="1" applyProtection="1">
      <alignment vertical="center"/>
      <protection locked="0"/>
    </xf>
    <xf numFmtId="49" fontId="112" fillId="4" borderId="108" xfId="0" applyNumberFormat="1" applyFont="1" applyFill="1" applyBorder="1" applyProtection="1">
      <alignment vertical="center"/>
      <protection locked="0"/>
    </xf>
    <xf numFmtId="0" fontId="72" fillId="4" borderId="109" xfId="0" applyFont="1" applyFill="1" applyBorder="1" applyProtection="1">
      <alignment vertical="center"/>
      <protection locked="0"/>
    </xf>
    <xf numFmtId="0" fontId="88" fillId="4" borderId="108" xfId="0" applyFont="1" applyFill="1" applyBorder="1" applyProtection="1">
      <alignment vertical="center"/>
      <protection locked="0"/>
    </xf>
    <xf numFmtId="0" fontId="79" fillId="4" borderId="30" xfId="0" applyFont="1" applyFill="1" applyBorder="1" applyProtection="1">
      <alignment vertical="center"/>
      <protection locked="0"/>
    </xf>
    <xf numFmtId="0" fontId="79" fillId="4" borderId="28" xfId="0" applyFont="1" applyFill="1" applyBorder="1" applyProtection="1">
      <alignment vertical="center"/>
      <protection locked="0"/>
    </xf>
    <xf numFmtId="0" fontId="79" fillId="4" borderId="31" xfId="0" applyFont="1" applyFill="1" applyBorder="1" applyProtection="1">
      <alignment vertical="center"/>
      <protection locked="0"/>
    </xf>
    <xf numFmtId="0" fontId="72" fillId="4" borderId="90" xfId="0" applyFont="1" applyFill="1" applyBorder="1" applyProtection="1">
      <alignment vertical="center"/>
      <protection locked="0"/>
    </xf>
    <xf numFmtId="0" fontId="72" fillId="4" borderId="41" xfId="0" applyFont="1" applyFill="1" applyBorder="1" applyProtection="1">
      <alignment vertical="center"/>
      <protection locked="0"/>
    </xf>
    <xf numFmtId="0" fontId="72" fillId="4" borderId="71" xfId="0" applyFont="1" applyFill="1" applyBorder="1" applyProtection="1">
      <alignment vertical="center"/>
      <protection locked="0"/>
    </xf>
    <xf numFmtId="0" fontId="88" fillId="4" borderId="41" xfId="0" applyFont="1" applyFill="1" applyBorder="1" applyProtection="1">
      <alignment vertical="center"/>
      <protection locked="0"/>
    </xf>
    <xf numFmtId="0" fontId="79" fillId="4" borderId="110" xfId="0" applyFont="1" applyFill="1" applyBorder="1" applyProtection="1">
      <alignment vertical="center"/>
      <protection locked="0"/>
    </xf>
    <xf numFmtId="0" fontId="91" fillId="4" borderId="41" xfId="0" applyFont="1" applyFill="1" applyBorder="1" applyProtection="1">
      <alignment vertical="center"/>
      <protection locked="0"/>
    </xf>
    <xf numFmtId="0" fontId="72" fillId="4" borderId="90" xfId="0" applyFont="1" applyFill="1" applyBorder="1" applyAlignment="1" applyProtection="1">
      <alignment horizontal="left" vertical="center"/>
      <protection locked="0"/>
    </xf>
    <xf numFmtId="0" fontId="38" fillId="4" borderId="110" xfId="0" applyFont="1" applyFill="1" applyBorder="1" applyProtection="1">
      <alignment vertical="center"/>
      <protection locked="0"/>
    </xf>
    <xf numFmtId="0" fontId="86" fillId="4" borderId="41" xfId="0" applyFont="1" applyFill="1" applyBorder="1" applyProtection="1">
      <alignment vertical="center"/>
      <protection locked="0"/>
    </xf>
    <xf numFmtId="0" fontId="86" fillId="4" borderId="110" xfId="0" applyFont="1" applyFill="1" applyBorder="1" applyProtection="1">
      <alignment vertical="center"/>
      <protection locked="0"/>
    </xf>
    <xf numFmtId="0" fontId="72" fillId="4" borderId="112" xfId="0" applyFont="1" applyFill="1" applyBorder="1" applyAlignment="1">
      <alignment vertical="center" wrapText="1"/>
    </xf>
    <xf numFmtId="0" fontId="72" fillId="4" borderId="73" xfId="0" applyFont="1" applyFill="1" applyBorder="1" applyProtection="1">
      <alignment vertical="center"/>
      <protection locked="0"/>
    </xf>
    <xf numFmtId="0" fontId="72" fillId="4" borderId="74" xfId="0" applyFont="1" applyFill="1" applyBorder="1" applyProtection="1">
      <alignment vertical="center"/>
      <protection locked="0"/>
    </xf>
    <xf numFmtId="0" fontId="86" fillId="4" borderId="74" xfId="0" applyFont="1" applyFill="1" applyBorder="1" applyProtection="1">
      <alignment vertical="center"/>
      <protection locked="0"/>
    </xf>
    <xf numFmtId="0" fontId="86" fillId="4" borderId="114" xfId="0" applyFont="1" applyFill="1" applyBorder="1" applyProtection="1">
      <alignment vertical="center"/>
      <protection locked="0"/>
    </xf>
    <xf numFmtId="0" fontId="85" fillId="4" borderId="41" xfId="0" applyFont="1" applyFill="1" applyBorder="1" applyProtection="1">
      <alignment vertical="center"/>
      <protection locked="0"/>
    </xf>
    <xf numFmtId="0" fontId="86" fillId="4" borderId="75" xfId="0" applyFont="1" applyFill="1" applyBorder="1" applyProtection="1">
      <alignment vertical="center"/>
      <protection locked="0"/>
    </xf>
    <xf numFmtId="0" fontId="72" fillId="4" borderId="75" xfId="0" applyFont="1" applyFill="1" applyBorder="1" applyProtection="1">
      <alignment vertical="center"/>
      <protection locked="0"/>
    </xf>
    <xf numFmtId="0" fontId="72" fillId="4" borderId="116" xfId="0" applyFont="1" applyFill="1" applyBorder="1" applyProtection="1">
      <alignment vertical="center"/>
      <protection locked="0"/>
    </xf>
    <xf numFmtId="0" fontId="92" fillId="4" borderId="41" xfId="0" applyFont="1" applyFill="1" applyBorder="1" applyProtection="1">
      <alignment vertical="center"/>
      <protection locked="0"/>
    </xf>
    <xf numFmtId="0" fontId="72" fillId="4" borderId="110" xfId="0" applyFont="1" applyFill="1" applyBorder="1" applyProtection="1">
      <alignment vertical="center"/>
      <protection locked="0"/>
    </xf>
    <xf numFmtId="49" fontId="112" fillId="4" borderId="110" xfId="0" applyNumberFormat="1" applyFont="1" applyFill="1" applyBorder="1" applyProtection="1">
      <alignment vertical="center"/>
      <protection locked="0"/>
    </xf>
    <xf numFmtId="0" fontId="143" fillId="4" borderId="39" xfId="0" applyFont="1" applyFill="1" applyBorder="1" applyProtection="1">
      <alignment vertical="center"/>
      <protection locked="0"/>
    </xf>
    <xf numFmtId="0" fontId="143" fillId="4" borderId="40" xfId="0" applyFont="1" applyFill="1" applyBorder="1" applyProtection="1">
      <alignment vertical="center"/>
      <protection locked="0"/>
    </xf>
    <xf numFmtId="0" fontId="147" fillId="4" borderId="40" xfId="0" applyFont="1" applyFill="1" applyBorder="1" applyAlignment="1" applyProtection="1">
      <alignment vertical="top"/>
      <protection locked="0"/>
    </xf>
    <xf numFmtId="0" fontId="147" fillId="4" borderId="44" xfId="0" applyFont="1" applyFill="1" applyBorder="1" applyAlignment="1" applyProtection="1">
      <alignment vertical="top"/>
      <protection locked="0"/>
    </xf>
    <xf numFmtId="0" fontId="143" fillId="9" borderId="6" xfId="0" applyFont="1" applyFill="1" applyBorder="1" applyProtection="1">
      <alignment vertical="center"/>
      <protection locked="0"/>
    </xf>
    <xf numFmtId="0" fontId="143" fillId="9" borderId="7" xfId="0" applyFont="1" applyFill="1" applyBorder="1" applyProtection="1">
      <alignment vertical="center"/>
      <protection locked="0"/>
    </xf>
    <xf numFmtId="0" fontId="143" fillId="9" borderId="8" xfId="0" applyFont="1" applyFill="1" applyBorder="1" applyProtection="1">
      <alignment vertical="center"/>
      <protection locked="0"/>
    </xf>
    <xf numFmtId="0" fontId="24" fillId="0" borderId="0" xfId="0" applyFont="1" applyAlignment="1" applyProtection="1">
      <alignment vertical="center" wrapText="1" shrinkToFit="1"/>
      <protection locked="0"/>
    </xf>
    <xf numFmtId="0" fontId="67" fillId="5" borderId="2" xfId="0" applyFont="1" applyFill="1" applyBorder="1" applyAlignment="1" applyProtection="1">
      <alignment vertical="center" textRotation="255"/>
      <protection locked="0"/>
    </xf>
    <xf numFmtId="0" fontId="102" fillId="0" borderId="0" xfId="0" applyFont="1" applyProtection="1">
      <alignment vertical="center"/>
      <protection locked="0"/>
    </xf>
    <xf numFmtId="49" fontId="10" fillId="0" borderId="0" xfId="0" quotePrefix="1" applyNumberFormat="1" applyFont="1">
      <alignment vertical="center"/>
    </xf>
    <xf numFmtId="176" fontId="84" fillId="0" borderId="32" xfId="0" applyNumberFormat="1" applyFont="1" applyBorder="1" applyAlignment="1" applyProtection="1">
      <alignment vertical="top"/>
      <protection locked="0"/>
    </xf>
    <xf numFmtId="176" fontId="84" fillId="0" borderId="0" xfId="0" applyNumberFormat="1" applyFont="1" applyAlignment="1" applyProtection="1">
      <alignment vertical="top"/>
      <protection locked="0"/>
    </xf>
    <xf numFmtId="176" fontId="84" fillId="0" borderId="1" xfId="0" applyNumberFormat="1" applyFont="1" applyBorder="1" applyAlignment="1" applyProtection="1">
      <alignment vertical="top"/>
      <protection locked="0"/>
    </xf>
    <xf numFmtId="49" fontId="112" fillId="0" borderId="32" xfId="0" applyNumberFormat="1" applyFont="1" applyBorder="1" applyAlignment="1" applyProtection="1">
      <alignment vertical="top"/>
      <protection locked="0"/>
    </xf>
    <xf numFmtId="49" fontId="112" fillId="0" borderId="0" xfId="0" applyNumberFormat="1" applyFont="1" applyAlignment="1" applyProtection="1">
      <alignment vertical="top"/>
      <protection locked="0"/>
    </xf>
    <xf numFmtId="49" fontId="112" fillId="0" borderId="1" xfId="0" applyNumberFormat="1" applyFont="1" applyBorder="1" applyAlignment="1" applyProtection="1">
      <alignment vertical="top"/>
      <protection locked="0"/>
    </xf>
    <xf numFmtId="0" fontId="67" fillId="5" borderId="6" xfId="0" applyFont="1" applyFill="1" applyBorder="1" applyAlignment="1" applyProtection="1">
      <alignment vertical="center" textRotation="255"/>
      <protection locked="0"/>
    </xf>
    <xf numFmtId="0" fontId="67" fillId="5" borderId="77" xfId="0" applyFont="1" applyFill="1" applyBorder="1" applyAlignment="1" applyProtection="1">
      <alignment vertical="center" textRotation="180"/>
      <protection locked="0"/>
    </xf>
    <xf numFmtId="49" fontId="112" fillId="0" borderId="78" xfId="0" applyNumberFormat="1" applyFont="1" applyBorder="1" applyAlignment="1" applyProtection="1">
      <alignment vertical="top"/>
      <protection locked="0"/>
    </xf>
    <xf numFmtId="49" fontId="112" fillId="0" borderId="7" xfId="0" applyNumberFormat="1" applyFont="1" applyBorder="1" applyAlignment="1" applyProtection="1">
      <alignment vertical="top"/>
      <protection locked="0"/>
    </xf>
    <xf numFmtId="49" fontId="112" fillId="0" borderId="8" xfId="0" applyNumberFormat="1" applyFont="1" applyBorder="1" applyAlignment="1" applyProtection="1">
      <alignment vertical="top"/>
      <protection locked="0"/>
    </xf>
    <xf numFmtId="0" fontId="67" fillId="4" borderId="4" xfId="0" applyFont="1" applyFill="1" applyBorder="1" applyProtection="1">
      <alignment vertical="center"/>
      <protection locked="0"/>
    </xf>
    <xf numFmtId="0" fontId="46" fillId="4" borderId="19" xfId="0" applyFont="1" applyFill="1" applyBorder="1" applyAlignment="1">
      <alignment horizontal="right" vertical="top" wrapText="1"/>
    </xf>
    <xf numFmtId="0" fontId="152" fillId="0" borderId="0" xfId="0" applyFont="1" applyAlignment="1" applyProtection="1">
      <alignment vertical="center" wrapText="1"/>
      <protection locked="0"/>
    </xf>
    <xf numFmtId="0" fontId="64" fillId="4" borderId="0" xfId="0" applyFont="1" applyFill="1" applyAlignment="1" applyProtection="1">
      <alignment horizontal="right" vertical="top"/>
      <protection locked="0"/>
    </xf>
    <xf numFmtId="0" fontId="96" fillId="4" borderId="0" xfId="0" applyFont="1" applyFill="1" applyAlignment="1" applyProtection="1">
      <alignment vertical="top"/>
      <protection locked="0"/>
    </xf>
    <xf numFmtId="0" fontId="97" fillId="4" borderId="0" xfId="1" applyFont="1" applyFill="1" applyAlignment="1" applyProtection="1">
      <alignment vertical="top"/>
      <protection locked="0"/>
    </xf>
    <xf numFmtId="0" fontId="64" fillId="4" borderId="21" xfId="0" applyFont="1" applyFill="1" applyBorder="1" applyAlignment="1">
      <alignment vertical="center" wrapText="1"/>
    </xf>
    <xf numFmtId="0" fontId="64" fillId="4" borderId="22" xfId="0" applyFont="1" applyFill="1" applyBorder="1" applyAlignment="1">
      <alignment vertical="center" wrapText="1"/>
    </xf>
    <xf numFmtId="0" fontId="64" fillId="4" borderId="23" xfId="0" applyFont="1" applyFill="1" applyBorder="1" applyAlignment="1">
      <alignment vertical="center" wrapText="1"/>
    </xf>
    <xf numFmtId="0" fontId="64" fillId="4" borderId="0" xfId="0" applyFont="1" applyFill="1" applyProtection="1">
      <alignment vertical="center"/>
      <protection locked="0"/>
    </xf>
    <xf numFmtId="0" fontId="67" fillId="5" borderId="5" xfId="0" applyFont="1" applyFill="1" applyBorder="1" applyAlignment="1" applyProtection="1">
      <alignment vertical="center" textRotation="255"/>
      <protection locked="0"/>
    </xf>
    <xf numFmtId="0" fontId="67" fillId="5" borderId="79" xfId="0" applyFont="1" applyFill="1" applyBorder="1" applyAlignment="1" applyProtection="1">
      <alignment vertical="center" textRotation="180"/>
      <protection locked="0"/>
    </xf>
    <xf numFmtId="0" fontId="86" fillId="4" borderId="80" xfId="0" applyFont="1" applyFill="1" applyBorder="1" applyProtection="1">
      <alignment vertical="center"/>
      <protection locked="0"/>
    </xf>
    <xf numFmtId="0" fontId="86" fillId="4" borderId="4" xfId="0" applyFont="1" applyFill="1" applyBorder="1" applyProtection="1">
      <alignment vertical="center"/>
      <protection locked="0"/>
    </xf>
    <xf numFmtId="0" fontId="86" fillId="4" borderId="120" xfId="0" applyFont="1" applyFill="1" applyBorder="1" applyProtection="1">
      <alignment vertical="center"/>
      <protection locked="0"/>
    </xf>
    <xf numFmtId="0" fontId="90" fillId="4" borderId="121" xfId="0" applyFont="1" applyFill="1" applyBorder="1" applyProtection="1">
      <alignment vertical="center"/>
      <protection locked="0"/>
    </xf>
    <xf numFmtId="0" fontId="90" fillId="4" borderId="4" xfId="0" applyFont="1" applyFill="1" applyBorder="1" applyProtection="1">
      <alignment vertical="center"/>
      <protection locked="0"/>
    </xf>
    <xf numFmtId="0" fontId="86" fillId="4" borderId="100" xfId="0" applyFont="1" applyFill="1" applyBorder="1" applyProtection="1">
      <alignment vertical="center"/>
      <protection locked="0"/>
    </xf>
    <xf numFmtId="0" fontId="86" fillId="4" borderId="42" xfId="0" applyFont="1" applyFill="1" applyBorder="1" applyProtection="1">
      <alignment vertical="center"/>
      <protection locked="0"/>
    </xf>
    <xf numFmtId="0" fontId="86" fillId="4" borderId="92" xfId="0" applyFont="1" applyFill="1" applyBorder="1" applyProtection="1">
      <alignment vertical="center"/>
      <protection locked="0"/>
    </xf>
    <xf numFmtId="0" fontId="90" fillId="4" borderId="91" xfId="0" applyFont="1" applyFill="1" applyBorder="1" applyProtection="1">
      <alignment vertical="center"/>
      <protection locked="0"/>
    </xf>
    <xf numFmtId="0" fontId="90" fillId="4" borderId="42" xfId="0" applyFont="1" applyFill="1" applyBorder="1" applyProtection="1">
      <alignment vertical="center"/>
      <protection locked="0"/>
    </xf>
    <xf numFmtId="0" fontId="67" fillId="5" borderId="81" xfId="0" applyFont="1" applyFill="1" applyBorder="1" applyAlignment="1" applyProtection="1">
      <alignment vertical="center" textRotation="255"/>
      <protection locked="0"/>
    </xf>
    <xf numFmtId="0" fontId="118" fillId="4" borderId="122" xfId="0" applyFont="1" applyFill="1" applyBorder="1" applyProtection="1">
      <alignment vertical="center"/>
      <protection locked="0"/>
    </xf>
    <xf numFmtId="0" fontId="118" fillId="4" borderId="55" xfId="0" applyFont="1" applyFill="1" applyBorder="1" applyProtection="1">
      <alignment vertical="center"/>
      <protection locked="0"/>
    </xf>
    <xf numFmtId="0" fontId="118" fillId="4" borderId="56" xfId="0" applyFont="1" applyFill="1" applyBorder="1" applyProtection="1">
      <alignment vertical="center"/>
      <protection locked="0"/>
    </xf>
    <xf numFmtId="0" fontId="154" fillId="4" borderId="54" xfId="0" applyFont="1" applyFill="1" applyBorder="1" applyProtection="1">
      <alignment vertical="center"/>
      <protection locked="0"/>
    </xf>
    <xf numFmtId="0" fontId="154" fillId="4" borderId="55" xfId="0" applyFont="1" applyFill="1" applyBorder="1" applyProtection="1">
      <alignment vertical="center"/>
      <protection locked="0"/>
    </xf>
    <xf numFmtId="0" fontId="74" fillId="4" borderId="19" xfId="0" applyFont="1" applyFill="1" applyBorder="1" applyAlignment="1" applyProtection="1">
      <alignment vertical="center" textRotation="255"/>
      <protection locked="0"/>
    </xf>
    <xf numFmtId="0" fontId="74" fillId="4" borderId="47" xfId="0" applyFont="1" applyFill="1" applyBorder="1" applyAlignment="1" applyProtection="1">
      <alignment vertical="center" textRotation="180"/>
      <protection locked="0"/>
    </xf>
    <xf numFmtId="0" fontId="80" fillId="4" borderId="76" xfId="0" applyFont="1" applyFill="1" applyBorder="1" applyProtection="1">
      <alignment vertical="center"/>
      <protection locked="0"/>
    </xf>
    <xf numFmtId="0" fontId="80" fillId="4" borderId="59" xfId="0" applyFont="1" applyFill="1" applyBorder="1" applyProtection="1">
      <alignment vertical="center"/>
      <protection locked="0"/>
    </xf>
    <xf numFmtId="0" fontId="80" fillId="4" borderId="82" xfId="0" applyFont="1" applyFill="1" applyBorder="1" applyProtection="1">
      <alignment vertical="center"/>
      <protection locked="0"/>
    </xf>
    <xf numFmtId="0" fontId="156" fillId="4" borderId="34" xfId="0" applyFont="1" applyFill="1" applyBorder="1" applyAlignment="1">
      <alignment vertical="center" shrinkToFit="1"/>
    </xf>
    <xf numFmtId="0" fontId="77" fillId="4" borderId="34" xfId="0" applyFont="1" applyFill="1" applyBorder="1" applyProtection="1">
      <alignment vertical="center"/>
      <protection locked="0"/>
    </xf>
    <xf numFmtId="0" fontId="158" fillId="4" borderId="34" xfId="0" applyFont="1" applyFill="1" applyBorder="1" applyProtection="1">
      <alignment vertical="center"/>
      <protection locked="0"/>
    </xf>
    <xf numFmtId="0" fontId="64" fillId="4" borderId="36" xfId="0" applyFont="1" applyFill="1" applyBorder="1" applyProtection="1">
      <alignment vertical="center"/>
      <protection locked="0"/>
    </xf>
    <xf numFmtId="0" fontId="64" fillId="4" borderId="34" xfId="0" applyFont="1" applyFill="1" applyBorder="1" applyProtection="1">
      <alignment vertical="center"/>
      <protection locked="0"/>
    </xf>
    <xf numFmtId="0" fontId="64" fillId="4" borderId="93" xfId="0" applyFont="1" applyFill="1" applyBorder="1" applyProtection="1">
      <alignment vertical="center"/>
      <protection locked="0"/>
    </xf>
    <xf numFmtId="0" fontId="156" fillId="4" borderId="42" xfId="0" applyFont="1" applyFill="1" applyBorder="1" applyAlignment="1">
      <alignment vertical="center" shrinkToFit="1"/>
    </xf>
    <xf numFmtId="0" fontId="156" fillId="4" borderId="75" xfId="0" applyFont="1" applyFill="1" applyBorder="1" applyAlignment="1">
      <alignment vertical="center" shrinkToFit="1"/>
    </xf>
    <xf numFmtId="0" fontId="46" fillId="4" borderId="42" xfId="0" applyFont="1" applyFill="1" applyBorder="1" applyAlignment="1">
      <alignment vertical="center" shrinkToFit="1"/>
    </xf>
    <xf numFmtId="0" fontId="46" fillId="4" borderId="94" xfId="0" applyFont="1" applyFill="1" applyBorder="1" applyAlignment="1">
      <alignment vertical="center" shrinkToFit="1"/>
    </xf>
    <xf numFmtId="0" fontId="77" fillId="4" borderId="42" xfId="0" applyFont="1" applyFill="1" applyBorder="1" applyProtection="1">
      <alignment vertical="center"/>
      <protection locked="0"/>
    </xf>
    <xf numFmtId="0" fontId="79" fillId="4" borderId="91" xfId="0" applyFont="1" applyFill="1" applyBorder="1" applyProtection="1">
      <alignment vertical="center"/>
      <protection locked="0"/>
    </xf>
    <xf numFmtId="0" fontId="77" fillId="4" borderId="75" xfId="0" applyFont="1" applyFill="1" applyBorder="1" applyProtection="1">
      <alignment vertical="center"/>
      <protection locked="0"/>
    </xf>
    <xf numFmtId="0" fontId="64" fillId="4" borderId="42" xfId="0" applyFont="1" applyFill="1" applyBorder="1" applyProtection="1">
      <alignment vertical="center"/>
      <protection locked="0"/>
    </xf>
    <xf numFmtId="0" fontId="64" fillId="4" borderId="94" xfId="0" applyFont="1" applyFill="1" applyBorder="1" applyProtection="1">
      <alignment vertical="center"/>
      <protection locked="0"/>
    </xf>
    <xf numFmtId="0" fontId="156" fillId="4" borderId="92" xfId="0" applyFont="1" applyFill="1" applyBorder="1" applyAlignment="1">
      <alignment vertical="center" shrinkToFit="1"/>
    </xf>
    <xf numFmtId="0" fontId="37" fillId="4" borderId="35" xfId="0" applyFont="1" applyFill="1" applyBorder="1" applyAlignment="1">
      <alignment vertical="center" shrinkToFit="1"/>
    </xf>
    <xf numFmtId="0" fontId="77" fillId="4" borderId="92" xfId="0" applyFont="1" applyFill="1" applyBorder="1" applyProtection="1">
      <alignment vertical="center"/>
      <protection locked="0"/>
    </xf>
    <xf numFmtId="0" fontId="92" fillId="4" borderId="92" xfId="0" applyFont="1" applyFill="1" applyBorder="1" applyProtection="1">
      <alignment vertical="center"/>
      <protection locked="0"/>
    </xf>
    <xf numFmtId="0" fontId="38" fillId="4" borderId="91" xfId="0" applyFont="1" applyFill="1" applyBorder="1" applyProtection="1">
      <alignment vertical="center"/>
      <protection locked="0"/>
    </xf>
    <xf numFmtId="0" fontId="38" fillId="4" borderId="42" xfId="0" applyFont="1" applyFill="1" applyBorder="1" applyProtection="1">
      <alignment vertical="center"/>
      <protection locked="0"/>
    </xf>
    <xf numFmtId="0" fontId="38" fillId="4" borderId="92" xfId="0" applyFont="1" applyFill="1" applyBorder="1" applyProtection="1">
      <alignment vertical="center"/>
      <protection locked="0"/>
    </xf>
    <xf numFmtId="0" fontId="156" fillId="4" borderId="22" xfId="0" applyFont="1" applyFill="1" applyBorder="1" applyAlignment="1">
      <alignment vertical="center" shrinkToFit="1"/>
    </xf>
    <xf numFmtId="0" fontId="74" fillId="4" borderId="21" xfId="0" applyFont="1" applyFill="1" applyBorder="1" applyAlignment="1" applyProtection="1">
      <alignment vertical="center" textRotation="255"/>
      <protection locked="0"/>
    </xf>
    <xf numFmtId="0" fontId="74" fillId="4" borderId="83" xfId="0" applyFont="1" applyFill="1" applyBorder="1" applyAlignment="1" applyProtection="1">
      <alignment vertical="center" textRotation="180"/>
      <protection locked="0"/>
    </xf>
    <xf numFmtId="0" fontId="77" fillId="4" borderId="84" xfId="0" applyFont="1" applyFill="1" applyBorder="1" applyProtection="1">
      <alignment vertical="center"/>
      <protection locked="0"/>
    </xf>
    <xf numFmtId="0" fontId="79" fillId="4" borderId="85" xfId="0" applyFont="1" applyFill="1" applyBorder="1" applyProtection="1">
      <alignment vertical="center"/>
      <protection locked="0"/>
    </xf>
    <xf numFmtId="0" fontId="79" fillId="4" borderId="22" xfId="0" applyFont="1" applyFill="1" applyBorder="1" applyProtection="1">
      <alignment vertical="center"/>
      <protection locked="0"/>
    </xf>
    <xf numFmtId="0" fontId="79" fillId="4" borderId="86" xfId="0" applyFont="1" applyFill="1" applyBorder="1" applyProtection="1">
      <alignment vertical="center"/>
      <protection locked="0"/>
    </xf>
    <xf numFmtId="49" fontId="65" fillId="4" borderId="22" xfId="0" applyNumberFormat="1" applyFont="1" applyFill="1" applyBorder="1" applyProtection="1">
      <alignment vertical="center"/>
      <protection locked="0"/>
    </xf>
    <xf numFmtId="49" fontId="65" fillId="4" borderId="23" xfId="0" applyNumberFormat="1" applyFont="1" applyFill="1" applyBorder="1" applyProtection="1">
      <alignment vertical="center"/>
      <protection locked="0"/>
    </xf>
    <xf numFmtId="0" fontId="64" fillId="4" borderId="0" xfId="0" applyFont="1" applyFill="1" applyAlignment="1" applyProtection="1">
      <alignment vertical="top" shrinkToFit="1"/>
      <protection locked="0"/>
    </xf>
    <xf numFmtId="0" fontId="26" fillId="4" borderId="9" xfId="0" applyFont="1" applyFill="1" applyBorder="1" applyProtection="1">
      <alignment vertical="center"/>
      <protection locked="0"/>
    </xf>
    <xf numFmtId="0" fontId="64" fillId="4" borderId="119" xfId="0" applyFont="1" applyFill="1" applyBorder="1" applyProtection="1">
      <alignment vertical="center"/>
      <protection locked="0"/>
    </xf>
    <xf numFmtId="0" fontId="64" fillId="4" borderId="9" xfId="0" applyFont="1" applyFill="1" applyBorder="1" applyProtection="1">
      <alignment vertical="center"/>
      <protection locked="0"/>
    </xf>
    <xf numFmtId="0" fontId="64" fillId="4" borderId="118" xfId="0" applyFont="1" applyFill="1" applyBorder="1" applyProtection="1">
      <alignment vertical="center"/>
      <protection locked="0"/>
    </xf>
    <xf numFmtId="0" fontId="64" fillId="4" borderId="0" xfId="0" applyFont="1" applyFill="1">
      <alignment vertical="center"/>
    </xf>
    <xf numFmtId="0" fontId="2" fillId="4" borderId="125" xfId="0" applyFont="1" applyFill="1" applyBorder="1" applyProtection="1">
      <alignment vertical="center"/>
      <protection locked="0"/>
    </xf>
    <xf numFmtId="0" fontId="12" fillId="0" borderId="125" xfId="0" applyFont="1" applyBorder="1" applyProtection="1">
      <alignment vertical="center"/>
      <protection locked="0"/>
    </xf>
    <xf numFmtId="0" fontId="2" fillId="0" borderId="125" xfId="0" applyFont="1" applyBorder="1" applyProtection="1">
      <alignment vertical="center"/>
      <protection locked="0"/>
    </xf>
    <xf numFmtId="0" fontId="17" fillId="0" borderId="125" xfId="0" applyFont="1" applyBorder="1" applyProtection="1">
      <alignment vertical="center"/>
      <protection locked="0"/>
    </xf>
    <xf numFmtId="0" fontId="17" fillId="0" borderId="128" xfId="0" applyFont="1" applyBorder="1" applyProtection="1">
      <alignment vertical="center"/>
      <protection locked="0"/>
    </xf>
    <xf numFmtId="0" fontId="6" fillId="2" borderId="131" xfId="0" applyFont="1" applyFill="1" applyBorder="1" applyAlignment="1" applyProtection="1">
      <alignment vertical="center"/>
      <protection locked="0"/>
    </xf>
    <xf numFmtId="0" fontId="2" fillId="4" borderId="131" xfId="0" applyFont="1" applyFill="1" applyBorder="1" applyProtection="1">
      <alignment vertical="center"/>
      <protection locked="0"/>
    </xf>
    <xf numFmtId="0" fontId="2" fillId="0" borderId="131" xfId="0" applyFont="1" applyBorder="1" applyProtection="1">
      <alignment vertical="center"/>
      <protection locked="0"/>
    </xf>
    <xf numFmtId="0" fontId="72" fillId="8" borderId="35" xfId="0" applyFont="1" applyFill="1" applyBorder="1" applyAlignment="1">
      <alignment horizontal="right" vertical="center"/>
    </xf>
    <xf numFmtId="0" fontId="79" fillId="4" borderId="41" xfId="0" applyFont="1" applyFill="1" applyBorder="1" applyAlignment="1">
      <alignment vertical="center" shrinkToFit="1"/>
    </xf>
    <xf numFmtId="0" fontId="28" fillId="4" borderId="0" xfId="0" applyFont="1" applyFill="1" applyAlignment="1">
      <alignment horizontal="center" vertical="center"/>
    </xf>
    <xf numFmtId="0" fontId="30" fillId="4" borderId="0" xfId="0" applyFont="1" applyFill="1" applyAlignment="1">
      <alignment horizontal="left" vertical="center"/>
    </xf>
    <xf numFmtId="0" fontId="32" fillId="4" borderId="0" xfId="0" applyFont="1" applyFill="1" applyAlignment="1">
      <alignment horizontal="left" vertical="center"/>
    </xf>
    <xf numFmtId="0" fontId="29" fillId="4" borderId="0" xfId="0" applyFont="1" applyFill="1" applyAlignment="1">
      <alignment horizontal="left" vertical="center"/>
    </xf>
    <xf numFmtId="0" fontId="32" fillId="4" borderId="0" xfId="0" applyFont="1" applyFill="1" applyAlignment="1">
      <alignment horizontal="left" vertical="center"/>
    </xf>
    <xf numFmtId="0" fontId="28" fillId="4" borderId="0" xfId="0" applyFont="1" applyFill="1" applyAlignment="1">
      <alignment horizontal="center" vertical="center"/>
    </xf>
    <xf numFmtId="0" fontId="30" fillId="4" borderId="0" xfId="0" applyFont="1" applyFill="1" applyAlignment="1">
      <alignment horizontal="left" vertical="center"/>
    </xf>
    <xf numFmtId="0" fontId="60" fillId="4" borderId="0" xfId="0" applyFont="1" applyFill="1">
      <alignment vertical="center"/>
    </xf>
    <xf numFmtId="0" fontId="21" fillId="0" borderId="0" xfId="1" applyFont="1" applyAlignment="1">
      <alignment horizontal="left" vertical="center"/>
    </xf>
    <xf numFmtId="0" fontId="6" fillId="0" borderId="0" xfId="0" applyFont="1" applyAlignment="1">
      <alignment horizontal="left" vertical="center"/>
    </xf>
    <xf numFmtId="0" fontId="3" fillId="0" borderId="0" xfId="0" applyFont="1" applyAlignment="1">
      <alignment horizontal="center" vertical="center"/>
    </xf>
    <xf numFmtId="0" fontId="2" fillId="4" borderId="0" xfId="0" applyFont="1" applyFill="1" applyAlignment="1">
      <alignment horizontal="left" vertical="center"/>
    </xf>
    <xf numFmtId="0" fontId="6" fillId="0" borderId="0" xfId="0" applyFont="1" applyFill="1" applyAlignment="1">
      <alignment horizontal="left" vertical="center"/>
    </xf>
    <xf numFmtId="0" fontId="2" fillId="0" borderId="0" xfId="0" applyFont="1" applyAlignment="1">
      <alignment horizontal="left" vertical="center"/>
    </xf>
    <xf numFmtId="0" fontId="18" fillId="0" borderId="0" xfId="0" applyFont="1" applyAlignment="1">
      <alignment horizontal="left" vertical="center"/>
    </xf>
    <xf numFmtId="0" fontId="21" fillId="0" borderId="0" xfId="1" applyFont="1" applyAlignment="1">
      <alignment horizontal="left" vertical="center" wrapText="1"/>
    </xf>
    <xf numFmtId="0" fontId="6" fillId="2" borderId="0" xfId="0" applyFont="1" applyFill="1" applyAlignment="1">
      <alignment horizontal="left"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07" fillId="4" borderId="87" xfId="0" applyFont="1" applyFill="1" applyBorder="1" applyAlignment="1" applyProtection="1">
      <alignment horizontal="center" vertical="center" shrinkToFit="1"/>
      <protection locked="0"/>
    </xf>
    <xf numFmtId="0" fontId="107" fillId="4" borderId="88" xfId="0" applyFont="1" applyFill="1" applyBorder="1" applyAlignment="1" applyProtection="1">
      <alignment horizontal="center" vertical="center" shrinkToFit="1"/>
      <protection locked="0"/>
    </xf>
    <xf numFmtId="0" fontId="107" fillId="4" borderId="89" xfId="0" applyFont="1" applyFill="1" applyBorder="1" applyAlignment="1" applyProtection="1">
      <alignment horizontal="center" vertical="center" shrinkToFit="1"/>
      <protection locked="0"/>
    </xf>
    <xf numFmtId="0" fontId="67" fillId="6" borderId="17" xfId="0" applyFont="1" applyFill="1" applyBorder="1" applyAlignment="1">
      <alignment horizontal="left" vertical="center" textRotation="255" shrinkToFit="1"/>
    </xf>
    <xf numFmtId="0" fontId="74" fillId="6" borderId="19" xfId="0" applyFont="1" applyFill="1" applyBorder="1" applyAlignment="1">
      <alignment horizontal="left" vertical="center" textRotation="255" shrinkToFit="1"/>
    </xf>
    <xf numFmtId="0" fontId="74" fillId="6" borderId="21" xfId="0" applyFont="1" applyFill="1" applyBorder="1" applyAlignment="1">
      <alignment horizontal="left" vertical="center" textRotation="255" shrinkToFit="1"/>
    </xf>
    <xf numFmtId="0" fontId="67" fillId="6" borderId="9" xfId="0" applyFont="1" applyFill="1" applyBorder="1" applyAlignment="1">
      <alignment horizontal="center" vertical="center" textRotation="180" shrinkToFit="1"/>
    </xf>
    <xf numFmtId="0" fontId="67" fillId="6" borderId="0" xfId="0" applyFont="1" applyFill="1" applyAlignment="1">
      <alignment horizontal="center" vertical="center" textRotation="180" shrinkToFit="1"/>
    </xf>
    <xf numFmtId="0" fontId="67" fillId="6" borderId="20" xfId="0" applyFont="1" applyFill="1" applyBorder="1" applyAlignment="1">
      <alignment horizontal="center" vertical="center" textRotation="180" shrinkToFit="1"/>
    </xf>
    <xf numFmtId="0" fontId="67" fillId="6" borderId="23" xfId="0" applyFont="1" applyFill="1" applyBorder="1" applyAlignment="1">
      <alignment horizontal="center" vertical="center" textRotation="180" shrinkToFit="1"/>
    </xf>
    <xf numFmtId="0" fontId="69" fillId="7" borderId="27" xfId="0" applyFont="1" applyFill="1" applyBorder="1" applyAlignment="1">
      <alignment vertical="center" shrinkToFit="1"/>
    </xf>
    <xf numFmtId="0" fontId="73" fillId="7" borderId="28" xfId="0" applyFont="1" applyFill="1" applyBorder="1" applyAlignment="1">
      <alignment vertical="center" shrinkToFit="1"/>
    </xf>
    <xf numFmtId="0" fontId="73" fillId="7" borderId="29" xfId="0" applyFont="1" applyFill="1" applyBorder="1" applyAlignment="1">
      <alignment vertical="center" shrinkToFit="1"/>
    </xf>
    <xf numFmtId="49" fontId="113" fillId="4" borderId="28" xfId="0" applyNumberFormat="1" applyFont="1" applyFill="1" applyBorder="1" applyAlignment="1" applyProtection="1">
      <alignment horizontal="left" vertical="center" shrinkToFit="1"/>
      <protection locked="0"/>
    </xf>
    <xf numFmtId="49" fontId="113" fillId="4" borderId="31" xfId="0" applyNumberFormat="1" applyFont="1" applyFill="1" applyBorder="1" applyAlignment="1" applyProtection="1">
      <alignment horizontal="left" vertical="center" shrinkToFit="1"/>
      <protection locked="0"/>
    </xf>
    <xf numFmtId="0" fontId="69" fillId="8" borderId="33" xfId="0" applyFont="1" applyFill="1" applyBorder="1" applyAlignment="1">
      <alignment vertical="center" shrinkToFit="1"/>
    </xf>
    <xf numFmtId="0" fontId="73" fillId="8" borderId="34" xfId="0" applyFont="1" applyFill="1" applyBorder="1" applyAlignment="1">
      <alignment vertical="center" shrinkToFit="1"/>
    </xf>
    <xf numFmtId="0" fontId="73" fillId="8" borderId="35" xfId="0" applyFont="1" applyFill="1" applyBorder="1" applyAlignment="1">
      <alignment vertical="center" shrinkToFit="1"/>
    </xf>
    <xf numFmtId="49" fontId="113" fillId="4" borderId="34" xfId="0" applyNumberFormat="1" applyFont="1" applyFill="1" applyBorder="1" applyAlignment="1" applyProtection="1">
      <alignment horizontal="left" vertical="center" shrinkToFit="1"/>
      <protection locked="0"/>
    </xf>
    <xf numFmtId="49" fontId="113" fillId="4" borderId="37" xfId="0" applyNumberFormat="1" applyFont="1" applyFill="1" applyBorder="1" applyAlignment="1" applyProtection="1">
      <alignment horizontal="left" vertical="center" shrinkToFit="1"/>
      <protection locked="0"/>
    </xf>
    <xf numFmtId="0" fontId="65" fillId="4" borderId="91" xfId="0" applyFont="1" applyFill="1" applyBorder="1" applyAlignment="1">
      <alignment vertical="center" shrinkToFit="1"/>
    </xf>
    <xf numFmtId="0" fontId="79" fillId="4" borderId="42" xfId="0" applyFont="1" applyFill="1" applyBorder="1" applyAlignment="1">
      <alignment vertical="center" shrinkToFit="1"/>
    </xf>
    <xf numFmtId="0" fontId="79" fillId="4" borderId="92" xfId="0" applyFont="1" applyFill="1" applyBorder="1" applyAlignment="1">
      <alignment vertical="center" shrinkToFit="1"/>
    </xf>
    <xf numFmtId="0" fontId="78" fillId="4" borderId="91" xfId="0" applyFont="1" applyFill="1" applyBorder="1" applyAlignment="1">
      <alignment vertical="center" shrinkToFit="1"/>
    </xf>
    <xf numFmtId="0" fontId="65" fillId="4" borderId="42" xfId="0" applyFont="1" applyFill="1" applyBorder="1" applyAlignment="1">
      <alignment vertical="center" shrinkToFit="1"/>
    </xf>
    <xf numFmtId="0" fontId="65" fillId="4" borderId="43" xfId="0" applyFont="1" applyFill="1" applyBorder="1" applyAlignment="1">
      <alignment vertical="center" shrinkToFit="1"/>
    </xf>
    <xf numFmtId="0" fontId="118" fillId="8" borderId="33" xfId="0" applyFont="1" applyFill="1" applyBorder="1" applyAlignment="1">
      <alignment vertical="center" shrinkToFit="1"/>
    </xf>
    <xf numFmtId="0" fontId="100" fillId="8" borderId="34" xfId="0" applyFont="1" applyFill="1" applyBorder="1" applyAlignment="1">
      <alignment vertical="center" shrinkToFit="1"/>
    </xf>
    <xf numFmtId="0" fontId="100" fillId="8" borderId="35" xfId="0" applyFont="1" applyFill="1" applyBorder="1" applyAlignment="1">
      <alignment vertical="center" shrinkToFit="1"/>
    </xf>
    <xf numFmtId="49" fontId="113" fillId="4" borderId="42" xfId="0" applyNumberFormat="1" applyFont="1" applyFill="1" applyBorder="1" applyAlignment="1" applyProtection="1">
      <alignment horizontal="left" vertical="center" shrinkToFit="1"/>
      <protection locked="0"/>
    </xf>
    <xf numFmtId="49" fontId="113" fillId="4" borderId="43" xfId="0" applyNumberFormat="1" applyFont="1" applyFill="1" applyBorder="1" applyAlignment="1" applyProtection="1">
      <alignment horizontal="left" vertical="center" shrinkToFit="1"/>
      <protection locked="0"/>
    </xf>
    <xf numFmtId="49" fontId="113" fillId="4" borderId="36" xfId="0" applyNumberFormat="1" applyFont="1" applyFill="1" applyBorder="1" applyAlignment="1" applyProtection="1">
      <alignment horizontal="left" vertical="center" shrinkToFit="1"/>
      <protection locked="0"/>
    </xf>
    <xf numFmtId="49" fontId="113" fillId="4" borderId="35" xfId="0" applyNumberFormat="1" applyFont="1" applyFill="1" applyBorder="1" applyAlignment="1" applyProtection="1">
      <alignment horizontal="left" vertical="center" shrinkToFit="1"/>
      <protection locked="0"/>
    </xf>
    <xf numFmtId="0" fontId="114" fillId="8" borderId="36" xfId="0" applyFont="1" applyFill="1" applyBorder="1" applyAlignment="1">
      <alignment horizontal="left" vertical="center" shrinkToFit="1"/>
    </xf>
    <xf numFmtId="0" fontId="76" fillId="8" borderId="34" xfId="0" applyFont="1" applyFill="1" applyBorder="1" applyAlignment="1">
      <alignment horizontal="left" vertical="center" shrinkToFit="1"/>
    </xf>
    <xf numFmtId="0" fontId="76" fillId="8" borderId="35" xfId="0" applyFont="1" applyFill="1" applyBorder="1" applyAlignment="1">
      <alignment horizontal="left" vertical="center" shrinkToFit="1"/>
    </xf>
    <xf numFmtId="0" fontId="69" fillId="8" borderId="39" xfId="0" applyFont="1" applyFill="1" applyBorder="1" applyAlignment="1">
      <alignment horizontal="left" vertical="center" shrinkToFit="1"/>
    </xf>
    <xf numFmtId="0" fontId="73" fillId="8" borderId="40" xfId="0" applyFont="1" applyFill="1" applyBorder="1" applyAlignment="1">
      <alignment horizontal="left" vertical="center" shrinkToFit="1"/>
    </xf>
    <xf numFmtId="0" fontId="73" fillId="8" borderId="44" xfId="0" applyFont="1" applyFill="1" applyBorder="1" applyAlignment="1">
      <alignment horizontal="left" vertical="center" shrinkToFit="1"/>
    </xf>
    <xf numFmtId="0" fontId="76" fillId="8" borderId="42" xfId="0" applyFont="1" applyFill="1" applyBorder="1" applyAlignment="1">
      <alignment horizontal="left" vertical="center" shrinkToFit="1"/>
    </xf>
    <xf numFmtId="49" fontId="113" fillId="4" borderId="91" xfId="0" applyNumberFormat="1" applyFont="1" applyFill="1" applyBorder="1" applyAlignment="1" applyProtection="1">
      <alignment horizontal="left" vertical="center" shrinkToFit="1"/>
      <protection locked="0"/>
    </xf>
    <xf numFmtId="49" fontId="113" fillId="4" borderId="94" xfId="0" applyNumberFormat="1" applyFont="1" applyFill="1" applyBorder="1" applyAlignment="1" applyProtection="1">
      <alignment horizontal="left" vertical="center" shrinkToFit="1"/>
      <protection locked="0"/>
    </xf>
    <xf numFmtId="0" fontId="91" fillId="8" borderId="22" xfId="0" applyFont="1" applyFill="1" applyBorder="1" applyAlignment="1">
      <alignment vertical="center" shrinkToFit="1"/>
    </xf>
    <xf numFmtId="0" fontId="72" fillId="8" borderId="22" xfId="0" applyFont="1" applyFill="1" applyBorder="1" applyAlignment="1">
      <alignment vertical="center" shrinkToFit="1"/>
    </xf>
    <xf numFmtId="49" fontId="120" fillId="4" borderId="95" xfId="1" applyNumberFormat="1" applyFont="1" applyFill="1" applyBorder="1" applyAlignment="1" applyProtection="1">
      <alignment horizontal="left" vertical="center" shrinkToFit="1"/>
      <protection locked="0"/>
    </xf>
    <xf numFmtId="49" fontId="120" fillId="4" borderId="96" xfId="1" applyNumberFormat="1" applyFont="1" applyFill="1" applyBorder="1" applyAlignment="1" applyProtection="1">
      <alignment horizontal="left" vertical="center" shrinkToFit="1"/>
      <protection locked="0"/>
    </xf>
    <xf numFmtId="49" fontId="120" fillId="4" borderId="97" xfId="1" applyNumberFormat="1" applyFont="1" applyFill="1" applyBorder="1" applyAlignment="1" applyProtection="1">
      <alignment horizontal="left" vertical="center" shrinkToFit="1"/>
      <protection locked="0"/>
    </xf>
    <xf numFmtId="0" fontId="114" fillId="8" borderId="95" xfId="0" applyFont="1" applyFill="1" applyBorder="1" applyAlignment="1">
      <alignment horizontal="left" vertical="center" shrinkToFit="1"/>
    </xf>
    <xf numFmtId="0" fontId="76" fillId="8" borderId="96" xfId="0" applyFont="1" applyFill="1" applyBorder="1" applyAlignment="1">
      <alignment horizontal="left" vertical="center" shrinkToFit="1"/>
    </xf>
    <xf numFmtId="49" fontId="113" fillId="4" borderId="95" xfId="0" applyNumberFormat="1" applyFont="1" applyFill="1" applyBorder="1" applyAlignment="1" applyProtection="1">
      <alignment horizontal="left" vertical="center" shrinkToFit="1"/>
      <protection locked="0"/>
    </xf>
    <xf numFmtId="49" fontId="113" fillId="4" borderId="96" xfId="0" applyNumberFormat="1" applyFont="1" applyFill="1" applyBorder="1" applyAlignment="1" applyProtection="1">
      <alignment horizontal="left" vertical="center" shrinkToFit="1"/>
      <protection locked="0"/>
    </xf>
    <xf numFmtId="49" fontId="113" fillId="4" borderId="98" xfId="0" applyNumberFormat="1" applyFont="1" applyFill="1" applyBorder="1" applyAlignment="1" applyProtection="1">
      <alignment horizontal="left" vertical="center" shrinkToFit="1"/>
      <protection locked="0"/>
    </xf>
    <xf numFmtId="0" fontId="45" fillId="4" borderId="39" xfId="0" applyFont="1" applyFill="1" applyBorder="1">
      <alignment vertical="center"/>
    </xf>
    <xf numFmtId="0" fontId="45" fillId="4" borderId="40" xfId="0" applyFont="1" applyFill="1" applyBorder="1">
      <alignment vertical="center"/>
    </xf>
    <xf numFmtId="0" fontId="45" fillId="4" borderId="44" xfId="0" applyFont="1" applyFill="1" applyBorder="1">
      <alignment vertical="center"/>
    </xf>
    <xf numFmtId="0" fontId="45" fillId="9" borderId="45" xfId="0" applyFont="1" applyFill="1" applyBorder="1" applyAlignment="1">
      <alignment horizontal="left" vertical="center"/>
    </xf>
    <xf numFmtId="0" fontId="45" fillId="9" borderId="14" xfId="0" applyFont="1" applyFill="1" applyBorder="1" applyAlignment="1">
      <alignment horizontal="left" vertical="center"/>
    </xf>
    <xf numFmtId="0" fontId="45" fillId="9" borderId="46" xfId="0" applyFont="1" applyFill="1" applyBorder="1" applyAlignment="1">
      <alignment horizontal="left" vertical="center"/>
    </xf>
    <xf numFmtId="0" fontId="91" fillId="8" borderId="34" xfId="0" applyFont="1" applyFill="1" applyBorder="1" applyAlignment="1">
      <alignment vertical="center" shrinkToFit="1"/>
    </xf>
    <xf numFmtId="0" fontId="72" fillId="8" borderId="34" xfId="0" applyFont="1" applyFill="1" applyBorder="1" applyAlignment="1">
      <alignment vertical="center" shrinkToFit="1"/>
    </xf>
    <xf numFmtId="49" fontId="22" fillId="4" borderId="36" xfId="0" applyNumberFormat="1" applyFont="1" applyFill="1" applyBorder="1" applyAlignment="1" applyProtection="1">
      <alignment horizontal="left" vertical="center" shrinkToFit="1"/>
      <protection locked="0"/>
    </xf>
    <xf numFmtId="49" fontId="22" fillId="4" borderId="34" xfId="0" applyNumberFormat="1" applyFont="1" applyFill="1" applyBorder="1" applyAlignment="1" applyProtection="1">
      <alignment horizontal="left" vertical="center" shrinkToFit="1"/>
      <protection locked="0"/>
    </xf>
    <xf numFmtId="49" fontId="22" fillId="4" borderId="93" xfId="0" applyNumberFormat="1" applyFont="1" applyFill="1" applyBorder="1" applyAlignment="1" applyProtection="1">
      <alignment horizontal="left" vertical="center" shrinkToFit="1"/>
      <protection locked="0"/>
    </xf>
    <xf numFmtId="0" fontId="91" fillId="8" borderId="42" xfId="0" applyFont="1" applyFill="1" applyBorder="1" applyAlignment="1">
      <alignment vertical="center" shrinkToFit="1"/>
    </xf>
    <xf numFmtId="0" fontId="72" fillId="8" borderId="42" xfId="0" applyFont="1" applyFill="1" applyBorder="1" applyAlignment="1">
      <alignment vertical="center" shrinkToFit="1"/>
    </xf>
    <xf numFmtId="0" fontId="114" fillId="8" borderId="91" xfId="0" applyFont="1" applyFill="1" applyBorder="1" applyAlignment="1">
      <alignment horizontal="left" vertical="center" shrinkToFit="1"/>
    </xf>
    <xf numFmtId="0" fontId="76" fillId="8" borderId="92" xfId="0" applyFont="1" applyFill="1" applyBorder="1" applyAlignment="1">
      <alignment horizontal="left" vertical="center" shrinkToFit="1"/>
    </xf>
    <xf numFmtId="49" fontId="113" fillId="4" borderId="92" xfId="0" applyNumberFormat="1" applyFont="1" applyFill="1" applyBorder="1" applyAlignment="1" applyProtection="1">
      <alignment horizontal="left" vertical="center" shrinkToFit="1"/>
      <protection locked="0"/>
    </xf>
    <xf numFmtId="0" fontId="76" fillId="8" borderId="91" xfId="0" applyFont="1" applyFill="1" applyBorder="1" applyAlignment="1">
      <alignment horizontal="left" vertical="center" shrinkToFit="1"/>
    </xf>
    <xf numFmtId="0" fontId="67" fillId="6" borderId="17" xfId="0" applyFont="1" applyFill="1" applyBorder="1" applyAlignment="1">
      <alignment horizontal="center" vertical="center" textRotation="255" shrinkToFit="1"/>
    </xf>
    <xf numFmtId="0" fontId="67" fillId="6" borderId="19" xfId="0" applyFont="1" applyFill="1" applyBorder="1" applyAlignment="1">
      <alignment horizontal="center" vertical="center" textRotation="255" shrinkToFit="1"/>
    </xf>
    <xf numFmtId="0" fontId="74" fillId="6" borderId="19" xfId="0" applyFont="1" applyFill="1" applyBorder="1" applyAlignment="1">
      <alignment horizontal="center" vertical="center" textRotation="255" shrinkToFit="1"/>
    </xf>
    <xf numFmtId="0" fontId="74" fillId="6" borderId="21" xfId="0" applyFont="1" applyFill="1" applyBorder="1" applyAlignment="1">
      <alignment horizontal="center" vertical="center" textRotation="255" shrinkToFit="1"/>
    </xf>
    <xf numFmtId="0" fontId="67" fillId="6" borderId="18" xfId="0" applyFont="1" applyFill="1" applyBorder="1" applyAlignment="1">
      <alignment horizontal="center" vertical="center" textRotation="180" shrinkToFit="1"/>
    </xf>
    <xf numFmtId="0" fontId="78" fillId="4" borderId="68" xfId="0" applyFont="1" applyFill="1" applyBorder="1" applyAlignment="1">
      <alignment vertical="center" shrinkToFit="1"/>
    </xf>
    <xf numFmtId="0" fontId="79" fillId="4" borderId="69" xfId="0" applyFont="1" applyFill="1" applyBorder="1" applyAlignment="1">
      <alignment vertical="center" shrinkToFit="1"/>
    </xf>
    <xf numFmtId="0" fontId="79" fillId="4" borderId="99" xfId="0" applyFont="1" applyFill="1" applyBorder="1" applyAlignment="1">
      <alignment vertical="center" shrinkToFit="1"/>
    </xf>
    <xf numFmtId="0" fontId="83" fillId="4" borderId="68" xfId="0" applyFont="1" applyFill="1" applyBorder="1" applyAlignment="1">
      <alignment horizontal="left" vertical="center" shrinkToFit="1"/>
    </xf>
    <xf numFmtId="0" fontId="83" fillId="4" borderId="69" xfId="0" applyFont="1" applyFill="1" applyBorder="1" applyAlignment="1">
      <alignment horizontal="left" vertical="center" shrinkToFit="1"/>
    </xf>
    <xf numFmtId="0" fontId="83" fillId="4" borderId="70" xfId="0" applyFont="1" applyFill="1" applyBorder="1" applyAlignment="1">
      <alignment horizontal="left" vertical="center" shrinkToFit="1"/>
    </xf>
    <xf numFmtId="0" fontId="76" fillId="8" borderId="95" xfId="0" applyFont="1" applyFill="1" applyBorder="1" applyAlignment="1">
      <alignment horizontal="left" vertical="center" shrinkToFit="1"/>
    </xf>
    <xf numFmtId="0" fontId="131" fillId="0" borderId="0" xfId="1" applyFont="1" applyAlignment="1" applyProtection="1">
      <alignment horizontal="right" vertical="center" wrapText="1"/>
      <protection locked="0"/>
    </xf>
    <xf numFmtId="0" fontId="91" fillId="8" borderId="35" xfId="0" applyFont="1" applyFill="1" applyBorder="1" applyAlignment="1">
      <alignment vertical="center" shrinkToFit="1"/>
    </xf>
    <xf numFmtId="0" fontId="72" fillId="8" borderId="41" xfId="0" applyFont="1" applyFill="1" applyBorder="1" applyAlignment="1">
      <alignment vertical="center" shrinkToFit="1"/>
    </xf>
    <xf numFmtId="0" fontId="38" fillId="4" borderId="41" xfId="0" applyFont="1" applyFill="1" applyBorder="1" applyAlignment="1">
      <alignment vertical="center" shrinkToFit="1"/>
    </xf>
    <xf numFmtId="0" fontId="38" fillId="4" borderId="72" xfId="0" applyFont="1" applyFill="1" applyBorder="1" applyAlignment="1">
      <alignment vertical="center" shrinkToFit="1"/>
    </xf>
    <xf numFmtId="0" fontId="79" fillId="4" borderId="41" xfId="0" applyFont="1" applyFill="1" applyBorder="1" applyAlignment="1">
      <alignment vertical="center" shrinkToFit="1"/>
    </xf>
    <xf numFmtId="0" fontId="79" fillId="4" borderId="36" xfId="0" applyFont="1" applyFill="1" applyBorder="1" applyAlignment="1">
      <alignment horizontal="left" vertical="center" shrinkToFit="1"/>
    </xf>
    <xf numFmtId="0" fontId="79" fillId="4" borderId="34" xfId="0" applyFont="1" applyFill="1" applyBorder="1" applyAlignment="1">
      <alignment horizontal="left" vertical="center" shrinkToFit="1"/>
    </xf>
    <xf numFmtId="0" fontId="79" fillId="4" borderId="35" xfId="0" applyFont="1" applyFill="1" applyBorder="1" applyAlignment="1">
      <alignment horizontal="left" vertical="center" shrinkToFit="1"/>
    </xf>
    <xf numFmtId="0" fontId="67" fillId="6" borderId="21" xfId="0" applyFont="1" applyFill="1" applyBorder="1" applyAlignment="1">
      <alignment horizontal="center" vertical="center" textRotation="255" shrinkToFit="1"/>
    </xf>
    <xf numFmtId="0" fontId="91" fillId="8" borderId="99" xfId="0" applyFont="1" applyFill="1" applyBorder="1" applyAlignment="1">
      <alignment horizontal="left" vertical="center" shrinkToFit="1"/>
    </xf>
    <xf numFmtId="0" fontId="72" fillId="8" borderId="67" xfId="0" applyFont="1" applyFill="1" applyBorder="1" applyAlignment="1">
      <alignment horizontal="left" vertical="center" shrinkToFit="1"/>
    </xf>
    <xf numFmtId="0" fontId="79" fillId="4" borderId="67" xfId="0" applyFont="1" applyFill="1" applyBorder="1" applyAlignment="1">
      <alignment horizontal="left" vertical="center" wrapText="1"/>
    </xf>
    <xf numFmtId="0" fontId="79" fillId="4" borderId="67" xfId="0" applyFont="1" applyFill="1" applyBorder="1" applyAlignment="1">
      <alignment vertical="center" wrapText="1"/>
    </xf>
    <xf numFmtId="0" fontId="79" fillId="4" borderId="68" xfId="0" applyFont="1" applyFill="1" applyBorder="1" applyAlignment="1">
      <alignment horizontal="left" vertical="center" wrapText="1"/>
    </xf>
    <xf numFmtId="0" fontId="79" fillId="4" borderId="69" xfId="0" applyFont="1" applyFill="1" applyBorder="1" applyAlignment="1">
      <alignment horizontal="left" vertical="center" wrapText="1"/>
    </xf>
    <xf numFmtId="0" fontId="79" fillId="4" borderId="99" xfId="0" applyFont="1" applyFill="1" applyBorder="1" applyAlignment="1">
      <alignment horizontal="left" vertical="center" wrapText="1"/>
    </xf>
    <xf numFmtId="0" fontId="133" fillId="4" borderId="36" xfId="0" applyFont="1" applyFill="1" applyBorder="1" applyAlignment="1">
      <alignment horizontal="left" vertical="center" shrinkToFit="1"/>
    </xf>
    <xf numFmtId="0" fontId="81" fillId="4" borderId="34" xfId="0" applyFont="1" applyFill="1" applyBorder="1" applyAlignment="1">
      <alignment horizontal="left" vertical="center" shrinkToFit="1"/>
    </xf>
    <xf numFmtId="0" fontId="81" fillId="4" borderId="93" xfId="0" applyFont="1" applyFill="1" applyBorder="1" applyAlignment="1">
      <alignment horizontal="left" vertical="center" shrinkToFit="1"/>
    </xf>
    <xf numFmtId="0" fontId="22" fillId="4" borderId="34" xfId="0" applyFont="1" applyFill="1" applyBorder="1" applyAlignment="1">
      <alignment horizontal="left" vertical="center" shrinkToFit="1"/>
    </xf>
    <xf numFmtId="0" fontId="22" fillId="4" borderId="93" xfId="0" applyFont="1" applyFill="1" applyBorder="1" applyAlignment="1">
      <alignment horizontal="left" vertical="center" shrinkToFit="1"/>
    </xf>
    <xf numFmtId="0" fontId="82" fillId="4" borderId="41" xfId="0" applyFont="1" applyFill="1" applyBorder="1" applyAlignment="1">
      <alignment vertical="center" shrinkToFit="1"/>
    </xf>
    <xf numFmtId="0" fontId="113" fillId="0" borderId="36" xfId="0" applyFont="1" applyBorder="1" applyAlignment="1">
      <alignment horizontal="center" vertical="center" shrinkToFit="1"/>
    </xf>
    <xf numFmtId="0" fontId="113" fillId="0" borderId="34" xfId="0" applyFont="1" applyBorder="1" applyAlignment="1">
      <alignment horizontal="center" vertical="center" shrinkToFit="1"/>
    </xf>
    <xf numFmtId="0" fontId="113" fillId="0" borderId="93" xfId="0" applyFont="1" applyBorder="1" applyAlignment="1">
      <alignment horizontal="center" vertical="center" shrinkToFit="1"/>
    </xf>
    <xf numFmtId="0" fontId="82" fillId="4" borderId="36" xfId="0" applyFont="1" applyFill="1" applyBorder="1" applyAlignment="1">
      <alignment horizontal="left" vertical="center" shrinkToFit="1"/>
    </xf>
    <xf numFmtId="0" fontId="79" fillId="4" borderId="93" xfId="0" applyFont="1" applyFill="1" applyBorder="1" applyAlignment="1">
      <alignment horizontal="left" vertical="center" shrinkToFit="1"/>
    </xf>
    <xf numFmtId="0" fontId="72" fillId="8" borderId="40" xfId="0" applyFont="1" applyFill="1" applyBorder="1" applyAlignment="1">
      <alignment horizontal="left" vertical="center" shrinkToFit="1"/>
    </xf>
    <xf numFmtId="0" fontId="72" fillId="8" borderId="102" xfId="0" applyFont="1" applyFill="1" applyBorder="1" applyAlignment="1">
      <alignment horizontal="left" vertical="center" shrinkToFit="1"/>
    </xf>
    <xf numFmtId="0" fontId="72" fillId="8" borderId="42" xfId="0" applyFont="1" applyFill="1" applyBorder="1" applyAlignment="1">
      <alignment horizontal="left" vertical="center" shrinkToFit="1"/>
    </xf>
    <xf numFmtId="0" fontId="72" fillId="8" borderId="92" xfId="0" applyFont="1" applyFill="1" applyBorder="1" applyAlignment="1">
      <alignment horizontal="left" vertical="center" shrinkToFit="1"/>
    </xf>
    <xf numFmtId="0" fontId="65" fillId="4" borderId="36" xfId="0" applyFont="1" applyFill="1" applyBorder="1" applyAlignment="1">
      <alignment horizontal="left" vertical="center" shrinkToFit="1"/>
    </xf>
    <xf numFmtId="0" fontId="65" fillId="4" borderId="34" xfId="0" applyFont="1" applyFill="1" applyBorder="1" applyAlignment="1">
      <alignment horizontal="left" vertical="center" shrinkToFit="1"/>
    </xf>
    <xf numFmtId="0" fontId="65" fillId="4" borderId="35" xfId="0" applyFont="1" applyFill="1" applyBorder="1" applyAlignment="1">
      <alignment horizontal="left" vertical="center" shrinkToFit="1"/>
    </xf>
    <xf numFmtId="0" fontId="82" fillId="4" borderId="34" xfId="0" applyFont="1" applyFill="1" applyBorder="1" applyAlignment="1">
      <alignment horizontal="left" vertical="center" shrinkToFit="1"/>
    </xf>
    <xf numFmtId="0" fontId="82" fillId="4" borderId="93" xfId="0" applyFont="1" applyFill="1" applyBorder="1" applyAlignment="1">
      <alignment horizontal="left" vertical="center" shrinkToFit="1"/>
    </xf>
    <xf numFmtId="49" fontId="113" fillId="4" borderId="93" xfId="0" applyNumberFormat="1" applyFont="1" applyFill="1" applyBorder="1" applyAlignment="1" applyProtection="1">
      <alignment horizontal="left" vertical="center" shrinkToFit="1"/>
      <protection locked="0"/>
    </xf>
    <xf numFmtId="0" fontId="6" fillId="4" borderId="69" xfId="0" applyFont="1" applyFill="1" applyBorder="1" applyAlignment="1">
      <alignment horizontal="left" vertical="center" wrapText="1"/>
    </xf>
    <xf numFmtId="0" fontId="6" fillId="4" borderId="70" xfId="0" applyFont="1" applyFill="1" applyBorder="1" applyAlignment="1">
      <alignment horizontal="left" vertical="center" wrapText="1"/>
    </xf>
    <xf numFmtId="0" fontId="126" fillId="4" borderId="35" xfId="0" applyFont="1" applyFill="1" applyBorder="1" applyAlignment="1">
      <alignment horizontal="left" vertical="center" shrinkToFit="1"/>
    </xf>
    <xf numFmtId="0" fontId="99" fillId="4" borderId="41" xfId="0" applyFont="1" applyFill="1" applyBorder="1" applyAlignment="1">
      <alignment horizontal="left" vertical="center" shrinkToFit="1"/>
    </xf>
    <xf numFmtId="0" fontId="99" fillId="4" borderId="72" xfId="0" applyFont="1" applyFill="1" applyBorder="1" applyAlignment="1">
      <alignment horizontal="left" vertical="center" shrinkToFit="1"/>
    </xf>
    <xf numFmtId="0" fontId="91" fillId="8" borderId="41" xfId="0" applyFont="1" applyFill="1" applyBorder="1" applyAlignment="1">
      <alignment horizontal="left" vertical="center" wrapText="1"/>
    </xf>
    <xf numFmtId="0" fontId="72" fillId="8" borderId="41" xfId="0" applyFont="1" applyFill="1" applyBorder="1" applyAlignment="1">
      <alignment horizontal="left" vertical="center" wrapText="1"/>
    </xf>
    <xf numFmtId="49" fontId="113" fillId="4" borderId="41" xfId="0" applyNumberFormat="1" applyFont="1" applyFill="1" applyBorder="1" applyAlignment="1" applyProtection="1">
      <alignment horizontal="left" vertical="center" wrapText="1"/>
      <protection locked="0"/>
    </xf>
    <xf numFmtId="49" fontId="113" fillId="4" borderId="36" xfId="0" applyNumberFormat="1" applyFont="1" applyFill="1" applyBorder="1" applyAlignment="1" applyProtection="1">
      <alignment horizontal="left" vertical="center" wrapText="1"/>
      <protection locked="0"/>
    </xf>
    <xf numFmtId="0" fontId="91" fillId="8" borderId="90" xfId="0" applyFont="1" applyFill="1" applyBorder="1" applyAlignment="1">
      <alignment horizontal="left" vertical="center" wrapText="1"/>
    </xf>
    <xf numFmtId="0" fontId="72" fillId="8" borderId="90" xfId="0" applyFont="1" applyFill="1" applyBorder="1" applyAlignment="1">
      <alignment horizontal="left" vertical="center" wrapText="1"/>
    </xf>
    <xf numFmtId="0" fontId="166" fillId="4" borderId="41" xfId="0" applyFont="1" applyFill="1" applyBorder="1" applyAlignment="1">
      <alignment vertical="center" wrapText="1"/>
    </xf>
    <xf numFmtId="0" fontId="79" fillId="4" borderId="41" xfId="0" applyFont="1" applyFill="1" applyBorder="1" applyAlignment="1">
      <alignment vertical="center" wrapText="1"/>
    </xf>
    <xf numFmtId="0" fontId="79" fillId="4" borderId="110" xfId="0" applyFont="1" applyFill="1" applyBorder="1" applyAlignment="1">
      <alignment vertical="center" wrapText="1"/>
    </xf>
    <xf numFmtId="0" fontId="126" fillId="4" borderId="97" xfId="0" applyFont="1" applyFill="1" applyBorder="1" applyAlignment="1">
      <alignment horizontal="left" vertical="center" wrapText="1"/>
    </xf>
    <xf numFmtId="0" fontId="99" fillId="4" borderId="74" xfId="0" applyFont="1" applyFill="1" applyBorder="1" applyAlignment="1">
      <alignment horizontal="left" vertical="center" wrapText="1"/>
    </xf>
    <xf numFmtId="0" fontId="99" fillId="4" borderId="103" xfId="0" applyFont="1" applyFill="1" applyBorder="1" applyAlignment="1">
      <alignment horizontal="left" vertical="center" wrapText="1"/>
    </xf>
    <xf numFmtId="0" fontId="99" fillId="4" borderId="104" xfId="0" applyFont="1" applyFill="1" applyBorder="1" applyAlignment="1">
      <alignment horizontal="left" vertical="center" wrapText="1"/>
    </xf>
    <xf numFmtId="0" fontId="140" fillId="6" borderId="17" xfId="0" applyFont="1" applyFill="1" applyBorder="1" applyAlignment="1">
      <alignment horizontal="center" vertical="center" textRotation="255" shrinkToFit="1"/>
    </xf>
    <xf numFmtId="0" fontId="72" fillId="8" borderId="99" xfId="0" applyFont="1" applyFill="1" applyBorder="1" applyAlignment="1">
      <alignment horizontal="right" vertical="center"/>
    </xf>
    <xf numFmtId="0" fontId="72" fillId="8" borderId="35" xfId="0" applyFont="1" applyFill="1" applyBorder="1" applyAlignment="1">
      <alignment horizontal="right" vertical="center"/>
    </xf>
    <xf numFmtId="0" fontId="91" fillId="8" borderId="67" xfId="0" applyFont="1" applyFill="1" applyBorder="1" applyAlignment="1">
      <alignment horizontal="left" vertical="center" wrapText="1"/>
    </xf>
    <xf numFmtId="0" fontId="72" fillId="8" borderId="67" xfId="0" applyFont="1" applyFill="1" applyBorder="1" applyAlignment="1">
      <alignment horizontal="left" vertical="center" wrapText="1"/>
    </xf>
    <xf numFmtId="49" fontId="113" fillId="4" borderId="67" xfId="0" applyNumberFormat="1" applyFont="1" applyFill="1" applyBorder="1" applyAlignment="1" applyProtection="1">
      <alignment horizontal="left" vertical="center" wrapText="1"/>
      <protection locked="0"/>
    </xf>
    <xf numFmtId="49" fontId="113" fillId="4" borderId="68" xfId="0" applyNumberFormat="1" applyFont="1" applyFill="1" applyBorder="1" applyAlignment="1" applyProtection="1">
      <alignment horizontal="left" vertical="center" wrapText="1"/>
      <protection locked="0"/>
    </xf>
    <xf numFmtId="0" fontId="91" fillId="8" borderId="107" xfId="0" applyFont="1" applyFill="1" applyBorder="1" applyAlignment="1">
      <alignment horizontal="left" vertical="center" wrapText="1"/>
    </xf>
    <xf numFmtId="0" fontId="72" fillId="8" borderId="108" xfId="0" applyFont="1" applyFill="1" applyBorder="1" applyAlignment="1">
      <alignment horizontal="left" vertical="center" wrapText="1"/>
    </xf>
    <xf numFmtId="0" fontId="79" fillId="4" borderId="30" xfId="0" applyFont="1" applyFill="1" applyBorder="1" applyAlignment="1">
      <alignment horizontal="left" vertical="center" wrapText="1"/>
    </xf>
    <xf numFmtId="0" fontId="79" fillId="4" borderId="28" xfId="0" applyFont="1" applyFill="1" applyBorder="1" applyAlignment="1">
      <alignment horizontal="left" vertical="center" wrapText="1"/>
    </xf>
    <xf numFmtId="0" fontId="79" fillId="4" borderId="31" xfId="0" applyFont="1" applyFill="1" applyBorder="1" applyAlignment="1">
      <alignment horizontal="left" vertical="center" wrapText="1"/>
    </xf>
    <xf numFmtId="0" fontId="91" fillId="8" borderId="41" xfId="0" applyFont="1" applyFill="1" applyBorder="1" applyAlignment="1">
      <alignment horizontal="left" vertical="center"/>
    </xf>
    <xf numFmtId="0" fontId="72" fillId="8" borderId="41" xfId="0" applyFont="1" applyFill="1" applyBorder="1" applyAlignment="1">
      <alignment horizontal="left" vertical="center"/>
    </xf>
    <xf numFmtId="49" fontId="113" fillId="4" borderId="41" xfId="0" applyNumberFormat="1" applyFont="1" applyFill="1" applyBorder="1" applyAlignment="1" applyProtection="1">
      <alignment horizontal="left" vertical="center" shrinkToFit="1"/>
      <protection locked="0"/>
    </xf>
    <xf numFmtId="0" fontId="72" fillId="8" borderId="111" xfId="0" applyFont="1" applyFill="1" applyBorder="1" applyAlignment="1">
      <alignment horizontal="left" vertical="center" wrapText="1"/>
    </xf>
    <xf numFmtId="0" fontId="72" fillId="8" borderId="112" xfId="0" applyFont="1" applyFill="1" applyBorder="1" applyAlignment="1">
      <alignment horizontal="left" vertical="center" wrapText="1"/>
    </xf>
    <xf numFmtId="0" fontId="38" fillId="4" borderId="41" xfId="0" applyFont="1" applyFill="1" applyBorder="1">
      <alignment vertical="center"/>
    </xf>
    <xf numFmtId="0" fontId="38" fillId="4" borderId="110" xfId="0" applyFont="1" applyFill="1" applyBorder="1">
      <alignment vertical="center"/>
    </xf>
    <xf numFmtId="49" fontId="113" fillId="4" borderId="72" xfId="0" applyNumberFormat="1" applyFont="1" applyFill="1" applyBorder="1" applyAlignment="1" applyProtection="1">
      <alignment horizontal="left" vertical="center" shrinkToFit="1"/>
      <protection locked="0"/>
    </xf>
    <xf numFmtId="0" fontId="146" fillId="4" borderId="40" xfId="0" applyFont="1" applyFill="1" applyBorder="1" applyAlignment="1">
      <alignment horizontal="left" vertical="center" wrapText="1"/>
    </xf>
    <xf numFmtId="0" fontId="143" fillId="4" borderId="40" xfId="0" applyFont="1" applyFill="1" applyBorder="1" applyAlignment="1">
      <alignment horizontal="left" vertical="center" wrapText="1"/>
    </xf>
    <xf numFmtId="0" fontId="143" fillId="4" borderId="117" xfId="0" applyFont="1" applyFill="1" applyBorder="1" applyAlignment="1">
      <alignment horizontal="left" vertical="center" wrapText="1"/>
    </xf>
    <xf numFmtId="0" fontId="146" fillId="9" borderId="22" xfId="0" applyFont="1" applyFill="1" applyBorder="1" applyAlignment="1">
      <alignment vertical="center" wrapText="1"/>
    </xf>
    <xf numFmtId="0" fontId="143" fillId="9" borderId="22" xfId="0" applyFont="1" applyFill="1" applyBorder="1" applyAlignment="1">
      <alignment vertical="center" wrapText="1"/>
    </xf>
    <xf numFmtId="0" fontId="143" fillId="9" borderId="23" xfId="0" applyFont="1" applyFill="1" applyBorder="1" applyAlignment="1">
      <alignment vertical="center" wrapText="1"/>
    </xf>
    <xf numFmtId="0" fontId="170" fillId="4" borderId="41" xfId="0" applyFont="1" applyFill="1" applyBorder="1" applyAlignment="1">
      <alignment horizontal="left" vertical="center" wrapText="1"/>
    </xf>
    <xf numFmtId="0" fontId="170" fillId="4" borderId="110" xfId="0" applyFont="1" applyFill="1" applyBorder="1" applyAlignment="1">
      <alignment horizontal="left" vertical="center" wrapText="1"/>
    </xf>
    <xf numFmtId="0" fontId="170" fillId="4" borderId="112" xfId="0" applyFont="1" applyFill="1" applyBorder="1" applyAlignment="1">
      <alignment horizontal="left" vertical="center" wrapText="1"/>
    </xf>
    <xf numFmtId="0" fontId="170" fillId="4" borderId="113" xfId="0" applyFont="1" applyFill="1" applyBorder="1" applyAlignment="1">
      <alignment horizontal="left" vertical="center" wrapText="1"/>
    </xf>
    <xf numFmtId="0" fontId="90" fillId="4" borderId="41" xfId="0" applyFont="1" applyFill="1" applyBorder="1" applyAlignment="1">
      <alignment vertical="center" wrapText="1"/>
    </xf>
    <xf numFmtId="0" fontId="38" fillId="4" borderId="41" xfId="0" applyFont="1" applyFill="1" applyBorder="1" applyAlignment="1">
      <alignment vertical="center" wrapText="1"/>
    </xf>
    <xf numFmtId="0" fontId="86" fillId="4" borderId="75" xfId="0" applyFont="1" applyFill="1" applyBorder="1" applyAlignment="1">
      <alignment horizontal="left" vertical="center" wrapText="1"/>
    </xf>
    <xf numFmtId="0" fontId="72" fillId="4" borderId="75" xfId="0" applyFont="1" applyFill="1" applyBorder="1" applyAlignment="1">
      <alignment horizontal="left" vertical="center" wrapText="1"/>
    </xf>
    <xf numFmtId="0" fontId="72" fillId="4" borderId="115" xfId="0" applyFont="1" applyFill="1" applyBorder="1" applyAlignment="1">
      <alignment horizontal="left" vertical="center" wrapText="1"/>
    </xf>
    <xf numFmtId="0" fontId="72" fillId="4" borderId="41" xfId="0" applyFont="1" applyFill="1" applyBorder="1" applyAlignment="1">
      <alignment horizontal="left" vertical="center" wrapText="1"/>
    </xf>
    <xf numFmtId="0" fontId="72" fillId="4" borderId="72" xfId="0" applyFont="1" applyFill="1" applyBorder="1" applyAlignment="1">
      <alignment horizontal="left" vertical="center" wrapText="1"/>
    </xf>
    <xf numFmtId="0" fontId="145" fillId="4" borderId="41" xfId="0" applyFont="1" applyFill="1" applyBorder="1" applyAlignment="1">
      <alignment vertical="center" wrapText="1"/>
    </xf>
    <xf numFmtId="0" fontId="96" fillId="4" borderId="0" xfId="0" applyFont="1" applyFill="1" applyAlignment="1">
      <alignment horizontal="left" vertical="top" wrapText="1"/>
    </xf>
    <xf numFmtId="0" fontId="96" fillId="4" borderId="20" xfId="0" applyFont="1" applyFill="1" applyBorder="1" applyAlignment="1">
      <alignment horizontal="left" vertical="top" wrapText="1"/>
    </xf>
    <xf numFmtId="0" fontId="94" fillId="4" borderId="0" xfId="0" applyFont="1" applyFill="1" applyAlignment="1">
      <alignment horizontal="left" vertical="top" wrapText="1"/>
    </xf>
    <xf numFmtId="0" fontId="102" fillId="0" borderId="0" xfId="0" applyFont="1" applyAlignment="1">
      <alignment horizontal="left" vertical="center" wrapText="1" shrinkToFit="1"/>
    </xf>
    <xf numFmtId="0" fontId="42" fillId="0" borderId="0" xfId="0" applyFont="1" applyAlignment="1" applyProtection="1">
      <alignment horizontal="left" vertical="center" wrapText="1" shrinkToFit="1"/>
      <protection locked="0"/>
    </xf>
    <xf numFmtId="49" fontId="113" fillId="0" borderId="0" xfId="0" applyNumberFormat="1" applyFont="1" applyAlignment="1" applyProtection="1">
      <alignment horizontal="left" vertical="top" wrapText="1"/>
      <protection locked="0"/>
    </xf>
    <xf numFmtId="49" fontId="113" fillId="0" borderId="20" xfId="0" applyNumberFormat="1" applyFont="1" applyBorder="1" applyAlignment="1" applyProtection="1">
      <alignment horizontal="left" vertical="top" wrapText="1"/>
      <protection locked="0"/>
    </xf>
    <xf numFmtId="0" fontId="113" fillId="0" borderId="0" xfId="0" applyFont="1" applyAlignment="1">
      <alignment horizontal="left" vertical="top" wrapText="1"/>
    </xf>
    <xf numFmtId="0" fontId="113" fillId="0" borderId="20" xfId="0" applyFont="1" applyBorder="1" applyAlignment="1">
      <alignment horizontal="left" vertical="top" wrapText="1"/>
    </xf>
    <xf numFmtId="0" fontId="113" fillId="0" borderId="22" xfId="0" applyFont="1" applyBorder="1" applyAlignment="1">
      <alignment horizontal="left" vertical="top" wrapText="1"/>
    </xf>
    <xf numFmtId="0" fontId="113" fillId="0" borderId="23" xfId="0" applyFont="1" applyBorder="1" applyAlignment="1">
      <alignment horizontal="left" vertical="top" wrapText="1"/>
    </xf>
    <xf numFmtId="0" fontId="141" fillId="4" borderId="17" xfId="0" applyFont="1" applyFill="1" applyBorder="1" applyAlignment="1">
      <alignment horizontal="left" vertical="center"/>
    </xf>
    <xf numFmtId="0" fontId="141" fillId="4" borderId="9" xfId="0" applyFont="1" applyFill="1" applyBorder="1" applyAlignment="1">
      <alignment horizontal="left" vertical="center"/>
    </xf>
    <xf numFmtId="0" fontId="141" fillId="4" borderId="18" xfId="0" applyFont="1" applyFill="1" applyBorder="1" applyAlignment="1">
      <alignment horizontal="left" vertical="center"/>
    </xf>
    <xf numFmtId="0" fontId="42" fillId="0" borderId="9" xfId="0" applyFont="1" applyBorder="1" applyAlignment="1">
      <alignment vertical="center" shrinkToFit="1"/>
    </xf>
    <xf numFmtId="0" fontId="42" fillId="0" borderId="18" xfId="0" applyFont="1" applyBorder="1" applyAlignment="1">
      <alignment vertical="center" shrinkToFit="1"/>
    </xf>
    <xf numFmtId="0" fontId="97" fillId="4" borderId="0" xfId="1" applyFont="1" applyFill="1" applyBorder="1" applyAlignment="1" applyProtection="1">
      <alignment horizontal="left" vertical="top" wrapText="1"/>
    </xf>
    <xf numFmtId="0" fontId="96" fillId="4" borderId="0" xfId="0" applyFont="1" applyFill="1" applyAlignment="1">
      <alignment horizontal="center" vertical="top" wrapText="1"/>
    </xf>
    <xf numFmtId="0" fontId="96" fillId="4" borderId="20" xfId="0" applyFont="1" applyFill="1" applyBorder="1" applyAlignment="1">
      <alignment horizontal="center" vertical="top" wrapText="1"/>
    </xf>
    <xf numFmtId="0" fontId="153" fillId="6" borderId="17" xfId="0" applyFont="1" applyFill="1" applyBorder="1" applyAlignment="1">
      <alignment horizontal="center" vertical="center" textRotation="255" shrinkToFit="1"/>
    </xf>
    <xf numFmtId="0" fontId="167" fillId="4" borderId="17" xfId="0" applyFont="1" applyFill="1" applyBorder="1" applyAlignment="1">
      <alignment horizontal="left" vertical="center" wrapText="1"/>
    </xf>
    <xf numFmtId="0" fontId="86" fillId="4" borderId="9" xfId="0" applyFont="1" applyFill="1" applyBorder="1" applyAlignment="1">
      <alignment horizontal="left" vertical="center" wrapText="1"/>
    </xf>
    <xf numFmtId="0" fontId="86" fillId="4" borderId="118" xfId="0" applyFont="1" applyFill="1" applyBorder="1" applyAlignment="1">
      <alignment horizontal="left" vertical="center" wrapText="1"/>
    </xf>
    <xf numFmtId="0" fontId="86" fillId="4" borderId="123" xfId="0" applyFont="1" applyFill="1" applyBorder="1" applyAlignment="1">
      <alignment horizontal="left" vertical="center" wrapText="1"/>
    </xf>
    <xf numFmtId="0" fontId="86" fillId="4" borderId="42" xfId="0" applyFont="1" applyFill="1" applyBorder="1" applyAlignment="1">
      <alignment horizontal="left" vertical="center" wrapText="1"/>
    </xf>
    <xf numFmtId="0" fontId="86" fillId="4" borderId="92" xfId="0" applyFont="1" applyFill="1" applyBorder="1" applyAlignment="1">
      <alignment horizontal="left" vertical="center" wrapText="1"/>
    </xf>
    <xf numFmtId="0" fontId="90" fillId="4" borderId="119" xfId="0" applyFont="1" applyFill="1" applyBorder="1" applyAlignment="1" applyProtection="1">
      <alignment horizontal="left" vertical="center" shrinkToFit="1"/>
      <protection locked="0"/>
    </xf>
    <xf numFmtId="0" fontId="90" fillId="4" borderId="9" xfId="0" applyFont="1" applyFill="1" applyBorder="1" applyAlignment="1" applyProtection="1">
      <alignment horizontal="left" vertical="center" shrinkToFit="1"/>
      <protection locked="0"/>
    </xf>
    <xf numFmtId="0" fontId="90" fillId="4" borderId="18" xfId="0" applyFont="1" applyFill="1" applyBorder="1" applyAlignment="1" applyProtection="1">
      <alignment horizontal="left" vertical="center" shrinkToFit="1"/>
      <protection locked="0"/>
    </xf>
    <xf numFmtId="0" fontId="90" fillId="4" borderId="91" xfId="0" applyFont="1" applyFill="1" applyBorder="1" applyAlignment="1" applyProtection="1">
      <alignment horizontal="left" vertical="center" shrinkToFit="1"/>
      <protection locked="0"/>
    </xf>
    <xf numFmtId="0" fontId="90" fillId="4" borderId="42" xfId="0" applyFont="1" applyFill="1" applyBorder="1" applyAlignment="1" applyProtection="1">
      <alignment horizontal="left" vertical="center" shrinkToFit="1"/>
      <protection locked="0"/>
    </xf>
    <xf numFmtId="0" fontId="90" fillId="4" borderId="94" xfId="0" applyFont="1" applyFill="1" applyBorder="1" applyAlignment="1" applyProtection="1">
      <alignment horizontal="left" vertical="center" shrinkToFit="1"/>
      <protection locked="0"/>
    </xf>
    <xf numFmtId="0" fontId="118" fillId="4" borderId="124" xfId="0" applyFont="1" applyFill="1" applyBorder="1" applyAlignment="1">
      <alignment horizontal="left" vertical="center"/>
    </xf>
    <xf numFmtId="0" fontId="118" fillId="4" borderId="96" xfId="0" applyFont="1" applyFill="1" applyBorder="1" applyAlignment="1">
      <alignment horizontal="left" vertical="center"/>
    </xf>
    <xf numFmtId="0" fontId="118" fillId="4" borderId="97" xfId="0" applyFont="1" applyFill="1" applyBorder="1" applyAlignment="1">
      <alignment horizontal="left" vertical="center"/>
    </xf>
    <xf numFmtId="0" fontId="154" fillId="4" borderId="95" xfId="0" applyFont="1" applyFill="1" applyBorder="1" applyAlignment="1" applyProtection="1">
      <alignment horizontal="left" vertical="center" shrinkToFit="1"/>
      <protection locked="0"/>
    </xf>
    <xf numFmtId="0" fontId="154" fillId="4" borderId="96" xfId="0" applyFont="1" applyFill="1" applyBorder="1" applyAlignment="1" applyProtection="1">
      <alignment horizontal="left" vertical="center" shrinkToFit="1"/>
      <protection locked="0"/>
    </xf>
    <xf numFmtId="0" fontId="154" fillId="4" borderId="98" xfId="0" applyFont="1" applyFill="1" applyBorder="1" applyAlignment="1" applyProtection="1">
      <alignment horizontal="left" vertical="center" shrinkToFit="1"/>
      <protection locked="0"/>
    </xf>
    <xf numFmtId="0" fontId="168" fillId="4" borderId="9" xfId="0" applyFont="1" applyFill="1" applyBorder="1" applyAlignment="1">
      <alignment horizontal="left" vertical="top" wrapText="1" shrinkToFit="1"/>
    </xf>
    <xf numFmtId="0" fontId="64" fillId="4" borderId="0" xfId="0" applyFont="1" applyFill="1" applyAlignment="1" applyProtection="1">
      <alignment horizontal="left" vertical="top" shrinkToFit="1"/>
      <protection locked="0"/>
    </xf>
    <xf numFmtId="0" fontId="64" fillId="4" borderId="0" xfId="0" applyFont="1" applyFill="1" applyAlignment="1">
      <alignment horizontal="left" vertical="top" shrinkToFit="1"/>
    </xf>
    <xf numFmtId="0" fontId="64" fillId="4" borderId="9" xfId="0" applyFont="1" applyFill="1" applyBorder="1" applyAlignment="1" applyProtection="1">
      <alignment horizontal="left" vertical="top" shrinkToFit="1"/>
      <protection locked="0"/>
    </xf>
    <xf numFmtId="0" fontId="64" fillId="4" borderId="9" xfId="0" applyFont="1" applyFill="1" applyBorder="1" applyAlignment="1">
      <alignment horizontal="left" vertical="top" shrinkToFit="1"/>
    </xf>
    <xf numFmtId="0" fontId="100" fillId="4" borderId="17" xfId="0" applyFont="1" applyFill="1" applyBorder="1" applyAlignment="1">
      <alignment horizontal="center" vertical="center" textRotation="255" shrinkToFit="1"/>
    </xf>
    <xf numFmtId="0" fontId="100" fillId="4" borderId="19" xfId="0" applyFont="1" applyFill="1" applyBorder="1" applyAlignment="1">
      <alignment horizontal="center" vertical="center" textRotation="255" shrinkToFit="1"/>
    </xf>
    <xf numFmtId="0" fontId="100" fillId="4" borderId="21" xfId="0" applyFont="1" applyFill="1" applyBorder="1" applyAlignment="1">
      <alignment horizontal="center" vertical="center" textRotation="255" shrinkToFit="1"/>
    </xf>
    <xf numFmtId="0" fontId="100" fillId="4" borderId="18" xfId="0" applyFont="1" applyFill="1" applyBorder="1" applyAlignment="1">
      <alignment horizontal="center" vertical="center" textRotation="180" shrinkToFit="1"/>
    </xf>
    <xf numFmtId="0" fontId="100" fillId="4" borderId="20" xfId="0" applyFont="1" applyFill="1" applyBorder="1" applyAlignment="1">
      <alignment horizontal="center" vertical="center" textRotation="180" shrinkToFit="1"/>
    </xf>
    <xf numFmtId="0" fontId="100" fillId="4" borderId="23" xfId="0" applyFont="1" applyFill="1" applyBorder="1" applyAlignment="1">
      <alignment horizontal="center" vertical="center" textRotation="180" shrinkToFit="1"/>
    </xf>
    <xf numFmtId="0" fontId="155" fillId="4" borderId="69" xfId="0" applyFont="1" applyFill="1" applyBorder="1" applyAlignment="1">
      <alignment horizontal="left" vertical="center" shrinkToFit="1"/>
    </xf>
    <xf numFmtId="0" fontId="46" fillId="4" borderId="69" xfId="0" applyFont="1" applyFill="1" applyBorder="1" applyAlignment="1">
      <alignment horizontal="left" vertical="center" shrinkToFit="1"/>
    </xf>
    <xf numFmtId="0" fontId="46" fillId="4" borderId="70" xfId="0" applyFont="1" applyFill="1" applyBorder="1" applyAlignment="1">
      <alignment horizontal="left" vertical="center" shrinkToFit="1"/>
    </xf>
    <xf numFmtId="0" fontId="37" fillId="4" borderId="36" xfId="0" applyFont="1" applyFill="1" applyBorder="1" applyAlignment="1">
      <alignment horizontal="left" vertical="center" shrinkToFit="1"/>
    </xf>
    <xf numFmtId="0" fontId="37" fillId="4" borderId="35" xfId="0" applyFont="1" applyFill="1" applyBorder="1" applyAlignment="1">
      <alignment horizontal="left" vertical="center" shrinkToFit="1"/>
    </xf>
    <xf numFmtId="0" fontId="157" fillId="4" borderId="36" xfId="0" applyFont="1" applyFill="1" applyBorder="1" applyAlignment="1">
      <alignment horizontal="left" vertical="center" shrinkToFit="1"/>
    </xf>
    <xf numFmtId="0" fontId="37" fillId="4" borderId="34" xfId="0" applyFont="1" applyFill="1" applyBorder="1" applyAlignment="1">
      <alignment horizontal="left" vertical="center" shrinkToFit="1"/>
    </xf>
    <xf numFmtId="0" fontId="46" fillId="4" borderId="36" xfId="0" applyFont="1" applyFill="1" applyBorder="1" applyAlignment="1" applyProtection="1">
      <alignment horizontal="left" vertical="center" shrinkToFit="1"/>
      <protection locked="0"/>
    </xf>
    <xf numFmtId="0" fontId="46" fillId="4" borderId="34" xfId="0" applyFont="1" applyFill="1" applyBorder="1" applyAlignment="1" applyProtection="1">
      <alignment horizontal="left" vertical="center" shrinkToFit="1"/>
      <protection locked="0"/>
    </xf>
    <xf numFmtId="0" fontId="46" fillId="4" borderId="93" xfId="0" applyFont="1" applyFill="1" applyBorder="1" applyAlignment="1" applyProtection="1">
      <alignment horizontal="left" vertical="center" shrinkToFit="1"/>
      <protection locked="0"/>
    </xf>
    <xf numFmtId="0" fontId="157" fillId="4" borderId="91" xfId="0" applyFont="1" applyFill="1" applyBorder="1" applyAlignment="1">
      <alignment horizontal="left" vertical="center" shrinkToFit="1"/>
    </xf>
    <xf numFmtId="0" fontId="37" fillId="4" borderId="42" xfId="0" applyFont="1" applyFill="1" applyBorder="1" applyAlignment="1">
      <alignment horizontal="left" vertical="center" shrinkToFit="1"/>
    </xf>
    <xf numFmtId="0" fontId="37" fillId="4" borderId="92" xfId="0" applyFont="1" applyFill="1" applyBorder="1" applyAlignment="1">
      <alignment horizontal="left" vertical="center" shrinkToFit="1"/>
    </xf>
    <xf numFmtId="0" fontId="37" fillId="4" borderId="94" xfId="0" applyFont="1" applyFill="1" applyBorder="1" applyAlignment="1">
      <alignment horizontal="left" vertical="center" shrinkToFit="1"/>
    </xf>
    <xf numFmtId="0" fontId="157" fillId="4" borderId="85" xfId="0" applyFont="1" applyFill="1" applyBorder="1" applyAlignment="1">
      <alignment horizontal="left" vertical="center" shrinkToFit="1"/>
    </xf>
    <xf numFmtId="0" fontId="37" fillId="4" borderId="22" xfId="0" applyFont="1" applyFill="1" applyBorder="1" applyAlignment="1">
      <alignment horizontal="left" vertical="center" shrinkToFit="1"/>
    </xf>
    <xf numFmtId="0" fontId="37" fillId="4" borderId="86" xfId="0" applyFont="1" applyFill="1" applyBorder="1" applyAlignment="1">
      <alignment horizontal="left" vertical="center" shrinkToFit="1"/>
    </xf>
    <xf numFmtId="0" fontId="46" fillId="4" borderId="85" xfId="0" applyFont="1" applyFill="1" applyBorder="1" applyAlignment="1" applyProtection="1">
      <alignment horizontal="left" vertical="center" shrinkToFit="1"/>
      <protection locked="0"/>
    </xf>
    <xf numFmtId="0" fontId="46" fillId="4" borderId="22" xfId="0" applyFont="1" applyFill="1" applyBorder="1" applyAlignment="1" applyProtection="1">
      <alignment horizontal="left" vertical="center" shrinkToFit="1"/>
      <protection locked="0"/>
    </xf>
    <xf numFmtId="0" fontId="46" fillId="4" borderId="23" xfId="0" applyFont="1" applyFill="1" applyBorder="1" applyAlignment="1" applyProtection="1">
      <alignment horizontal="left" vertical="center" shrinkToFit="1"/>
      <protection locked="0"/>
    </xf>
    <xf numFmtId="0" fontId="6" fillId="0" borderId="0" xfId="0" applyFont="1" applyBorder="1" applyAlignment="1" applyProtection="1">
      <alignment horizontal="left" vertical="center"/>
      <protection locked="0"/>
    </xf>
    <xf numFmtId="0" fontId="21" fillId="0" borderId="0" xfId="1" applyFont="1" applyBorder="1" applyAlignment="1" applyProtection="1">
      <alignment horizontal="left" vertical="center"/>
      <protection locked="0"/>
    </xf>
    <xf numFmtId="0" fontId="21" fillId="0" borderId="131" xfId="1" applyFont="1" applyBorder="1" applyAlignment="1" applyProtection="1">
      <alignment horizontal="left" vertical="center"/>
      <protection locked="0"/>
    </xf>
    <xf numFmtId="0" fontId="6" fillId="2" borderId="12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0" borderId="129" xfId="0" applyFont="1" applyFill="1" applyBorder="1" applyAlignment="1" applyProtection="1">
      <alignment horizontal="left" vertical="center"/>
      <protection locked="0"/>
    </xf>
    <xf numFmtId="0" fontId="6" fillId="0" borderId="132" xfId="0" applyFont="1" applyFill="1" applyBorder="1" applyAlignment="1" applyProtection="1">
      <alignment horizontal="left" vertical="center"/>
      <protection locked="0"/>
    </xf>
    <xf numFmtId="0" fontId="27" fillId="0" borderId="0" xfId="1" applyFont="1" applyBorder="1" applyAlignment="1" applyProtection="1">
      <alignment horizontal="left" vertical="center"/>
      <protection locked="0" hidden="1"/>
    </xf>
    <xf numFmtId="0" fontId="18" fillId="0" borderId="0" xfId="0" applyFont="1" applyBorder="1" applyAlignment="1" applyProtection="1">
      <alignment horizontal="left" vertical="center"/>
      <protection locked="0"/>
    </xf>
    <xf numFmtId="0" fontId="21" fillId="0" borderId="0" xfId="1" applyFont="1" applyBorder="1" applyAlignment="1" applyProtection="1">
      <alignment horizontal="left" vertical="center" wrapText="1"/>
      <protection locked="0"/>
    </xf>
    <xf numFmtId="0" fontId="21" fillId="0" borderId="131" xfId="1"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2" fillId="0" borderId="131" xfId="0" applyFont="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9" fillId="0" borderId="126" xfId="0" applyFont="1" applyBorder="1" applyAlignment="1" applyProtection="1">
      <alignment horizontal="center" vertical="center" wrapText="1"/>
      <protection locked="0"/>
    </xf>
    <xf numFmtId="0" fontId="9" fillId="0" borderId="127" xfId="0" applyFont="1" applyBorder="1" applyAlignment="1" applyProtection="1">
      <alignment horizontal="center" vertical="center" wrapText="1"/>
      <protection locked="0"/>
    </xf>
    <xf numFmtId="0" fontId="9" fillId="0" borderId="130"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 fillId="0" borderId="12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3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4" fillId="3" borderId="0" xfId="0" applyFont="1" applyFill="1" applyAlignment="1" applyProtection="1">
      <alignment horizontal="left" vertical="center"/>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3" fillId="0" borderId="12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6" fillId="0" borderId="2"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4" borderId="0" xfId="0" applyFont="1" applyFill="1" applyAlignment="1">
      <alignment horizontal="right" vertical="center" wrapText="1"/>
    </xf>
    <xf numFmtId="0" fontId="32" fillId="4" borderId="7" xfId="0" applyFont="1" applyFill="1" applyBorder="1" applyAlignment="1" applyProtection="1">
      <alignment horizontal="center" vertical="center"/>
      <protection locked="0"/>
    </xf>
    <xf numFmtId="0" fontId="32" fillId="4" borderId="0" xfId="0" applyFont="1" applyFill="1" applyAlignment="1">
      <alignment horizontal="left" vertical="center"/>
    </xf>
    <xf numFmtId="0" fontId="32" fillId="4" borderId="0" xfId="0" applyFont="1" applyFill="1" applyAlignment="1" applyProtection="1">
      <alignment horizontal="left" vertical="center"/>
      <protection locked="0"/>
    </xf>
    <xf numFmtId="0" fontId="32" fillId="4" borderId="7" xfId="0" applyFont="1" applyFill="1" applyBorder="1" applyAlignment="1" applyProtection="1">
      <alignment horizontal="left" vertical="center"/>
      <protection locked="0"/>
    </xf>
    <xf numFmtId="0" fontId="16" fillId="4" borderId="7" xfId="0" applyFont="1" applyFill="1" applyBorder="1" applyAlignment="1" applyProtection="1">
      <alignment horizontal="center" vertical="center" wrapText="1"/>
      <protection locked="0"/>
    </xf>
    <xf numFmtId="0" fontId="30" fillId="4" borderId="0" xfId="0" applyFont="1" applyFill="1" applyAlignment="1">
      <alignment horizontal="left" vertical="center" shrinkToFit="1"/>
    </xf>
    <xf numFmtId="0" fontId="30" fillId="4" borderId="0" xfId="0" applyFont="1" applyFill="1" applyAlignment="1">
      <alignment horizontal="center" vertical="center"/>
    </xf>
    <xf numFmtId="0" fontId="30" fillId="4" borderId="7" xfId="0" applyFont="1" applyFill="1" applyBorder="1" applyAlignment="1" applyProtection="1">
      <alignment horizontal="center" vertical="center"/>
      <protection locked="0"/>
    </xf>
    <xf numFmtId="0" fontId="30" fillId="4" borderId="0" xfId="0" applyFont="1" applyFill="1" applyAlignment="1">
      <alignment horizontal="center" vertical="center" shrinkToFit="1"/>
    </xf>
    <xf numFmtId="0" fontId="30" fillId="4" borderId="7" xfId="0" applyFont="1" applyFill="1" applyBorder="1" applyAlignment="1" applyProtection="1">
      <alignment horizontal="center" vertical="center" wrapText="1" shrinkToFit="1"/>
      <protection locked="0"/>
    </xf>
    <xf numFmtId="0" fontId="28" fillId="4" borderId="0" xfId="0" applyFont="1" applyFill="1" applyAlignment="1">
      <alignment horizontal="center" vertical="center"/>
    </xf>
    <xf numFmtId="0" fontId="30" fillId="4" borderId="0" xfId="0" applyFont="1" applyFill="1" applyAlignment="1">
      <alignment horizontal="left" vertical="center"/>
    </xf>
    <xf numFmtId="0" fontId="16" fillId="4" borderId="7" xfId="0" applyFont="1" applyFill="1" applyBorder="1" applyAlignment="1" applyProtection="1">
      <alignment horizontal="left" vertical="center" wrapText="1"/>
      <protection locked="0"/>
    </xf>
    <xf numFmtId="0" fontId="16" fillId="4" borderId="7" xfId="0" applyFont="1" applyFill="1" applyBorder="1" applyAlignment="1" applyProtection="1">
      <alignment horizontal="left" vertical="center"/>
      <protection locked="0"/>
    </xf>
    <xf numFmtId="0" fontId="34" fillId="4" borderId="0" xfId="0" applyFont="1" applyFill="1" applyAlignment="1">
      <alignment horizontal="center" vertical="center"/>
    </xf>
    <xf numFmtId="0" fontId="29" fillId="4" borderId="0" xfId="0" applyFont="1" applyFill="1" applyAlignment="1">
      <alignment horizontal="left" vertical="center"/>
    </xf>
    <xf numFmtId="0" fontId="30" fillId="4" borderId="7" xfId="0" applyFont="1" applyFill="1" applyBorder="1" applyAlignment="1" applyProtection="1">
      <alignment horizontal="left" vertical="center" wrapText="1"/>
      <protection locked="0"/>
    </xf>
    <xf numFmtId="0" fontId="32" fillId="4" borderId="4" xfId="0" applyFont="1" applyFill="1" applyBorder="1" applyAlignment="1">
      <alignment horizontal="left" vertical="center"/>
    </xf>
    <xf numFmtId="0" fontId="55" fillId="4" borderId="0" xfId="0" applyFont="1" applyFill="1" applyAlignment="1">
      <alignment vertical="center" shrinkToFit="1"/>
    </xf>
    <xf numFmtId="0" fontId="44" fillId="4" borderId="0" xfId="0" applyFont="1" applyFill="1" applyAlignment="1">
      <alignment vertical="center" shrinkToFit="1"/>
    </xf>
    <xf numFmtId="0" fontId="48" fillId="4" borderId="5" xfId="0" applyFont="1" applyFill="1" applyBorder="1" applyAlignment="1" applyProtection="1">
      <alignment horizontal="center" vertical="center" shrinkToFit="1"/>
      <protection locked="0"/>
    </xf>
    <xf numFmtId="0" fontId="48" fillId="4" borderId="4" xfId="0" applyFont="1" applyFill="1" applyBorder="1" applyAlignment="1" applyProtection="1">
      <alignment horizontal="center" vertical="center" shrinkToFit="1"/>
      <protection locked="0"/>
    </xf>
    <xf numFmtId="0" fontId="48" fillId="4" borderId="4" xfId="0" applyFont="1" applyFill="1" applyBorder="1" applyAlignment="1">
      <alignment horizontal="left" vertical="center" shrinkToFit="1"/>
    </xf>
    <xf numFmtId="0" fontId="48" fillId="4" borderId="3" xfId="0" applyFont="1" applyFill="1" applyBorder="1" applyAlignment="1">
      <alignment horizontal="left" vertical="center" shrinkToFit="1"/>
    </xf>
    <xf numFmtId="0" fontId="51" fillId="4" borderId="2" xfId="0" applyFont="1" applyFill="1" applyBorder="1" applyAlignment="1">
      <alignment horizontal="left" vertical="center" shrinkToFit="1"/>
    </xf>
    <xf numFmtId="0" fontId="51" fillId="4" borderId="0" xfId="0" applyFont="1" applyFill="1" applyAlignment="1">
      <alignment horizontal="left" vertical="center" shrinkToFit="1"/>
    </xf>
    <xf numFmtId="0" fontId="51" fillId="4" borderId="1" xfId="0" applyFont="1" applyFill="1" applyBorder="1" applyAlignment="1">
      <alignment horizontal="left" vertical="center" shrinkToFit="1"/>
    </xf>
    <xf numFmtId="0" fontId="52" fillId="4" borderId="2" xfId="0" applyFont="1" applyFill="1" applyBorder="1" applyAlignment="1">
      <alignment horizontal="left" vertical="center" shrinkToFit="1"/>
    </xf>
    <xf numFmtId="0" fontId="52" fillId="4" borderId="0" xfId="0" applyFont="1" applyFill="1" applyAlignment="1">
      <alignment horizontal="left" vertical="center" shrinkToFit="1"/>
    </xf>
    <xf numFmtId="0" fontId="52" fillId="4" borderId="0" xfId="0" applyFont="1" applyFill="1" applyAlignment="1" applyProtection="1">
      <alignment horizontal="left" vertical="center" shrinkToFit="1"/>
      <protection locked="0"/>
    </xf>
    <xf numFmtId="0" fontId="52" fillId="4" borderId="1" xfId="0" applyFont="1" applyFill="1" applyBorder="1" applyAlignment="1" applyProtection="1">
      <alignment horizontal="left" vertical="center" shrinkToFit="1"/>
      <protection locked="0"/>
    </xf>
    <xf numFmtId="0" fontId="42" fillId="4" borderId="6" xfId="0" applyFont="1" applyFill="1" applyBorder="1" applyAlignment="1">
      <alignment horizontal="center" vertical="center" shrinkToFit="1"/>
    </xf>
    <xf numFmtId="0" fontId="42" fillId="4" borderId="7" xfId="0" applyFont="1" applyFill="1" applyBorder="1" applyAlignment="1">
      <alignment horizontal="center" vertical="center" shrinkToFit="1"/>
    </xf>
    <xf numFmtId="0" fontId="42" fillId="4" borderId="13" xfId="0" applyFont="1" applyFill="1" applyBorder="1" applyAlignment="1" applyProtection="1">
      <alignment horizontal="left" vertical="center" shrinkToFit="1"/>
      <protection locked="0"/>
    </xf>
    <xf numFmtId="0" fontId="42" fillId="4" borderId="14" xfId="0" applyFont="1" applyFill="1" applyBorder="1" applyAlignment="1" applyProtection="1">
      <alignment horizontal="left" vertical="center" shrinkToFit="1"/>
      <protection locked="0"/>
    </xf>
    <xf numFmtId="0" fontId="42" fillId="4" borderId="15" xfId="0" applyFont="1" applyFill="1" applyBorder="1" applyAlignment="1">
      <alignment horizontal="right" vertical="center" shrinkToFit="1"/>
    </xf>
    <xf numFmtId="0" fontId="42" fillId="4" borderId="7" xfId="0" applyFont="1" applyFill="1" applyBorder="1" applyAlignment="1">
      <alignment horizontal="right" vertical="center" shrinkToFit="1"/>
    </xf>
    <xf numFmtId="0" fontId="39" fillId="4" borderId="7" xfId="0" applyFont="1" applyFill="1" applyBorder="1" applyAlignment="1" applyProtection="1">
      <alignment horizontal="left" vertical="center" shrinkToFit="1"/>
      <protection locked="0"/>
    </xf>
    <xf numFmtId="0" fontId="39" fillId="4" borderId="8" xfId="0" applyFont="1" applyFill="1" applyBorder="1" applyAlignment="1" applyProtection="1">
      <alignment horizontal="left" vertical="center" shrinkToFit="1"/>
      <protection locked="0"/>
    </xf>
    <xf numFmtId="0" fontId="37" fillId="4" borderId="2" xfId="0" applyFont="1" applyFill="1" applyBorder="1" applyAlignment="1">
      <alignment vertical="center" shrinkToFit="1"/>
    </xf>
    <xf numFmtId="0" fontId="37" fillId="4" borderId="0" xfId="0" applyFont="1" applyFill="1" applyAlignment="1">
      <alignment vertical="center" shrinkToFit="1"/>
    </xf>
    <xf numFmtId="0" fontId="37" fillId="4" borderId="1" xfId="0" applyFont="1" applyFill="1" applyBorder="1" applyAlignment="1">
      <alignment vertical="center" shrinkToFit="1"/>
    </xf>
    <xf numFmtId="0" fontId="37" fillId="4" borderId="6" xfId="0" applyFont="1" applyFill="1" applyBorder="1" applyAlignment="1">
      <alignment vertical="center" shrinkToFit="1"/>
    </xf>
    <xf numFmtId="0" fontId="37" fillId="4" borderId="7" xfId="0" applyFont="1" applyFill="1" applyBorder="1" applyAlignment="1">
      <alignment vertical="center" shrinkToFit="1"/>
    </xf>
    <xf numFmtId="0" fontId="37" fillId="4" borderId="8" xfId="0" applyFont="1" applyFill="1" applyBorder="1" applyAlignment="1">
      <alignment vertical="center" shrinkToFit="1"/>
    </xf>
    <xf numFmtId="0" fontId="44" fillId="4" borderId="5" xfId="0" applyFont="1" applyFill="1" applyBorder="1" applyAlignment="1">
      <alignment vertical="center" shrinkToFit="1"/>
    </xf>
    <xf numFmtId="0" fontId="44" fillId="4" borderId="4" xfId="0" applyFont="1" applyFill="1" applyBorder="1" applyAlignment="1">
      <alignment vertical="center" shrinkToFit="1"/>
    </xf>
    <xf numFmtId="0" fontId="44" fillId="4" borderId="3" xfId="0" applyFont="1" applyFill="1" applyBorder="1" applyAlignment="1">
      <alignment vertical="center" shrinkToFit="1"/>
    </xf>
    <xf numFmtId="0" fontId="39" fillId="4" borderId="2" xfId="0" applyFont="1" applyFill="1" applyBorder="1" applyAlignment="1">
      <alignment horizontal="left" vertical="center" shrinkToFit="1"/>
    </xf>
    <xf numFmtId="0" fontId="39" fillId="4" borderId="0" xfId="0" applyFont="1" applyFill="1" applyAlignment="1">
      <alignment horizontal="left" vertical="center" shrinkToFit="1"/>
    </xf>
    <xf numFmtId="0" fontId="39" fillId="4" borderId="0" xfId="0" applyFont="1" applyFill="1" applyAlignment="1" applyProtection="1">
      <alignment horizontal="left" vertical="center" shrinkToFit="1"/>
      <protection locked="0"/>
    </xf>
    <xf numFmtId="0" fontId="39" fillId="4" borderId="1" xfId="0" applyFont="1" applyFill="1" applyBorder="1" applyAlignment="1" applyProtection="1">
      <alignment horizontal="left" vertical="center" shrinkToFit="1"/>
      <protection locked="0"/>
    </xf>
    <xf numFmtId="0" fontId="39" fillId="4" borderId="6" xfId="0" applyFont="1" applyFill="1" applyBorder="1" applyAlignment="1">
      <alignment horizontal="left" vertical="center" shrinkToFit="1"/>
    </xf>
    <xf numFmtId="0" fontId="39" fillId="4" borderId="7" xfId="0" applyFont="1" applyFill="1" applyBorder="1" applyAlignment="1">
      <alignment horizontal="left" vertical="center" shrinkToFit="1"/>
    </xf>
    <xf numFmtId="0" fontId="7" fillId="4" borderId="5" xfId="0" applyFont="1" applyFill="1" applyBorder="1" applyAlignment="1">
      <alignment vertical="center" shrinkToFit="1"/>
    </xf>
    <xf numFmtId="0" fontId="7" fillId="4" borderId="4" xfId="0" applyFont="1" applyFill="1" applyBorder="1" applyAlignment="1">
      <alignment vertical="center" shrinkToFit="1"/>
    </xf>
    <xf numFmtId="0" fontId="7" fillId="4" borderId="3" xfId="0" applyFont="1" applyFill="1" applyBorder="1" applyAlignment="1">
      <alignment vertical="center" shrinkToFit="1"/>
    </xf>
    <xf numFmtId="0" fontId="23" fillId="4" borderId="2" xfId="0" applyFont="1" applyFill="1" applyBorder="1" applyAlignment="1">
      <alignment vertical="center" shrinkToFit="1"/>
    </xf>
    <xf numFmtId="0" fontId="23" fillId="4" borderId="0" xfId="0" applyFont="1" applyFill="1" applyAlignment="1">
      <alignment vertical="center" shrinkToFit="1"/>
    </xf>
    <xf numFmtId="0" fontId="23" fillId="4" borderId="1" xfId="0" applyFont="1" applyFill="1" applyBorder="1" applyAlignment="1">
      <alignment vertical="center" shrinkToFit="1"/>
    </xf>
    <xf numFmtId="0" fontId="40" fillId="4" borderId="2" xfId="0" applyFont="1" applyFill="1" applyBorder="1" applyAlignment="1">
      <alignment vertical="center" shrinkToFit="1"/>
    </xf>
    <xf numFmtId="0" fontId="40" fillId="4" borderId="0" xfId="0" applyFont="1" applyFill="1" applyAlignment="1">
      <alignment vertical="center" shrinkToFit="1"/>
    </xf>
    <xf numFmtId="0" fontId="40" fillId="4" borderId="1" xfId="0" applyFont="1" applyFill="1" applyBorder="1" applyAlignment="1">
      <alignment vertical="center" shrinkToFit="1"/>
    </xf>
    <xf numFmtId="0" fontId="23" fillId="4" borderId="6" xfId="0" applyFont="1" applyFill="1" applyBorder="1" applyAlignment="1">
      <alignment vertical="center" shrinkToFit="1"/>
    </xf>
    <xf numFmtId="0" fontId="23" fillId="4" borderId="7" xfId="0" applyFont="1" applyFill="1" applyBorder="1" applyAlignment="1">
      <alignment vertical="center" shrinkToFit="1"/>
    </xf>
    <xf numFmtId="0" fontId="23" fillId="4" borderId="8" xfId="0" applyFont="1" applyFill="1" applyBorder="1" applyAlignment="1">
      <alignment vertical="center" shrinkToFit="1"/>
    </xf>
    <xf numFmtId="0" fontId="37" fillId="4" borderId="5" xfId="0" applyFont="1" applyFill="1" applyBorder="1" applyAlignment="1">
      <alignment vertical="center" shrinkToFit="1"/>
    </xf>
    <xf numFmtId="0" fontId="37" fillId="4" borderId="4" xfId="0" applyFont="1" applyFill="1" applyBorder="1" applyAlignment="1">
      <alignment vertical="center" shrinkToFit="1"/>
    </xf>
    <xf numFmtId="0" fontId="37" fillId="4" borderId="3" xfId="0" applyFont="1" applyFill="1" applyBorder="1" applyAlignment="1">
      <alignment vertical="center" shrinkToFit="1"/>
    </xf>
    <xf numFmtId="0" fontId="31" fillId="4" borderId="10" xfId="0" applyFont="1" applyFill="1" applyBorder="1" applyAlignment="1">
      <alignment horizontal="center" vertical="center" shrinkToFit="1"/>
    </xf>
    <xf numFmtId="0" fontId="31" fillId="4" borderId="11"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23" fillId="4" borderId="5" xfId="0" applyFont="1" applyFill="1" applyBorder="1" applyAlignment="1">
      <alignment vertical="center" shrinkToFit="1"/>
    </xf>
    <xf numFmtId="0" fontId="23" fillId="4" borderId="4" xfId="0" applyFont="1" applyFill="1" applyBorder="1" applyAlignment="1">
      <alignment vertical="center" shrinkToFit="1"/>
    </xf>
    <xf numFmtId="0" fontId="23" fillId="4" borderId="3" xfId="0" applyFont="1" applyFill="1" applyBorder="1" applyAlignment="1">
      <alignment vertical="center" shrinkToFit="1"/>
    </xf>
    <xf numFmtId="0" fontId="39" fillId="4" borderId="2" xfId="0" applyFont="1" applyFill="1" applyBorder="1" applyAlignment="1">
      <alignment vertical="center" shrinkToFit="1"/>
    </xf>
    <xf numFmtId="0" fontId="39" fillId="4" borderId="0" xfId="0" applyFont="1" applyFill="1" applyAlignment="1">
      <alignment vertical="center" shrinkToFit="1"/>
    </xf>
    <xf numFmtId="0" fontId="39" fillId="4" borderId="1" xfId="0" applyFont="1" applyFill="1" applyBorder="1" applyAlignment="1">
      <alignment vertical="center" shrinkToFit="1"/>
    </xf>
    <xf numFmtId="0" fontId="57" fillId="4" borderId="6" xfId="0" applyFont="1" applyFill="1" applyBorder="1" applyAlignment="1">
      <alignment horizontal="center" vertical="center"/>
    </xf>
    <xf numFmtId="0" fontId="57" fillId="4" borderId="7" xfId="0" applyFont="1" applyFill="1" applyBorder="1" applyAlignment="1">
      <alignment horizontal="center" vertical="center"/>
    </xf>
    <xf numFmtId="0" fontId="57" fillId="4" borderId="8" xfId="0" applyFont="1" applyFill="1" applyBorder="1" applyAlignment="1">
      <alignment horizontal="center" vertical="center"/>
    </xf>
    <xf numFmtId="0" fontId="56" fillId="4" borderId="7" xfId="0" applyFont="1" applyFill="1" applyBorder="1" applyAlignment="1">
      <alignment horizontal="left" vertical="center"/>
    </xf>
    <xf numFmtId="0" fontId="57" fillId="4" borderId="5" xfId="0" applyFont="1" applyFill="1" applyBorder="1" applyAlignment="1">
      <alignment horizontal="center" vertical="center"/>
    </xf>
    <xf numFmtId="0" fontId="57" fillId="4" borderId="4" xfId="0" applyFont="1" applyFill="1" applyBorder="1" applyAlignment="1">
      <alignment horizontal="center" vertical="center"/>
    </xf>
    <xf numFmtId="0" fontId="57" fillId="4" borderId="3" xfId="0" applyFont="1" applyFill="1" applyBorder="1" applyAlignment="1">
      <alignment horizontal="center" vertical="center"/>
    </xf>
    <xf numFmtId="0" fontId="58" fillId="4" borderId="2" xfId="0" applyFont="1" applyFill="1" applyBorder="1" applyAlignment="1">
      <alignment horizontal="center" vertical="center"/>
    </xf>
    <xf numFmtId="0" fontId="58" fillId="4" borderId="0" xfId="0" applyFont="1" applyFill="1" applyAlignment="1">
      <alignment horizontal="center" vertical="center"/>
    </xf>
    <xf numFmtId="0" fontId="58" fillId="4" borderId="1" xfId="0" applyFont="1" applyFill="1" applyBorder="1" applyAlignment="1">
      <alignment horizontal="center" vertical="center"/>
    </xf>
    <xf numFmtId="0" fontId="57" fillId="4" borderId="2" xfId="0" applyFont="1" applyFill="1" applyBorder="1" applyAlignment="1">
      <alignment horizontal="center" vertical="center"/>
    </xf>
    <xf numFmtId="0" fontId="57" fillId="4" borderId="0" xfId="0" applyFont="1" applyFill="1" applyAlignment="1">
      <alignment horizontal="center" vertical="center"/>
    </xf>
    <xf numFmtId="0" fontId="57" fillId="4" borderId="1" xfId="0" applyFont="1" applyFill="1" applyBorder="1" applyAlignment="1">
      <alignment horizontal="center" vertical="center"/>
    </xf>
    <xf numFmtId="0" fontId="16" fillId="4" borderId="0" xfId="0" applyFont="1" applyFill="1">
      <alignment vertical="center"/>
    </xf>
    <xf numFmtId="0" fontId="60" fillId="4" borderId="0" xfId="0" applyFont="1" applyFill="1">
      <alignment vertical="center"/>
    </xf>
    <xf numFmtId="0" fontId="61" fillId="4" borderId="0" xfId="0" applyFont="1" applyFill="1">
      <alignment vertical="center"/>
    </xf>
  </cellXfs>
  <cellStyles count="2">
    <cellStyle name="Hyperlink" xfId="1" builtinId="8"/>
    <cellStyle name="Normal" xfId="0" builtinId="0"/>
  </cellStyles>
  <dxfs count="218">
    <dxf>
      <font>
        <b/>
        <i val="0"/>
        <color auto="1"/>
      </font>
      <fill>
        <patternFill>
          <bgColor theme="5" tint="0.39994506668294322"/>
        </patternFill>
      </fill>
    </dxf>
    <dxf>
      <fill>
        <patternFill>
          <bgColor rgb="FFFFFF00"/>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ont>
        <b/>
        <i val="0"/>
        <color auto="1"/>
      </font>
      <fill>
        <patternFill>
          <bgColor theme="5" tint="0.39994506668294322"/>
        </patternFill>
      </fill>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FFF00"/>
        </patternFill>
      </fill>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ont>
        <b/>
        <i val="0"/>
        <color auto="1"/>
      </font>
      <fill>
        <patternFill>
          <bgColor theme="5" tint="0.39994506668294322"/>
        </patternFill>
      </fill>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C$5" lockText="1" noThreeD="1"/>
</file>

<file path=xl/ctrlProps/ctrlProp2.xml><?xml version="1.0" encoding="utf-8"?>
<formControlPr xmlns="http://schemas.microsoft.com/office/spreadsheetml/2009/9/main" objectType="CheckBox" fmlaLink="$BC$6" lockText="1" noThreeD="1"/>
</file>

<file path=xl/ctrlProps/ctrlProp3.xml><?xml version="1.0" encoding="utf-8"?>
<formControlPr xmlns="http://schemas.microsoft.com/office/spreadsheetml/2009/9/main" objectType="CheckBox" fmlaLink="$BC$7" lockText="1" noThreeD="1"/>
</file>

<file path=xl/ctrlProps/ctrlProp4.xml><?xml version="1.0" encoding="utf-8"?>
<formControlPr xmlns="http://schemas.microsoft.com/office/spreadsheetml/2009/9/main" objectType="CheckBox" fmlaLink="$BH$5" lockText="1" noThreeD="1"/>
</file>

<file path=xl/ctrlProps/ctrlProp5.xml><?xml version="1.0" encoding="utf-8"?>
<formControlPr xmlns="http://schemas.microsoft.com/office/spreadsheetml/2009/9/main" objectType="CheckBox" fmlaLink="$BH$6" lockText="1" noThreeD="1"/>
</file>

<file path=xl/ctrlProps/ctrlProp6.xml><?xml version="1.0" encoding="utf-8"?>
<formControlPr xmlns="http://schemas.microsoft.com/office/spreadsheetml/2009/9/main" objectType="CheckBox" fmlaLink="$BH$7" lockText="1" noThreeD="1"/>
</file>

<file path=xl/ctrlProps/ctrlProp7.xml><?xml version="1.0" encoding="utf-8"?>
<formControlPr xmlns="http://schemas.microsoft.com/office/spreadsheetml/2009/9/main" objectType="CheckBox" fmlaLink="$BM$5" lockText="1" noThreeD="1"/>
</file>

<file path=xl/ctrlProps/ctrlProp8.xml><?xml version="1.0" encoding="utf-8"?>
<formControlPr xmlns="http://schemas.microsoft.com/office/spreadsheetml/2009/9/main" objectType="CheckBox" fmlaLink="$BM$6" lockText="1" noThreeD="1"/>
</file>

<file path=xl/ctrlProps/ctrlProp9.xml><?xml version="1.0" encoding="utf-8"?>
<formControlPr xmlns="http://schemas.microsoft.com/office/spreadsheetml/2009/9/main" objectType="CheckBox" fmlaLink="$BM$7" lockText="1" noThreeD="1"/>
</file>

<file path=xl/ctrlProps/ctrlProp10.xml><?xml version="1.0" encoding="utf-8"?>
<formControlPr xmlns="http://schemas.microsoft.com/office/spreadsheetml/2009/9/main" objectType="CheckBox" fmlaLink="$BR$5" lockText="1" noThreeD="1"/>
</file>

<file path=xl/ctrlProps/ctrlProp11.xml><?xml version="1.0" encoding="utf-8"?>
<formControlPr xmlns="http://schemas.microsoft.com/office/spreadsheetml/2009/9/main" objectType="CheckBox" fmlaLink="$BR$6" lockText="1" noThreeD="1"/>
</file>

<file path=xl/ctrlProps/ctrlProp12.xml><?xml version="1.0" encoding="utf-8"?>
<formControlPr xmlns="http://schemas.microsoft.com/office/spreadsheetml/2009/9/main" objectType="CheckBox" fmlaLink="$BR$7" lockText="1" noThreeD="1"/>
</file>

<file path=xl/ctrlProps/ctrlProp13.xml><?xml version="1.0" encoding="utf-8"?>
<formControlPr xmlns="http://schemas.microsoft.com/office/spreadsheetml/2009/9/main" objectType="CheckBox" fmlaLink="$BX$5" lockText="1" noThreeD="1"/>
</file>

<file path=xl/ctrlProps/ctrlProp14.xml><?xml version="1.0" encoding="utf-8"?>
<formControlPr xmlns="http://schemas.microsoft.com/office/spreadsheetml/2009/9/main" objectType="CheckBox" fmlaLink="$BX$6" lockText="1" noThreeD="1"/>
</file>

<file path=xl/ctrlProps/ctrlProp15.xml><?xml version="1.0" encoding="utf-8"?>
<formControlPr xmlns="http://schemas.microsoft.com/office/spreadsheetml/2009/9/main" objectType="CheckBox" fmlaLink="$CC$5" lockText="1" noThreeD="1"/>
</file>

<file path=xl/ctrlProps/ctrlProp16.xml><?xml version="1.0" encoding="utf-8"?>
<formControlPr xmlns="http://schemas.microsoft.com/office/spreadsheetml/2009/9/main" objectType="CheckBox" fmlaLink="$CC$6" lockText="1" noThreeD="1"/>
</file>

<file path=xl/ctrlProps/ctrlProp17.xml><?xml version="1.0" encoding="utf-8"?>
<formControlPr xmlns="http://schemas.microsoft.com/office/spreadsheetml/2009/9/main" objectType="CheckBox" fmlaLink="$BC$10" lockText="1" noThreeD="1"/>
</file>

<file path=xl/ctrlProps/ctrlProp18.xml><?xml version="1.0" encoding="utf-8"?>
<formControlPr xmlns="http://schemas.microsoft.com/office/spreadsheetml/2009/9/main" objectType="CheckBox" fmlaLink="$BC$11" lockText="1" noThreeD="1"/>
</file>

<file path=xl/ctrlProps/ctrlProp19.xml><?xml version="1.0" encoding="utf-8"?>
<formControlPr xmlns="http://schemas.microsoft.com/office/spreadsheetml/2009/9/main" objectType="CheckBox" fmlaLink="$BG$10" lockText="1" noThreeD="1"/>
</file>

<file path=xl/ctrlProps/ctrlProp20.xml><?xml version="1.0" encoding="utf-8"?>
<formControlPr xmlns="http://schemas.microsoft.com/office/spreadsheetml/2009/9/main" objectType="CheckBox" fmlaLink="$BK$10" lockText="1" noThreeD="1"/>
</file>

<file path=xl/ctrlProps/ctrlProp21.xml><?xml version="1.0" encoding="utf-8"?>
<formControlPr xmlns="http://schemas.microsoft.com/office/spreadsheetml/2009/9/main" objectType="CheckBox" fmlaLink="$BO$10" lockText="1" noThreeD="1"/>
</file>

<file path=xl/ctrlProps/ctrlProp22.xml><?xml version="1.0" encoding="utf-8"?>
<formControlPr xmlns="http://schemas.microsoft.com/office/spreadsheetml/2009/9/main" objectType="CheckBox" fmlaLink="$BS$10" lockText="1" noThreeD="1"/>
</file>

<file path=xl/ctrlProps/ctrlProp23.xml><?xml version="1.0" encoding="utf-8"?>
<formControlPr xmlns="http://schemas.microsoft.com/office/spreadsheetml/2009/9/main" objectType="CheckBox" fmlaLink="$BW$10" lockText="1" noThreeD="1"/>
</file>

<file path=xl/ctrlProps/ctrlProp24.xml><?xml version="1.0" encoding="utf-8"?>
<formControlPr xmlns="http://schemas.microsoft.com/office/spreadsheetml/2009/9/main" objectType="CheckBox" fmlaLink="$BB$14" lockText="1" noThreeD="1"/>
</file>

<file path=xl/ctrlProps/ctrlProp25.xml><?xml version="1.0" encoding="utf-8"?>
<formControlPr xmlns="http://schemas.microsoft.com/office/spreadsheetml/2009/9/main" objectType="CheckBox" fmlaLink="$BB$15" lockText="1" noThreeD="1"/>
</file>

<file path=xl/ctrlProps/ctrlProp26.xml><?xml version="1.0" encoding="utf-8"?>
<formControlPr xmlns="http://schemas.microsoft.com/office/spreadsheetml/2009/9/main" objectType="CheckBox" fmlaLink="$BB$16" lockText="1" noThreeD="1"/>
</file>

<file path=xl/ctrlProps/ctrlProp27.xml><?xml version="1.0" encoding="utf-8"?>
<formControlPr xmlns="http://schemas.microsoft.com/office/spreadsheetml/2009/9/main" objectType="CheckBox" fmlaLink="$BB$17" lockText="1" noThreeD="1"/>
</file>

<file path=xl/ctrlProps/ctrlProp28.xml><?xml version="1.0" encoding="utf-8"?>
<formControlPr xmlns="http://schemas.microsoft.com/office/spreadsheetml/2009/9/main" objectType="CheckBox" fmlaLink="$BB$18" lockText="1" noThreeD="1"/>
</file>

<file path=xl/ctrlProps/ctrlProp29.xml><?xml version="1.0" encoding="utf-8"?>
<formControlPr xmlns="http://schemas.microsoft.com/office/spreadsheetml/2009/9/main" objectType="CheckBox" fmlaLink="$BB$19" lockText="1" noThreeD="1"/>
</file>

<file path=xl/ctrlProps/ctrlProp30.xml><?xml version="1.0" encoding="utf-8"?>
<formControlPr xmlns="http://schemas.microsoft.com/office/spreadsheetml/2009/9/main" objectType="CheckBox" fmlaLink="$BB$20" lockText="1" noThreeD="1"/>
</file>

<file path=xl/ctrlProps/ctrlProp31.xml><?xml version="1.0" encoding="utf-8"?>
<formControlPr xmlns="http://schemas.microsoft.com/office/spreadsheetml/2009/9/main" objectType="CheckBox" fmlaLink="$BB$21" lockText="1" noThreeD="1"/>
</file>

<file path=xl/ctrlProps/ctrlProp32.xml><?xml version="1.0" encoding="utf-8"?>
<formControlPr xmlns="http://schemas.microsoft.com/office/spreadsheetml/2009/9/main" objectType="CheckBox" fmlaLink="$BB$22" lockText="1" noThreeD="1"/>
</file>

<file path=xl/ctrlProps/ctrlProp33.xml><?xml version="1.0" encoding="utf-8"?>
<formControlPr xmlns="http://schemas.microsoft.com/office/spreadsheetml/2009/9/main" objectType="CheckBox" fmlaLink="$BB$23" lockText="1" noThreeD="1"/>
</file>

<file path=xl/ctrlProps/ctrlProp34.xml><?xml version="1.0" encoding="utf-8"?>
<formControlPr xmlns="http://schemas.microsoft.com/office/spreadsheetml/2009/9/main" objectType="CheckBox" fmlaLink="$BB$24" lockText="1" noThreeD="1"/>
</file>

<file path=xl/ctrlProps/ctrlProp35.xml><?xml version="1.0" encoding="utf-8"?>
<formControlPr xmlns="http://schemas.microsoft.com/office/spreadsheetml/2009/9/main" objectType="CheckBox" fmlaLink="$BB$25" lockText="1" noThreeD="1"/>
</file>

<file path=xl/ctrlProps/ctrlProp36.xml><?xml version="1.0" encoding="utf-8"?>
<formControlPr xmlns="http://schemas.microsoft.com/office/spreadsheetml/2009/9/main" objectType="CheckBox" fmlaLink="$BB$26" lockText="1" noThreeD="1"/>
</file>

<file path=xl/ctrlProps/ctrlProp37.xml><?xml version="1.0" encoding="utf-8"?>
<formControlPr xmlns="http://schemas.microsoft.com/office/spreadsheetml/2009/9/main" objectType="CheckBox" fmlaLink="$BB$27" lockText="1" noThreeD="1"/>
</file>

<file path=xl/ctrlProps/ctrlProp38.xml><?xml version="1.0" encoding="utf-8"?>
<formControlPr xmlns="http://schemas.microsoft.com/office/spreadsheetml/2009/9/main" objectType="CheckBox" fmlaLink="$BB$28" lockText="1" noThreeD="1"/>
</file>

<file path=xl/ctrlProps/ctrlProp39.xml><?xml version="1.0" encoding="utf-8"?>
<formControlPr xmlns="http://schemas.microsoft.com/office/spreadsheetml/2009/9/main" objectType="CheckBox" fmlaLink="$BB$29" lockText="1" noThreeD="1"/>
</file>

<file path=xl/ctrlProps/ctrlProp40.xml><?xml version="1.0" encoding="utf-8"?>
<formControlPr xmlns="http://schemas.microsoft.com/office/spreadsheetml/2009/9/main" objectType="CheckBox" fmlaLink="$BB$30" lockText="1" noThreeD="1"/>
</file>

<file path=xl/ctrlProps/ctrlProp41.xml><?xml version="1.0" encoding="utf-8"?>
<formControlPr xmlns="http://schemas.microsoft.com/office/spreadsheetml/2009/9/main" objectType="CheckBox" fmlaLink="$BB$31" lockText="1" noThreeD="1"/>
</file>

<file path=xl/ctrlProps/ctrlProp42.xml><?xml version="1.0" encoding="utf-8"?>
<formControlPr xmlns="http://schemas.microsoft.com/office/spreadsheetml/2009/9/main" objectType="CheckBox" fmlaLink="$BB$32" lockText="1" noThreeD="1"/>
</file>

<file path=xl/ctrlProps/ctrlProp43.xml><?xml version="1.0" encoding="utf-8"?>
<formControlPr xmlns="http://schemas.microsoft.com/office/spreadsheetml/2009/9/main" objectType="CheckBox" fmlaLink="$BB$33" lockText="1" noThreeD="1"/>
</file>

<file path=xl/ctrlProps/ctrlProp44.xml><?xml version="1.0" encoding="utf-8"?>
<formControlPr xmlns="http://schemas.microsoft.com/office/spreadsheetml/2009/9/main" objectType="CheckBox" fmlaLink="$BB$34" lockText="1" noThreeD="1"/>
</file>

<file path=xl/ctrlProps/ctrlProp45.xml><?xml version="1.0" encoding="utf-8"?>
<formControlPr xmlns="http://schemas.microsoft.com/office/spreadsheetml/2009/9/main" objectType="CheckBox" fmlaLink="$BB$35" lockText="1" noThreeD="1"/>
</file>

<file path=xl/ctrlProps/ctrlProp46.xml><?xml version="1.0" encoding="utf-8"?>
<formControlPr xmlns="http://schemas.microsoft.com/office/spreadsheetml/2009/9/main" objectType="CheckBox" fmlaLink="$BB$36" lockText="1" noThreeD="1"/>
</file>

<file path=xl/ctrlProps/ctrlProp47.xml><?xml version="1.0" encoding="utf-8"?>
<formControlPr xmlns="http://schemas.microsoft.com/office/spreadsheetml/2009/9/main" objectType="CheckBox" fmlaLink="$BB$37" lockText="1" noThreeD="1"/>
</file>

<file path=xl/ctrlProps/ctrlProp48.xml><?xml version="1.0" encoding="utf-8"?>
<formControlPr xmlns="http://schemas.microsoft.com/office/spreadsheetml/2009/9/main" objectType="CheckBox" fmlaLink="$BB$38" lockText="1" noThreeD="1"/>
</file>

<file path=xl/ctrlProps/ctrlProp49.xml><?xml version="1.0" encoding="utf-8"?>
<formControlPr xmlns="http://schemas.microsoft.com/office/spreadsheetml/2009/9/main" objectType="CheckBox" fmlaLink="$BB$39" lockText="1" noThreeD="1"/>
</file>

<file path=xl/ctrlProps/ctrlProp50.xml><?xml version="1.0" encoding="utf-8"?>
<formControlPr xmlns="http://schemas.microsoft.com/office/spreadsheetml/2009/9/main" objectType="CheckBox" fmlaLink="$BB$40" lockText="1" noThreeD="1"/>
</file>

<file path=xl/ctrlProps/ctrlProp51.xml><?xml version="1.0" encoding="utf-8"?>
<formControlPr xmlns="http://schemas.microsoft.com/office/spreadsheetml/2009/9/main" objectType="CheckBox" fmlaLink="$BB$41" lockText="1" noThreeD="1"/>
</file>

<file path=xl/ctrlProps/ctrlProp52.xml><?xml version="1.0" encoding="utf-8"?>
<formControlPr xmlns="http://schemas.microsoft.com/office/spreadsheetml/2009/9/main" objectType="CheckBox" fmlaLink="$BB$42" lockText="1" noThreeD="1"/>
</file>

<file path=xl/ctrlProps/ctrlProp53.xml><?xml version="1.0" encoding="utf-8"?>
<formControlPr xmlns="http://schemas.microsoft.com/office/spreadsheetml/2009/9/main" objectType="CheckBox" fmlaLink="$BB$43" lockText="1" noThreeD="1"/>
</file>

<file path=xl/ctrlProps/ctrlProp54.xml><?xml version="1.0" encoding="utf-8"?>
<formControlPr xmlns="http://schemas.microsoft.com/office/spreadsheetml/2009/9/main" objectType="CheckBox" fmlaLink="$BB$44" lockText="1" noThreeD="1"/>
</file>

<file path=xl/ctrlProps/ctrlProp55.xml><?xml version="1.0" encoding="utf-8"?>
<formControlPr xmlns="http://schemas.microsoft.com/office/spreadsheetml/2009/9/main" objectType="CheckBox" fmlaLink="$BB$45" lockText="1" noThreeD="1"/>
</file>

<file path=xl/ctrlProps/ctrlProp56.xml><?xml version="1.0" encoding="utf-8"?>
<formControlPr xmlns="http://schemas.microsoft.com/office/spreadsheetml/2009/9/main" objectType="CheckBox" fmlaLink="$BB$47" lockText="1" noThreeD="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CheckBox" fmlaLink="$BD$8" lockText="1" noThreeD="1"/>
</file>

<file path=xl/ctrlProps/ctrlProp65.xml><?xml version="1.0" encoding="utf-8"?>
<formControlPr xmlns="http://schemas.microsoft.com/office/spreadsheetml/2009/9/main" objectType="CheckBox" fmlaLink="$BN$25" lockText="1" noThreeD="1"/>
</file>

<file path=xl/ctrlProps/ctrlProp66.xml><?xml version="1.0" encoding="utf-8"?>
<formControlPr xmlns="http://schemas.microsoft.com/office/spreadsheetml/2009/9/main" objectType="CheckBox" fmlaLink="$BN$27" lockText="1" noThreeD="1"/>
</file>

<file path=xl/ctrlProps/ctrlProp67.xml><?xml version="1.0" encoding="utf-8"?>
<formControlPr xmlns="http://schemas.microsoft.com/office/spreadsheetml/2009/9/main" objectType="CheckBox" fmlaLink="$BN$28" lockText="1" noThreeD="1"/>
</file>

<file path=xl/ctrlProps/ctrlProp68.xml><?xml version="1.0" encoding="utf-8"?>
<formControlPr xmlns="http://schemas.microsoft.com/office/spreadsheetml/2009/9/main" objectType="CheckBox" fmlaLink="$BN$29" lockText="1" noThreeD="1"/>
</file>

<file path=xl/ctrlProps/ctrlProp69.xml><?xml version="1.0" encoding="utf-8"?>
<formControlPr xmlns="http://schemas.microsoft.com/office/spreadsheetml/2009/9/main" objectType="CheckBox" fmlaLink="$BU$28" lockText="1" noThreeD="1"/>
</file>

<file path=xl/ctrlProps/ctrlProp70.xml><?xml version="1.0" encoding="utf-8"?>
<formControlPr xmlns="http://schemas.microsoft.com/office/spreadsheetml/2009/9/main" objectType="CheckBox" fmlaLink="$BU$25" lockText="1" noThreeD="1"/>
</file>

<file path=xl/ctrlProps/ctrlProp71.xml><?xml version="1.0" encoding="utf-8"?>
<formControlPr xmlns="http://schemas.microsoft.com/office/spreadsheetml/2009/9/main" objectType="CheckBox" fmlaLink="$BU$24" lockText="1" noThreeD="1"/>
</file>

<file path=xl/ctrlProps/ctrlProp72.xml><?xml version="1.0" encoding="utf-8"?>
<formControlPr xmlns="http://schemas.microsoft.com/office/spreadsheetml/2009/9/main" objectType="CheckBox" fmlaLink="$CA$29" lockText="1" noThreeD="1"/>
</file>

<file path=xl/ctrlProps/ctrlProp73.xml><?xml version="1.0" encoding="utf-8"?>
<formControlPr xmlns="http://schemas.microsoft.com/office/spreadsheetml/2009/9/main" objectType="CheckBox" fmlaLink="$CC$24" lockText="1" noThreeD="1"/>
</file>

<file path=xl/ctrlProps/ctrlProp74.xml><?xml version="1.0" encoding="utf-8"?>
<formControlPr xmlns="http://schemas.microsoft.com/office/spreadsheetml/2009/9/main" objectType="CheckBox" fmlaLink="$CC$32" lockText="1" noThreeD="1"/>
</file>

<file path=xl/ctrlProps/ctrlProp75.xml><?xml version="1.0" encoding="utf-8"?>
<formControlPr xmlns="http://schemas.microsoft.com/office/spreadsheetml/2009/9/main" objectType="CheckBox" fmlaLink="$CC$33" lockText="1" noThreeD="1"/>
</file>

<file path=xl/ctrlProps/ctrlProp76.xml><?xml version="1.0" encoding="utf-8"?>
<formControlPr xmlns="http://schemas.microsoft.com/office/spreadsheetml/2009/9/main" objectType="CheckBox" fmlaLink="$CC$34" lockText="1" noThreeD="1"/>
</file>

<file path=xl/ctrlProps/ctrlProp77.xml><?xml version="1.0" encoding="utf-8"?>
<formControlPr xmlns="http://schemas.microsoft.com/office/spreadsheetml/2009/9/main" objectType="CheckBox" fmlaLink="$CC$35" lockText="1" noThreeD="1"/>
</file>

<file path=xl/ctrlProps/ctrlProp78.xml><?xml version="1.0" encoding="utf-8"?>
<formControlPr xmlns="http://schemas.microsoft.com/office/spreadsheetml/2009/9/main" objectType="CheckBox" fmlaLink="$CC$36" lockText="1" noThreeD="1"/>
</file>

<file path=xl/ctrlProps/ctrlProp79.xml><?xml version="1.0" encoding="utf-8"?>
<formControlPr xmlns="http://schemas.microsoft.com/office/spreadsheetml/2009/9/main" objectType="CheckBox" fmlaLink="$BJ$41" lockText="1" noThreeD="1"/>
</file>

<file path=xl/ctrlProps/ctrlProp80.xml><?xml version="1.0" encoding="utf-8"?>
<formControlPr xmlns="http://schemas.microsoft.com/office/spreadsheetml/2009/9/main" objectType="CheckBox" fmlaLink="$BJ$42" lockText="1" noThreeD="1"/>
</file>

<file path=xl/ctrlProps/ctrlProp81.xml><?xml version="1.0" encoding="utf-8"?>
<formControlPr xmlns="http://schemas.microsoft.com/office/spreadsheetml/2009/9/main" objectType="CheckBox" fmlaLink="$BI$22" lockText="1" noThreeD="1"/>
</file>

<file path=xl/ctrlProps/ctrlProp82.xml><?xml version="1.0" encoding="utf-8"?>
<formControlPr xmlns="http://schemas.microsoft.com/office/spreadsheetml/2009/9/main" objectType="CheckBox" fmlaLink="$BN$22" lockText="1" noThreeD="1"/>
</file>

<file path=xl/ctrlProps/ctrlProp83.xml><?xml version="1.0" encoding="utf-8"?>
<formControlPr xmlns="http://schemas.microsoft.com/office/spreadsheetml/2009/9/main" objectType="CheckBox" fmlaLink="$BU$22" lockText="1" noThreeD="1"/>
</file>

<file path=xl/ctrlProps/ctrlProp84.xml><?xml version="1.0" encoding="utf-8"?>
<formControlPr xmlns="http://schemas.microsoft.com/office/spreadsheetml/2009/9/main" objectType="CheckBox" fmlaLink="$BN$24" lockText="1" noThreeD="1"/>
</file>

<file path=xl/ctrlProps/ctrlProp85.xml><?xml version="1.0" encoding="utf-8"?>
<formControlPr xmlns="http://schemas.microsoft.com/office/spreadsheetml/2009/9/main" objectType="CheckBox" fmlaLink="$BD$82" lockText="1" noThreeD="1"/>
</file>

<file path=xl/ctrlProps/ctrlProp86.xml><?xml version="1.0" encoding="utf-8"?>
<formControlPr xmlns="http://schemas.microsoft.com/office/spreadsheetml/2009/9/main" objectType="CheckBox" fmlaLink="$BD$83" lockText="1" noThreeD="1"/>
</file>

<file path=xl/ctrlProps/ctrlProp87.xml><?xml version="1.0" encoding="utf-8"?>
<formControlPr xmlns="http://schemas.microsoft.com/office/spreadsheetml/2009/9/main" objectType="CheckBox" fmlaLink="$BD$84" lockText="1" noThreeD="1"/>
</file>

<file path=xl/ctrlProps/ctrlProp88.xml><?xml version="1.0" encoding="utf-8"?>
<formControlPr xmlns="http://schemas.microsoft.com/office/spreadsheetml/2009/9/main" objectType="CheckBox" fmlaLink="$BD$85" lockText="1" noThreeD="1"/>
</file>

<file path=xl/ctrlProps/ctrlProp89.xml><?xml version="1.0" encoding="utf-8"?>
<formControlPr xmlns="http://schemas.microsoft.com/office/spreadsheetml/2009/9/main" objectType="CheckBox" fmlaLink="$BD$86" lockText="1" noThreeD="1"/>
</file>

<file path=xl/ctrlProps/ctrlProp90.xml><?xml version="1.0" encoding="utf-8"?>
<formControlPr xmlns="http://schemas.microsoft.com/office/spreadsheetml/2009/9/main" objectType="CheckBox" fmlaLink="$BG$82" lockText="1" noThreeD="1"/>
</file>

<file path=xl/ctrlProps/ctrlProp91.xml><?xml version="1.0" encoding="utf-8"?>
<formControlPr xmlns="http://schemas.microsoft.com/office/spreadsheetml/2009/9/main" objectType="CheckBox" fmlaLink="$BN$83" lockText="1" noThreeD="1"/>
</file>

<file path=xl/ctrlProps/ctrlProp92.xml><?xml version="1.0" encoding="utf-8"?>
<formControlPr xmlns="http://schemas.microsoft.com/office/spreadsheetml/2009/9/main" objectType="CheckBox" fmlaLink="$BU$84" lockText="1" noThreeD="1"/>
</file>

<file path=xl/ctrlProps/ctrlProp93.xml><?xml version="1.0" encoding="utf-8"?>
<formControlPr xmlns="http://schemas.microsoft.com/office/spreadsheetml/2009/9/main" objectType="CheckBox" fmlaLink="$BD$16" lockText="1" noThreeD="1"/>
</file>

<file path=xl/ctrlProps/ctrlProp94.xml><?xml version="1.0" encoding="utf-8"?>
<formControlPr xmlns="http://schemas.microsoft.com/office/spreadsheetml/2009/9/main" objectType="CheckBox" fmlaLink="$BN$8"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BC$5" lockText="1" noThreeD="1"/>
</file>

<file path=xl/ctrlProps/ctrlProp97.xml><?xml version="1.0" encoding="utf-8"?>
<formControlPr xmlns="http://schemas.microsoft.com/office/spreadsheetml/2009/9/main" objectType="CheckBox" fmlaLink="$BC$6" lockText="1" noThreeD="1"/>
</file>

<file path=xl/ctrlProps/ctrlProp98.xml><?xml version="1.0" encoding="utf-8"?>
<formControlPr xmlns="http://schemas.microsoft.com/office/spreadsheetml/2009/9/main" objectType="CheckBox" fmlaLink="$BC$7" lockText="1" noThreeD="1"/>
</file>

<file path=xl/ctrlProps/ctrlProp99.xml><?xml version="1.0" encoding="utf-8"?>
<formControlPr xmlns="http://schemas.microsoft.com/office/spreadsheetml/2009/9/main" objectType="CheckBox" fmlaLink="$BH$5" lockText="1" noThreeD="1"/>
</file>

<file path=xl/ctrlProps/ctrlProp100.xml><?xml version="1.0" encoding="utf-8"?>
<formControlPr xmlns="http://schemas.microsoft.com/office/spreadsheetml/2009/9/main" objectType="CheckBox" fmlaLink="$BH$6" lockText="1" noThreeD="1"/>
</file>

<file path=xl/ctrlProps/ctrlProp101.xml><?xml version="1.0" encoding="utf-8"?>
<formControlPr xmlns="http://schemas.microsoft.com/office/spreadsheetml/2009/9/main" objectType="CheckBox" fmlaLink="$BH$7" lockText="1" noThreeD="1"/>
</file>

<file path=xl/ctrlProps/ctrlProp102.xml><?xml version="1.0" encoding="utf-8"?>
<formControlPr xmlns="http://schemas.microsoft.com/office/spreadsheetml/2009/9/main" objectType="CheckBox" fmlaLink="$BM$5" lockText="1" noThreeD="1"/>
</file>

<file path=xl/ctrlProps/ctrlProp103.xml><?xml version="1.0" encoding="utf-8"?>
<formControlPr xmlns="http://schemas.microsoft.com/office/spreadsheetml/2009/9/main" objectType="CheckBox" fmlaLink="$BM$6" lockText="1" noThreeD="1"/>
</file>

<file path=xl/ctrlProps/ctrlProp104.xml><?xml version="1.0" encoding="utf-8"?>
<formControlPr xmlns="http://schemas.microsoft.com/office/spreadsheetml/2009/9/main" objectType="CheckBox" fmlaLink="$BM$7" lockText="1" noThreeD="1"/>
</file>

<file path=xl/ctrlProps/ctrlProp105.xml><?xml version="1.0" encoding="utf-8"?>
<formControlPr xmlns="http://schemas.microsoft.com/office/spreadsheetml/2009/9/main" objectType="CheckBox" fmlaLink="$BR$5" lockText="1" noThreeD="1"/>
</file>

<file path=xl/ctrlProps/ctrlProp106.xml><?xml version="1.0" encoding="utf-8"?>
<formControlPr xmlns="http://schemas.microsoft.com/office/spreadsheetml/2009/9/main" objectType="CheckBox" fmlaLink="$BR$6" lockText="1" noThreeD="1"/>
</file>

<file path=xl/ctrlProps/ctrlProp107.xml><?xml version="1.0" encoding="utf-8"?>
<formControlPr xmlns="http://schemas.microsoft.com/office/spreadsheetml/2009/9/main" objectType="CheckBox" fmlaLink="$BR$7" lockText="1" noThreeD="1"/>
</file>

<file path=xl/ctrlProps/ctrlProp108.xml><?xml version="1.0" encoding="utf-8"?>
<formControlPr xmlns="http://schemas.microsoft.com/office/spreadsheetml/2009/9/main" objectType="CheckBox" fmlaLink="$BX$5" lockText="1" noThreeD="1"/>
</file>

<file path=xl/ctrlProps/ctrlProp109.xml><?xml version="1.0" encoding="utf-8"?>
<formControlPr xmlns="http://schemas.microsoft.com/office/spreadsheetml/2009/9/main" objectType="CheckBox" fmlaLink="$BX$6" lockText="1" noThreeD="1"/>
</file>

<file path=xl/ctrlProps/ctrlProp110.xml><?xml version="1.0" encoding="utf-8"?>
<formControlPr xmlns="http://schemas.microsoft.com/office/spreadsheetml/2009/9/main" objectType="CheckBox" fmlaLink="$CC$5" lockText="1" noThreeD="1"/>
</file>

<file path=xl/ctrlProps/ctrlProp111.xml><?xml version="1.0" encoding="utf-8"?>
<formControlPr xmlns="http://schemas.microsoft.com/office/spreadsheetml/2009/9/main" objectType="CheckBox" fmlaLink="$CC$6" lockText="1" noThreeD="1"/>
</file>

<file path=xl/ctrlProps/ctrlProp112.xml><?xml version="1.0" encoding="utf-8"?>
<formControlPr xmlns="http://schemas.microsoft.com/office/spreadsheetml/2009/9/main" objectType="CheckBox" fmlaLink="$BC$10" lockText="1" noThreeD="1"/>
</file>

<file path=xl/ctrlProps/ctrlProp113.xml><?xml version="1.0" encoding="utf-8"?>
<formControlPr xmlns="http://schemas.microsoft.com/office/spreadsheetml/2009/9/main" objectType="CheckBox" fmlaLink="$BC$11" lockText="1" noThreeD="1"/>
</file>

<file path=xl/ctrlProps/ctrlProp114.xml><?xml version="1.0" encoding="utf-8"?>
<formControlPr xmlns="http://schemas.microsoft.com/office/spreadsheetml/2009/9/main" objectType="CheckBox" fmlaLink="$BG$10" lockText="1" noThreeD="1"/>
</file>

<file path=xl/ctrlProps/ctrlProp115.xml><?xml version="1.0" encoding="utf-8"?>
<formControlPr xmlns="http://schemas.microsoft.com/office/spreadsheetml/2009/9/main" objectType="CheckBox" fmlaLink="$BK$10" lockText="1" noThreeD="1"/>
</file>

<file path=xl/ctrlProps/ctrlProp116.xml><?xml version="1.0" encoding="utf-8"?>
<formControlPr xmlns="http://schemas.microsoft.com/office/spreadsheetml/2009/9/main" objectType="CheckBox" fmlaLink="$BO$10" lockText="1" noThreeD="1"/>
</file>

<file path=xl/ctrlProps/ctrlProp117.xml><?xml version="1.0" encoding="utf-8"?>
<formControlPr xmlns="http://schemas.microsoft.com/office/spreadsheetml/2009/9/main" objectType="CheckBox" fmlaLink="$BS$10" lockText="1" noThreeD="1"/>
</file>

<file path=xl/ctrlProps/ctrlProp118.xml><?xml version="1.0" encoding="utf-8"?>
<formControlPr xmlns="http://schemas.microsoft.com/office/spreadsheetml/2009/9/main" objectType="CheckBox" fmlaLink="$BW$10" lockText="1" noThreeD="1"/>
</file>

<file path=xl/ctrlProps/ctrlProp119.xml><?xml version="1.0" encoding="utf-8"?>
<formControlPr xmlns="http://schemas.microsoft.com/office/spreadsheetml/2009/9/main" objectType="CheckBox" fmlaLink="$BB$14" lockText="1" noThreeD="1"/>
</file>

<file path=xl/ctrlProps/ctrlProp120.xml><?xml version="1.0" encoding="utf-8"?>
<formControlPr xmlns="http://schemas.microsoft.com/office/spreadsheetml/2009/9/main" objectType="CheckBox" fmlaLink="$BB$15" lockText="1" noThreeD="1"/>
</file>

<file path=xl/ctrlProps/ctrlProp121.xml><?xml version="1.0" encoding="utf-8"?>
<formControlPr xmlns="http://schemas.microsoft.com/office/spreadsheetml/2009/9/main" objectType="CheckBox" fmlaLink="$BB$16" lockText="1" noThreeD="1"/>
</file>

<file path=xl/ctrlProps/ctrlProp122.xml><?xml version="1.0" encoding="utf-8"?>
<formControlPr xmlns="http://schemas.microsoft.com/office/spreadsheetml/2009/9/main" objectType="CheckBox" fmlaLink="$BB$17" lockText="1" noThreeD="1"/>
</file>

<file path=xl/ctrlProps/ctrlProp123.xml><?xml version="1.0" encoding="utf-8"?>
<formControlPr xmlns="http://schemas.microsoft.com/office/spreadsheetml/2009/9/main" objectType="CheckBox" fmlaLink="$BB$18" lockText="1" noThreeD="1"/>
</file>

<file path=xl/ctrlProps/ctrlProp124.xml><?xml version="1.0" encoding="utf-8"?>
<formControlPr xmlns="http://schemas.microsoft.com/office/spreadsheetml/2009/9/main" objectType="CheckBox" fmlaLink="$BB$19" lockText="1" noThreeD="1"/>
</file>

<file path=xl/ctrlProps/ctrlProp125.xml><?xml version="1.0" encoding="utf-8"?>
<formControlPr xmlns="http://schemas.microsoft.com/office/spreadsheetml/2009/9/main" objectType="CheckBox" fmlaLink="$BB$20" lockText="1" noThreeD="1"/>
</file>

<file path=xl/ctrlProps/ctrlProp126.xml><?xml version="1.0" encoding="utf-8"?>
<formControlPr xmlns="http://schemas.microsoft.com/office/spreadsheetml/2009/9/main" objectType="CheckBox" fmlaLink="$BB$21" lockText="1" noThreeD="1"/>
</file>

<file path=xl/ctrlProps/ctrlProp127.xml><?xml version="1.0" encoding="utf-8"?>
<formControlPr xmlns="http://schemas.microsoft.com/office/spreadsheetml/2009/9/main" objectType="CheckBox" fmlaLink="$BB$22" lockText="1" noThreeD="1"/>
</file>

<file path=xl/ctrlProps/ctrlProp128.xml><?xml version="1.0" encoding="utf-8"?>
<formControlPr xmlns="http://schemas.microsoft.com/office/spreadsheetml/2009/9/main" objectType="CheckBox" fmlaLink="$BB$23" lockText="1" noThreeD="1"/>
</file>

<file path=xl/ctrlProps/ctrlProp129.xml><?xml version="1.0" encoding="utf-8"?>
<formControlPr xmlns="http://schemas.microsoft.com/office/spreadsheetml/2009/9/main" objectType="CheckBox" fmlaLink="$BB$24" lockText="1" noThreeD="1"/>
</file>

<file path=xl/ctrlProps/ctrlProp130.xml><?xml version="1.0" encoding="utf-8"?>
<formControlPr xmlns="http://schemas.microsoft.com/office/spreadsheetml/2009/9/main" objectType="CheckBox" fmlaLink="$BB$25" lockText="1" noThreeD="1"/>
</file>

<file path=xl/ctrlProps/ctrlProp131.xml><?xml version="1.0" encoding="utf-8"?>
<formControlPr xmlns="http://schemas.microsoft.com/office/spreadsheetml/2009/9/main" objectType="CheckBox" fmlaLink="$BB$26" lockText="1" noThreeD="1"/>
</file>

<file path=xl/ctrlProps/ctrlProp132.xml><?xml version="1.0" encoding="utf-8"?>
<formControlPr xmlns="http://schemas.microsoft.com/office/spreadsheetml/2009/9/main" objectType="CheckBox" fmlaLink="$BB$27" lockText="1" noThreeD="1"/>
</file>

<file path=xl/ctrlProps/ctrlProp133.xml><?xml version="1.0" encoding="utf-8"?>
<formControlPr xmlns="http://schemas.microsoft.com/office/spreadsheetml/2009/9/main" objectType="CheckBox" fmlaLink="$BB$28" lockText="1" noThreeD="1"/>
</file>

<file path=xl/ctrlProps/ctrlProp134.xml><?xml version="1.0" encoding="utf-8"?>
<formControlPr xmlns="http://schemas.microsoft.com/office/spreadsheetml/2009/9/main" objectType="CheckBox" fmlaLink="$BB$29" lockText="1" noThreeD="1"/>
</file>

<file path=xl/ctrlProps/ctrlProp135.xml><?xml version="1.0" encoding="utf-8"?>
<formControlPr xmlns="http://schemas.microsoft.com/office/spreadsheetml/2009/9/main" objectType="CheckBox" fmlaLink="$BB$30" lockText="1" noThreeD="1"/>
</file>

<file path=xl/ctrlProps/ctrlProp136.xml><?xml version="1.0" encoding="utf-8"?>
<formControlPr xmlns="http://schemas.microsoft.com/office/spreadsheetml/2009/9/main" objectType="CheckBox" fmlaLink="$BB$31" lockText="1" noThreeD="1"/>
</file>

<file path=xl/ctrlProps/ctrlProp137.xml><?xml version="1.0" encoding="utf-8"?>
<formControlPr xmlns="http://schemas.microsoft.com/office/spreadsheetml/2009/9/main" objectType="CheckBox" fmlaLink="$BB$32" lockText="1" noThreeD="1"/>
</file>

<file path=xl/ctrlProps/ctrlProp138.xml><?xml version="1.0" encoding="utf-8"?>
<formControlPr xmlns="http://schemas.microsoft.com/office/spreadsheetml/2009/9/main" objectType="CheckBox" fmlaLink="$BB$33" lockText="1" noThreeD="1"/>
</file>

<file path=xl/ctrlProps/ctrlProp139.xml><?xml version="1.0" encoding="utf-8"?>
<formControlPr xmlns="http://schemas.microsoft.com/office/spreadsheetml/2009/9/main" objectType="CheckBox" fmlaLink="$BB$34" lockText="1" noThreeD="1"/>
</file>

<file path=xl/ctrlProps/ctrlProp140.xml><?xml version="1.0" encoding="utf-8"?>
<formControlPr xmlns="http://schemas.microsoft.com/office/spreadsheetml/2009/9/main" objectType="CheckBox" fmlaLink="$BB$35" lockText="1" noThreeD="1"/>
</file>

<file path=xl/ctrlProps/ctrlProp141.xml><?xml version="1.0" encoding="utf-8"?>
<formControlPr xmlns="http://schemas.microsoft.com/office/spreadsheetml/2009/9/main" objectType="CheckBox" fmlaLink="$BB$36" lockText="1" noThreeD="1"/>
</file>

<file path=xl/ctrlProps/ctrlProp142.xml><?xml version="1.0" encoding="utf-8"?>
<formControlPr xmlns="http://schemas.microsoft.com/office/spreadsheetml/2009/9/main" objectType="CheckBox" fmlaLink="$BB$37" lockText="1" noThreeD="1"/>
</file>

<file path=xl/ctrlProps/ctrlProp143.xml><?xml version="1.0" encoding="utf-8"?>
<formControlPr xmlns="http://schemas.microsoft.com/office/spreadsheetml/2009/9/main" objectType="CheckBox" fmlaLink="$BB$38" lockText="1" noThreeD="1"/>
</file>

<file path=xl/ctrlProps/ctrlProp144.xml><?xml version="1.0" encoding="utf-8"?>
<formControlPr xmlns="http://schemas.microsoft.com/office/spreadsheetml/2009/9/main" objectType="CheckBox" fmlaLink="$BB$39" lockText="1" noThreeD="1"/>
</file>

<file path=xl/ctrlProps/ctrlProp145.xml><?xml version="1.0" encoding="utf-8"?>
<formControlPr xmlns="http://schemas.microsoft.com/office/spreadsheetml/2009/9/main" objectType="CheckBox" fmlaLink="$BB$40" lockText="1" noThreeD="1"/>
</file>

<file path=xl/ctrlProps/ctrlProp146.xml><?xml version="1.0" encoding="utf-8"?>
<formControlPr xmlns="http://schemas.microsoft.com/office/spreadsheetml/2009/9/main" objectType="CheckBox" fmlaLink="$BB$41" lockText="1" noThreeD="1"/>
</file>

<file path=xl/ctrlProps/ctrlProp147.xml><?xml version="1.0" encoding="utf-8"?>
<formControlPr xmlns="http://schemas.microsoft.com/office/spreadsheetml/2009/9/main" objectType="CheckBox" fmlaLink="$BB$42" lockText="1" noThreeD="1"/>
</file>

<file path=xl/ctrlProps/ctrlProp148.xml><?xml version="1.0" encoding="utf-8"?>
<formControlPr xmlns="http://schemas.microsoft.com/office/spreadsheetml/2009/9/main" objectType="CheckBox" fmlaLink="$BB$43" lockText="1" noThreeD="1"/>
</file>

<file path=xl/ctrlProps/ctrlProp149.xml><?xml version="1.0" encoding="utf-8"?>
<formControlPr xmlns="http://schemas.microsoft.com/office/spreadsheetml/2009/9/main" objectType="CheckBox" fmlaLink="$BB$44" lockText="1" noThreeD="1"/>
</file>

<file path=xl/ctrlProps/ctrlProp150.xml><?xml version="1.0" encoding="utf-8"?>
<formControlPr xmlns="http://schemas.microsoft.com/office/spreadsheetml/2009/9/main" objectType="CheckBox" fmlaLink="$BB$45" lockText="1" noThreeD="1"/>
</file>

<file path=xl/ctrlProps/ctrlProp151.xml><?xml version="1.0" encoding="utf-8"?>
<formControlPr xmlns="http://schemas.microsoft.com/office/spreadsheetml/2009/9/main" objectType="CheckBox" fmlaLink="$BB$47"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57150</xdr:colOff>
          <xdr:row>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57150</xdr:colOff>
          <xdr:row>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57150</xdr:colOff>
          <xdr:row>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57150</xdr:colOff>
          <xdr:row>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57150</xdr:colOff>
          <xdr:row>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57150</xdr:colOff>
          <xdr:row>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57150</xdr:colOff>
          <xdr:row>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57150</xdr:colOff>
          <xdr:row>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13</xdr:col>
          <xdr:colOff>57150</xdr:colOff>
          <xdr:row>7</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57150</xdr:colOff>
          <xdr:row>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18</xdr:col>
          <xdr:colOff>57150</xdr:colOff>
          <xdr:row>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57150</xdr:colOff>
          <xdr:row>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0</xdr:rowOff>
        </xdr:from>
        <xdr:to>
          <xdr:col>24</xdr:col>
          <xdr:colOff>57150</xdr:colOff>
          <xdr:row>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57150</xdr:colOff>
          <xdr:row>6</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0</xdr:rowOff>
        </xdr:from>
        <xdr:to>
          <xdr:col>29</xdr:col>
          <xdr:colOff>57150</xdr:colOff>
          <xdr:row>5</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0</xdr:rowOff>
        </xdr:from>
        <xdr:to>
          <xdr:col>29</xdr:col>
          <xdr:colOff>57150</xdr:colOff>
          <xdr:row>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57150</xdr:colOff>
          <xdr:row>10</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57150</xdr:colOff>
          <xdr:row>11</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57150</xdr:colOff>
          <xdr:row>10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57150</xdr:colOff>
          <xdr:row>10</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15</xdr:col>
          <xdr:colOff>57150</xdr:colOff>
          <xdr:row>10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19</xdr:col>
          <xdr:colOff>57150</xdr:colOff>
          <xdr:row>10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0</xdr:rowOff>
        </xdr:from>
        <xdr:to>
          <xdr:col>23</xdr:col>
          <xdr:colOff>57150</xdr:colOff>
          <xdr:row>10</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DB348084-ECD5-462A-90ED-14958CDEA1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34819" name="Button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34820" name="Button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34821" name="Button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34822" name="Button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200-00000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200-00000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200-00000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200-00000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200-00000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200-00001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200-00001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200-00001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200-00001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200-00001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200-00001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200-00001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200-00001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200-00001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200-00001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200-00001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200-00001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200-00001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200-00001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200-00002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200-00002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200-00002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200-00002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200-00002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200-00002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2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57150</xdr:colOff>
          <xdr:row>5</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57150</xdr:colOff>
          <xdr:row>6</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57150</xdr:colOff>
          <xdr:row>7</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57150</xdr:colOff>
          <xdr:row>5</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57150</xdr:colOff>
          <xdr:row>6</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57150</xdr:colOff>
          <xdr:row>7</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57150</xdr:colOff>
          <xdr:row>5</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57150</xdr:colOff>
          <xdr:row>6</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13</xdr:col>
          <xdr:colOff>57150</xdr:colOff>
          <xdr:row>7</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57150</xdr:colOff>
          <xdr:row>5</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18</xdr:col>
          <xdr:colOff>57150</xdr:colOff>
          <xdr:row>6</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57150</xdr:colOff>
          <xdr:row>7</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0</xdr:rowOff>
        </xdr:from>
        <xdr:to>
          <xdr:col>24</xdr:col>
          <xdr:colOff>57150</xdr:colOff>
          <xdr:row>5</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57150</xdr:colOff>
          <xdr:row>6</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0</xdr:rowOff>
        </xdr:from>
        <xdr:to>
          <xdr:col>29</xdr:col>
          <xdr:colOff>57150</xdr:colOff>
          <xdr:row>5</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0</xdr:rowOff>
        </xdr:from>
        <xdr:to>
          <xdr:col>29</xdr:col>
          <xdr:colOff>57150</xdr:colOff>
          <xdr:row>6</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57150</xdr:colOff>
          <xdr:row>10</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57150</xdr:colOff>
          <xdr:row>11</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57150</xdr:colOff>
          <xdr:row>10</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57150</xdr:colOff>
          <xdr:row>10</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15</xdr:col>
          <xdr:colOff>57150</xdr:colOff>
          <xdr:row>10</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19</xdr:col>
          <xdr:colOff>57150</xdr:colOff>
          <xdr:row>10</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0</xdr:rowOff>
        </xdr:from>
        <xdr:to>
          <xdr:col>23</xdr:col>
          <xdr:colOff>57150</xdr:colOff>
          <xdr:row>10</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5358355C-A4E0-4146-9999-3DB7942D3270}"/>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256C593A-5449-40DF-B45D-E4C8FE89B7AF}"/>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38340BBB-05A4-4007-96C8-4AEB8D1587DE}"/>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ACEA1B7E-5010-449D-BB17-1E48C8FEC842}"/>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DF1C01D5-0DC1-45E3-A34A-42E2835197E3}"/>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170B281D-6F18-4AA3-94D2-D37D2501F8BB}"/>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talog.bcrc.firdi.org.tw/BcrcContent?bid=32073&amp;rowid=1" TargetMode="External"/><Relationship Id="rId18" Type="http://schemas.openxmlformats.org/officeDocument/2006/relationships/hyperlink" Target="https://catalog.bcrc.firdi.org.tw/BcrcContent?bid=10447&amp;rowid=1" TargetMode="External"/><Relationship Id="rId26" Type="http://schemas.openxmlformats.org/officeDocument/2006/relationships/hyperlink" Target="https://catalog.bcrc.firdi.org.tw/BcrcContent?bid=12903&amp;rowid=1" TargetMode="External"/><Relationship Id="rId39" Type="http://schemas.openxmlformats.org/officeDocument/2006/relationships/ctrlProp" Target="../ctrlProps/ctrlProp4.xml"/><Relationship Id="rId21" Type="http://schemas.openxmlformats.org/officeDocument/2006/relationships/hyperlink" Target="https://catalog.bcrc.firdi.org.tw/BcrcContent?bid=14848&amp;rowid=1" TargetMode="External"/><Relationship Id="rId34" Type="http://schemas.openxmlformats.org/officeDocument/2006/relationships/drawing" Target="../drawings/drawing1.xml"/><Relationship Id="rId42" Type="http://schemas.openxmlformats.org/officeDocument/2006/relationships/ctrlProp" Target="../ctrlProps/ctrlProp7.xml"/><Relationship Id="rId47" Type="http://schemas.openxmlformats.org/officeDocument/2006/relationships/ctrlProp" Target="../ctrlProps/ctrlProp12.xml"/><Relationship Id="rId50" Type="http://schemas.openxmlformats.org/officeDocument/2006/relationships/ctrlProp" Target="../ctrlProps/ctrlProp15.xml"/><Relationship Id="rId55" Type="http://schemas.openxmlformats.org/officeDocument/2006/relationships/ctrlProp" Target="../ctrlProps/ctrlProp20.xml"/><Relationship Id="rId63" Type="http://schemas.openxmlformats.org/officeDocument/2006/relationships/ctrlProp" Target="../ctrlProps/ctrlProp28.xml"/><Relationship Id="rId68" Type="http://schemas.openxmlformats.org/officeDocument/2006/relationships/ctrlProp" Target="../ctrlProps/ctrlProp33.xml"/><Relationship Id="rId76" Type="http://schemas.openxmlformats.org/officeDocument/2006/relationships/ctrlProp" Target="../ctrlProps/ctrlProp41.xml"/><Relationship Id="rId84" Type="http://schemas.openxmlformats.org/officeDocument/2006/relationships/ctrlProp" Target="../ctrlProps/ctrlProp49.xml"/><Relationship Id="rId89" Type="http://schemas.openxmlformats.org/officeDocument/2006/relationships/ctrlProp" Target="../ctrlProps/ctrlProp54.xml"/><Relationship Id="rId7" Type="http://schemas.openxmlformats.org/officeDocument/2006/relationships/hyperlink" Target="https://catalog.bcrc.firdi.org.tw/BcrcContent?bid=30144&amp;rowid=1" TargetMode="External"/><Relationship Id="rId71" Type="http://schemas.openxmlformats.org/officeDocument/2006/relationships/ctrlProp" Target="../ctrlProps/ctrlProp36.xml"/><Relationship Id="rId2" Type="http://schemas.openxmlformats.org/officeDocument/2006/relationships/hyperlink" Target="https://catalog.bcrc.firdi.org.tw/BcrcContent?bid=10948&amp;rowid=1" TargetMode="External"/><Relationship Id="rId16" Type="http://schemas.openxmlformats.org/officeDocument/2006/relationships/hyperlink" Target="https://catalog.bcrc.firdi.org.tw/BcrcContent?bid=15211&amp;rowid=1" TargetMode="External"/><Relationship Id="rId29" Type="http://schemas.openxmlformats.org/officeDocument/2006/relationships/hyperlink" Target="https://catalog.bcrc.firdi.org.tw/BcrcContent?bid=30506&amp;rowid=1" TargetMode="External"/><Relationship Id="rId11" Type="http://schemas.openxmlformats.org/officeDocument/2006/relationships/hyperlink" Target="https://catalog.bcrc.firdi.org.tw/BcrcContent?bid=31512&amp;rowid=1" TargetMode="External"/><Relationship Id="rId24" Type="http://schemas.openxmlformats.org/officeDocument/2006/relationships/hyperlink" Target="https://catalog.bcrc.firdi.org.tw/BcrcContent?bid=10591&amp;rowid=1" TargetMode="External"/><Relationship Id="rId32" Type="http://schemas.openxmlformats.org/officeDocument/2006/relationships/hyperlink" Target="https://catalog.bcrc.firdi.org.tw/BcrcContent?bid=16082&amp;rowid=1" TargetMode="External"/><Relationship Id="rId37" Type="http://schemas.openxmlformats.org/officeDocument/2006/relationships/ctrlProp" Target="../ctrlProps/ctrlProp2.xml"/><Relationship Id="rId40" Type="http://schemas.openxmlformats.org/officeDocument/2006/relationships/ctrlProp" Target="../ctrlProps/ctrlProp5.xml"/><Relationship Id="rId45" Type="http://schemas.openxmlformats.org/officeDocument/2006/relationships/ctrlProp" Target="../ctrlProps/ctrlProp10.xml"/><Relationship Id="rId53" Type="http://schemas.openxmlformats.org/officeDocument/2006/relationships/ctrlProp" Target="../ctrlProps/ctrlProp18.xml"/><Relationship Id="rId58" Type="http://schemas.openxmlformats.org/officeDocument/2006/relationships/ctrlProp" Target="../ctrlProps/ctrlProp23.xml"/><Relationship Id="rId66" Type="http://schemas.openxmlformats.org/officeDocument/2006/relationships/ctrlProp" Target="../ctrlProps/ctrlProp31.xml"/><Relationship Id="rId74" Type="http://schemas.openxmlformats.org/officeDocument/2006/relationships/ctrlProp" Target="../ctrlProps/ctrlProp39.xml"/><Relationship Id="rId79" Type="http://schemas.openxmlformats.org/officeDocument/2006/relationships/ctrlProp" Target="../ctrlProps/ctrlProp44.xml"/><Relationship Id="rId87" Type="http://schemas.openxmlformats.org/officeDocument/2006/relationships/ctrlProp" Target="../ctrlProps/ctrlProp52.xml"/><Relationship Id="rId5" Type="http://schemas.openxmlformats.org/officeDocument/2006/relationships/hyperlink" Target="https://catalog.bcrc.firdi.org.tw/BcrcContent?bid=11847&amp;rowid=1" TargetMode="External"/><Relationship Id="rId61" Type="http://schemas.openxmlformats.org/officeDocument/2006/relationships/ctrlProp" Target="../ctrlProps/ctrlProp26.xml"/><Relationship Id="rId82" Type="http://schemas.openxmlformats.org/officeDocument/2006/relationships/ctrlProp" Target="../ctrlProps/ctrlProp47.xml"/><Relationship Id="rId90" Type="http://schemas.openxmlformats.org/officeDocument/2006/relationships/ctrlProp" Target="../ctrlProps/ctrlProp55.xml"/><Relationship Id="rId19" Type="http://schemas.openxmlformats.org/officeDocument/2006/relationships/hyperlink" Target="https://catalog.bcrc.firdi.org.tw/BcrcContent?bid=10789&amp;rowid=1" TargetMode="External"/><Relationship Id="rId14" Type="http://schemas.openxmlformats.org/officeDocument/2006/relationships/hyperlink" Target="https://catalog.bcrc.firdi.org.tw/BcrcContent?bid=12154&amp;rowid=1" TargetMode="External"/><Relationship Id="rId22" Type="http://schemas.openxmlformats.org/officeDocument/2006/relationships/hyperlink" Target="https://catalog.bcrc.firdi.org.tw/BcrcContent?bid=11634&amp;rowid=1" TargetMode="External"/><Relationship Id="rId27" Type="http://schemas.openxmlformats.org/officeDocument/2006/relationships/hyperlink" Target="https://catalog.bcrc.firdi.org.tw/BcrcContent?bid=21538&amp;rowid=1" TargetMode="External"/><Relationship Id="rId30" Type="http://schemas.openxmlformats.org/officeDocument/2006/relationships/hyperlink" Target="https://catalog.bcrc.firdi.org.tw/BcrcContent?bid=12947&amp;rowid=1" TargetMode="External"/><Relationship Id="rId35" Type="http://schemas.openxmlformats.org/officeDocument/2006/relationships/vmlDrawing" Target="../drawings/vmlDrawing1.vml"/><Relationship Id="rId43" Type="http://schemas.openxmlformats.org/officeDocument/2006/relationships/ctrlProp" Target="../ctrlProps/ctrlProp8.xml"/><Relationship Id="rId48" Type="http://schemas.openxmlformats.org/officeDocument/2006/relationships/ctrlProp" Target="../ctrlProps/ctrlProp13.xml"/><Relationship Id="rId56" Type="http://schemas.openxmlformats.org/officeDocument/2006/relationships/ctrlProp" Target="../ctrlProps/ctrlProp21.xml"/><Relationship Id="rId64" Type="http://schemas.openxmlformats.org/officeDocument/2006/relationships/ctrlProp" Target="../ctrlProps/ctrlProp29.xml"/><Relationship Id="rId69" Type="http://schemas.openxmlformats.org/officeDocument/2006/relationships/ctrlProp" Target="../ctrlProps/ctrlProp34.xml"/><Relationship Id="rId77" Type="http://schemas.openxmlformats.org/officeDocument/2006/relationships/ctrlProp" Target="../ctrlProps/ctrlProp42.xml"/><Relationship Id="rId8" Type="http://schemas.openxmlformats.org/officeDocument/2006/relationships/hyperlink" Target="https://catalog.bcrc.firdi.org.tw/BcrcContent?bid=32850&amp;rowid=1" TargetMode="External"/><Relationship Id="rId51" Type="http://schemas.openxmlformats.org/officeDocument/2006/relationships/ctrlProp" Target="../ctrlProps/ctrlProp16.xml"/><Relationship Id="rId72" Type="http://schemas.openxmlformats.org/officeDocument/2006/relationships/ctrlProp" Target="../ctrlProps/ctrlProp37.xml"/><Relationship Id="rId80" Type="http://schemas.openxmlformats.org/officeDocument/2006/relationships/ctrlProp" Target="../ctrlProps/ctrlProp45.xml"/><Relationship Id="rId85" Type="http://schemas.openxmlformats.org/officeDocument/2006/relationships/ctrlProp" Target="../ctrlProps/ctrlProp50.xml"/><Relationship Id="rId3" Type="http://schemas.openxmlformats.org/officeDocument/2006/relationships/hyperlink" Target="https://catalog.bcrc.firdi.org.tw/BcrcContent?bid=10768&amp;rowid=1" TargetMode="External"/><Relationship Id="rId12" Type="http://schemas.openxmlformats.org/officeDocument/2006/relationships/hyperlink" Target="https://catalog.bcrc.firdi.org.tw/BcrcContent?bid=10723%3Csup%3ET%3C/sup%3E&amp;rowid=1" TargetMode="External"/><Relationship Id="rId17" Type="http://schemas.openxmlformats.org/officeDocument/2006/relationships/hyperlink" Target="https://catalog.bcrc.firdi.org.tw/BcrcContent?bid=11030&amp;rowid=1" TargetMode="External"/><Relationship Id="rId25" Type="http://schemas.openxmlformats.org/officeDocument/2006/relationships/hyperlink" Target="https://catalog.bcrc.firdi.org.tw/BcrcContent?bid=13856&amp;rowid=1" TargetMode="External"/><Relationship Id="rId33" Type="http://schemas.openxmlformats.org/officeDocument/2006/relationships/printerSettings" Target="../printerSettings/printerSettings1.bin"/><Relationship Id="rId38" Type="http://schemas.openxmlformats.org/officeDocument/2006/relationships/ctrlProp" Target="../ctrlProps/ctrlProp3.xml"/><Relationship Id="rId46" Type="http://schemas.openxmlformats.org/officeDocument/2006/relationships/ctrlProp" Target="../ctrlProps/ctrlProp11.xml"/><Relationship Id="rId59" Type="http://schemas.openxmlformats.org/officeDocument/2006/relationships/ctrlProp" Target="../ctrlProps/ctrlProp24.xml"/><Relationship Id="rId67" Type="http://schemas.openxmlformats.org/officeDocument/2006/relationships/ctrlProp" Target="../ctrlProps/ctrlProp32.xml"/><Relationship Id="rId20" Type="http://schemas.openxmlformats.org/officeDocument/2006/relationships/hyperlink" Target="https://catalog.bcrc.firdi.org.tw/BcrcContent?bid=10793&amp;rowid=1" TargetMode="External"/><Relationship Id="rId41" Type="http://schemas.openxmlformats.org/officeDocument/2006/relationships/ctrlProp" Target="../ctrlProps/ctrlProp6.xml"/><Relationship Id="rId54" Type="http://schemas.openxmlformats.org/officeDocument/2006/relationships/ctrlProp" Target="../ctrlProps/ctrlProp19.xml"/><Relationship Id="rId62" Type="http://schemas.openxmlformats.org/officeDocument/2006/relationships/ctrlProp" Target="../ctrlProps/ctrlProp27.xml"/><Relationship Id="rId70" Type="http://schemas.openxmlformats.org/officeDocument/2006/relationships/ctrlProp" Target="../ctrlProps/ctrlProp35.xml"/><Relationship Id="rId75" Type="http://schemas.openxmlformats.org/officeDocument/2006/relationships/ctrlProp" Target="../ctrlProps/ctrlProp40.xml"/><Relationship Id="rId83" Type="http://schemas.openxmlformats.org/officeDocument/2006/relationships/ctrlProp" Target="../ctrlProps/ctrlProp48.xml"/><Relationship Id="rId88" Type="http://schemas.openxmlformats.org/officeDocument/2006/relationships/ctrlProp" Target="../ctrlProps/ctrlProp53.xml"/><Relationship Id="rId91" Type="http://schemas.openxmlformats.org/officeDocument/2006/relationships/ctrlProp" Target="../ctrlProps/ctrlProp56.xml"/><Relationship Id="rId1" Type="http://schemas.openxmlformats.org/officeDocument/2006/relationships/hyperlink" Target="https://catalog.bcrc.firdi.org.tw/BcrcContent?bid=14802&amp;rowid=1" TargetMode="External"/><Relationship Id="rId6" Type="http://schemas.openxmlformats.org/officeDocument/2006/relationships/hyperlink" Target="https://catalog.bcrc.firdi.org.tw/BcrcContent?bid=12017&amp;rowid=1" TargetMode="External"/><Relationship Id="rId15" Type="http://schemas.openxmlformats.org/officeDocument/2006/relationships/hyperlink" Target="https://catalog.bcrc.firdi.org.tw/BcrcContent?bid=10451&amp;rowid=1" TargetMode="External"/><Relationship Id="rId23" Type="http://schemas.openxmlformats.org/officeDocument/2006/relationships/hyperlink" Target="https://catalog.bcrc.firdi.org.tw/BcrcContent?bid=11633&amp;rowid=1" TargetMode="External"/><Relationship Id="rId28" Type="http://schemas.openxmlformats.org/officeDocument/2006/relationships/hyperlink" Target="https://catalog.bcrc.firdi.org.tw/BcrcContent?bid=22950&amp;rowid=1" TargetMode="External"/><Relationship Id="rId36" Type="http://schemas.openxmlformats.org/officeDocument/2006/relationships/ctrlProp" Target="../ctrlProps/ctrlProp1.xml"/><Relationship Id="rId49" Type="http://schemas.openxmlformats.org/officeDocument/2006/relationships/ctrlProp" Target="../ctrlProps/ctrlProp14.xml"/><Relationship Id="rId57" Type="http://schemas.openxmlformats.org/officeDocument/2006/relationships/ctrlProp" Target="../ctrlProps/ctrlProp22.xml"/><Relationship Id="rId10" Type="http://schemas.openxmlformats.org/officeDocument/2006/relationships/hyperlink" Target="https://catalog.bcrc.firdi.org.tw/BcrcContent?bid=31621&amp;rowid=1" TargetMode="External"/><Relationship Id="rId31" Type="http://schemas.openxmlformats.org/officeDocument/2006/relationships/hyperlink" Target="https://catalog.bcrc.firdi.org.tw/BcrcContent?bid=10747&amp;rowid=1" TargetMode="External"/><Relationship Id="rId44" Type="http://schemas.openxmlformats.org/officeDocument/2006/relationships/ctrlProp" Target="../ctrlProps/ctrlProp9.xml"/><Relationship Id="rId52" Type="http://schemas.openxmlformats.org/officeDocument/2006/relationships/ctrlProp" Target="../ctrlProps/ctrlProp17.xml"/><Relationship Id="rId60" Type="http://schemas.openxmlformats.org/officeDocument/2006/relationships/ctrlProp" Target="../ctrlProps/ctrlProp25.xml"/><Relationship Id="rId65" Type="http://schemas.openxmlformats.org/officeDocument/2006/relationships/ctrlProp" Target="../ctrlProps/ctrlProp30.xml"/><Relationship Id="rId73" Type="http://schemas.openxmlformats.org/officeDocument/2006/relationships/ctrlProp" Target="../ctrlProps/ctrlProp38.xml"/><Relationship Id="rId78" Type="http://schemas.openxmlformats.org/officeDocument/2006/relationships/ctrlProp" Target="../ctrlProps/ctrlProp43.xml"/><Relationship Id="rId81" Type="http://schemas.openxmlformats.org/officeDocument/2006/relationships/ctrlProp" Target="../ctrlProps/ctrlProp46.xml"/><Relationship Id="rId86" Type="http://schemas.openxmlformats.org/officeDocument/2006/relationships/ctrlProp" Target="../ctrlProps/ctrlProp51.xml"/><Relationship Id="rId4" Type="http://schemas.openxmlformats.org/officeDocument/2006/relationships/hyperlink" Target="https://catalog.bcrc.firdi.org.tw/BcrcContent?bid=10727&amp;rowid=1" TargetMode="External"/><Relationship Id="rId9" Type="http://schemas.openxmlformats.org/officeDocument/2006/relationships/hyperlink" Target="https://catalog.bcrc.firdi.org.tw/BcrcContent?bid=30438&amp;rowid=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3" Type="http://schemas.openxmlformats.org/officeDocument/2006/relationships/printerSettings" Target="../printerSettings/printerSettings3.bin"/><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2" Type="http://schemas.openxmlformats.org/officeDocument/2006/relationships/hyperlink" Target="https://msn.sgs.com/?c=H12A0" TargetMode="Externa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1" Type="http://schemas.openxmlformats.org/officeDocument/2006/relationships/hyperlink" Target="https://msn.sgs.com/?c=H12A0" TargetMode="External"/><Relationship Id="rId6" Type="http://schemas.openxmlformats.org/officeDocument/2006/relationships/vmlDrawing" Target="../drawings/vmlDrawing4.v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omments" Target="../comments1.xml"/><Relationship Id="rId5" Type="http://schemas.openxmlformats.org/officeDocument/2006/relationships/vmlDrawing" Target="../drawings/vmlDrawing3.v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4" Type="http://schemas.openxmlformats.org/officeDocument/2006/relationships/drawing" Target="../drawings/drawing3.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s>
</file>

<file path=xl/worksheets/_rels/sheet4.xml.rels><?xml version="1.0" encoding="UTF-8" standalone="yes"?>
<Relationships xmlns="http://schemas.openxmlformats.org/package/2006/relationships"><Relationship Id="rId13" Type="http://schemas.openxmlformats.org/officeDocument/2006/relationships/hyperlink" Target="https://catalog.bcrc.firdi.org.tw/BcrcContent?bid=32073&amp;rowid=1" TargetMode="External"/><Relationship Id="rId18" Type="http://schemas.openxmlformats.org/officeDocument/2006/relationships/hyperlink" Target="https://catalog.bcrc.firdi.org.tw/BcrcContent?bid=10447&amp;rowid=1" TargetMode="External"/><Relationship Id="rId26" Type="http://schemas.openxmlformats.org/officeDocument/2006/relationships/hyperlink" Target="https://catalog.bcrc.firdi.org.tw/BcrcContent?bid=12903&amp;rowid=1" TargetMode="External"/><Relationship Id="rId39" Type="http://schemas.openxmlformats.org/officeDocument/2006/relationships/ctrlProp" Target="../ctrlProps/ctrlProp98.xml"/><Relationship Id="rId21" Type="http://schemas.openxmlformats.org/officeDocument/2006/relationships/hyperlink" Target="https://catalog.bcrc.firdi.org.tw/BcrcContent?bid=14848&amp;rowid=1" TargetMode="External"/><Relationship Id="rId34" Type="http://schemas.openxmlformats.org/officeDocument/2006/relationships/drawing" Target="../drawings/drawing4.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63" Type="http://schemas.openxmlformats.org/officeDocument/2006/relationships/ctrlProp" Target="../ctrlProps/ctrlProp122.xml"/><Relationship Id="rId68" Type="http://schemas.openxmlformats.org/officeDocument/2006/relationships/ctrlProp" Target="../ctrlProps/ctrlProp127.xml"/><Relationship Id="rId76" Type="http://schemas.openxmlformats.org/officeDocument/2006/relationships/ctrlProp" Target="../ctrlProps/ctrlProp135.xml"/><Relationship Id="rId84" Type="http://schemas.openxmlformats.org/officeDocument/2006/relationships/ctrlProp" Target="../ctrlProps/ctrlProp143.xml"/><Relationship Id="rId89" Type="http://schemas.openxmlformats.org/officeDocument/2006/relationships/ctrlProp" Target="../ctrlProps/ctrlProp148.xml"/><Relationship Id="rId7" Type="http://schemas.openxmlformats.org/officeDocument/2006/relationships/hyperlink" Target="https://catalog.bcrc.firdi.org.tw/BcrcContent?bid=30144&amp;rowid=1" TargetMode="External"/><Relationship Id="rId71" Type="http://schemas.openxmlformats.org/officeDocument/2006/relationships/ctrlProp" Target="../ctrlProps/ctrlProp130.xml"/><Relationship Id="rId92" Type="http://schemas.openxmlformats.org/officeDocument/2006/relationships/ctrlProp" Target="../ctrlProps/ctrlProp151.xml"/><Relationship Id="rId2" Type="http://schemas.openxmlformats.org/officeDocument/2006/relationships/hyperlink" Target="https://catalog.bcrc.firdi.org.tw/BcrcContent?bid=10948&amp;rowid=1" TargetMode="External"/><Relationship Id="rId16" Type="http://schemas.openxmlformats.org/officeDocument/2006/relationships/hyperlink" Target="https://catalog.bcrc.firdi.org.tw/BcrcContent?bid=15211&amp;rowid=1" TargetMode="External"/><Relationship Id="rId29" Type="http://schemas.openxmlformats.org/officeDocument/2006/relationships/hyperlink" Target="https://catalog.bcrc.firdi.org.tw/BcrcContent?bid=30506&amp;rowid=1" TargetMode="External"/><Relationship Id="rId11" Type="http://schemas.openxmlformats.org/officeDocument/2006/relationships/hyperlink" Target="https://catalog.bcrc.firdi.org.tw/BcrcContent?bid=31512&amp;rowid=1" TargetMode="External"/><Relationship Id="rId24" Type="http://schemas.openxmlformats.org/officeDocument/2006/relationships/hyperlink" Target="https://catalog.bcrc.firdi.org.tw/BcrcContent?bid=10591&amp;rowid=1" TargetMode="External"/><Relationship Id="rId32" Type="http://schemas.openxmlformats.org/officeDocument/2006/relationships/hyperlink" Target="https://catalog.bcrc.firdi.org.tw/BcrcContent?bid=16082&amp;rowid=1" TargetMode="Externa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66" Type="http://schemas.openxmlformats.org/officeDocument/2006/relationships/ctrlProp" Target="../ctrlProps/ctrlProp125.xml"/><Relationship Id="rId74" Type="http://schemas.openxmlformats.org/officeDocument/2006/relationships/ctrlProp" Target="../ctrlProps/ctrlProp133.xml"/><Relationship Id="rId79" Type="http://schemas.openxmlformats.org/officeDocument/2006/relationships/ctrlProp" Target="../ctrlProps/ctrlProp138.xml"/><Relationship Id="rId87" Type="http://schemas.openxmlformats.org/officeDocument/2006/relationships/ctrlProp" Target="../ctrlProps/ctrlProp146.xml"/><Relationship Id="rId5" Type="http://schemas.openxmlformats.org/officeDocument/2006/relationships/hyperlink" Target="https://catalog.bcrc.firdi.org.tw/BcrcContent?bid=11847&amp;rowid=1" TargetMode="External"/><Relationship Id="rId61" Type="http://schemas.openxmlformats.org/officeDocument/2006/relationships/ctrlProp" Target="../ctrlProps/ctrlProp120.xml"/><Relationship Id="rId82" Type="http://schemas.openxmlformats.org/officeDocument/2006/relationships/ctrlProp" Target="../ctrlProps/ctrlProp141.xml"/><Relationship Id="rId90" Type="http://schemas.openxmlformats.org/officeDocument/2006/relationships/ctrlProp" Target="../ctrlProps/ctrlProp149.xml"/><Relationship Id="rId19" Type="http://schemas.openxmlformats.org/officeDocument/2006/relationships/hyperlink" Target="https://catalog.bcrc.firdi.org.tw/BcrcContent?bid=10789&amp;rowid=1" TargetMode="External"/><Relationship Id="rId14" Type="http://schemas.openxmlformats.org/officeDocument/2006/relationships/hyperlink" Target="https://catalog.bcrc.firdi.org.tw/BcrcContent?bid=12154&amp;rowid=1" TargetMode="External"/><Relationship Id="rId22" Type="http://schemas.openxmlformats.org/officeDocument/2006/relationships/hyperlink" Target="https://catalog.bcrc.firdi.org.tw/BcrcContent?bid=11634&amp;rowid=1" TargetMode="External"/><Relationship Id="rId27" Type="http://schemas.openxmlformats.org/officeDocument/2006/relationships/hyperlink" Target="https://catalog.bcrc.firdi.org.tw/BcrcContent?bid=21538&amp;rowid=1" TargetMode="External"/><Relationship Id="rId30" Type="http://schemas.openxmlformats.org/officeDocument/2006/relationships/hyperlink" Target="https://catalog.bcrc.firdi.org.tw/BcrcContent?bid=12947&amp;rowid=1" TargetMode="External"/><Relationship Id="rId35" Type="http://schemas.openxmlformats.org/officeDocument/2006/relationships/vmlDrawing" Target="../drawings/vmlDrawing5.v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69" Type="http://schemas.openxmlformats.org/officeDocument/2006/relationships/ctrlProp" Target="../ctrlProps/ctrlProp128.xml"/><Relationship Id="rId77" Type="http://schemas.openxmlformats.org/officeDocument/2006/relationships/ctrlProp" Target="../ctrlProps/ctrlProp136.xml"/><Relationship Id="rId8" Type="http://schemas.openxmlformats.org/officeDocument/2006/relationships/hyperlink" Target="https://catalog.bcrc.firdi.org.tw/BcrcContent?bid=32850&amp;rowid=1" TargetMode="External"/><Relationship Id="rId51" Type="http://schemas.openxmlformats.org/officeDocument/2006/relationships/ctrlProp" Target="../ctrlProps/ctrlProp110.xml"/><Relationship Id="rId72" Type="http://schemas.openxmlformats.org/officeDocument/2006/relationships/ctrlProp" Target="../ctrlProps/ctrlProp131.xml"/><Relationship Id="rId80" Type="http://schemas.openxmlformats.org/officeDocument/2006/relationships/ctrlProp" Target="../ctrlProps/ctrlProp139.xml"/><Relationship Id="rId85" Type="http://schemas.openxmlformats.org/officeDocument/2006/relationships/ctrlProp" Target="../ctrlProps/ctrlProp144.xml"/><Relationship Id="rId3" Type="http://schemas.openxmlformats.org/officeDocument/2006/relationships/hyperlink" Target="https://catalog.bcrc.firdi.org.tw/BcrcContent?bid=10768&amp;rowid=1" TargetMode="External"/><Relationship Id="rId12" Type="http://schemas.openxmlformats.org/officeDocument/2006/relationships/hyperlink" Target="https://catalog.bcrc.firdi.org.tw/BcrcContent?bid=10723%3Csup%3ET%3C/sup%3E&amp;rowid=1" TargetMode="External"/><Relationship Id="rId17" Type="http://schemas.openxmlformats.org/officeDocument/2006/relationships/hyperlink" Target="https://catalog.bcrc.firdi.org.tw/BcrcContent?bid=11030&amp;rowid=1" TargetMode="External"/><Relationship Id="rId25" Type="http://schemas.openxmlformats.org/officeDocument/2006/relationships/hyperlink" Target="https://catalog.bcrc.firdi.org.tw/BcrcContent?bid=13856&amp;rowid=1" TargetMode="External"/><Relationship Id="rId33" Type="http://schemas.openxmlformats.org/officeDocument/2006/relationships/printerSettings" Target="../printerSettings/printerSettings4.bin"/><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 Id="rId67" Type="http://schemas.openxmlformats.org/officeDocument/2006/relationships/ctrlProp" Target="../ctrlProps/ctrlProp126.xml"/><Relationship Id="rId20" Type="http://schemas.openxmlformats.org/officeDocument/2006/relationships/hyperlink" Target="https://catalog.bcrc.firdi.org.tw/BcrcContent?bid=10793&amp;rowid=1" TargetMode="Externa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70" Type="http://schemas.openxmlformats.org/officeDocument/2006/relationships/ctrlProp" Target="../ctrlProps/ctrlProp129.xml"/><Relationship Id="rId75" Type="http://schemas.openxmlformats.org/officeDocument/2006/relationships/ctrlProp" Target="../ctrlProps/ctrlProp134.xml"/><Relationship Id="rId83" Type="http://schemas.openxmlformats.org/officeDocument/2006/relationships/ctrlProp" Target="../ctrlProps/ctrlProp142.xml"/><Relationship Id="rId88" Type="http://schemas.openxmlformats.org/officeDocument/2006/relationships/ctrlProp" Target="../ctrlProps/ctrlProp147.xml"/><Relationship Id="rId91" Type="http://schemas.openxmlformats.org/officeDocument/2006/relationships/ctrlProp" Target="../ctrlProps/ctrlProp150.xml"/><Relationship Id="rId1" Type="http://schemas.openxmlformats.org/officeDocument/2006/relationships/hyperlink" Target="https://catalog.bcrc.firdi.org.tw/BcrcContent?bid=14802&amp;rowid=1" TargetMode="External"/><Relationship Id="rId6" Type="http://schemas.openxmlformats.org/officeDocument/2006/relationships/hyperlink" Target="https://catalog.bcrc.firdi.org.tw/BcrcContent?bid=12017&amp;rowid=1" TargetMode="External"/><Relationship Id="rId15" Type="http://schemas.openxmlformats.org/officeDocument/2006/relationships/hyperlink" Target="https://catalog.bcrc.firdi.org.tw/BcrcContent?bid=10451&amp;rowid=1" TargetMode="External"/><Relationship Id="rId23" Type="http://schemas.openxmlformats.org/officeDocument/2006/relationships/hyperlink" Target="https://catalog.bcrc.firdi.org.tw/BcrcContent?bid=11633&amp;rowid=1" TargetMode="External"/><Relationship Id="rId28" Type="http://schemas.openxmlformats.org/officeDocument/2006/relationships/hyperlink" Target="https://catalog.bcrc.firdi.org.tw/BcrcContent?bid=22950&amp;rowid=1" TargetMode="External"/><Relationship Id="rId36" Type="http://schemas.openxmlformats.org/officeDocument/2006/relationships/vmlDrawing" Target="../drawings/vmlDrawing6.vml"/><Relationship Id="rId49" Type="http://schemas.openxmlformats.org/officeDocument/2006/relationships/ctrlProp" Target="../ctrlProps/ctrlProp108.xml"/><Relationship Id="rId57" Type="http://schemas.openxmlformats.org/officeDocument/2006/relationships/ctrlProp" Target="../ctrlProps/ctrlProp116.xml"/><Relationship Id="rId10" Type="http://schemas.openxmlformats.org/officeDocument/2006/relationships/hyperlink" Target="https://catalog.bcrc.firdi.org.tw/BcrcContent?bid=31621&amp;rowid=1" TargetMode="External"/><Relationship Id="rId31" Type="http://schemas.openxmlformats.org/officeDocument/2006/relationships/hyperlink" Target="https://catalog.bcrc.firdi.org.tw/BcrcContent?bid=10747&amp;rowid=1" TargetMode="Externa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73" Type="http://schemas.openxmlformats.org/officeDocument/2006/relationships/ctrlProp" Target="../ctrlProps/ctrlProp132.xml"/><Relationship Id="rId78" Type="http://schemas.openxmlformats.org/officeDocument/2006/relationships/ctrlProp" Target="../ctrlProps/ctrlProp137.xml"/><Relationship Id="rId81" Type="http://schemas.openxmlformats.org/officeDocument/2006/relationships/ctrlProp" Target="../ctrlProps/ctrlProp140.xml"/><Relationship Id="rId86" Type="http://schemas.openxmlformats.org/officeDocument/2006/relationships/ctrlProp" Target="../ctrlProps/ctrlProp145.xml"/><Relationship Id="rId4" Type="http://schemas.openxmlformats.org/officeDocument/2006/relationships/hyperlink" Target="https://catalog.bcrc.firdi.org.tw/BcrcContent?bid=10727&amp;rowid=1" TargetMode="External"/><Relationship Id="rId9" Type="http://schemas.openxmlformats.org/officeDocument/2006/relationships/hyperlink" Target="https://catalog.bcrc.firdi.org.tw/BcrcContent?bid=30438&amp;rowid=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7E91-5375-4F98-BF9E-DF0E6B069245}">
  <sheetPr codeName="Sheet1"/>
  <dimension ref="B1:CC47"/>
  <sheetViews>
    <sheetView view="pageBreakPreview" zoomScale="106" zoomScaleNormal="100" zoomScaleSheetLayoutView="106" workbookViewId="0">
      <selection activeCell="B5" sqref="B1:AZ1048576"/>
    </sheetView>
  </sheetViews>
  <sheetFormatPr defaultRowHeight="15.75"/>
  <cols>
    <col min="1" max="1" width="8.7109375" customWidth="1"/>
    <col min="2" max="37" width="3.42578125" style="2" customWidth="1"/>
    <col min="38" max="38" width="3.5703125" hidden="1" customWidth="1"/>
    <col min="39" max="39" width="9.5703125" hidden="1" customWidth="1"/>
    <col min="40" max="40" width="10.28515625" hidden="1" customWidth="1"/>
    <col min="41" max="41" width="0" hidden="1" customWidth="1"/>
    <col min="42" max="42" width="10.28515625" hidden="1" customWidth="1"/>
    <col min="43" max="44" width="0" hidden="1" customWidth="1"/>
    <col min="45" max="45" width="7.28515625" hidden="1" customWidth="1"/>
    <col min="46" max="51" width="0" hidden="1" customWidth="1"/>
    <col min="53" max="89" width="0" hidden="1" customWidth="1"/>
  </cols>
  <sheetData>
    <row r="1" spans="2:81" ht="16.5">
      <c r="B1" s="376" t="s">
        <v>2</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8"/>
      <c r="AL1" s="5"/>
      <c r="AN1" s="6" t="s">
        <v>44</v>
      </c>
      <c r="AP1" s="6" t="s">
        <v>45</v>
      </c>
      <c r="AU1" s="7"/>
      <c r="AV1" s="7"/>
      <c r="AW1" s="7"/>
      <c r="AX1" s="7"/>
      <c r="AY1" s="8" t="str">
        <f>IF(OR(AK4&gt;0,AK9&gt;0,AK12&gt;0),"《"&amp;B1&amp;"》","")</f>
        <v/>
      </c>
    </row>
    <row r="2" spans="2:81">
      <c r="B2" s="379" t="s">
        <v>1</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1"/>
      <c r="AL2" s="9" t="s">
        <v>46</v>
      </c>
      <c r="AM2" s="9" t="s">
        <v>47</v>
      </c>
      <c r="AN2" s="9" t="s">
        <v>48</v>
      </c>
      <c r="AO2" s="10" t="s">
        <v>49</v>
      </c>
      <c r="AP2" s="9" t="s">
        <v>50</v>
      </c>
      <c r="AQ2" s="9" t="s">
        <v>51</v>
      </c>
      <c r="AR2" s="9" t="s">
        <v>52</v>
      </c>
      <c r="AS2" s="9" t="s">
        <v>53</v>
      </c>
      <c r="AT2" s="9" t="s">
        <v>47</v>
      </c>
      <c r="AU2" s="11"/>
      <c r="AV2" s="11"/>
      <c r="AW2" s="7"/>
      <c r="AX2" s="7"/>
      <c r="AY2" s="19" t="str" cm="1">
        <f t="array" ref="AY2">IF(AY1&lt;&gt;"",LOOKUP(2,1/(AT3:AT1003&lt;&gt;""),AT3:AT1003),"")</f>
        <v/>
      </c>
    </row>
    <row r="3" spans="2:81">
      <c r="B3" s="369" t="s">
        <v>18</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12">
        <v>1</v>
      </c>
      <c r="AM3" t="str">
        <f>B3</f>
        <v>(請勾選測試方法→時間點→執行菌株Please tick :  method → time point → Bacterial)</v>
      </c>
      <c r="AN3" t="b">
        <f>OR(AK4&gt;0,AK9&gt;0,AK12&gt;0)</f>
        <v>0</v>
      </c>
      <c r="AO3" t="s">
        <v>56</v>
      </c>
      <c r="AP3" t="b">
        <f>OR(AK4&gt;0,AK9&gt;0,AK12&gt;0)</f>
        <v>0</v>
      </c>
      <c r="AQ3" s="13" t="b">
        <f>AND($AN3,$AP3)</f>
        <v>0</v>
      </c>
      <c r="AR3" s="13" t="b">
        <f>IF($AN3=TRUE,$AP3&lt;&gt;TRUE)</f>
        <v>0</v>
      </c>
      <c r="AT3" s="14" t="str">
        <f>IF(AQ3=TRUE,
    IF(AL3=3,
        IF(AM3="", "", "        "&amp;REPT("-", LEN(AO3) - LEN(SUBSTITUTE(AO3, "-", "")))&amp;AM3&amp;CHAR(10)),
        IF(AL3=1, ""&amp;AM3&amp;CHAR(10),
           IF(AL3=2, "      █"&amp;AM3&amp;CHAR(10), AM3&amp;CHAR(10))
        )
    ),
    "")</f>
        <v/>
      </c>
      <c r="AU3" s="7"/>
      <c r="AV3" s="7"/>
      <c r="AW3" s="7"/>
      <c r="AX3" s="7"/>
      <c r="AY3" s="20"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81">
      <c r="B4" s="375" t="s">
        <v>32</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4">
        <f>COUNTIF(BC5:BC7,TRUE)+COUNTIF(BH5:BH7,TRUE)+COUNTIF(BM5:BM7,TRUE)+COUNTIF(BR5:BR7,TRUE)+COUNTIF(BX5:BX6,TRUE)+COUNTIF(CC5:CC6,TRUE)</f>
        <v>0</v>
      </c>
      <c r="AL4" s="15">
        <v>1</v>
      </c>
      <c r="AM4" t="str">
        <f>IF(AS4="","",AS4)&amp;B4</f>
        <v>【!!!未完全填寫!!!】測試方法選擇Method:</v>
      </c>
      <c r="AN4" s="7" t="b">
        <f>AN3</f>
        <v>0</v>
      </c>
      <c r="AO4" s="7" t="s">
        <v>54</v>
      </c>
      <c r="AP4" t="b">
        <f>TRUE</f>
        <v>1</v>
      </c>
      <c r="AQ4" s="13" t="b">
        <f t="shared" ref="AQ4:AQ5" si="0">AND($AN4,$AP4)</f>
        <v>0</v>
      </c>
      <c r="AR4" s="13" t="b">
        <f>IF($AN4=TRUE,$AP4&lt;&gt;TRUE)</f>
        <v>0</v>
      </c>
      <c r="AS4" t="str">
        <f>IF(OR(AL3=1,AL3=2),IF(AND(AK4&gt;0)=FALSE,"【!!!未完全填寫!!!】",""),"")</f>
        <v>【!!!未完全填寫!!!】</v>
      </c>
      <c r="AT4" s="14" t="str">
        <f>AT3&amp;IF(AQ4=TRUE,
    IF(AL4=3,
        IF(AM4="", "", "        "&amp;REPT("-", LEN(AO4) - LEN(SUBSTITUTE(AO4, "-", "")))&amp;AM4&amp;CHAR(10)),
        IF(AL4=1, ""&amp;AM4&amp;CHAR(10),
           IF(AL4=2, "      █"&amp;AM4&amp;CHAR(10), AM4&amp;CHAR(10))
        )
    ),
    "")</f>
        <v/>
      </c>
      <c r="AU4" s="7"/>
      <c r="AV4" s="7"/>
      <c r="AW4" s="16"/>
      <c r="AX4" s="16"/>
      <c r="AY4" s="17"/>
    </row>
    <row r="5" spans="2:81">
      <c r="B5" s="21"/>
      <c r="C5" s="22" t="b">
        <f>$BC$5</f>
        <v>0</v>
      </c>
      <c r="D5" s="370" t="s">
        <v>3</v>
      </c>
      <c r="E5" s="370"/>
      <c r="F5" s="370"/>
      <c r="G5" s="370"/>
      <c r="H5" s="22" t="b">
        <f>$BH$5</f>
        <v>0</v>
      </c>
      <c r="I5" s="370" t="s">
        <v>6</v>
      </c>
      <c r="J5" s="370"/>
      <c r="K5" s="370"/>
      <c r="L5" s="370"/>
      <c r="M5" s="22" t="b">
        <f>$BM$5</f>
        <v>0</v>
      </c>
      <c r="N5" s="370" t="s">
        <v>9</v>
      </c>
      <c r="O5" s="370"/>
      <c r="P5" s="370"/>
      <c r="Q5" s="370"/>
      <c r="R5" s="22" t="b">
        <f>$BR$5</f>
        <v>0</v>
      </c>
      <c r="S5" s="370" t="s">
        <v>19</v>
      </c>
      <c r="T5" s="370"/>
      <c r="U5" s="370"/>
      <c r="V5" s="370"/>
      <c r="W5" s="21"/>
      <c r="X5" s="22" t="b">
        <f>$BX$5</f>
        <v>0</v>
      </c>
      <c r="Y5" s="370" t="s">
        <v>13</v>
      </c>
      <c r="Z5" s="370"/>
      <c r="AA5" s="370"/>
      <c r="AB5" s="370"/>
      <c r="AC5" s="22" t="b">
        <f>$CC$5</f>
        <v>0</v>
      </c>
      <c r="AD5" s="370" t="s">
        <v>15</v>
      </c>
      <c r="AE5" s="370"/>
      <c r="AF5" s="370"/>
      <c r="AG5" s="370"/>
      <c r="AH5" s="21"/>
      <c r="AI5" s="21"/>
      <c r="AJ5" s="21"/>
      <c r="AK5" s="21"/>
      <c r="AL5" s="15">
        <v>2</v>
      </c>
      <c r="AM5" t="str">
        <f>IF(BC5,D5,"")&amp;IF(BH5,I5,"")&amp;IF(BM5,N5,"")&amp;IF(BR5,S5,"")&amp;IF(BX5,Y5,"")&amp;IF(CC5,AD5,"")&amp;IF(BC6,D6,"")&amp;IF(BH6,I6,"")&amp;IF(BM6,N6,"")&amp;IF(BR6,S6,"")&amp;IF(BX6,Y6,"")&amp;IF(CC6,AD6,"")&amp;IF(BC7,D7,"")&amp;IF(BH7,I7,"")&amp;IF(BM7,N7,"")&amp;IF(BR7,S7,"")</f>
        <v/>
      </c>
      <c r="AN5" s="7" t="b">
        <f>OR(BC5:BC7,BH5:BH7,BM5:BM7,BR5:BR7,BX5:BX6,CC5:CC6)</f>
        <v>0</v>
      </c>
      <c r="AO5" s="7" t="s">
        <v>55</v>
      </c>
      <c r="AP5" t="b">
        <f>OR(BC5:BC7,BH5:BH7,BM5:BM7,BR5:BR7,BX5:BX6,CC5:CC6)</f>
        <v>0</v>
      </c>
      <c r="AQ5" s="13" t="b">
        <f t="shared" si="0"/>
        <v>0</v>
      </c>
      <c r="AR5" s="13" t="b">
        <f>IF($AN5=TRUE,$AP5&lt;&gt;TRUE)</f>
        <v>0</v>
      </c>
      <c r="AT5" s="14" t="str">
        <f t="shared" ref="AT5:AT47" si="1">AT4&amp;IF(AQ5=TRUE,
    IF(AL5=3,
        IF(AM5="", "", "        "&amp;REPT("-", LEN(AO5) - LEN(SUBSTITUTE(AO5, "-", "")))&amp;AM5&amp;CHAR(10)),
        IF(AL5=1, ""&amp;AM5&amp;CHAR(10),
           IF(AL5=2, "      █"&amp;AM5&amp;CHAR(10), AM5&amp;CHAR(10))
        )
    ),
    "")</f>
        <v/>
      </c>
      <c r="BC5" t="b">
        <v>0</v>
      </c>
      <c r="BH5" t="b">
        <v>0</v>
      </c>
      <c r="BM5" t="b">
        <v>0</v>
      </c>
      <c r="BR5" t="b">
        <v>0</v>
      </c>
      <c r="BX5" t="b">
        <v>0</v>
      </c>
      <c r="CC5" t="b">
        <v>0</v>
      </c>
    </row>
    <row r="6" spans="2:81">
      <c r="B6" s="21"/>
      <c r="C6" s="22" t="b">
        <f>$BC$6</f>
        <v>0</v>
      </c>
      <c r="D6" s="370" t="s">
        <v>4</v>
      </c>
      <c r="E6" s="370"/>
      <c r="F6" s="370"/>
      <c r="G6" s="370"/>
      <c r="H6" s="22" t="b">
        <f>$BH$6</f>
        <v>0</v>
      </c>
      <c r="I6" s="370" t="s">
        <v>7</v>
      </c>
      <c r="J6" s="370"/>
      <c r="K6" s="370"/>
      <c r="L6" s="370"/>
      <c r="M6" s="22" t="b">
        <f>$BM$6</f>
        <v>0</v>
      </c>
      <c r="N6" s="370" t="s">
        <v>10</v>
      </c>
      <c r="O6" s="370"/>
      <c r="P6" s="370"/>
      <c r="Q6" s="370"/>
      <c r="R6" s="22" t="b">
        <f>$BR$6</f>
        <v>0</v>
      </c>
      <c r="S6" s="370" t="s">
        <v>12</v>
      </c>
      <c r="T6" s="370"/>
      <c r="U6" s="370"/>
      <c r="V6" s="370"/>
      <c r="W6" s="21"/>
      <c r="X6" s="22" t="b">
        <f>$BX$6</f>
        <v>0</v>
      </c>
      <c r="Y6" s="370" t="s">
        <v>14</v>
      </c>
      <c r="Z6" s="370"/>
      <c r="AA6" s="370"/>
      <c r="AB6" s="370"/>
      <c r="AC6" s="22" t="b">
        <f>$CC$6</f>
        <v>0</v>
      </c>
      <c r="AD6" s="370" t="s">
        <v>16</v>
      </c>
      <c r="AE6" s="370"/>
      <c r="AF6" s="370"/>
      <c r="AG6" s="370"/>
      <c r="AH6" s="21"/>
      <c r="AI6" s="21"/>
      <c r="AJ6" s="21"/>
      <c r="AK6" s="21"/>
      <c r="AL6">
        <v>2</v>
      </c>
      <c r="AT6" s="14" t="str">
        <f t="shared" si="1"/>
        <v/>
      </c>
      <c r="BC6" t="b">
        <v>0</v>
      </c>
      <c r="BH6" t="b">
        <v>0</v>
      </c>
      <c r="BM6" t="b">
        <v>0</v>
      </c>
      <c r="BR6" t="b">
        <v>0</v>
      </c>
      <c r="BX6" t="b">
        <v>0</v>
      </c>
      <c r="CC6" t="b">
        <v>0</v>
      </c>
    </row>
    <row r="7" spans="2:81">
      <c r="B7" s="21"/>
      <c r="C7" s="22" t="b">
        <f>$BC$7</f>
        <v>0</v>
      </c>
      <c r="D7" s="370" t="s">
        <v>5</v>
      </c>
      <c r="E7" s="370"/>
      <c r="F7" s="370"/>
      <c r="G7" s="370"/>
      <c r="H7" s="22" t="b">
        <f>$BH$7</f>
        <v>0</v>
      </c>
      <c r="I7" s="370" t="s">
        <v>8</v>
      </c>
      <c r="J7" s="370"/>
      <c r="K7" s="370"/>
      <c r="L7" s="370"/>
      <c r="M7" s="22" t="b">
        <f>$BM$7</f>
        <v>0</v>
      </c>
      <c r="N7" s="370" t="s">
        <v>11</v>
      </c>
      <c r="O7" s="370"/>
      <c r="P7" s="370"/>
      <c r="Q7" s="370"/>
      <c r="R7" s="22" t="b">
        <f>$BR$7</f>
        <v>0</v>
      </c>
      <c r="S7" s="370" t="s">
        <v>24</v>
      </c>
      <c r="T7" s="370"/>
      <c r="U7" s="370"/>
      <c r="V7" s="370"/>
      <c r="W7" s="21"/>
      <c r="X7" s="21"/>
      <c r="Y7" s="21"/>
      <c r="Z7" s="21"/>
      <c r="AA7" s="21"/>
      <c r="AB7" s="23"/>
      <c r="AC7" s="21"/>
      <c r="AD7" s="21"/>
      <c r="AE7" s="21"/>
      <c r="AF7" s="21"/>
      <c r="AG7" s="21"/>
      <c r="AH7" s="21"/>
      <c r="AI7" s="21"/>
      <c r="AJ7" s="21"/>
      <c r="AK7" s="21"/>
      <c r="AL7">
        <v>2</v>
      </c>
      <c r="AT7" s="14" t="str">
        <f t="shared" si="1"/>
        <v/>
      </c>
      <c r="BC7" t="b">
        <v>0</v>
      </c>
      <c r="BH7" t="b">
        <v>0</v>
      </c>
      <c r="BM7" t="b">
        <v>0</v>
      </c>
      <c r="BR7" t="b">
        <v>0</v>
      </c>
    </row>
    <row r="8" spans="2:81">
      <c r="B8" s="3" t="s">
        <v>20</v>
      </c>
      <c r="C8" s="3"/>
      <c r="D8" s="3"/>
      <c r="E8" s="3"/>
      <c r="F8" s="3"/>
      <c r="G8" s="1"/>
      <c r="H8" s="3"/>
      <c r="I8" s="3"/>
      <c r="J8" s="3"/>
      <c r="K8" s="3"/>
      <c r="L8" s="1"/>
      <c r="M8" s="1"/>
      <c r="N8" s="1"/>
      <c r="O8" s="1"/>
      <c r="P8" s="1"/>
      <c r="Q8" s="1"/>
      <c r="R8" s="1"/>
      <c r="S8" s="1"/>
      <c r="T8" s="1"/>
      <c r="U8" s="1"/>
      <c r="V8" s="1"/>
      <c r="W8" s="1"/>
      <c r="X8" s="1"/>
      <c r="Y8" s="1"/>
      <c r="Z8" s="1"/>
      <c r="AA8" s="1"/>
      <c r="AB8" s="1"/>
      <c r="AC8" s="1"/>
      <c r="AD8" s="1"/>
      <c r="AE8" s="1"/>
      <c r="AF8" s="1"/>
      <c r="AG8" s="1"/>
      <c r="AH8" s="1"/>
      <c r="AI8" s="1"/>
      <c r="AJ8" s="1"/>
      <c r="AK8" s="1"/>
      <c r="AL8" s="15">
        <v>3</v>
      </c>
      <c r="AM8" t="str">
        <f>IF(BR5,S5,"")</f>
        <v/>
      </c>
      <c r="AN8" s="7" t="b">
        <f>BR5</f>
        <v>0</v>
      </c>
      <c r="AO8" s="7" t="s">
        <v>57</v>
      </c>
      <c r="AP8" t="b">
        <f>TRUE</f>
        <v>1</v>
      </c>
      <c r="AQ8" s="13" t="b">
        <f t="shared" ref="AQ8:AQ47" si="2">AND($AN8,$AP8)</f>
        <v>0</v>
      </c>
      <c r="AR8" s="13" t="b">
        <f>IF($AN8=TRUE,$AP8&lt;&gt;TRUE)</f>
        <v>0</v>
      </c>
      <c r="AT8" s="14" t="str">
        <f t="shared" si="1"/>
        <v/>
      </c>
    </row>
    <row r="9" spans="2:81">
      <c r="B9" s="375" t="s">
        <v>31</v>
      </c>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4">
        <f>COUNTIF(BC10,TRUE)+COUNTIF(BG10,TRUE)+COUNTIF(BK10,TRUE)+COUNTIF(BO10,TRUE)+COUNTIF(BS10,TRUE)+COUNTIF(BW10,TRUE)+COUNTIF(BC11,TRUE)</f>
        <v>0</v>
      </c>
      <c r="AL9" s="15">
        <v>1</v>
      </c>
      <c r="AM9" t="str">
        <f>IF(AS9="","",AS9)&amp;B9</f>
        <v>【!!!未完全填寫!!!】作用時間點選擇Time point:</v>
      </c>
      <c r="AN9" s="7" t="b">
        <f>AN3</f>
        <v>0</v>
      </c>
      <c r="AO9" s="7" t="s">
        <v>61</v>
      </c>
      <c r="AP9" t="b">
        <f>TRUE</f>
        <v>1</v>
      </c>
      <c r="AQ9" s="13" t="b">
        <f t="shared" si="2"/>
        <v>0</v>
      </c>
      <c r="AR9" s="13" t="b">
        <f>IF($AN9=TRUE,$AP9&lt;&gt;TRUE)</f>
        <v>0</v>
      </c>
      <c r="AS9" t="str">
        <f>IF(OR(AL3=1,AL3=2),IF(AND(AK9&gt;0)=FALSE,"【!!!未完全填寫!!!】",""),"")</f>
        <v>【!!!未完全填寫!!!】</v>
      </c>
      <c r="AT9" s="14" t="str">
        <f t="shared" si="1"/>
        <v/>
      </c>
    </row>
    <row r="10" spans="2:81">
      <c r="B10" s="1"/>
      <c r="C10" s="18" t="b">
        <f>$BC$10</f>
        <v>0</v>
      </c>
      <c r="D10" s="372" t="s">
        <v>21</v>
      </c>
      <c r="E10" s="372"/>
      <c r="F10" s="372"/>
      <c r="G10" s="18" t="b">
        <f>$BG$10</f>
        <v>0</v>
      </c>
      <c r="H10" s="372" t="s">
        <v>25</v>
      </c>
      <c r="I10" s="372"/>
      <c r="J10" s="372"/>
      <c r="K10" s="18" t="b">
        <f>$BK$10</f>
        <v>0</v>
      </c>
      <c r="L10" s="372" t="s">
        <v>26</v>
      </c>
      <c r="M10" s="372"/>
      <c r="N10" s="372"/>
      <c r="O10" s="18" t="b">
        <f>$BO$10</f>
        <v>0</v>
      </c>
      <c r="P10" s="372" t="s">
        <v>27</v>
      </c>
      <c r="Q10" s="372"/>
      <c r="R10" s="372"/>
      <c r="S10" s="18" t="b">
        <f>$BS$10</f>
        <v>0</v>
      </c>
      <c r="T10" s="372" t="s">
        <v>28</v>
      </c>
      <c r="U10" s="372"/>
      <c r="V10" s="372"/>
      <c r="W10" s="18" t="b">
        <f>$BW$10</f>
        <v>0</v>
      </c>
      <c r="X10" s="372" t="s">
        <v>29</v>
      </c>
      <c r="Y10" s="372"/>
      <c r="Z10" s="372"/>
      <c r="AA10" s="21"/>
      <c r="AB10" s="21"/>
      <c r="AC10" s="21"/>
      <c r="AD10" s="21"/>
      <c r="AE10" s="21"/>
      <c r="AF10" s="21"/>
      <c r="AG10" s="21"/>
      <c r="AH10" s="21"/>
      <c r="AI10" s="21"/>
      <c r="AJ10" s="21"/>
      <c r="AK10" s="21"/>
      <c r="AL10">
        <v>2</v>
      </c>
      <c r="AM10" t="str">
        <f>IF(BC10,D10,"")&amp;IF(BG10,H10,"")&amp;IF(BK10,L10,"")&amp;IF(BO10,P10,"")&amp;IF(BS10,T10,"")&amp;IF(BW10,X10,"")&amp;IF(BC11,D11&amp;Y11,"")</f>
        <v/>
      </c>
      <c r="AN10" t="b">
        <f>OR(BC10,BG10,BK10,BO10,BS10,BW10,BC11)</f>
        <v>0</v>
      </c>
      <c r="AO10" s="7" t="s">
        <v>58</v>
      </c>
      <c r="AP10" t="b">
        <f>OR(BC10,BG10,BK10,BO10,BS10,BW10,BC11)</f>
        <v>0</v>
      </c>
      <c r="AQ10" s="13" t="b">
        <f t="shared" si="2"/>
        <v>0</v>
      </c>
      <c r="AR10" s="13" t="b">
        <f>IF($AN10=TRUE,$AP10&lt;&gt;TRUE)</f>
        <v>0</v>
      </c>
      <c r="AT10" s="14" t="str">
        <f t="shared" si="1"/>
        <v/>
      </c>
      <c r="BC10" t="b">
        <v>0</v>
      </c>
      <c r="BG10" t="b">
        <v>0</v>
      </c>
      <c r="BK10" t="b">
        <v>0</v>
      </c>
      <c r="BO10" t="b">
        <v>0</v>
      </c>
      <c r="BS10" t="b">
        <v>0</v>
      </c>
      <c r="BW10" t="b">
        <v>0</v>
      </c>
    </row>
    <row r="11" spans="2:81">
      <c r="B11" s="1"/>
      <c r="C11" s="18" t="b">
        <f>$BC$11</f>
        <v>0</v>
      </c>
      <c r="D11" s="368" t="s">
        <v>17</v>
      </c>
      <c r="E11" s="368"/>
      <c r="F11" s="368"/>
      <c r="G11" s="368"/>
      <c r="H11" s="368"/>
      <c r="I11" s="368"/>
      <c r="J11" s="368"/>
      <c r="K11" s="368"/>
      <c r="L11" s="368"/>
      <c r="M11" s="368"/>
      <c r="N11" s="368"/>
      <c r="O11" s="368"/>
      <c r="P11" s="368"/>
      <c r="Q11" s="368"/>
      <c r="R11" s="368"/>
      <c r="S11" s="368"/>
      <c r="T11" s="368"/>
      <c r="U11" s="368"/>
      <c r="V11" s="368"/>
      <c r="W11" s="368"/>
      <c r="X11" s="368"/>
      <c r="Y11" s="372"/>
      <c r="Z11" s="372"/>
      <c r="AA11" s="372"/>
      <c r="AB11" s="372"/>
      <c r="AC11" s="372"/>
      <c r="AD11" s="372"/>
      <c r="AE11" s="372"/>
      <c r="AF11" s="372"/>
      <c r="AG11" s="372"/>
      <c r="AH11" s="372"/>
      <c r="AI11" s="372"/>
      <c r="AJ11" s="372"/>
      <c r="AK11" s="372"/>
      <c r="AL11">
        <v>2</v>
      </c>
      <c r="AT11" s="14" t="str">
        <f t="shared" si="1"/>
        <v/>
      </c>
      <c r="BC11" t="b">
        <v>0</v>
      </c>
    </row>
    <row r="12" spans="2:81">
      <c r="B12" s="375" t="s">
        <v>30</v>
      </c>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4">
        <f>COUNTIF(BB14:BB45,TRUE)+COUNTIF(BB47,TRUE)</f>
        <v>0</v>
      </c>
      <c r="AL12" s="15">
        <v>1</v>
      </c>
      <c r="AM12" t="str">
        <f>IF(AS12="","",AS12)&amp;B12</f>
        <v>【!!!未完全填寫!!!】試驗菌株選擇Bacterial:</v>
      </c>
      <c r="AN12" s="7" t="b">
        <f>AN3</f>
        <v>0</v>
      </c>
      <c r="AO12" s="7" t="s">
        <v>60</v>
      </c>
      <c r="AP12" t="b">
        <f>TRUE</f>
        <v>1</v>
      </c>
      <c r="AQ12" s="13" t="b">
        <f t="shared" si="2"/>
        <v>0</v>
      </c>
      <c r="AR12" s="13" t="b">
        <f>IF($AN12=TRUE,$AP12&lt;&gt;TRUE)</f>
        <v>0</v>
      </c>
      <c r="AS12" t="str">
        <f>IF(OR(AL3=1,AL3=2),IF(AND(AK12&gt;0)=FALSE,"【!!!未完全填寫!!!】",""),"")</f>
        <v>【!!!未完全填寫!!!】</v>
      </c>
      <c r="AT12" s="14" t="str">
        <f t="shared" si="1"/>
        <v/>
      </c>
    </row>
    <row r="13" spans="2:81">
      <c r="B13" s="1"/>
      <c r="C13" s="368" t="s">
        <v>22</v>
      </c>
      <c r="D13" s="368"/>
      <c r="E13" s="368"/>
      <c r="F13" s="368"/>
      <c r="G13" s="368"/>
      <c r="H13" s="368"/>
      <c r="I13" s="368"/>
      <c r="J13" s="368"/>
      <c r="K13" s="368"/>
      <c r="L13" s="368"/>
      <c r="M13" s="368"/>
      <c r="N13" s="368"/>
      <c r="O13" s="368"/>
      <c r="P13" s="368"/>
      <c r="Q13" s="368"/>
      <c r="R13" s="368"/>
      <c r="S13" s="368"/>
      <c r="T13" s="368"/>
      <c r="U13" s="367" t="s">
        <v>0</v>
      </c>
      <c r="V13" s="367"/>
      <c r="W13" s="367"/>
      <c r="X13" s="367"/>
      <c r="Y13" s="367"/>
      <c r="Z13" s="367"/>
      <c r="AA13" s="367"/>
      <c r="AB13" s="367"/>
      <c r="AC13" s="367"/>
      <c r="AD13" s="367"/>
      <c r="AE13" s="367"/>
      <c r="AF13" s="367"/>
      <c r="AG13" s="367"/>
      <c r="AH13" s="367"/>
      <c r="AI13" s="367"/>
      <c r="AJ13" s="367"/>
      <c r="AK13" s="367"/>
      <c r="AL13" s="15">
        <v>2</v>
      </c>
      <c r="AT13" s="14" t="str">
        <f t="shared" si="1"/>
        <v/>
      </c>
    </row>
    <row r="14" spans="2:81">
      <c r="B14" s="18" t="b">
        <f>$BB$14</f>
        <v>0</v>
      </c>
      <c r="C14" s="373" t="s">
        <v>94</v>
      </c>
      <c r="D14" s="373"/>
      <c r="E14" s="373"/>
      <c r="F14" s="373"/>
      <c r="G14" s="373"/>
      <c r="H14" s="373"/>
      <c r="I14" s="373"/>
      <c r="J14" s="373"/>
      <c r="K14" s="373"/>
      <c r="L14" s="373"/>
      <c r="M14" s="373"/>
      <c r="N14" s="373"/>
      <c r="O14" s="373"/>
      <c r="P14" s="373"/>
      <c r="Q14" s="373"/>
      <c r="R14" s="373"/>
      <c r="S14" s="373"/>
      <c r="T14" s="373"/>
      <c r="U14" s="374">
        <v>12154</v>
      </c>
      <c r="V14" s="374"/>
      <c r="W14" s="374"/>
      <c r="X14" s="374"/>
      <c r="Y14" s="374"/>
      <c r="Z14" s="374"/>
      <c r="AA14" s="374"/>
      <c r="AB14" s="374"/>
      <c r="AC14" s="374"/>
      <c r="AD14" s="374"/>
      <c r="AE14" s="374"/>
      <c r="AF14" s="374"/>
      <c r="AG14" s="374"/>
      <c r="AH14" s="374"/>
      <c r="AI14" s="374"/>
      <c r="AJ14" s="374"/>
      <c r="AK14" s="374"/>
      <c r="AL14">
        <v>2</v>
      </c>
      <c r="AM14" t="str">
        <f>IF(BB14,C14&amp;"-"&amp;$U$13&amp;U14,"")</f>
        <v/>
      </c>
      <c r="AN14" t="b">
        <f>B14</f>
        <v>0</v>
      </c>
      <c r="AO14" s="7" t="s">
        <v>59</v>
      </c>
      <c r="AP14" t="b">
        <f>B14</f>
        <v>0</v>
      </c>
      <c r="AQ14" s="13" t="b">
        <f t="shared" si="2"/>
        <v>0</v>
      </c>
      <c r="AR14" s="13" t="b">
        <f>IF($AN14=TRUE,$AP14&lt;&gt;TRUE)</f>
        <v>0</v>
      </c>
      <c r="AT14" s="14" t="str">
        <f t="shared" si="1"/>
        <v/>
      </c>
      <c r="BB14" t="b">
        <v>0</v>
      </c>
      <c r="BT14" t="b">
        <v>0</v>
      </c>
    </row>
    <row r="15" spans="2:81">
      <c r="B15" s="18" t="b">
        <f>$BB$15</f>
        <v>0</v>
      </c>
      <c r="C15" s="373" t="s">
        <v>94</v>
      </c>
      <c r="D15" s="373"/>
      <c r="E15" s="373"/>
      <c r="F15" s="373"/>
      <c r="G15" s="373"/>
      <c r="H15" s="373"/>
      <c r="I15" s="373"/>
      <c r="J15" s="373"/>
      <c r="K15" s="373"/>
      <c r="L15" s="373"/>
      <c r="M15" s="373"/>
      <c r="N15" s="373"/>
      <c r="O15" s="373"/>
      <c r="P15" s="373"/>
      <c r="Q15" s="373"/>
      <c r="R15" s="373"/>
      <c r="S15" s="373"/>
      <c r="T15" s="373"/>
      <c r="U15" s="374">
        <v>10451</v>
      </c>
      <c r="V15" s="374"/>
      <c r="W15" s="374"/>
      <c r="X15" s="374"/>
      <c r="Y15" s="374"/>
      <c r="Z15" s="374"/>
      <c r="AA15" s="374"/>
      <c r="AB15" s="374"/>
      <c r="AC15" s="374"/>
      <c r="AD15" s="374"/>
      <c r="AE15" s="374"/>
      <c r="AF15" s="374"/>
      <c r="AG15" s="374"/>
      <c r="AH15" s="374"/>
      <c r="AI15" s="374"/>
      <c r="AJ15" s="374"/>
      <c r="AK15" s="374"/>
      <c r="AL15">
        <v>2</v>
      </c>
      <c r="AM15" t="str">
        <f t="shared" ref="AM15:AM45" si="3">IF(BB15,C15&amp;"-"&amp;$U$13&amp;U15,"")</f>
        <v/>
      </c>
      <c r="AN15" t="b">
        <f t="shared" ref="AN15:AN45" si="4">B15</f>
        <v>0</v>
      </c>
      <c r="AO15" s="7" t="s">
        <v>62</v>
      </c>
      <c r="AP15" t="b">
        <f t="shared" ref="AP15:AP45" si="5">B15</f>
        <v>0</v>
      </c>
      <c r="AQ15" s="13" t="b">
        <f t="shared" si="2"/>
        <v>0</v>
      </c>
      <c r="AR15" s="13" t="b">
        <f t="shared" ref="AR15:AR45" si="6">IF($AN15=TRUE,$AP15&lt;&gt;TRUE)</f>
        <v>0</v>
      </c>
      <c r="AT15" s="14" t="str">
        <f t="shared" si="1"/>
        <v/>
      </c>
      <c r="BB15" t="b">
        <v>0</v>
      </c>
      <c r="BT15" t="b">
        <v>0</v>
      </c>
    </row>
    <row r="16" spans="2:81">
      <c r="B16" s="18" t="b">
        <f>$BB$16</f>
        <v>0</v>
      </c>
      <c r="C16" s="373" t="s">
        <v>95</v>
      </c>
      <c r="D16" s="373"/>
      <c r="E16" s="373"/>
      <c r="F16" s="373"/>
      <c r="G16" s="373"/>
      <c r="H16" s="373"/>
      <c r="I16" s="373"/>
      <c r="J16" s="373"/>
      <c r="K16" s="373"/>
      <c r="L16" s="373"/>
      <c r="M16" s="373"/>
      <c r="N16" s="373"/>
      <c r="O16" s="373"/>
      <c r="P16" s="373"/>
      <c r="Q16" s="373"/>
      <c r="R16" s="373"/>
      <c r="S16" s="373"/>
      <c r="T16" s="373"/>
      <c r="U16" s="374">
        <v>15211</v>
      </c>
      <c r="V16" s="374"/>
      <c r="W16" s="374"/>
      <c r="X16" s="374"/>
      <c r="Y16" s="374"/>
      <c r="Z16" s="374"/>
      <c r="AA16" s="374"/>
      <c r="AB16" s="374"/>
      <c r="AC16" s="374"/>
      <c r="AD16" s="374"/>
      <c r="AE16" s="374"/>
      <c r="AF16" s="374"/>
      <c r="AG16" s="374"/>
      <c r="AH16" s="374"/>
      <c r="AI16" s="374"/>
      <c r="AJ16" s="374"/>
      <c r="AK16" s="374"/>
      <c r="AL16">
        <v>2</v>
      </c>
      <c r="AM16" t="str">
        <f t="shared" si="3"/>
        <v/>
      </c>
      <c r="AN16" t="b">
        <f t="shared" si="4"/>
        <v>0</v>
      </c>
      <c r="AO16" s="7" t="s">
        <v>63</v>
      </c>
      <c r="AP16" t="b">
        <f t="shared" si="5"/>
        <v>0</v>
      </c>
      <c r="AQ16" s="13" t="b">
        <f t="shared" si="2"/>
        <v>0</v>
      </c>
      <c r="AR16" s="13" t="b">
        <f t="shared" si="6"/>
        <v>0</v>
      </c>
      <c r="AT16" s="14" t="str">
        <f t="shared" si="1"/>
        <v/>
      </c>
      <c r="BB16" t="b">
        <v>0</v>
      </c>
      <c r="BT16" t="b">
        <v>0</v>
      </c>
    </row>
    <row r="17" spans="2:72">
      <c r="B17" s="18" t="b">
        <f>$BB$17</f>
        <v>0</v>
      </c>
      <c r="C17" s="373" t="s">
        <v>96</v>
      </c>
      <c r="D17" s="373"/>
      <c r="E17" s="373"/>
      <c r="F17" s="373"/>
      <c r="G17" s="373"/>
      <c r="H17" s="373"/>
      <c r="I17" s="373"/>
      <c r="J17" s="373"/>
      <c r="K17" s="373"/>
      <c r="L17" s="373"/>
      <c r="M17" s="373"/>
      <c r="N17" s="373"/>
      <c r="O17" s="373"/>
      <c r="P17" s="373"/>
      <c r="Q17" s="373"/>
      <c r="R17" s="373"/>
      <c r="S17" s="373"/>
      <c r="T17" s="373"/>
      <c r="U17" s="374">
        <v>11030</v>
      </c>
      <c r="V17" s="374"/>
      <c r="W17" s="374"/>
      <c r="X17" s="374"/>
      <c r="Y17" s="374"/>
      <c r="Z17" s="374"/>
      <c r="AA17" s="374"/>
      <c r="AB17" s="374"/>
      <c r="AC17" s="374"/>
      <c r="AD17" s="374"/>
      <c r="AE17" s="374"/>
      <c r="AF17" s="374"/>
      <c r="AG17" s="374"/>
      <c r="AH17" s="374"/>
      <c r="AI17" s="374"/>
      <c r="AJ17" s="374"/>
      <c r="AK17" s="374"/>
      <c r="AL17">
        <v>2</v>
      </c>
      <c r="AM17" t="str">
        <f t="shared" si="3"/>
        <v/>
      </c>
      <c r="AN17" t="b">
        <f t="shared" si="4"/>
        <v>0</v>
      </c>
      <c r="AO17" s="7" t="s">
        <v>64</v>
      </c>
      <c r="AP17" t="b">
        <f t="shared" si="5"/>
        <v>0</v>
      </c>
      <c r="AQ17" s="13" t="b">
        <f t="shared" si="2"/>
        <v>0</v>
      </c>
      <c r="AR17" s="13" t="b">
        <f t="shared" si="6"/>
        <v>0</v>
      </c>
      <c r="AT17" s="14" t="str">
        <f t="shared" si="1"/>
        <v/>
      </c>
      <c r="BB17" t="b">
        <v>0</v>
      </c>
      <c r="BT17" t="b">
        <v>0</v>
      </c>
    </row>
    <row r="18" spans="2:72">
      <c r="B18" s="18" t="b">
        <f>$BB$18</f>
        <v>0</v>
      </c>
      <c r="C18" s="373" t="s">
        <v>97</v>
      </c>
      <c r="D18" s="373"/>
      <c r="E18" s="373"/>
      <c r="F18" s="373"/>
      <c r="G18" s="373"/>
      <c r="H18" s="373"/>
      <c r="I18" s="373"/>
      <c r="J18" s="373"/>
      <c r="K18" s="373"/>
      <c r="L18" s="373"/>
      <c r="M18" s="373"/>
      <c r="N18" s="373"/>
      <c r="O18" s="373"/>
      <c r="P18" s="373"/>
      <c r="Q18" s="373"/>
      <c r="R18" s="373"/>
      <c r="S18" s="373"/>
      <c r="T18" s="373"/>
      <c r="U18" s="374">
        <v>10447</v>
      </c>
      <c r="V18" s="374"/>
      <c r="W18" s="374"/>
      <c r="X18" s="374"/>
      <c r="Y18" s="374"/>
      <c r="Z18" s="374"/>
      <c r="AA18" s="374"/>
      <c r="AB18" s="374"/>
      <c r="AC18" s="374"/>
      <c r="AD18" s="374"/>
      <c r="AE18" s="374"/>
      <c r="AF18" s="374"/>
      <c r="AG18" s="374"/>
      <c r="AH18" s="374"/>
      <c r="AI18" s="374"/>
      <c r="AJ18" s="374"/>
      <c r="AK18" s="374"/>
      <c r="AL18">
        <v>2</v>
      </c>
      <c r="AM18" t="str">
        <f t="shared" si="3"/>
        <v/>
      </c>
      <c r="AN18" t="b">
        <f t="shared" si="4"/>
        <v>0</v>
      </c>
      <c r="AO18" s="7" t="s">
        <v>65</v>
      </c>
      <c r="AP18" t="b">
        <f t="shared" si="5"/>
        <v>0</v>
      </c>
      <c r="AQ18" s="13" t="b">
        <f t="shared" si="2"/>
        <v>0</v>
      </c>
      <c r="AR18" s="13" t="b">
        <f t="shared" si="6"/>
        <v>0</v>
      </c>
      <c r="AT18" s="14" t="str">
        <f t="shared" si="1"/>
        <v/>
      </c>
      <c r="BB18" t="b">
        <v>0</v>
      </c>
      <c r="BT18" t="b">
        <v>0</v>
      </c>
    </row>
    <row r="19" spans="2:72">
      <c r="B19" s="18" t="b">
        <f>$BB$19</f>
        <v>0</v>
      </c>
      <c r="C19" s="373" t="s">
        <v>98</v>
      </c>
      <c r="D19" s="373"/>
      <c r="E19" s="373"/>
      <c r="F19" s="373"/>
      <c r="G19" s="373"/>
      <c r="H19" s="373"/>
      <c r="I19" s="373"/>
      <c r="J19" s="373"/>
      <c r="K19" s="373"/>
      <c r="L19" s="373"/>
      <c r="M19" s="373"/>
      <c r="N19" s="373"/>
      <c r="O19" s="373"/>
      <c r="P19" s="373"/>
      <c r="Q19" s="373"/>
      <c r="R19" s="373"/>
      <c r="S19" s="373"/>
      <c r="T19" s="373"/>
      <c r="U19" s="374">
        <v>10789</v>
      </c>
      <c r="V19" s="374"/>
      <c r="W19" s="374"/>
      <c r="X19" s="374"/>
      <c r="Y19" s="374"/>
      <c r="Z19" s="374"/>
      <c r="AA19" s="374"/>
      <c r="AB19" s="374"/>
      <c r="AC19" s="374"/>
      <c r="AD19" s="374"/>
      <c r="AE19" s="374"/>
      <c r="AF19" s="374"/>
      <c r="AG19" s="374"/>
      <c r="AH19" s="374"/>
      <c r="AI19" s="374"/>
      <c r="AJ19" s="374"/>
      <c r="AK19" s="374"/>
      <c r="AL19">
        <v>2</v>
      </c>
      <c r="AM19" t="str">
        <f t="shared" si="3"/>
        <v/>
      </c>
      <c r="AN19" t="b">
        <f t="shared" si="4"/>
        <v>0</v>
      </c>
      <c r="AO19" s="7" t="s">
        <v>66</v>
      </c>
      <c r="AP19" t="b">
        <f t="shared" si="5"/>
        <v>0</v>
      </c>
      <c r="AQ19" s="13" t="b">
        <f t="shared" si="2"/>
        <v>0</v>
      </c>
      <c r="AR19" s="13" t="b">
        <f t="shared" si="6"/>
        <v>0</v>
      </c>
      <c r="AT19" s="14" t="str">
        <f t="shared" si="1"/>
        <v/>
      </c>
      <c r="BB19" t="b">
        <v>0</v>
      </c>
      <c r="BT19" t="b">
        <v>0</v>
      </c>
    </row>
    <row r="20" spans="2:72">
      <c r="B20" s="18" t="b">
        <f>$BB$20</f>
        <v>0</v>
      </c>
      <c r="C20" s="373" t="s">
        <v>99</v>
      </c>
      <c r="D20" s="373"/>
      <c r="E20" s="373"/>
      <c r="F20" s="373"/>
      <c r="G20" s="373"/>
      <c r="H20" s="373"/>
      <c r="I20" s="373"/>
      <c r="J20" s="373"/>
      <c r="K20" s="373"/>
      <c r="L20" s="373"/>
      <c r="M20" s="373"/>
      <c r="N20" s="373"/>
      <c r="O20" s="373"/>
      <c r="P20" s="373"/>
      <c r="Q20" s="373"/>
      <c r="R20" s="373"/>
      <c r="S20" s="373"/>
      <c r="T20" s="373"/>
      <c r="U20" s="374">
        <v>10793</v>
      </c>
      <c r="V20" s="374"/>
      <c r="W20" s="374"/>
      <c r="X20" s="374"/>
      <c r="Y20" s="374"/>
      <c r="Z20" s="374"/>
      <c r="AA20" s="374"/>
      <c r="AB20" s="374"/>
      <c r="AC20" s="374"/>
      <c r="AD20" s="374"/>
      <c r="AE20" s="374"/>
      <c r="AF20" s="374"/>
      <c r="AG20" s="374"/>
      <c r="AH20" s="374"/>
      <c r="AI20" s="374"/>
      <c r="AJ20" s="374"/>
      <c r="AK20" s="374"/>
      <c r="AL20">
        <v>2</v>
      </c>
      <c r="AM20" t="str">
        <f t="shared" si="3"/>
        <v/>
      </c>
      <c r="AN20" t="b">
        <f t="shared" si="4"/>
        <v>0</v>
      </c>
      <c r="AO20" s="7" t="s">
        <v>67</v>
      </c>
      <c r="AP20" t="b">
        <f t="shared" si="5"/>
        <v>0</v>
      </c>
      <c r="AQ20" s="13" t="b">
        <f t="shared" si="2"/>
        <v>0</v>
      </c>
      <c r="AR20" s="13" t="b">
        <f t="shared" si="6"/>
        <v>0</v>
      </c>
      <c r="AT20" s="14" t="str">
        <f t="shared" si="1"/>
        <v/>
      </c>
      <c r="BB20" t="b">
        <v>0</v>
      </c>
      <c r="BT20" t="b">
        <v>0</v>
      </c>
    </row>
    <row r="21" spans="2:72">
      <c r="B21" s="18" t="b">
        <f>$BB$21</f>
        <v>0</v>
      </c>
      <c r="C21" s="373" t="s">
        <v>100</v>
      </c>
      <c r="D21" s="373"/>
      <c r="E21" s="373"/>
      <c r="F21" s="373"/>
      <c r="G21" s="373"/>
      <c r="H21" s="373"/>
      <c r="I21" s="373"/>
      <c r="J21" s="373"/>
      <c r="K21" s="373"/>
      <c r="L21" s="373"/>
      <c r="M21" s="373"/>
      <c r="N21" s="373"/>
      <c r="O21" s="373"/>
      <c r="P21" s="373"/>
      <c r="Q21" s="373"/>
      <c r="R21" s="373"/>
      <c r="S21" s="373"/>
      <c r="T21" s="373"/>
      <c r="U21" s="374">
        <v>14848</v>
      </c>
      <c r="V21" s="374"/>
      <c r="W21" s="374"/>
      <c r="X21" s="374"/>
      <c r="Y21" s="374"/>
      <c r="Z21" s="374"/>
      <c r="AA21" s="374"/>
      <c r="AB21" s="374"/>
      <c r="AC21" s="374"/>
      <c r="AD21" s="374"/>
      <c r="AE21" s="374"/>
      <c r="AF21" s="374"/>
      <c r="AG21" s="374"/>
      <c r="AH21" s="374"/>
      <c r="AI21" s="374"/>
      <c r="AJ21" s="374"/>
      <c r="AK21" s="374"/>
      <c r="AL21">
        <v>2</v>
      </c>
      <c r="AM21" t="str">
        <f t="shared" si="3"/>
        <v/>
      </c>
      <c r="AN21" t="b">
        <f t="shared" si="4"/>
        <v>0</v>
      </c>
      <c r="AO21" s="7" t="s">
        <v>68</v>
      </c>
      <c r="AP21" t="b">
        <f t="shared" si="5"/>
        <v>0</v>
      </c>
      <c r="AQ21" s="13" t="b">
        <f t="shared" si="2"/>
        <v>0</v>
      </c>
      <c r="AR21" s="13" t="b">
        <f t="shared" si="6"/>
        <v>0</v>
      </c>
      <c r="AT21" s="14" t="str">
        <f t="shared" si="1"/>
        <v/>
      </c>
      <c r="BB21" t="b">
        <v>0</v>
      </c>
      <c r="BT21" t="b">
        <v>0</v>
      </c>
    </row>
    <row r="22" spans="2:72">
      <c r="B22" s="18" t="b">
        <f>$BB$22</f>
        <v>0</v>
      </c>
      <c r="C22" s="373" t="s">
        <v>101</v>
      </c>
      <c r="D22" s="373"/>
      <c r="E22" s="373"/>
      <c r="F22" s="373"/>
      <c r="G22" s="373"/>
      <c r="H22" s="373"/>
      <c r="I22" s="373"/>
      <c r="J22" s="373"/>
      <c r="K22" s="373"/>
      <c r="L22" s="373"/>
      <c r="M22" s="373"/>
      <c r="N22" s="373"/>
      <c r="O22" s="373"/>
      <c r="P22" s="373"/>
      <c r="Q22" s="373"/>
      <c r="R22" s="373"/>
      <c r="S22" s="373"/>
      <c r="T22" s="373"/>
      <c r="U22" s="374">
        <v>11634</v>
      </c>
      <c r="V22" s="374"/>
      <c r="W22" s="374"/>
      <c r="X22" s="374"/>
      <c r="Y22" s="374"/>
      <c r="Z22" s="374"/>
      <c r="AA22" s="374"/>
      <c r="AB22" s="374"/>
      <c r="AC22" s="374"/>
      <c r="AD22" s="374"/>
      <c r="AE22" s="374"/>
      <c r="AF22" s="374"/>
      <c r="AG22" s="374"/>
      <c r="AH22" s="374"/>
      <c r="AI22" s="374"/>
      <c r="AJ22" s="374"/>
      <c r="AK22" s="374"/>
      <c r="AL22">
        <v>2</v>
      </c>
      <c r="AM22" t="str">
        <f t="shared" si="3"/>
        <v/>
      </c>
      <c r="AN22" t="b">
        <f t="shared" si="4"/>
        <v>0</v>
      </c>
      <c r="AO22" s="7" t="s">
        <v>69</v>
      </c>
      <c r="AP22" t="b">
        <f t="shared" si="5"/>
        <v>0</v>
      </c>
      <c r="AQ22" s="13" t="b">
        <f t="shared" si="2"/>
        <v>0</v>
      </c>
      <c r="AR22" s="13" t="b">
        <f t="shared" si="6"/>
        <v>0</v>
      </c>
      <c r="AT22" s="14" t="str">
        <f t="shared" si="1"/>
        <v/>
      </c>
      <c r="BB22" t="b">
        <v>0</v>
      </c>
      <c r="BT22" t="b">
        <v>0</v>
      </c>
    </row>
    <row r="23" spans="2:72">
      <c r="B23" s="18" t="b">
        <f>$BB$23</f>
        <v>0</v>
      </c>
      <c r="C23" s="373" t="s">
        <v>102</v>
      </c>
      <c r="D23" s="373"/>
      <c r="E23" s="373"/>
      <c r="F23" s="373"/>
      <c r="G23" s="373"/>
      <c r="H23" s="373"/>
      <c r="I23" s="373"/>
      <c r="J23" s="373"/>
      <c r="K23" s="373"/>
      <c r="L23" s="373"/>
      <c r="M23" s="373"/>
      <c r="N23" s="373"/>
      <c r="O23" s="373"/>
      <c r="P23" s="373"/>
      <c r="Q23" s="373"/>
      <c r="R23" s="373"/>
      <c r="S23" s="373"/>
      <c r="T23" s="373"/>
      <c r="U23" s="374">
        <v>11633</v>
      </c>
      <c r="V23" s="374"/>
      <c r="W23" s="374"/>
      <c r="X23" s="374"/>
      <c r="Y23" s="374"/>
      <c r="Z23" s="374"/>
      <c r="AA23" s="374"/>
      <c r="AB23" s="374"/>
      <c r="AC23" s="374"/>
      <c r="AD23" s="374"/>
      <c r="AE23" s="374"/>
      <c r="AF23" s="374"/>
      <c r="AG23" s="374"/>
      <c r="AH23" s="374"/>
      <c r="AI23" s="374"/>
      <c r="AJ23" s="374"/>
      <c r="AK23" s="374"/>
      <c r="AL23">
        <v>2</v>
      </c>
      <c r="AM23" t="str">
        <f t="shared" si="3"/>
        <v/>
      </c>
      <c r="AN23" t="b">
        <f t="shared" si="4"/>
        <v>0</v>
      </c>
      <c r="AO23" s="7" t="s">
        <v>70</v>
      </c>
      <c r="AP23" t="b">
        <f t="shared" si="5"/>
        <v>0</v>
      </c>
      <c r="AQ23" s="13" t="b">
        <f t="shared" si="2"/>
        <v>0</v>
      </c>
      <c r="AR23" s="13" t="b">
        <f t="shared" si="6"/>
        <v>0</v>
      </c>
      <c r="AT23" s="14" t="str">
        <f t="shared" si="1"/>
        <v/>
      </c>
      <c r="BB23" t="b">
        <v>0</v>
      </c>
      <c r="BT23" t="b">
        <v>0</v>
      </c>
    </row>
    <row r="24" spans="2:72">
      <c r="B24" s="18" t="b">
        <f>$BB$24</f>
        <v>0</v>
      </c>
      <c r="C24" s="373" t="s">
        <v>103</v>
      </c>
      <c r="D24" s="373"/>
      <c r="E24" s="373"/>
      <c r="F24" s="373"/>
      <c r="G24" s="373"/>
      <c r="H24" s="373"/>
      <c r="I24" s="373"/>
      <c r="J24" s="373"/>
      <c r="K24" s="373"/>
      <c r="L24" s="373"/>
      <c r="M24" s="373"/>
      <c r="N24" s="373"/>
      <c r="O24" s="373"/>
      <c r="P24" s="373"/>
      <c r="Q24" s="373"/>
      <c r="R24" s="373"/>
      <c r="S24" s="373"/>
      <c r="T24" s="373"/>
      <c r="U24" s="374">
        <v>10591</v>
      </c>
      <c r="V24" s="374"/>
      <c r="W24" s="374"/>
      <c r="X24" s="374"/>
      <c r="Y24" s="374"/>
      <c r="Z24" s="374"/>
      <c r="AA24" s="374"/>
      <c r="AB24" s="374"/>
      <c r="AC24" s="374"/>
      <c r="AD24" s="374"/>
      <c r="AE24" s="374"/>
      <c r="AF24" s="374"/>
      <c r="AG24" s="374"/>
      <c r="AH24" s="374"/>
      <c r="AI24" s="374"/>
      <c r="AJ24" s="374"/>
      <c r="AK24" s="374"/>
      <c r="AL24">
        <v>2</v>
      </c>
      <c r="AM24" t="str">
        <f t="shared" si="3"/>
        <v/>
      </c>
      <c r="AN24" t="b">
        <f t="shared" si="4"/>
        <v>0</v>
      </c>
      <c r="AO24" s="7" t="s">
        <v>71</v>
      </c>
      <c r="AP24" t="b">
        <f t="shared" si="5"/>
        <v>0</v>
      </c>
      <c r="AQ24" s="13" t="b">
        <f t="shared" si="2"/>
        <v>0</v>
      </c>
      <c r="AR24" s="13" t="b">
        <f t="shared" si="6"/>
        <v>0</v>
      </c>
      <c r="AT24" s="14" t="str">
        <f t="shared" si="1"/>
        <v/>
      </c>
      <c r="BB24" t="b">
        <v>0</v>
      </c>
      <c r="BT24" t="b">
        <v>0</v>
      </c>
    </row>
    <row r="25" spans="2:72">
      <c r="B25" s="18" t="b">
        <f>$BB$25</f>
        <v>0</v>
      </c>
      <c r="C25" s="373" t="s">
        <v>104</v>
      </c>
      <c r="D25" s="373"/>
      <c r="E25" s="373"/>
      <c r="F25" s="373"/>
      <c r="G25" s="373"/>
      <c r="H25" s="373"/>
      <c r="I25" s="373"/>
      <c r="J25" s="373"/>
      <c r="K25" s="373"/>
      <c r="L25" s="373"/>
      <c r="M25" s="373"/>
      <c r="N25" s="373"/>
      <c r="O25" s="373"/>
      <c r="P25" s="373"/>
      <c r="Q25" s="373"/>
      <c r="R25" s="373"/>
      <c r="S25" s="373"/>
      <c r="T25" s="373"/>
      <c r="U25" s="374">
        <v>13856</v>
      </c>
      <c r="V25" s="374"/>
      <c r="W25" s="374"/>
      <c r="X25" s="374"/>
      <c r="Y25" s="374"/>
      <c r="Z25" s="374"/>
      <c r="AA25" s="374"/>
      <c r="AB25" s="374"/>
      <c r="AC25" s="374"/>
      <c r="AD25" s="374"/>
      <c r="AE25" s="374"/>
      <c r="AF25" s="374"/>
      <c r="AG25" s="374"/>
      <c r="AH25" s="374"/>
      <c r="AI25" s="374"/>
      <c r="AJ25" s="374"/>
      <c r="AK25" s="374"/>
      <c r="AL25">
        <v>2</v>
      </c>
      <c r="AM25" t="str">
        <f t="shared" si="3"/>
        <v/>
      </c>
      <c r="AN25" t="b">
        <f t="shared" si="4"/>
        <v>0</v>
      </c>
      <c r="AO25" s="7" t="s">
        <v>72</v>
      </c>
      <c r="AP25" t="b">
        <f t="shared" si="5"/>
        <v>0</v>
      </c>
      <c r="AQ25" s="13" t="b">
        <f t="shared" si="2"/>
        <v>0</v>
      </c>
      <c r="AR25" s="13" t="b">
        <f t="shared" si="6"/>
        <v>0</v>
      </c>
      <c r="AT25" s="14" t="str">
        <f t="shared" si="1"/>
        <v/>
      </c>
      <c r="BB25" t="b">
        <v>0</v>
      </c>
      <c r="BT25" t="b">
        <v>0</v>
      </c>
    </row>
    <row r="26" spans="2:72">
      <c r="B26" s="18" t="b">
        <f>$BB$26</f>
        <v>0</v>
      </c>
      <c r="C26" s="373" t="s">
        <v>105</v>
      </c>
      <c r="D26" s="373"/>
      <c r="E26" s="373"/>
      <c r="F26" s="373"/>
      <c r="G26" s="373"/>
      <c r="H26" s="373"/>
      <c r="I26" s="373"/>
      <c r="J26" s="373"/>
      <c r="K26" s="373"/>
      <c r="L26" s="373"/>
      <c r="M26" s="373"/>
      <c r="N26" s="373"/>
      <c r="O26" s="373"/>
      <c r="P26" s="373"/>
      <c r="Q26" s="373"/>
      <c r="R26" s="373"/>
      <c r="S26" s="373"/>
      <c r="T26" s="373"/>
      <c r="U26" s="374">
        <v>12903</v>
      </c>
      <c r="V26" s="374"/>
      <c r="W26" s="374"/>
      <c r="X26" s="374"/>
      <c r="Y26" s="374"/>
      <c r="Z26" s="374"/>
      <c r="AA26" s="374"/>
      <c r="AB26" s="374"/>
      <c r="AC26" s="374"/>
      <c r="AD26" s="374"/>
      <c r="AE26" s="374"/>
      <c r="AF26" s="374"/>
      <c r="AG26" s="374"/>
      <c r="AH26" s="374"/>
      <c r="AI26" s="374"/>
      <c r="AJ26" s="374"/>
      <c r="AK26" s="374"/>
      <c r="AL26">
        <v>2</v>
      </c>
      <c r="AM26" t="str">
        <f t="shared" si="3"/>
        <v/>
      </c>
      <c r="AN26" t="b">
        <f t="shared" si="4"/>
        <v>0</v>
      </c>
      <c r="AO26" s="7" t="s">
        <v>73</v>
      </c>
      <c r="AP26" t="b">
        <f t="shared" si="5"/>
        <v>0</v>
      </c>
      <c r="AQ26" s="13" t="b">
        <f t="shared" si="2"/>
        <v>0</v>
      </c>
      <c r="AR26" s="13" t="b">
        <f t="shared" si="6"/>
        <v>0</v>
      </c>
      <c r="AT26" s="14" t="str">
        <f t="shared" si="1"/>
        <v/>
      </c>
      <c r="BB26" t="b">
        <v>0</v>
      </c>
      <c r="BT26" t="b">
        <v>0</v>
      </c>
    </row>
    <row r="27" spans="2:72">
      <c r="B27" s="18" t="b">
        <f>$BB$27</f>
        <v>0</v>
      </c>
      <c r="C27" s="373" t="s">
        <v>106</v>
      </c>
      <c r="D27" s="373"/>
      <c r="E27" s="373"/>
      <c r="F27" s="373"/>
      <c r="G27" s="373"/>
      <c r="H27" s="373"/>
      <c r="I27" s="373"/>
      <c r="J27" s="373"/>
      <c r="K27" s="373"/>
      <c r="L27" s="373"/>
      <c r="M27" s="373"/>
      <c r="N27" s="373"/>
      <c r="O27" s="373"/>
      <c r="P27" s="373"/>
      <c r="Q27" s="373"/>
      <c r="R27" s="373"/>
      <c r="S27" s="373"/>
      <c r="T27" s="373"/>
      <c r="U27" s="374">
        <v>21538</v>
      </c>
      <c r="V27" s="374"/>
      <c r="W27" s="374"/>
      <c r="X27" s="374"/>
      <c r="Y27" s="374"/>
      <c r="Z27" s="374"/>
      <c r="AA27" s="374"/>
      <c r="AB27" s="374"/>
      <c r="AC27" s="374"/>
      <c r="AD27" s="374"/>
      <c r="AE27" s="374"/>
      <c r="AF27" s="374"/>
      <c r="AG27" s="374"/>
      <c r="AH27" s="374"/>
      <c r="AI27" s="374"/>
      <c r="AJ27" s="374"/>
      <c r="AK27" s="374"/>
      <c r="AL27">
        <v>2</v>
      </c>
      <c r="AM27" t="str">
        <f t="shared" si="3"/>
        <v/>
      </c>
      <c r="AN27" t="b">
        <f t="shared" si="4"/>
        <v>0</v>
      </c>
      <c r="AO27" s="7" t="s">
        <v>74</v>
      </c>
      <c r="AP27" t="b">
        <f t="shared" si="5"/>
        <v>0</v>
      </c>
      <c r="AQ27" s="13" t="b">
        <f t="shared" si="2"/>
        <v>0</v>
      </c>
      <c r="AR27" s="13" t="b">
        <f t="shared" si="6"/>
        <v>0</v>
      </c>
      <c r="AT27" s="14" t="str">
        <f t="shared" si="1"/>
        <v/>
      </c>
      <c r="BB27" t="b">
        <v>0</v>
      </c>
      <c r="BT27" t="b">
        <v>0</v>
      </c>
    </row>
    <row r="28" spans="2:72">
      <c r="B28" s="18" t="b">
        <f>$BB$28</f>
        <v>0</v>
      </c>
      <c r="C28" s="373" t="s">
        <v>107</v>
      </c>
      <c r="D28" s="373"/>
      <c r="E28" s="373"/>
      <c r="F28" s="373"/>
      <c r="G28" s="373"/>
      <c r="H28" s="373"/>
      <c r="I28" s="373"/>
      <c r="J28" s="373"/>
      <c r="K28" s="373"/>
      <c r="L28" s="373"/>
      <c r="M28" s="373"/>
      <c r="N28" s="373"/>
      <c r="O28" s="373"/>
      <c r="P28" s="373"/>
      <c r="Q28" s="373"/>
      <c r="R28" s="373"/>
      <c r="S28" s="373"/>
      <c r="T28" s="373"/>
      <c r="U28" s="374">
        <v>22950</v>
      </c>
      <c r="V28" s="374"/>
      <c r="W28" s="374"/>
      <c r="X28" s="374"/>
      <c r="Y28" s="374"/>
      <c r="Z28" s="374"/>
      <c r="AA28" s="374"/>
      <c r="AB28" s="374"/>
      <c r="AC28" s="374"/>
      <c r="AD28" s="374"/>
      <c r="AE28" s="374"/>
      <c r="AF28" s="374"/>
      <c r="AG28" s="374"/>
      <c r="AH28" s="374"/>
      <c r="AI28" s="374"/>
      <c r="AJ28" s="374"/>
      <c r="AK28" s="374"/>
      <c r="AL28">
        <v>2</v>
      </c>
      <c r="AM28" t="str">
        <f t="shared" si="3"/>
        <v/>
      </c>
      <c r="AN28" t="b">
        <f t="shared" si="4"/>
        <v>0</v>
      </c>
      <c r="AO28" s="7" t="s">
        <v>75</v>
      </c>
      <c r="AP28" t="b">
        <f t="shared" si="5"/>
        <v>0</v>
      </c>
      <c r="AQ28" s="13" t="b">
        <f t="shared" si="2"/>
        <v>0</v>
      </c>
      <c r="AR28" s="13" t="b">
        <f t="shared" si="6"/>
        <v>0</v>
      </c>
      <c r="AT28" s="14" t="str">
        <f t="shared" si="1"/>
        <v/>
      </c>
      <c r="BB28" t="b">
        <v>0</v>
      </c>
      <c r="BT28" t="b">
        <v>0</v>
      </c>
    </row>
    <row r="29" spans="2:72">
      <c r="B29" s="18" t="b">
        <f>$BB$29</f>
        <v>0</v>
      </c>
      <c r="C29" s="373" t="s">
        <v>108</v>
      </c>
      <c r="D29" s="373"/>
      <c r="E29" s="373"/>
      <c r="F29" s="373"/>
      <c r="G29" s="373"/>
      <c r="H29" s="373"/>
      <c r="I29" s="373"/>
      <c r="J29" s="373"/>
      <c r="K29" s="373"/>
      <c r="L29" s="373"/>
      <c r="M29" s="373"/>
      <c r="N29" s="373"/>
      <c r="O29" s="373"/>
      <c r="P29" s="373"/>
      <c r="Q29" s="373"/>
      <c r="R29" s="373"/>
      <c r="S29" s="373"/>
      <c r="T29" s="373"/>
      <c r="U29" s="374">
        <v>30506</v>
      </c>
      <c r="V29" s="374"/>
      <c r="W29" s="374"/>
      <c r="X29" s="374"/>
      <c r="Y29" s="374"/>
      <c r="Z29" s="374"/>
      <c r="AA29" s="374"/>
      <c r="AB29" s="374"/>
      <c r="AC29" s="374"/>
      <c r="AD29" s="374"/>
      <c r="AE29" s="374"/>
      <c r="AF29" s="374"/>
      <c r="AG29" s="374"/>
      <c r="AH29" s="374"/>
      <c r="AI29" s="374"/>
      <c r="AJ29" s="374"/>
      <c r="AK29" s="374"/>
      <c r="AL29">
        <v>2</v>
      </c>
      <c r="AM29" t="str">
        <f t="shared" si="3"/>
        <v/>
      </c>
      <c r="AN29" t="b">
        <f t="shared" si="4"/>
        <v>0</v>
      </c>
      <c r="AO29" s="7" t="s">
        <v>76</v>
      </c>
      <c r="AP29" t="b">
        <f t="shared" si="5"/>
        <v>0</v>
      </c>
      <c r="AQ29" s="13" t="b">
        <f t="shared" si="2"/>
        <v>0</v>
      </c>
      <c r="AR29" s="13" t="b">
        <f t="shared" si="6"/>
        <v>0</v>
      </c>
      <c r="AT29" s="14" t="str">
        <f t="shared" si="1"/>
        <v/>
      </c>
      <c r="BB29" t="b">
        <v>0</v>
      </c>
      <c r="BT29" t="b">
        <v>0</v>
      </c>
    </row>
    <row r="30" spans="2:72">
      <c r="B30" s="18" t="b">
        <f>$BB$30</f>
        <v>0</v>
      </c>
      <c r="C30" s="373" t="s">
        <v>109</v>
      </c>
      <c r="D30" s="373"/>
      <c r="E30" s="373"/>
      <c r="F30" s="373"/>
      <c r="G30" s="373"/>
      <c r="H30" s="373"/>
      <c r="I30" s="373"/>
      <c r="J30" s="373"/>
      <c r="K30" s="373"/>
      <c r="L30" s="373"/>
      <c r="M30" s="373"/>
      <c r="N30" s="373"/>
      <c r="O30" s="373"/>
      <c r="P30" s="373"/>
      <c r="Q30" s="373"/>
      <c r="R30" s="373"/>
      <c r="S30" s="373"/>
      <c r="T30" s="373"/>
      <c r="U30" s="374">
        <v>12947</v>
      </c>
      <c r="V30" s="374"/>
      <c r="W30" s="374"/>
      <c r="X30" s="374"/>
      <c r="Y30" s="374"/>
      <c r="Z30" s="374"/>
      <c r="AA30" s="374"/>
      <c r="AB30" s="374"/>
      <c r="AC30" s="374"/>
      <c r="AD30" s="374"/>
      <c r="AE30" s="374"/>
      <c r="AF30" s="374"/>
      <c r="AG30" s="374"/>
      <c r="AH30" s="374"/>
      <c r="AI30" s="374"/>
      <c r="AJ30" s="374"/>
      <c r="AK30" s="374"/>
      <c r="AL30">
        <v>2</v>
      </c>
      <c r="AM30" t="str">
        <f t="shared" si="3"/>
        <v/>
      </c>
      <c r="AN30" t="b">
        <f t="shared" si="4"/>
        <v>0</v>
      </c>
      <c r="AO30" s="7" t="s">
        <v>77</v>
      </c>
      <c r="AP30" t="b">
        <f t="shared" si="5"/>
        <v>0</v>
      </c>
      <c r="AQ30" s="13" t="b">
        <f t="shared" si="2"/>
        <v>0</v>
      </c>
      <c r="AR30" s="13" t="b">
        <f t="shared" si="6"/>
        <v>0</v>
      </c>
      <c r="AT30" s="14" t="str">
        <f t="shared" si="1"/>
        <v/>
      </c>
      <c r="BB30" t="b">
        <v>0</v>
      </c>
      <c r="BT30" t="b">
        <v>0</v>
      </c>
    </row>
    <row r="31" spans="2:72">
      <c r="B31" s="18" t="b">
        <f>$BB$31</f>
        <v>0</v>
      </c>
      <c r="C31" s="373" t="s">
        <v>109</v>
      </c>
      <c r="D31" s="373"/>
      <c r="E31" s="373"/>
      <c r="F31" s="373"/>
      <c r="G31" s="373"/>
      <c r="H31" s="373"/>
      <c r="I31" s="373"/>
      <c r="J31" s="373"/>
      <c r="K31" s="373"/>
      <c r="L31" s="373"/>
      <c r="M31" s="373"/>
      <c r="N31" s="373"/>
      <c r="O31" s="373"/>
      <c r="P31" s="373"/>
      <c r="Q31" s="373"/>
      <c r="R31" s="373"/>
      <c r="S31" s="373"/>
      <c r="T31" s="373"/>
      <c r="U31" s="374">
        <v>10747</v>
      </c>
      <c r="V31" s="374"/>
      <c r="W31" s="374"/>
      <c r="X31" s="374"/>
      <c r="Y31" s="374"/>
      <c r="Z31" s="374"/>
      <c r="AA31" s="374"/>
      <c r="AB31" s="374"/>
      <c r="AC31" s="374"/>
      <c r="AD31" s="374"/>
      <c r="AE31" s="374"/>
      <c r="AF31" s="374"/>
      <c r="AG31" s="374"/>
      <c r="AH31" s="374"/>
      <c r="AI31" s="374"/>
      <c r="AJ31" s="374"/>
      <c r="AK31" s="374"/>
      <c r="AL31">
        <v>2</v>
      </c>
      <c r="AM31" t="str">
        <f t="shared" si="3"/>
        <v/>
      </c>
      <c r="AN31" t="b">
        <f t="shared" si="4"/>
        <v>0</v>
      </c>
      <c r="AO31" s="7" t="s">
        <v>78</v>
      </c>
      <c r="AP31" t="b">
        <f t="shared" si="5"/>
        <v>0</v>
      </c>
      <c r="AQ31" s="13" t="b">
        <f t="shared" si="2"/>
        <v>0</v>
      </c>
      <c r="AR31" s="13" t="b">
        <f t="shared" si="6"/>
        <v>0</v>
      </c>
      <c r="AT31" s="14" t="str">
        <f t="shared" si="1"/>
        <v/>
      </c>
      <c r="BB31" t="b">
        <v>0</v>
      </c>
      <c r="BT31" t="b">
        <v>0</v>
      </c>
    </row>
    <row r="32" spans="2:72">
      <c r="B32" s="18" t="b">
        <f>$BB$32</f>
        <v>0</v>
      </c>
      <c r="C32" s="373" t="s">
        <v>110</v>
      </c>
      <c r="D32" s="373"/>
      <c r="E32" s="373"/>
      <c r="F32" s="373"/>
      <c r="G32" s="373"/>
      <c r="H32" s="373"/>
      <c r="I32" s="373"/>
      <c r="J32" s="373"/>
      <c r="K32" s="373"/>
      <c r="L32" s="373"/>
      <c r="M32" s="373"/>
      <c r="N32" s="373"/>
      <c r="O32" s="373"/>
      <c r="P32" s="373"/>
      <c r="Q32" s="373"/>
      <c r="R32" s="373"/>
      <c r="S32" s="373"/>
      <c r="T32" s="373"/>
      <c r="U32" s="374">
        <v>16082</v>
      </c>
      <c r="V32" s="374"/>
      <c r="W32" s="374"/>
      <c r="X32" s="374"/>
      <c r="Y32" s="374"/>
      <c r="Z32" s="374"/>
      <c r="AA32" s="374"/>
      <c r="AB32" s="374"/>
      <c r="AC32" s="374"/>
      <c r="AD32" s="374"/>
      <c r="AE32" s="374"/>
      <c r="AF32" s="374"/>
      <c r="AG32" s="374"/>
      <c r="AH32" s="374"/>
      <c r="AI32" s="374"/>
      <c r="AJ32" s="374"/>
      <c r="AK32" s="374"/>
      <c r="AL32">
        <v>2</v>
      </c>
      <c r="AM32" t="str">
        <f t="shared" si="3"/>
        <v/>
      </c>
      <c r="AN32" t="b">
        <f t="shared" si="4"/>
        <v>0</v>
      </c>
      <c r="AO32" s="7" t="s">
        <v>79</v>
      </c>
      <c r="AP32" t="b">
        <f t="shared" si="5"/>
        <v>0</v>
      </c>
      <c r="AQ32" s="13" t="b">
        <f t="shared" si="2"/>
        <v>0</v>
      </c>
      <c r="AR32" s="13" t="b">
        <f t="shared" si="6"/>
        <v>0</v>
      </c>
      <c r="AT32" s="14" t="str">
        <f t="shared" si="1"/>
        <v/>
      </c>
      <c r="BB32" t="b">
        <v>0</v>
      </c>
      <c r="BT32" t="b">
        <v>0</v>
      </c>
    </row>
    <row r="33" spans="2:54">
      <c r="B33" s="18" t="b">
        <f>$BB$33</f>
        <v>0</v>
      </c>
      <c r="C33" s="368" t="s">
        <v>33</v>
      </c>
      <c r="D33" s="368"/>
      <c r="E33" s="368"/>
      <c r="F33" s="368"/>
      <c r="G33" s="368"/>
      <c r="H33" s="368"/>
      <c r="I33" s="368"/>
      <c r="J33" s="368"/>
      <c r="K33" s="368"/>
      <c r="L33" s="368"/>
      <c r="M33" s="368"/>
      <c r="N33" s="368"/>
      <c r="O33" s="368"/>
      <c r="P33" s="368"/>
      <c r="Q33" s="368"/>
      <c r="R33" s="368"/>
      <c r="S33" s="368"/>
      <c r="T33" s="368"/>
      <c r="U33" s="367">
        <v>14802</v>
      </c>
      <c r="V33" s="367"/>
      <c r="W33" s="367"/>
      <c r="X33" s="367"/>
      <c r="Y33" s="367"/>
      <c r="Z33" s="367"/>
      <c r="AA33" s="367"/>
      <c r="AB33" s="367"/>
      <c r="AC33" s="367"/>
      <c r="AD33" s="367"/>
      <c r="AE33" s="367"/>
      <c r="AF33" s="367"/>
      <c r="AG33" s="367"/>
      <c r="AH33" s="367"/>
      <c r="AI33" s="367"/>
      <c r="AJ33" s="367"/>
      <c r="AK33" s="367"/>
      <c r="AL33">
        <v>2</v>
      </c>
      <c r="AM33" t="str">
        <f t="shared" si="3"/>
        <v/>
      </c>
      <c r="AN33" t="b">
        <f t="shared" si="4"/>
        <v>0</v>
      </c>
      <c r="AO33" s="7" t="s">
        <v>80</v>
      </c>
      <c r="AP33" t="b">
        <f t="shared" si="5"/>
        <v>0</v>
      </c>
      <c r="AQ33" s="13" t="b">
        <f t="shared" si="2"/>
        <v>0</v>
      </c>
      <c r="AR33" s="13" t="b">
        <f t="shared" si="6"/>
        <v>0</v>
      </c>
      <c r="AT33" s="14" t="str">
        <f t="shared" si="1"/>
        <v/>
      </c>
      <c r="BB33" t="b">
        <v>0</v>
      </c>
    </row>
    <row r="34" spans="2:54">
      <c r="B34" s="18" t="b">
        <f>$BB$34</f>
        <v>0</v>
      </c>
      <c r="C34" s="368" t="s">
        <v>34</v>
      </c>
      <c r="D34" s="368"/>
      <c r="E34" s="368"/>
      <c r="F34" s="368"/>
      <c r="G34" s="368"/>
      <c r="H34" s="368"/>
      <c r="I34" s="368"/>
      <c r="J34" s="368"/>
      <c r="K34" s="368"/>
      <c r="L34" s="368"/>
      <c r="M34" s="368"/>
      <c r="N34" s="368"/>
      <c r="O34" s="368"/>
      <c r="P34" s="368"/>
      <c r="Q34" s="368"/>
      <c r="R34" s="368"/>
      <c r="S34" s="368"/>
      <c r="T34" s="368"/>
      <c r="U34" s="367">
        <v>10948</v>
      </c>
      <c r="V34" s="367"/>
      <c r="W34" s="367"/>
      <c r="X34" s="367"/>
      <c r="Y34" s="367"/>
      <c r="Z34" s="367"/>
      <c r="AA34" s="367"/>
      <c r="AB34" s="367"/>
      <c r="AC34" s="367"/>
      <c r="AD34" s="367"/>
      <c r="AE34" s="367"/>
      <c r="AF34" s="367"/>
      <c r="AG34" s="367"/>
      <c r="AH34" s="367"/>
      <c r="AI34" s="367"/>
      <c r="AJ34" s="367"/>
      <c r="AK34" s="367"/>
      <c r="AL34">
        <v>2</v>
      </c>
      <c r="AM34" t="str">
        <f t="shared" si="3"/>
        <v/>
      </c>
      <c r="AN34" t="b">
        <f t="shared" si="4"/>
        <v>0</v>
      </c>
      <c r="AO34" s="7" t="s">
        <v>81</v>
      </c>
      <c r="AP34" t="b">
        <f t="shared" si="5"/>
        <v>0</v>
      </c>
      <c r="AQ34" s="13" t="b">
        <f t="shared" si="2"/>
        <v>0</v>
      </c>
      <c r="AR34" s="13" t="b">
        <f t="shared" si="6"/>
        <v>0</v>
      </c>
      <c r="AT34" s="14" t="str">
        <f t="shared" si="1"/>
        <v/>
      </c>
      <c r="BB34" t="b">
        <v>0</v>
      </c>
    </row>
    <row r="35" spans="2:54">
      <c r="B35" s="18" t="b">
        <f>$BB$35</f>
        <v>0</v>
      </c>
      <c r="C35" s="368" t="s">
        <v>35</v>
      </c>
      <c r="D35" s="368"/>
      <c r="E35" s="368"/>
      <c r="F35" s="368"/>
      <c r="G35" s="368"/>
      <c r="H35" s="368"/>
      <c r="I35" s="368"/>
      <c r="J35" s="368"/>
      <c r="K35" s="368"/>
      <c r="L35" s="368"/>
      <c r="M35" s="368"/>
      <c r="N35" s="368"/>
      <c r="O35" s="368"/>
      <c r="P35" s="368"/>
      <c r="Q35" s="368"/>
      <c r="R35" s="368"/>
      <c r="S35" s="368"/>
      <c r="T35" s="368"/>
      <c r="U35" s="367">
        <v>10768</v>
      </c>
      <c r="V35" s="367"/>
      <c r="W35" s="367"/>
      <c r="X35" s="367"/>
      <c r="Y35" s="367"/>
      <c r="Z35" s="367"/>
      <c r="AA35" s="367"/>
      <c r="AB35" s="367"/>
      <c r="AC35" s="367"/>
      <c r="AD35" s="367"/>
      <c r="AE35" s="367"/>
      <c r="AF35" s="367"/>
      <c r="AG35" s="367"/>
      <c r="AH35" s="367"/>
      <c r="AI35" s="367"/>
      <c r="AJ35" s="367"/>
      <c r="AK35" s="367"/>
      <c r="AL35">
        <v>2</v>
      </c>
      <c r="AM35" t="str">
        <f t="shared" si="3"/>
        <v/>
      </c>
      <c r="AN35" t="b">
        <f t="shared" si="4"/>
        <v>0</v>
      </c>
      <c r="AO35" s="7" t="s">
        <v>82</v>
      </c>
      <c r="AP35" t="b">
        <f t="shared" si="5"/>
        <v>0</v>
      </c>
      <c r="AQ35" s="13" t="b">
        <f t="shared" si="2"/>
        <v>0</v>
      </c>
      <c r="AR35" s="13" t="b">
        <f t="shared" si="6"/>
        <v>0</v>
      </c>
      <c r="AT35" s="14" t="str">
        <f t="shared" si="1"/>
        <v/>
      </c>
      <c r="BB35" t="b">
        <v>0</v>
      </c>
    </row>
    <row r="36" spans="2:54">
      <c r="B36" s="18" t="b">
        <f>$BB$36</f>
        <v>0</v>
      </c>
      <c r="C36" s="368" t="s">
        <v>36</v>
      </c>
      <c r="D36" s="368"/>
      <c r="E36" s="368"/>
      <c r="F36" s="368"/>
      <c r="G36" s="368"/>
      <c r="H36" s="368"/>
      <c r="I36" s="368"/>
      <c r="J36" s="368"/>
      <c r="K36" s="368"/>
      <c r="L36" s="368"/>
      <c r="M36" s="368"/>
      <c r="N36" s="368"/>
      <c r="O36" s="368"/>
      <c r="P36" s="368"/>
      <c r="Q36" s="368"/>
      <c r="R36" s="368"/>
      <c r="S36" s="368"/>
      <c r="T36" s="368"/>
      <c r="U36" s="367">
        <v>10727</v>
      </c>
      <c r="V36" s="367"/>
      <c r="W36" s="367"/>
      <c r="X36" s="367"/>
      <c r="Y36" s="367"/>
      <c r="Z36" s="367"/>
      <c r="AA36" s="367"/>
      <c r="AB36" s="367"/>
      <c r="AC36" s="367"/>
      <c r="AD36" s="367"/>
      <c r="AE36" s="367"/>
      <c r="AF36" s="367"/>
      <c r="AG36" s="367"/>
      <c r="AH36" s="367"/>
      <c r="AI36" s="367"/>
      <c r="AJ36" s="367"/>
      <c r="AK36" s="367"/>
      <c r="AL36">
        <v>2</v>
      </c>
      <c r="AM36" t="str">
        <f t="shared" si="3"/>
        <v/>
      </c>
      <c r="AN36" t="b">
        <f t="shared" si="4"/>
        <v>0</v>
      </c>
      <c r="AO36" s="7" t="s">
        <v>83</v>
      </c>
      <c r="AP36" t="b">
        <f t="shared" si="5"/>
        <v>0</v>
      </c>
      <c r="AQ36" s="13" t="b">
        <f t="shared" si="2"/>
        <v>0</v>
      </c>
      <c r="AR36" s="13" t="b">
        <f t="shared" si="6"/>
        <v>0</v>
      </c>
      <c r="AT36" s="14" t="str">
        <f t="shared" si="1"/>
        <v/>
      </c>
      <c r="BB36" t="b">
        <v>0</v>
      </c>
    </row>
    <row r="37" spans="2:54">
      <c r="B37" s="18" t="b">
        <f>$BB$37</f>
        <v>0</v>
      </c>
      <c r="C37" s="368" t="s">
        <v>37</v>
      </c>
      <c r="D37" s="368"/>
      <c r="E37" s="368"/>
      <c r="F37" s="368"/>
      <c r="G37" s="368"/>
      <c r="H37" s="368"/>
      <c r="I37" s="368"/>
      <c r="J37" s="368"/>
      <c r="K37" s="368"/>
      <c r="L37" s="368"/>
      <c r="M37" s="368"/>
      <c r="N37" s="368"/>
      <c r="O37" s="368"/>
      <c r="P37" s="368"/>
      <c r="Q37" s="368"/>
      <c r="R37" s="368"/>
      <c r="S37" s="368"/>
      <c r="T37" s="368"/>
      <c r="U37" s="367">
        <v>11847</v>
      </c>
      <c r="V37" s="367"/>
      <c r="W37" s="367"/>
      <c r="X37" s="367"/>
      <c r="Y37" s="367"/>
      <c r="Z37" s="367"/>
      <c r="AA37" s="367"/>
      <c r="AB37" s="367"/>
      <c r="AC37" s="367"/>
      <c r="AD37" s="367"/>
      <c r="AE37" s="367"/>
      <c r="AF37" s="367"/>
      <c r="AG37" s="367"/>
      <c r="AH37" s="367"/>
      <c r="AI37" s="367"/>
      <c r="AJ37" s="367"/>
      <c r="AK37" s="367"/>
      <c r="AL37">
        <v>2</v>
      </c>
      <c r="AM37" t="str">
        <f t="shared" si="3"/>
        <v/>
      </c>
      <c r="AN37" t="b">
        <f t="shared" si="4"/>
        <v>0</v>
      </c>
      <c r="AO37" s="7" t="s">
        <v>84</v>
      </c>
      <c r="AP37" t="b">
        <f t="shared" si="5"/>
        <v>0</v>
      </c>
      <c r="AQ37" s="13" t="b">
        <f t="shared" si="2"/>
        <v>0</v>
      </c>
      <c r="AR37" s="13" t="b">
        <f t="shared" si="6"/>
        <v>0</v>
      </c>
      <c r="AT37" s="14" t="str">
        <f t="shared" si="1"/>
        <v/>
      </c>
      <c r="BB37" t="b">
        <v>0</v>
      </c>
    </row>
    <row r="38" spans="2:54">
      <c r="B38" s="18" t="b">
        <f>$BB$38</f>
        <v>0</v>
      </c>
      <c r="C38" s="368" t="s">
        <v>38</v>
      </c>
      <c r="D38" s="368"/>
      <c r="E38" s="368"/>
      <c r="F38" s="368"/>
      <c r="G38" s="368"/>
      <c r="H38" s="368"/>
      <c r="I38" s="368"/>
      <c r="J38" s="368"/>
      <c r="K38" s="368"/>
      <c r="L38" s="368"/>
      <c r="M38" s="368"/>
      <c r="N38" s="368"/>
      <c r="O38" s="368"/>
      <c r="P38" s="368"/>
      <c r="Q38" s="368"/>
      <c r="R38" s="368"/>
      <c r="S38" s="368"/>
      <c r="T38" s="368"/>
      <c r="U38" s="367">
        <v>12017</v>
      </c>
      <c r="V38" s="367"/>
      <c r="W38" s="367"/>
      <c r="X38" s="367"/>
      <c r="Y38" s="367"/>
      <c r="Z38" s="367"/>
      <c r="AA38" s="367"/>
      <c r="AB38" s="367"/>
      <c r="AC38" s="367"/>
      <c r="AD38" s="367"/>
      <c r="AE38" s="367"/>
      <c r="AF38" s="367"/>
      <c r="AG38" s="367"/>
      <c r="AH38" s="367"/>
      <c r="AI38" s="367"/>
      <c r="AJ38" s="367"/>
      <c r="AK38" s="367"/>
      <c r="AL38">
        <v>2</v>
      </c>
      <c r="AM38" t="str">
        <f t="shared" si="3"/>
        <v/>
      </c>
      <c r="AN38" t="b">
        <f t="shared" si="4"/>
        <v>0</v>
      </c>
      <c r="AO38" s="7" t="s">
        <v>85</v>
      </c>
      <c r="AP38" t="b">
        <f t="shared" si="5"/>
        <v>0</v>
      </c>
      <c r="AQ38" s="13" t="b">
        <f t="shared" si="2"/>
        <v>0</v>
      </c>
      <c r="AR38" s="13" t="b">
        <f t="shared" si="6"/>
        <v>0</v>
      </c>
      <c r="AT38" s="14" t="str">
        <f t="shared" si="1"/>
        <v/>
      </c>
      <c r="BB38" t="b">
        <v>0</v>
      </c>
    </row>
    <row r="39" spans="2:54">
      <c r="B39" s="18" t="b">
        <f>$BB$39</f>
        <v>0</v>
      </c>
      <c r="C39" s="368" t="s">
        <v>39</v>
      </c>
      <c r="D39" s="368"/>
      <c r="E39" s="368"/>
      <c r="F39" s="368"/>
      <c r="G39" s="368"/>
      <c r="H39" s="368"/>
      <c r="I39" s="368"/>
      <c r="J39" s="368"/>
      <c r="K39" s="368"/>
      <c r="L39" s="368"/>
      <c r="M39" s="368"/>
      <c r="N39" s="368"/>
      <c r="O39" s="368"/>
      <c r="P39" s="368"/>
      <c r="Q39" s="368"/>
      <c r="R39" s="368"/>
      <c r="S39" s="368"/>
      <c r="T39" s="368"/>
      <c r="U39" s="367">
        <v>30144</v>
      </c>
      <c r="V39" s="367"/>
      <c r="W39" s="367"/>
      <c r="X39" s="367"/>
      <c r="Y39" s="367"/>
      <c r="Z39" s="367"/>
      <c r="AA39" s="367"/>
      <c r="AB39" s="367"/>
      <c r="AC39" s="367"/>
      <c r="AD39" s="367"/>
      <c r="AE39" s="367"/>
      <c r="AF39" s="367"/>
      <c r="AG39" s="367"/>
      <c r="AH39" s="367"/>
      <c r="AI39" s="367"/>
      <c r="AJ39" s="367"/>
      <c r="AK39" s="367"/>
      <c r="AL39">
        <v>2</v>
      </c>
      <c r="AM39" t="str">
        <f t="shared" si="3"/>
        <v/>
      </c>
      <c r="AN39" t="b">
        <f t="shared" si="4"/>
        <v>0</v>
      </c>
      <c r="AO39" s="7" t="s">
        <v>86</v>
      </c>
      <c r="AP39" t="b">
        <f t="shared" si="5"/>
        <v>0</v>
      </c>
      <c r="AQ39" s="13" t="b">
        <f t="shared" si="2"/>
        <v>0</v>
      </c>
      <c r="AR39" s="13" t="b">
        <f t="shared" si="6"/>
        <v>0</v>
      </c>
      <c r="AT39" s="14" t="str">
        <f t="shared" si="1"/>
        <v/>
      </c>
      <c r="BB39" t="b">
        <v>0</v>
      </c>
    </row>
    <row r="40" spans="2:54">
      <c r="B40" s="18" t="b">
        <f>$BB$40</f>
        <v>0</v>
      </c>
      <c r="C40" s="368" t="s">
        <v>40</v>
      </c>
      <c r="D40" s="368"/>
      <c r="E40" s="368"/>
      <c r="F40" s="368"/>
      <c r="G40" s="368"/>
      <c r="H40" s="368"/>
      <c r="I40" s="368"/>
      <c r="J40" s="368"/>
      <c r="K40" s="368"/>
      <c r="L40" s="368"/>
      <c r="M40" s="368"/>
      <c r="N40" s="368"/>
      <c r="O40" s="368"/>
      <c r="P40" s="368"/>
      <c r="Q40" s="368"/>
      <c r="R40" s="368"/>
      <c r="S40" s="368"/>
      <c r="T40" s="368"/>
      <c r="U40" s="367">
        <v>31512</v>
      </c>
      <c r="V40" s="367"/>
      <c r="W40" s="367"/>
      <c r="X40" s="367"/>
      <c r="Y40" s="367"/>
      <c r="Z40" s="367"/>
      <c r="AA40" s="367"/>
      <c r="AB40" s="367"/>
      <c r="AC40" s="367"/>
      <c r="AD40" s="367"/>
      <c r="AE40" s="367"/>
      <c r="AF40" s="367"/>
      <c r="AG40" s="367"/>
      <c r="AH40" s="367"/>
      <c r="AI40" s="367"/>
      <c r="AJ40" s="367"/>
      <c r="AK40" s="367"/>
      <c r="AL40">
        <v>2</v>
      </c>
      <c r="AM40" t="str">
        <f t="shared" si="3"/>
        <v/>
      </c>
      <c r="AN40" t="b">
        <f t="shared" si="4"/>
        <v>0</v>
      </c>
      <c r="AO40" s="7" t="s">
        <v>87</v>
      </c>
      <c r="AP40" t="b">
        <f t="shared" si="5"/>
        <v>0</v>
      </c>
      <c r="AQ40" s="13" t="b">
        <f t="shared" si="2"/>
        <v>0</v>
      </c>
      <c r="AR40" s="13" t="b">
        <f t="shared" si="6"/>
        <v>0</v>
      </c>
      <c r="AT40" s="14" t="str">
        <f t="shared" si="1"/>
        <v/>
      </c>
      <c r="BB40" t="b">
        <v>0</v>
      </c>
    </row>
    <row r="41" spans="2:54">
      <c r="B41" s="18" t="b">
        <f>$BB$41</f>
        <v>0</v>
      </c>
      <c r="C41" s="368" t="s">
        <v>40</v>
      </c>
      <c r="D41" s="368"/>
      <c r="E41" s="368"/>
      <c r="F41" s="368"/>
      <c r="G41" s="368"/>
      <c r="H41" s="368"/>
      <c r="I41" s="368"/>
      <c r="J41" s="368"/>
      <c r="K41" s="368"/>
      <c r="L41" s="368"/>
      <c r="M41" s="368"/>
      <c r="N41" s="368"/>
      <c r="O41" s="368"/>
      <c r="P41" s="368"/>
      <c r="Q41" s="368"/>
      <c r="R41" s="368"/>
      <c r="S41" s="368"/>
      <c r="T41" s="368"/>
      <c r="U41" s="367">
        <v>32073</v>
      </c>
      <c r="V41" s="367"/>
      <c r="W41" s="367"/>
      <c r="X41" s="367"/>
      <c r="Y41" s="367"/>
      <c r="Z41" s="367"/>
      <c r="AA41" s="367"/>
      <c r="AB41" s="367"/>
      <c r="AC41" s="367"/>
      <c r="AD41" s="367"/>
      <c r="AE41" s="367"/>
      <c r="AF41" s="367"/>
      <c r="AG41" s="367"/>
      <c r="AH41" s="367"/>
      <c r="AI41" s="367"/>
      <c r="AJ41" s="367"/>
      <c r="AK41" s="367"/>
      <c r="AL41">
        <v>2</v>
      </c>
      <c r="AM41" t="str">
        <f t="shared" si="3"/>
        <v/>
      </c>
      <c r="AN41" t="b">
        <f t="shared" si="4"/>
        <v>0</v>
      </c>
      <c r="AO41" s="7" t="s">
        <v>88</v>
      </c>
      <c r="AP41" t="b">
        <f t="shared" si="5"/>
        <v>0</v>
      </c>
      <c r="AQ41" s="13" t="b">
        <f t="shared" si="2"/>
        <v>0</v>
      </c>
      <c r="AR41" s="13" t="b">
        <f t="shared" si="6"/>
        <v>0</v>
      </c>
      <c r="AT41" s="14" t="str">
        <f t="shared" si="1"/>
        <v/>
      </c>
      <c r="BB41" t="b">
        <v>0</v>
      </c>
    </row>
    <row r="42" spans="2:54">
      <c r="B42" s="18" t="b">
        <f>$BB$42</f>
        <v>0</v>
      </c>
      <c r="C42" s="368" t="s">
        <v>41</v>
      </c>
      <c r="D42" s="368"/>
      <c r="E42" s="368"/>
      <c r="F42" s="368"/>
      <c r="G42" s="368"/>
      <c r="H42" s="368"/>
      <c r="I42" s="368"/>
      <c r="J42" s="368"/>
      <c r="K42" s="368"/>
      <c r="L42" s="368"/>
      <c r="M42" s="368"/>
      <c r="N42" s="368"/>
      <c r="O42" s="368"/>
      <c r="P42" s="368"/>
      <c r="Q42" s="368"/>
      <c r="R42" s="368"/>
      <c r="S42" s="368"/>
      <c r="T42" s="368"/>
      <c r="U42" s="367">
        <v>32850</v>
      </c>
      <c r="V42" s="367"/>
      <c r="W42" s="367"/>
      <c r="X42" s="367"/>
      <c r="Y42" s="367"/>
      <c r="Z42" s="367"/>
      <c r="AA42" s="367"/>
      <c r="AB42" s="367"/>
      <c r="AC42" s="367"/>
      <c r="AD42" s="367"/>
      <c r="AE42" s="367"/>
      <c r="AF42" s="367"/>
      <c r="AG42" s="367"/>
      <c r="AH42" s="367"/>
      <c r="AI42" s="367"/>
      <c r="AJ42" s="367"/>
      <c r="AK42" s="367"/>
      <c r="AL42">
        <v>2</v>
      </c>
      <c r="AM42" t="str">
        <f t="shared" si="3"/>
        <v/>
      </c>
      <c r="AN42" t="b">
        <f t="shared" si="4"/>
        <v>0</v>
      </c>
      <c r="AO42" s="7" t="s">
        <v>89</v>
      </c>
      <c r="AP42" t="b">
        <f t="shared" si="5"/>
        <v>0</v>
      </c>
      <c r="AQ42" s="13" t="b">
        <f t="shared" si="2"/>
        <v>0</v>
      </c>
      <c r="AR42" s="13" t="b">
        <f t="shared" si="6"/>
        <v>0</v>
      </c>
      <c r="AT42" s="14" t="str">
        <f t="shared" si="1"/>
        <v/>
      </c>
      <c r="BB42" t="b">
        <v>0</v>
      </c>
    </row>
    <row r="43" spans="2:54">
      <c r="B43" s="18" t="b">
        <f>$BB$43</f>
        <v>0</v>
      </c>
      <c r="C43" s="368" t="s">
        <v>42</v>
      </c>
      <c r="D43" s="368"/>
      <c r="E43" s="368"/>
      <c r="F43" s="368"/>
      <c r="G43" s="368"/>
      <c r="H43" s="368"/>
      <c r="I43" s="368"/>
      <c r="J43" s="368"/>
      <c r="K43" s="368"/>
      <c r="L43" s="368"/>
      <c r="M43" s="368"/>
      <c r="N43" s="368"/>
      <c r="O43" s="368"/>
      <c r="P43" s="368"/>
      <c r="Q43" s="368"/>
      <c r="R43" s="368"/>
      <c r="S43" s="368"/>
      <c r="T43" s="368"/>
      <c r="U43" s="367">
        <v>30438</v>
      </c>
      <c r="V43" s="367"/>
      <c r="W43" s="367"/>
      <c r="X43" s="367"/>
      <c r="Y43" s="367"/>
      <c r="Z43" s="367"/>
      <c r="AA43" s="367"/>
      <c r="AB43" s="367"/>
      <c r="AC43" s="367"/>
      <c r="AD43" s="367"/>
      <c r="AE43" s="367"/>
      <c r="AF43" s="367"/>
      <c r="AG43" s="367"/>
      <c r="AH43" s="367"/>
      <c r="AI43" s="367"/>
      <c r="AJ43" s="367"/>
      <c r="AK43" s="367"/>
      <c r="AL43">
        <v>2</v>
      </c>
      <c r="AM43" t="str">
        <f t="shared" si="3"/>
        <v/>
      </c>
      <c r="AN43" t="b">
        <f t="shared" si="4"/>
        <v>0</v>
      </c>
      <c r="AO43" s="7" t="s">
        <v>90</v>
      </c>
      <c r="AP43" t="b">
        <f t="shared" si="5"/>
        <v>0</v>
      </c>
      <c r="AQ43" s="13" t="b">
        <f t="shared" si="2"/>
        <v>0</v>
      </c>
      <c r="AR43" s="13" t="b">
        <f t="shared" si="6"/>
        <v>0</v>
      </c>
      <c r="AT43" s="14" t="str">
        <f t="shared" si="1"/>
        <v/>
      </c>
      <c r="BB43" t="b">
        <v>0</v>
      </c>
    </row>
    <row r="44" spans="2:54">
      <c r="B44" s="18" t="b">
        <f>$BB$44</f>
        <v>0</v>
      </c>
      <c r="C44" s="368" t="s">
        <v>42</v>
      </c>
      <c r="D44" s="368"/>
      <c r="E44" s="368"/>
      <c r="F44" s="368"/>
      <c r="G44" s="368"/>
      <c r="H44" s="368"/>
      <c r="I44" s="368"/>
      <c r="J44" s="368"/>
      <c r="K44" s="368"/>
      <c r="L44" s="368"/>
      <c r="M44" s="368"/>
      <c r="N44" s="368"/>
      <c r="O44" s="368"/>
      <c r="P44" s="368"/>
      <c r="Q44" s="368"/>
      <c r="R44" s="368"/>
      <c r="S44" s="368"/>
      <c r="T44" s="368"/>
      <c r="U44" s="367">
        <v>31621</v>
      </c>
      <c r="V44" s="367"/>
      <c r="W44" s="367"/>
      <c r="X44" s="367"/>
      <c r="Y44" s="367"/>
      <c r="Z44" s="367"/>
      <c r="AA44" s="367"/>
      <c r="AB44" s="367"/>
      <c r="AC44" s="367"/>
      <c r="AD44" s="367"/>
      <c r="AE44" s="367"/>
      <c r="AF44" s="367"/>
      <c r="AG44" s="367"/>
      <c r="AH44" s="367"/>
      <c r="AI44" s="367"/>
      <c r="AJ44" s="367"/>
      <c r="AK44" s="367"/>
      <c r="AL44">
        <v>2</v>
      </c>
      <c r="AM44" t="str">
        <f t="shared" si="3"/>
        <v/>
      </c>
      <c r="AN44" t="b">
        <f t="shared" si="4"/>
        <v>0</v>
      </c>
      <c r="AO44" s="7" t="s">
        <v>91</v>
      </c>
      <c r="AP44" t="b">
        <f t="shared" si="5"/>
        <v>0</v>
      </c>
      <c r="AQ44" s="13" t="b">
        <f t="shared" si="2"/>
        <v>0</v>
      </c>
      <c r="AR44" s="13" t="b">
        <f t="shared" si="6"/>
        <v>0</v>
      </c>
      <c r="AT44" s="14" t="str">
        <f t="shared" si="1"/>
        <v/>
      </c>
      <c r="BB44" t="b">
        <v>0</v>
      </c>
    </row>
    <row r="45" spans="2:54">
      <c r="B45" s="18" t="b">
        <f>$BB$45</f>
        <v>0</v>
      </c>
      <c r="C45" s="368" t="s">
        <v>43</v>
      </c>
      <c r="D45" s="368"/>
      <c r="E45" s="368"/>
      <c r="F45" s="368"/>
      <c r="G45" s="368"/>
      <c r="H45" s="368"/>
      <c r="I45" s="368"/>
      <c r="J45" s="368"/>
      <c r="K45" s="368"/>
      <c r="L45" s="368"/>
      <c r="M45" s="368"/>
      <c r="N45" s="368"/>
      <c r="O45" s="368"/>
      <c r="P45" s="368"/>
      <c r="Q45" s="368"/>
      <c r="R45" s="368"/>
      <c r="S45" s="368"/>
      <c r="T45" s="368"/>
      <c r="U45" s="367">
        <v>10723</v>
      </c>
      <c r="V45" s="367"/>
      <c r="W45" s="367"/>
      <c r="X45" s="367"/>
      <c r="Y45" s="367"/>
      <c r="Z45" s="367"/>
      <c r="AA45" s="367"/>
      <c r="AB45" s="367"/>
      <c r="AC45" s="367"/>
      <c r="AD45" s="367"/>
      <c r="AE45" s="367"/>
      <c r="AF45" s="367"/>
      <c r="AG45" s="367"/>
      <c r="AH45" s="367"/>
      <c r="AI45" s="367"/>
      <c r="AJ45" s="367"/>
      <c r="AK45" s="367"/>
      <c r="AL45">
        <v>2</v>
      </c>
      <c r="AM45" t="str">
        <f t="shared" si="3"/>
        <v/>
      </c>
      <c r="AN45" t="b">
        <f t="shared" si="4"/>
        <v>0</v>
      </c>
      <c r="AO45" s="7" t="s">
        <v>92</v>
      </c>
      <c r="AP45" t="b">
        <f t="shared" si="5"/>
        <v>0</v>
      </c>
      <c r="AQ45" s="13" t="b">
        <f t="shared" si="2"/>
        <v>0</v>
      </c>
      <c r="AR45" s="13" t="b">
        <f t="shared" si="6"/>
        <v>0</v>
      </c>
      <c r="AT45" s="14" t="str">
        <f t="shared" si="1"/>
        <v/>
      </c>
      <c r="BB45" t="b">
        <v>0</v>
      </c>
    </row>
    <row r="46" spans="2:54">
      <c r="B46" s="375" t="s">
        <v>23</v>
      </c>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4"/>
      <c r="AL46" s="15">
        <v>1</v>
      </c>
      <c r="AM46" t="str">
        <f>IF(AS46="","",AS46)&amp;B46</f>
        <v xml:space="preserve"> 其他Others (未在列表請自行填寫Not in the list, please fill in by yourself.)：</v>
      </c>
      <c r="AN46" s="7" t="b">
        <f>B47</f>
        <v>0</v>
      </c>
      <c r="AO46" s="7" t="s">
        <v>93</v>
      </c>
      <c r="AP46" t="b">
        <f>B47</f>
        <v>0</v>
      </c>
      <c r="AQ46" s="13" t="b">
        <f t="shared" si="2"/>
        <v>0</v>
      </c>
      <c r="AR46" s="13" t="b">
        <f>IF($AN46=TRUE,$AP46&lt;&gt;TRUE)</f>
        <v>0</v>
      </c>
      <c r="AT46" s="14" t="str">
        <f t="shared" si="1"/>
        <v/>
      </c>
    </row>
    <row r="47" spans="2:54">
      <c r="B47" s="18" t="b">
        <f>$BB$47</f>
        <v>0</v>
      </c>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15">
        <v>2</v>
      </c>
      <c r="AM47" t="str">
        <f>IF(BB47,C47,"")</f>
        <v/>
      </c>
      <c r="AN47" s="7" t="b">
        <f>BB47</f>
        <v>0</v>
      </c>
      <c r="AO47" s="7" t="s">
        <v>93</v>
      </c>
      <c r="AP47" t="b">
        <f>BB47</f>
        <v>0</v>
      </c>
      <c r="AQ47" s="13" t="b">
        <f t="shared" si="2"/>
        <v>0</v>
      </c>
      <c r="AR47" s="13" t="b">
        <f>IF($AN47=TRUE,$AP47&lt;&gt;TRUE)</f>
        <v>0</v>
      </c>
      <c r="AT47" s="14" t="str">
        <f t="shared" si="1"/>
        <v/>
      </c>
      <c r="BB47" t="b">
        <v>0</v>
      </c>
    </row>
  </sheetData>
  <sheetProtection algorithmName="SHA-512" hashValue="2FPZa13/iDecfIAdXjJZjo99nv5s8EDEUsMMJ+kbu4nF5csGFfNWsxqPaAvfcm83Bo5yfhWgksnILF/xB69Ouw==" saltValue="by+TkYoCs+59lid+R+QWSw==" spinCount="100000" sheet="1" scenarios="1" formatCells="0" formatRows="0"/>
  <mergeCells count="98">
    <mergeCell ref="B1:AK1"/>
    <mergeCell ref="B2:AK2"/>
    <mergeCell ref="Y11:AK11"/>
    <mergeCell ref="C18:T18"/>
    <mergeCell ref="U18:AK18"/>
    <mergeCell ref="C16:T16"/>
    <mergeCell ref="U16:AK16"/>
    <mergeCell ref="B4:AJ4"/>
    <mergeCell ref="U17:AK17"/>
    <mergeCell ref="S7:V7"/>
    <mergeCell ref="Y5:AB5"/>
    <mergeCell ref="Y6:AB6"/>
    <mergeCell ref="AD5:AG5"/>
    <mergeCell ref="C19:T19"/>
    <mergeCell ref="U19:AK19"/>
    <mergeCell ref="B46:AJ46"/>
    <mergeCell ref="B12:AJ12"/>
    <mergeCell ref="B9:AJ9"/>
    <mergeCell ref="C20:T20"/>
    <mergeCell ref="U20:AK20"/>
    <mergeCell ref="C21:T21"/>
    <mergeCell ref="U21:AK21"/>
    <mergeCell ref="C22:T22"/>
    <mergeCell ref="U22:AK22"/>
    <mergeCell ref="C14:T14"/>
    <mergeCell ref="C15:T15"/>
    <mergeCell ref="U14:AK14"/>
    <mergeCell ref="U15:AK15"/>
    <mergeCell ref="C17:T17"/>
    <mergeCell ref="C26:T26"/>
    <mergeCell ref="U26:AK26"/>
    <mergeCell ref="C27:T27"/>
    <mergeCell ref="U27:AK27"/>
    <mergeCell ref="C28:T28"/>
    <mergeCell ref="U28:AK28"/>
    <mergeCell ref="C23:T23"/>
    <mergeCell ref="U23:AK23"/>
    <mergeCell ref="C24:T24"/>
    <mergeCell ref="U24:AK24"/>
    <mergeCell ref="C25:T25"/>
    <mergeCell ref="U25:AK25"/>
    <mergeCell ref="C32:T32"/>
    <mergeCell ref="U32:AK32"/>
    <mergeCell ref="C33:T33"/>
    <mergeCell ref="U33:AK33"/>
    <mergeCell ref="C34:T34"/>
    <mergeCell ref="U34:AK34"/>
    <mergeCell ref="C29:T29"/>
    <mergeCell ref="U29:AK29"/>
    <mergeCell ref="C30:T30"/>
    <mergeCell ref="U30:AK30"/>
    <mergeCell ref="C31:T31"/>
    <mergeCell ref="U31:AK31"/>
    <mergeCell ref="C42:T42"/>
    <mergeCell ref="U42:AK42"/>
    <mergeCell ref="C35:T35"/>
    <mergeCell ref="U35:AK35"/>
    <mergeCell ref="C36:T36"/>
    <mergeCell ref="U36:AK36"/>
    <mergeCell ref="C37:T37"/>
    <mergeCell ref="U37:AK37"/>
    <mergeCell ref="U40:AK40"/>
    <mergeCell ref="C38:T38"/>
    <mergeCell ref="U38:AK38"/>
    <mergeCell ref="C39:T39"/>
    <mergeCell ref="U39:AK39"/>
    <mergeCell ref="C47:AK47"/>
    <mergeCell ref="AD6:AG6"/>
    <mergeCell ref="D10:F10"/>
    <mergeCell ref="H10:J10"/>
    <mergeCell ref="L10:N10"/>
    <mergeCell ref="P10:R10"/>
    <mergeCell ref="T10:V10"/>
    <mergeCell ref="X10:Z10"/>
    <mergeCell ref="D11:X11"/>
    <mergeCell ref="C45:T45"/>
    <mergeCell ref="U45:AK45"/>
    <mergeCell ref="C41:T41"/>
    <mergeCell ref="U41:AK41"/>
    <mergeCell ref="C13:T13"/>
    <mergeCell ref="U13:AK13"/>
    <mergeCell ref="C43:T43"/>
    <mergeCell ref="U43:AK43"/>
    <mergeCell ref="C44:T44"/>
    <mergeCell ref="U44:AK44"/>
    <mergeCell ref="C40:T40"/>
    <mergeCell ref="B3:AK3"/>
    <mergeCell ref="D5:G5"/>
    <mergeCell ref="I5:L5"/>
    <mergeCell ref="D6:G6"/>
    <mergeCell ref="D7:G7"/>
    <mergeCell ref="I6:L6"/>
    <mergeCell ref="I7:L7"/>
    <mergeCell ref="N5:Q5"/>
    <mergeCell ref="N6:Q6"/>
    <mergeCell ref="N7:Q7"/>
    <mergeCell ref="S5:V5"/>
    <mergeCell ref="S6:V6"/>
  </mergeCells>
  <phoneticPr fontId="1" type="noConversion"/>
  <conditionalFormatting sqref="B4">
    <cfRule type="expression" dxfId="217" priority="138" stopIfTrue="1">
      <formula>AND($AQ4=TRUE, ISNUMBER(SEARCH("*", $AT4)))</formula>
    </cfRule>
  </conditionalFormatting>
  <conditionalFormatting sqref="B9">
    <cfRule type="expression" dxfId="216" priority="139" stopIfTrue="1">
      <formula>AND($AQ9=TRUE, ISNUMBER(SEARCH("*", $AT9)))</formula>
    </cfRule>
  </conditionalFormatting>
  <conditionalFormatting sqref="B12">
    <cfRule type="expression" dxfId="215" priority="140" stopIfTrue="1">
      <formula>AND($AQ12=TRUE, ISNUMBER(SEARCH("*", $AT12)))</formula>
    </cfRule>
  </conditionalFormatting>
  <conditionalFormatting sqref="B1:AY100">
    <cfRule type="expression" dxfId="214" priority="78">
      <formula>OR($AL1=2,$AL1=3,$AL1=1)</formula>
    </cfRule>
    <cfRule type="expression" dxfId="213" priority="77">
      <formula>OR($AL1=3)</formula>
    </cfRule>
  </conditionalFormatting>
  <conditionalFormatting sqref="C14:C45">
    <cfRule type="expression" dxfId="212" priority="106" stopIfTrue="1">
      <formula>BB14=TRUE</formula>
    </cfRule>
  </conditionalFormatting>
  <conditionalFormatting sqref="C47">
    <cfRule type="expression" dxfId="211" priority="102">
      <formula>AND(BB47, ISBLANK(C47))</formula>
    </cfRule>
    <cfRule type="expression" dxfId="210" priority="103">
      <formula>AND(BB47, NOT(ISBLANK(C47)))</formula>
    </cfRule>
  </conditionalFormatting>
  <conditionalFormatting sqref="D5:D7">
    <cfRule type="expression" dxfId="209" priority="79" stopIfTrue="1">
      <formula>BC5=TRUE</formula>
    </cfRule>
  </conditionalFormatting>
  <conditionalFormatting sqref="D10:D11">
    <cfRule type="expression" dxfId="208" priority="95" stopIfTrue="1">
      <formula>BC10=TRUE</formula>
    </cfRule>
  </conditionalFormatting>
  <conditionalFormatting sqref="H10">
    <cfRule type="expression" dxfId="207" priority="96" stopIfTrue="1">
      <formula>BG10=TRUE</formula>
    </cfRule>
  </conditionalFormatting>
  <conditionalFormatting sqref="I5:I7">
    <cfRule type="expression" dxfId="206" priority="80" stopIfTrue="1">
      <formula>BH5=TRUE</formula>
    </cfRule>
  </conditionalFormatting>
  <conditionalFormatting sqref="L10">
    <cfRule type="expression" dxfId="205" priority="97" stopIfTrue="1">
      <formula>BK10=TRUE</formula>
    </cfRule>
  </conditionalFormatting>
  <conditionalFormatting sqref="N5:N7">
    <cfRule type="expression" dxfId="204" priority="81" stopIfTrue="1">
      <formula>BM5=TRUE</formula>
    </cfRule>
  </conditionalFormatting>
  <conditionalFormatting sqref="P10">
    <cfRule type="expression" dxfId="203" priority="98" stopIfTrue="1">
      <formula>BO10=TRUE</formula>
    </cfRule>
  </conditionalFormatting>
  <conditionalFormatting sqref="S5:S7">
    <cfRule type="expression" dxfId="202" priority="82" stopIfTrue="1">
      <formula>BR5=TRUE</formula>
    </cfRule>
  </conditionalFormatting>
  <conditionalFormatting sqref="T10">
    <cfRule type="expression" dxfId="201" priority="99" stopIfTrue="1">
      <formula>BS10=TRUE</formula>
    </cfRule>
  </conditionalFormatting>
  <conditionalFormatting sqref="U14:AK45">
    <cfRule type="expression" dxfId="200" priority="141" stopIfTrue="1">
      <formula>AND($AQ14=TRUE, ISNUMBER(SEARCH("*", $AT14)))</formula>
    </cfRule>
  </conditionalFormatting>
  <conditionalFormatting sqref="X10">
    <cfRule type="expression" dxfId="199" priority="100" stopIfTrue="1">
      <formula>BW10=TRUE</formula>
    </cfRule>
  </conditionalFormatting>
  <conditionalFormatting sqref="Y5:Y6">
    <cfRule type="expression" dxfId="198" priority="83" stopIfTrue="1">
      <formula>BX5=TRUE</formula>
    </cfRule>
  </conditionalFormatting>
  <conditionalFormatting sqref="Y11">
    <cfRule type="expression" dxfId="197" priority="104">
      <formula>AND(BC11, ISBLANK(Y11))</formula>
    </cfRule>
    <cfRule type="expression" dxfId="196" priority="105">
      <formula>AND(BC11, NOT(ISBLANK(Y11)))</formula>
    </cfRule>
  </conditionalFormatting>
  <conditionalFormatting sqref="AD5:AD6">
    <cfRule type="expression" dxfId="195" priority="84" stopIfTrue="1">
      <formula>CC5=TRUE</formula>
    </cfRule>
  </conditionalFormatting>
  <conditionalFormatting sqref="AK4">
    <cfRule type="expression" dxfId="194" priority="685" stopIfTrue="1">
      <formula>AND($AQ4=TRUE, ISNUMBER(SEARCH("*", $AT4)))</formula>
    </cfRule>
  </conditionalFormatting>
  <conditionalFormatting sqref="AK9">
    <cfRule type="expression" dxfId="193" priority="686" stopIfTrue="1">
      <formula>AND($AQ9=TRUE, ISNUMBER(SEARCH("*", $AT9)))</formula>
    </cfRule>
  </conditionalFormatting>
  <conditionalFormatting sqref="AK12">
    <cfRule type="expression" dxfId="192" priority="687" stopIfTrue="1">
      <formula>AND($AQ12=TRUE, ISNUMBER(SEARCH("*", $AT12)))</formula>
    </cfRule>
  </conditionalFormatting>
  <conditionalFormatting sqref="AL3">
    <cfRule type="expression" dxfId="191" priority="76">
      <formula>#REF!</formula>
    </cfRule>
  </conditionalFormatting>
  <conditionalFormatting sqref="AL4:AL5">
    <cfRule type="expression" dxfId="190" priority="75">
      <formula>$AK3</formula>
    </cfRule>
  </conditionalFormatting>
  <conditionalFormatting sqref="AL8">
    <cfRule type="expression" dxfId="189" priority="52">
      <formula>$AK7</formula>
    </cfRule>
  </conditionalFormatting>
  <conditionalFormatting sqref="AL9">
    <cfRule type="expression" dxfId="188" priority="43">
      <formula>$AK8</formula>
    </cfRule>
    <cfRule type="expression" dxfId="187" priority="44">
      <formula>OR($AL9=3)</formula>
    </cfRule>
    <cfRule type="expression" dxfId="186" priority="45">
      <formula>OR($AL9=2,$AL9=3,$AL9=1)</formula>
    </cfRule>
  </conditionalFormatting>
  <conditionalFormatting sqref="AL12">
    <cfRule type="expression" dxfId="185" priority="26">
      <formula>$AK11</formula>
    </cfRule>
    <cfRule type="expression" dxfId="184" priority="27">
      <formula>OR($AL12=3)</formula>
    </cfRule>
    <cfRule type="expression" dxfId="183" priority="28">
      <formula>OR($AL12=2,$AL12=3,$AL12=1)</formula>
    </cfRule>
  </conditionalFormatting>
  <conditionalFormatting sqref="AL46:AL47">
    <cfRule type="expression" dxfId="182" priority="13">
      <formula>OR($AL46=2,$AL46=3,$AL46=1)</formula>
    </cfRule>
    <cfRule type="expression" dxfId="181" priority="11">
      <formula>$AK45</formula>
    </cfRule>
    <cfRule type="expression" dxfId="180" priority="12">
      <formula>OR($AL46=3)</formula>
    </cfRule>
  </conditionalFormatting>
  <conditionalFormatting sqref="AL5:AS5">
    <cfRule type="expression" dxfId="179" priority="53">
      <formula>OR($AL5=3)</formula>
    </cfRule>
    <cfRule type="expression" dxfId="178" priority="54">
      <formula>OR($AL5=2,$AL5=3,$AL5=1)</formula>
    </cfRule>
  </conditionalFormatting>
  <conditionalFormatting sqref="AL8:AS8">
    <cfRule type="expression" dxfId="177" priority="47">
      <formula>OR($AL8=2,$AL8=3,$AL8=1)</formula>
    </cfRule>
    <cfRule type="expression" dxfId="176" priority="46">
      <formula>OR($AL8=3)</formula>
    </cfRule>
  </conditionalFormatting>
  <conditionalFormatting sqref="AL1:AT2">
    <cfRule type="expression" dxfId="175" priority="73">
      <formula>OR($AL1=2,$AL1=3,$AL1=1)</formula>
    </cfRule>
    <cfRule type="expression" dxfId="174" priority="74">
      <formula>OR($AL1=3)</formula>
    </cfRule>
  </conditionalFormatting>
  <conditionalFormatting sqref="AM4:AM5">
    <cfRule type="expression" dxfId="173" priority="56">
      <formula>OR($AL4=3)</formula>
    </cfRule>
    <cfRule type="expression" dxfId="172" priority="55">
      <formula>OR($AL4=2,$AL4=3,$AL4=1)</formula>
    </cfRule>
    <cfRule type="expression" dxfId="171" priority="57">
      <formula>OR($AL4=2,$AL4=3,$AL4=1)</formula>
    </cfRule>
    <cfRule type="expression" dxfId="170" priority="58">
      <formula>OR($AL4=3)</formula>
    </cfRule>
  </conditionalFormatting>
  <conditionalFormatting sqref="AM8">
    <cfRule type="expression" dxfId="169" priority="51">
      <formula>OR($AL8=3)</formula>
    </cfRule>
    <cfRule type="expression" dxfId="168" priority="50">
      <formula>OR($AL8=2,$AL8=3,$AL8=1)</formula>
    </cfRule>
    <cfRule type="expression" dxfId="167" priority="49">
      <formula>OR($AL8=3)</formula>
    </cfRule>
  </conditionalFormatting>
  <conditionalFormatting sqref="AM9">
    <cfRule type="expression" dxfId="166" priority="29">
      <formula>OR($AL9=2,$AL9=3,$AL9=1)</formula>
    </cfRule>
    <cfRule type="expression" dxfId="165" priority="30">
      <formula>OR($AL9=3)</formula>
    </cfRule>
    <cfRule type="expression" dxfId="164" priority="31">
      <formula>OR($AL9=2,$AL9=3,$AL9=1)</formula>
    </cfRule>
  </conditionalFormatting>
  <conditionalFormatting sqref="AM12">
    <cfRule type="expression" dxfId="163" priority="20">
      <formula>OR($AL12=2,$AL12=3,$AL12=1)</formula>
    </cfRule>
    <cfRule type="expression" dxfId="162" priority="21">
      <formula>OR($AL12=3)</formula>
    </cfRule>
    <cfRule type="expression" dxfId="161" priority="22">
      <formula>OR($AL12=2,$AL12=3,$AL12=1)</formula>
    </cfRule>
  </conditionalFormatting>
  <conditionalFormatting sqref="AM46:AM47">
    <cfRule type="expression" dxfId="160" priority="5">
      <formula>OR($AL46=2,$AL46=3,$AL46=1)</formula>
    </cfRule>
    <cfRule type="expression" dxfId="159" priority="6">
      <formula>OR($AL46=3)</formula>
    </cfRule>
    <cfRule type="expression" dxfId="158" priority="7">
      <formula>OR($AL46=2,$AL46=3,$AL46=1)</formula>
    </cfRule>
  </conditionalFormatting>
  <conditionalFormatting sqref="AM1:AS1">
    <cfRule type="expression" dxfId="157" priority="71">
      <formula>OR($AL1=2,$AL1=3,$AL1=1)</formula>
    </cfRule>
    <cfRule type="expression" dxfId="156" priority="72">
      <formula>OR($AL1=3)</formula>
    </cfRule>
  </conditionalFormatting>
  <conditionalFormatting sqref="AM9:AS9">
    <cfRule type="expression" dxfId="155" priority="32">
      <formula>OR($AL9=3)</formula>
    </cfRule>
    <cfRule type="expression" dxfId="154" priority="34">
      <formula>OR($AL9=2,$AL9=3,$AL9=1)</formula>
    </cfRule>
  </conditionalFormatting>
  <conditionalFormatting sqref="AM12:AS12">
    <cfRule type="expression" dxfId="153" priority="23">
      <formula>OR($AL12=3)</formula>
    </cfRule>
    <cfRule type="expression" dxfId="152" priority="25">
      <formula>OR($AL12=2,$AL12=3,$AL12=1)</formula>
    </cfRule>
  </conditionalFormatting>
  <conditionalFormatting sqref="AM46:AS47">
    <cfRule type="expression" dxfId="151" priority="10">
      <formula>OR($AL46=2,$AL46=3,$AL46=1)</formula>
    </cfRule>
    <cfRule type="expression" dxfId="150" priority="8">
      <formula>OR($AL46=3)</formula>
    </cfRule>
  </conditionalFormatting>
  <conditionalFormatting sqref="AO10">
    <cfRule type="expression" dxfId="149" priority="38">
      <formula>OR($AL10=2,$AL10=3,$AL10=1)</formula>
    </cfRule>
    <cfRule type="expression" dxfId="148" priority="37">
      <formula>OR($AL10=3)</formula>
    </cfRule>
  </conditionalFormatting>
  <conditionalFormatting sqref="AO14:AO45">
    <cfRule type="expression" dxfId="147" priority="19">
      <formula>OR($AL14=2,$AL14=3,$AL14=1)</formula>
    </cfRule>
    <cfRule type="expression" dxfId="146" priority="18">
      <formula>OR($AL14=3)</formula>
    </cfRule>
  </conditionalFormatting>
  <conditionalFormatting sqref="AQ10:AS10">
    <cfRule type="expression" dxfId="145" priority="35">
      <formula>OR($AL10=3)</formula>
    </cfRule>
    <cfRule type="expression" dxfId="144" priority="36">
      <formula>OR($AL10=2,$AL10=3,$AL10=1)</formula>
    </cfRule>
  </conditionalFormatting>
  <conditionalFormatting sqref="AQ14:AS45">
    <cfRule type="expression" dxfId="143" priority="14">
      <formula>OR($AL14=3)</formula>
    </cfRule>
    <cfRule type="expression" dxfId="142" priority="15">
      <formula>OR($AL14=2,$AL14=3,$AL14=1)</formula>
    </cfRule>
  </conditionalFormatting>
  <conditionalFormatting sqref="AS3">
    <cfRule type="expression" dxfId="141" priority="1">
      <formula>OR($AL3=3)</formula>
    </cfRule>
    <cfRule type="expression" dxfId="140" priority="2">
      <formula>OR($AL3=2,$AL3=3,$AL3=1)</formula>
    </cfRule>
  </conditionalFormatting>
  <conditionalFormatting sqref="AT5:AT47">
    <cfRule type="expression" dxfId="139" priority="4">
      <formula>OR($AL5=2,$AL5=3,$AL5=1)</formula>
    </cfRule>
    <cfRule type="expression" dxfId="138" priority="3">
      <formula>OR($AL5=3)</formula>
    </cfRule>
  </conditionalFormatting>
  <conditionalFormatting sqref="AY1:AY2">
    <cfRule type="expression" dxfId="137" priority="68">
      <formula>OR($AL1=3)</formula>
    </cfRule>
    <cfRule type="expression" dxfId="136" priority="67">
      <formula>OR($AL1=2,$AL1=3,$AL1=1)</formula>
    </cfRule>
  </conditionalFormatting>
  <conditionalFormatting sqref="AY1:AY3">
    <cfRule type="expression" dxfId="135" priority="62">
      <formula>OR($AL1=3)</formula>
    </cfRule>
    <cfRule type="expression" dxfId="134" priority="61">
      <formula>OR($AL1=2,$AL1=3,$AL1=1)</formula>
    </cfRule>
  </conditionalFormatting>
  <conditionalFormatting sqref="AY3">
    <cfRule type="expression" dxfId="133" priority="60">
      <formula>OR($AL3=3)</formula>
    </cfRule>
    <cfRule type="expression" dxfId="132" priority="59">
      <formula>OR($AL3=2,$AL3=3,$AL3=1)</formula>
    </cfRule>
  </conditionalFormatting>
  <hyperlinks>
    <hyperlink ref="U33" r:id="rId1" display="https://catalog.bcrc.firdi.org.tw/BcrcContent?bid=14802&amp;rowid=1" xr:uid="{CD3DCB9E-15DC-49D9-A730-ABCD8502AAA8}"/>
    <hyperlink ref="U34" r:id="rId2" display="https://catalog.bcrc.firdi.org.tw/BcrcContent?bid=10948&amp;rowid=1" xr:uid="{1E5AAB6E-4ADD-45E7-B2F8-DC10CCDBEFE4}"/>
    <hyperlink ref="U35" r:id="rId3" display="https://catalog.bcrc.firdi.org.tw/BcrcContent?bid=10768&amp;rowid=1" xr:uid="{34D59E9D-5129-4600-A36D-867659F86A45}"/>
    <hyperlink ref="U36" r:id="rId4" display="https://catalog.bcrc.firdi.org.tw/BcrcContent?bid=10727&amp;rowid=1" xr:uid="{7CA43298-4D24-4046-BF8C-DA3853E254E8}"/>
    <hyperlink ref="U37" r:id="rId5" display="https://catalog.bcrc.firdi.org.tw/BcrcContent?bid=11847&amp;rowid=1" xr:uid="{DB479AF1-B184-4E1B-B514-19341791BC83}"/>
    <hyperlink ref="U38" r:id="rId6" display="https://catalog.bcrc.firdi.org.tw/BcrcContent?bid=12017&amp;rowid=1" xr:uid="{601F441A-A943-4568-99AB-1DA0F29E488C}"/>
    <hyperlink ref="U39" r:id="rId7" display="https://catalog.bcrc.firdi.org.tw/BcrcContent?bid=30144&amp;rowid=1" xr:uid="{7DF7C5C2-39A2-4A66-B39A-EB8C06A5066C}"/>
    <hyperlink ref="U42" r:id="rId8" display="https://catalog.bcrc.firdi.org.tw/BcrcContent?bid=32850&amp;rowid=1" xr:uid="{97A34DE9-6D0A-4C87-9D12-A1B3614CEFE5}"/>
    <hyperlink ref="U43" r:id="rId9" display="https://catalog.bcrc.firdi.org.tw/BcrcContent?bid=30438&amp;rowid=1" xr:uid="{701B5211-790C-4DA9-865D-FDDA513EDE31}"/>
    <hyperlink ref="U44" r:id="rId10" display="https://catalog.bcrc.firdi.org.tw/BcrcContent?bid=31621&amp;rowid=1" xr:uid="{E09DC1FA-6BFC-4D0B-98B9-AD7EFB07DBA9}"/>
    <hyperlink ref="U40" r:id="rId11" display="https://catalog.bcrc.firdi.org.tw/BcrcContent?bid=31512&amp;rowid=1" xr:uid="{4FA29E16-23C1-4920-AE8F-60F57CE779CE}"/>
    <hyperlink ref="U45" r:id="rId12" display="https://catalog.bcrc.firdi.org.tw/BcrcContent?bid=10723%3Csup%3ET%3C/sup%3E&amp;rowid=1" xr:uid="{5A7D93D0-2948-4495-9718-F740F4EDFF31}"/>
    <hyperlink ref="U41" r:id="rId13" display="https://catalog.bcrc.firdi.org.tw/BcrcContent?bid=32073&amp;rowid=1" xr:uid="{3BDDCF47-CCA1-43F9-8FA6-9039AF1FF5E7}"/>
    <hyperlink ref="U14" r:id="rId14" display="https://catalog.bcrc.firdi.org.tw/BcrcContent?bid=12154&amp;rowid=1" xr:uid="{4CEB77BC-E72F-49B0-BF8A-E75AE2F29810}"/>
    <hyperlink ref="U15" r:id="rId15" display="https://catalog.bcrc.firdi.org.tw/BcrcContent?bid=10451&amp;rowid=1" xr:uid="{C32B4150-7A3B-4A04-9F62-C409AFFF468E}"/>
    <hyperlink ref="U16" r:id="rId16" display="https://catalog.bcrc.firdi.org.tw/BcrcContent?bid=15211&amp;rowid=1" xr:uid="{974C8BD2-E2E6-4F18-802D-B42A47E5793B}"/>
    <hyperlink ref="U17" r:id="rId17" display="https://catalog.bcrc.firdi.org.tw/BcrcContent?bid=11030&amp;rowid=1" xr:uid="{B8A5F7F3-6BEB-46EA-B593-32AA36CAA07B}"/>
    <hyperlink ref="U18" r:id="rId18" display="https://catalog.bcrc.firdi.org.tw/BcrcContent?bid=10447&amp;rowid=1" xr:uid="{1C45F68F-47DA-47AF-BA86-6EF35494EEFC}"/>
    <hyperlink ref="U19" r:id="rId19" display="https://catalog.bcrc.firdi.org.tw/BcrcContent?bid=10789&amp;rowid=1" xr:uid="{4CC6DA8C-7394-4D39-9B31-ADA8B1BF90CB}"/>
    <hyperlink ref="U20" r:id="rId20" display="https://catalog.bcrc.firdi.org.tw/BcrcContent?bid=10793&amp;rowid=1" xr:uid="{0394DCB8-7048-47B1-BA78-8BF6A23D95ED}"/>
    <hyperlink ref="U21" r:id="rId21" display="https://catalog.bcrc.firdi.org.tw/BcrcContent?bid=14848&amp;rowid=1" xr:uid="{68D8742D-C1D8-47B6-8C1F-FF101EE8EE1B}"/>
    <hyperlink ref="U22" r:id="rId22" display="https://catalog.bcrc.firdi.org.tw/BcrcContent?bid=11634&amp;rowid=1" xr:uid="{4ECE35AB-EA99-4575-925F-14A51CF1F16F}"/>
    <hyperlink ref="U23" r:id="rId23" display="https://catalog.bcrc.firdi.org.tw/BcrcContent?bid=11633&amp;rowid=1" xr:uid="{98E622B4-BF0D-4830-B7E2-AEAFD9313B7A}"/>
    <hyperlink ref="U24" r:id="rId24" display="https://catalog.bcrc.firdi.org.tw/BcrcContent?bid=10591&amp;rowid=1" xr:uid="{36A051AB-32B2-4FA9-808E-53142149C0A4}"/>
    <hyperlink ref="U25" r:id="rId25" display="https://catalog.bcrc.firdi.org.tw/BcrcContent?bid=13856&amp;rowid=1" xr:uid="{306B07B8-0A43-4145-8615-C0821E4E568B}"/>
    <hyperlink ref="U26" r:id="rId26" display="https://catalog.bcrc.firdi.org.tw/BcrcContent?bid=12903&amp;rowid=1" xr:uid="{87943249-51FE-46D3-BBA4-C1ABE045A876}"/>
    <hyperlink ref="U27" r:id="rId27" display="https://catalog.bcrc.firdi.org.tw/BcrcContent?bid=21538&amp;rowid=1" xr:uid="{1454771A-85E7-4FAC-9B2F-A40CA0EC16AC}"/>
    <hyperlink ref="U28" r:id="rId28" display="https://catalog.bcrc.firdi.org.tw/BcrcContent?bid=22950&amp;rowid=1" xr:uid="{8203C933-E9AB-491C-897B-316DC9F80972}"/>
    <hyperlink ref="U29" r:id="rId29" display="https://catalog.bcrc.firdi.org.tw/BcrcContent?bid=30506&amp;rowid=1" xr:uid="{6102142D-7D7F-4255-A45B-BF48B992D5D3}"/>
    <hyperlink ref="U30" r:id="rId30" display="https://catalog.bcrc.firdi.org.tw/BcrcContent?bid=12947&amp;rowid=1" xr:uid="{B87BDE93-A39A-4FF1-BF12-62E2FDB3C8E8}"/>
    <hyperlink ref="U31" r:id="rId31" display="https://catalog.bcrc.firdi.org.tw/BcrcContent?bid=10747&amp;rowid=1" xr:uid="{C0E6C9A3-A95F-4AEA-AAFE-25CD0715F80F}"/>
    <hyperlink ref="U32" r:id="rId32" display="https://catalog.bcrc.firdi.org.tw/BcrcContent?bid=16082&amp;rowid=1" xr:uid="{F7E18B26-3D0F-46CF-8F37-9037F389E293}"/>
  </hyperlinks>
  <pageMargins left="0.7" right="0.7" top="0.75" bottom="0.75" header="0.3" footer="0.3"/>
  <pageSetup paperSize="9" scale="77" orientation="portrait" r:id="rId33"/>
  <drawing r:id="rId34"/>
  <legacyDrawing r:id="rId35"/>
  <mc:AlternateContent xmlns:mc="http://schemas.openxmlformats.org/markup-compatibility/2006">
    <mc:Choice Requires="x14">
      <controls>
        <mc:AlternateContent xmlns:mc="http://schemas.openxmlformats.org/markup-compatibility/2006">
          <mc:Choice Requires="x14">
            <control shapeId="1028" r:id="rId36" name="Check Box 4">
              <controlPr defaultSize="0" autoFill="0" autoLine="0" autoPict="0">
                <anchor moveWithCells="1">
                  <from>
                    <xdr:col>2</xdr:col>
                    <xdr:colOff>0</xdr:colOff>
                    <xdr:row>4</xdr:row>
                    <xdr:rowOff>0</xdr:rowOff>
                  </from>
                  <to>
                    <xdr:col>3</xdr:col>
                    <xdr:colOff>57150</xdr:colOff>
                    <xdr:row>5</xdr:row>
                    <xdr:rowOff>9525</xdr:rowOff>
                  </to>
                </anchor>
              </controlPr>
            </control>
          </mc:Choice>
        </mc:AlternateContent>
        <mc:AlternateContent xmlns:mc="http://schemas.openxmlformats.org/markup-compatibility/2006">
          <mc:Choice Requires="x14">
            <control shapeId="1029" r:id="rId37" name="Check Box 5">
              <controlPr defaultSize="0" autoFill="0" autoLine="0" autoPict="0">
                <anchor moveWithCells="1">
                  <from>
                    <xdr:col>2</xdr:col>
                    <xdr:colOff>0</xdr:colOff>
                    <xdr:row>5</xdr:row>
                    <xdr:rowOff>0</xdr:rowOff>
                  </from>
                  <to>
                    <xdr:col>3</xdr:col>
                    <xdr:colOff>57150</xdr:colOff>
                    <xdr:row>6</xdr:row>
                    <xdr:rowOff>9525</xdr:rowOff>
                  </to>
                </anchor>
              </controlPr>
            </control>
          </mc:Choice>
        </mc:AlternateContent>
        <mc:AlternateContent xmlns:mc="http://schemas.openxmlformats.org/markup-compatibility/2006">
          <mc:Choice Requires="x14">
            <control shapeId="1030" r:id="rId38" name="Check Box 6">
              <controlPr defaultSize="0" autoFill="0" autoLine="0" autoPict="0">
                <anchor moveWithCells="1">
                  <from>
                    <xdr:col>2</xdr:col>
                    <xdr:colOff>0</xdr:colOff>
                    <xdr:row>6</xdr:row>
                    <xdr:rowOff>0</xdr:rowOff>
                  </from>
                  <to>
                    <xdr:col>3</xdr:col>
                    <xdr:colOff>57150</xdr:colOff>
                    <xdr:row>7</xdr:row>
                    <xdr:rowOff>9525</xdr:rowOff>
                  </to>
                </anchor>
              </controlPr>
            </control>
          </mc:Choice>
        </mc:AlternateContent>
        <mc:AlternateContent xmlns:mc="http://schemas.openxmlformats.org/markup-compatibility/2006">
          <mc:Choice Requires="x14">
            <control shapeId="1031" r:id="rId39" name="Check Box 7">
              <controlPr defaultSize="0" autoFill="0" autoLine="0" autoPict="0">
                <anchor moveWithCells="1">
                  <from>
                    <xdr:col>7</xdr:col>
                    <xdr:colOff>0</xdr:colOff>
                    <xdr:row>4</xdr:row>
                    <xdr:rowOff>0</xdr:rowOff>
                  </from>
                  <to>
                    <xdr:col>8</xdr:col>
                    <xdr:colOff>57150</xdr:colOff>
                    <xdr:row>5</xdr:row>
                    <xdr:rowOff>9525</xdr:rowOff>
                  </to>
                </anchor>
              </controlPr>
            </control>
          </mc:Choice>
        </mc:AlternateContent>
        <mc:AlternateContent xmlns:mc="http://schemas.openxmlformats.org/markup-compatibility/2006">
          <mc:Choice Requires="x14">
            <control shapeId="1032" r:id="rId40" name="Check Box 8">
              <controlPr defaultSize="0" autoFill="0" autoLine="0" autoPict="0">
                <anchor moveWithCells="1">
                  <from>
                    <xdr:col>7</xdr:col>
                    <xdr:colOff>0</xdr:colOff>
                    <xdr:row>5</xdr:row>
                    <xdr:rowOff>0</xdr:rowOff>
                  </from>
                  <to>
                    <xdr:col>8</xdr:col>
                    <xdr:colOff>57150</xdr:colOff>
                    <xdr:row>6</xdr:row>
                    <xdr:rowOff>9525</xdr:rowOff>
                  </to>
                </anchor>
              </controlPr>
            </control>
          </mc:Choice>
        </mc:AlternateContent>
        <mc:AlternateContent xmlns:mc="http://schemas.openxmlformats.org/markup-compatibility/2006">
          <mc:Choice Requires="x14">
            <control shapeId="1033" r:id="rId41" name="Check Box 9">
              <controlPr defaultSize="0" autoFill="0" autoLine="0" autoPict="0">
                <anchor moveWithCells="1">
                  <from>
                    <xdr:col>7</xdr:col>
                    <xdr:colOff>0</xdr:colOff>
                    <xdr:row>6</xdr:row>
                    <xdr:rowOff>0</xdr:rowOff>
                  </from>
                  <to>
                    <xdr:col>8</xdr:col>
                    <xdr:colOff>57150</xdr:colOff>
                    <xdr:row>7</xdr:row>
                    <xdr:rowOff>9525</xdr:rowOff>
                  </to>
                </anchor>
              </controlPr>
            </control>
          </mc:Choice>
        </mc:AlternateContent>
        <mc:AlternateContent xmlns:mc="http://schemas.openxmlformats.org/markup-compatibility/2006">
          <mc:Choice Requires="x14">
            <control shapeId="1034" r:id="rId42" name="Check Box 10">
              <controlPr defaultSize="0" autoFill="0" autoLine="0" autoPict="0">
                <anchor moveWithCells="1">
                  <from>
                    <xdr:col>12</xdr:col>
                    <xdr:colOff>0</xdr:colOff>
                    <xdr:row>4</xdr:row>
                    <xdr:rowOff>0</xdr:rowOff>
                  </from>
                  <to>
                    <xdr:col>13</xdr:col>
                    <xdr:colOff>57150</xdr:colOff>
                    <xdr:row>5</xdr:row>
                    <xdr:rowOff>9525</xdr:rowOff>
                  </to>
                </anchor>
              </controlPr>
            </control>
          </mc:Choice>
        </mc:AlternateContent>
        <mc:AlternateContent xmlns:mc="http://schemas.openxmlformats.org/markup-compatibility/2006">
          <mc:Choice Requires="x14">
            <control shapeId="1035" r:id="rId43" name="Check Box 11">
              <controlPr defaultSize="0" autoFill="0" autoLine="0" autoPict="0">
                <anchor moveWithCells="1">
                  <from>
                    <xdr:col>12</xdr:col>
                    <xdr:colOff>0</xdr:colOff>
                    <xdr:row>5</xdr:row>
                    <xdr:rowOff>0</xdr:rowOff>
                  </from>
                  <to>
                    <xdr:col>13</xdr:col>
                    <xdr:colOff>57150</xdr:colOff>
                    <xdr:row>6</xdr:row>
                    <xdr:rowOff>9525</xdr:rowOff>
                  </to>
                </anchor>
              </controlPr>
            </control>
          </mc:Choice>
        </mc:AlternateContent>
        <mc:AlternateContent xmlns:mc="http://schemas.openxmlformats.org/markup-compatibility/2006">
          <mc:Choice Requires="x14">
            <control shapeId="1036" r:id="rId44" name="Check Box 12">
              <controlPr defaultSize="0" autoFill="0" autoLine="0" autoPict="0">
                <anchor moveWithCells="1">
                  <from>
                    <xdr:col>12</xdr:col>
                    <xdr:colOff>0</xdr:colOff>
                    <xdr:row>6</xdr:row>
                    <xdr:rowOff>0</xdr:rowOff>
                  </from>
                  <to>
                    <xdr:col>13</xdr:col>
                    <xdr:colOff>57150</xdr:colOff>
                    <xdr:row>7</xdr:row>
                    <xdr:rowOff>9525</xdr:rowOff>
                  </to>
                </anchor>
              </controlPr>
            </control>
          </mc:Choice>
        </mc:AlternateContent>
        <mc:AlternateContent xmlns:mc="http://schemas.openxmlformats.org/markup-compatibility/2006">
          <mc:Choice Requires="x14">
            <control shapeId="1037" r:id="rId45" name="Check Box 13">
              <controlPr defaultSize="0" autoFill="0" autoLine="0" autoPict="0">
                <anchor moveWithCells="1">
                  <from>
                    <xdr:col>17</xdr:col>
                    <xdr:colOff>0</xdr:colOff>
                    <xdr:row>4</xdr:row>
                    <xdr:rowOff>0</xdr:rowOff>
                  </from>
                  <to>
                    <xdr:col>18</xdr:col>
                    <xdr:colOff>57150</xdr:colOff>
                    <xdr:row>5</xdr:row>
                    <xdr:rowOff>9525</xdr:rowOff>
                  </to>
                </anchor>
              </controlPr>
            </control>
          </mc:Choice>
        </mc:AlternateContent>
        <mc:AlternateContent xmlns:mc="http://schemas.openxmlformats.org/markup-compatibility/2006">
          <mc:Choice Requires="x14">
            <control shapeId="1038" r:id="rId46" name="Check Box 14">
              <controlPr defaultSize="0" autoFill="0" autoLine="0" autoPict="0">
                <anchor moveWithCells="1">
                  <from>
                    <xdr:col>17</xdr:col>
                    <xdr:colOff>0</xdr:colOff>
                    <xdr:row>5</xdr:row>
                    <xdr:rowOff>0</xdr:rowOff>
                  </from>
                  <to>
                    <xdr:col>18</xdr:col>
                    <xdr:colOff>57150</xdr:colOff>
                    <xdr:row>6</xdr:row>
                    <xdr:rowOff>9525</xdr:rowOff>
                  </to>
                </anchor>
              </controlPr>
            </control>
          </mc:Choice>
        </mc:AlternateContent>
        <mc:AlternateContent xmlns:mc="http://schemas.openxmlformats.org/markup-compatibility/2006">
          <mc:Choice Requires="x14">
            <control shapeId="1039" r:id="rId47" name="Check Box 15">
              <controlPr defaultSize="0" autoFill="0" autoLine="0" autoPict="0">
                <anchor moveWithCells="1">
                  <from>
                    <xdr:col>17</xdr:col>
                    <xdr:colOff>0</xdr:colOff>
                    <xdr:row>6</xdr:row>
                    <xdr:rowOff>0</xdr:rowOff>
                  </from>
                  <to>
                    <xdr:col>18</xdr:col>
                    <xdr:colOff>57150</xdr:colOff>
                    <xdr:row>7</xdr:row>
                    <xdr:rowOff>9525</xdr:rowOff>
                  </to>
                </anchor>
              </controlPr>
            </control>
          </mc:Choice>
        </mc:AlternateContent>
        <mc:AlternateContent xmlns:mc="http://schemas.openxmlformats.org/markup-compatibility/2006">
          <mc:Choice Requires="x14">
            <control shapeId="1040" r:id="rId48" name="Check Box 16">
              <controlPr defaultSize="0" autoFill="0" autoLine="0" autoPict="0">
                <anchor moveWithCells="1">
                  <from>
                    <xdr:col>23</xdr:col>
                    <xdr:colOff>0</xdr:colOff>
                    <xdr:row>4</xdr:row>
                    <xdr:rowOff>0</xdr:rowOff>
                  </from>
                  <to>
                    <xdr:col>24</xdr:col>
                    <xdr:colOff>57150</xdr:colOff>
                    <xdr:row>5</xdr:row>
                    <xdr:rowOff>9525</xdr:rowOff>
                  </to>
                </anchor>
              </controlPr>
            </control>
          </mc:Choice>
        </mc:AlternateContent>
        <mc:AlternateContent xmlns:mc="http://schemas.openxmlformats.org/markup-compatibility/2006">
          <mc:Choice Requires="x14">
            <control shapeId="1041" r:id="rId49" name="Check Box 17">
              <controlPr defaultSize="0" autoFill="0" autoLine="0" autoPict="0">
                <anchor moveWithCells="1">
                  <from>
                    <xdr:col>23</xdr:col>
                    <xdr:colOff>0</xdr:colOff>
                    <xdr:row>5</xdr:row>
                    <xdr:rowOff>0</xdr:rowOff>
                  </from>
                  <to>
                    <xdr:col>24</xdr:col>
                    <xdr:colOff>57150</xdr:colOff>
                    <xdr:row>6</xdr:row>
                    <xdr:rowOff>9525</xdr:rowOff>
                  </to>
                </anchor>
              </controlPr>
            </control>
          </mc:Choice>
        </mc:AlternateContent>
        <mc:AlternateContent xmlns:mc="http://schemas.openxmlformats.org/markup-compatibility/2006">
          <mc:Choice Requires="x14">
            <control shapeId="1042" r:id="rId50" name="Check Box 18">
              <controlPr defaultSize="0" autoFill="0" autoLine="0" autoPict="0">
                <anchor moveWithCells="1">
                  <from>
                    <xdr:col>28</xdr:col>
                    <xdr:colOff>0</xdr:colOff>
                    <xdr:row>4</xdr:row>
                    <xdr:rowOff>0</xdr:rowOff>
                  </from>
                  <to>
                    <xdr:col>29</xdr:col>
                    <xdr:colOff>57150</xdr:colOff>
                    <xdr:row>5</xdr:row>
                    <xdr:rowOff>9525</xdr:rowOff>
                  </to>
                </anchor>
              </controlPr>
            </control>
          </mc:Choice>
        </mc:AlternateContent>
        <mc:AlternateContent xmlns:mc="http://schemas.openxmlformats.org/markup-compatibility/2006">
          <mc:Choice Requires="x14">
            <control shapeId="1043" r:id="rId51" name="Check Box 19">
              <controlPr defaultSize="0" autoFill="0" autoLine="0" autoPict="0">
                <anchor moveWithCells="1">
                  <from>
                    <xdr:col>28</xdr:col>
                    <xdr:colOff>0</xdr:colOff>
                    <xdr:row>5</xdr:row>
                    <xdr:rowOff>0</xdr:rowOff>
                  </from>
                  <to>
                    <xdr:col>29</xdr:col>
                    <xdr:colOff>57150</xdr:colOff>
                    <xdr:row>6</xdr:row>
                    <xdr:rowOff>9525</xdr:rowOff>
                  </to>
                </anchor>
              </controlPr>
            </control>
          </mc:Choice>
        </mc:AlternateContent>
        <mc:AlternateContent xmlns:mc="http://schemas.openxmlformats.org/markup-compatibility/2006">
          <mc:Choice Requires="x14">
            <control shapeId="1044" r:id="rId52" name="Check Box 20">
              <controlPr defaultSize="0" autoFill="0" autoLine="0" autoPict="0">
                <anchor moveWithCells="1">
                  <from>
                    <xdr:col>2</xdr:col>
                    <xdr:colOff>0</xdr:colOff>
                    <xdr:row>9</xdr:row>
                    <xdr:rowOff>0</xdr:rowOff>
                  </from>
                  <to>
                    <xdr:col>3</xdr:col>
                    <xdr:colOff>57150</xdr:colOff>
                    <xdr:row>10</xdr:row>
                    <xdr:rowOff>9525</xdr:rowOff>
                  </to>
                </anchor>
              </controlPr>
            </control>
          </mc:Choice>
        </mc:AlternateContent>
        <mc:AlternateContent xmlns:mc="http://schemas.openxmlformats.org/markup-compatibility/2006">
          <mc:Choice Requires="x14">
            <control shapeId="1045" r:id="rId53" name="Check Box 21">
              <controlPr defaultSize="0" autoFill="0" autoLine="0" autoPict="0">
                <anchor moveWithCells="1">
                  <from>
                    <xdr:col>2</xdr:col>
                    <xdr:colOff>0</xdr:colOff>
                    <xdr:row>10</xdr:row>
                    <xdr:rowOff>0</xdr:rowOff>
                  </from>
                  <to>
                    <xdr:col>3</xdr:col>
                    <xdr:colOff>57150</xdr:colOff>
                    <xdr:row>11</xdr:row>
                    <xdr:rowOff>9525</xdr:rowOff>
                  </to>
                </anchor>
              </controlPr>
            </control>
          </mc:Choice>
        </mc:AlternateContent>
        <mc:AlternateContent xmlns:mc="http://schemas.openxmlformats.org/markup-compatibility/2006">
          <mc:Choice Requires="x14">
            <control shapeId="1046" r:id="rId54" name="Check Box 22">
              <controlPr defaultSize="0" autoFill="0" autoLine="0" autoPict="0">
                <anchor moveWithCells="1">
                  <from>
                    <xdr:col>6</xdr:col>
                    <xdr:colOff>0</xdr:colOff>
                    <xdr:row>9</xdr:row>
                    <xdr:rowOff>0</xdr:rowOff>
                  </from>
                  <to>
                    <xdr:col>7</xdr:col>
                    <xdr:colOff>57150</xdr:colOff>
                    <xdr:row>10</xdr:row>
                    <xdr:rowOff>9525</xdr:rowOff>
                  </to>
                </anchor>
              </controlPr>
            </control>
          </mc:Choice>
        </mc:AlternateContent>
        <mc:AlternateContent xmlns:mc="http://schemas.openxmlformats.org/markup-compatibility/2006">
          <mc:Choice Requires="x14">
            <control shapeId="1047" r:id="rId55" name="Check Box 23">
              <controlPr defaultSize="0" autoFill="0" autoLine="0" autoPict="0">
                <anchor moveWithCells="1">
                  <from>
                    <xdr:col>10</xdr:col>
                    <xdr:colOff>0</xdr:colOff>
                    <xdr:row>9</xdr:row>
                    <xdr:rowOff>0</xdr:rowOff>
                  </from>
                  <to>
                    <xdr:col>11</xdr:col>
                    <xdr:colOff>57150</xdr:colOff>
                    <xdr:row>10</xdr:row>
                    <xdr:rowOff>9525</xdr:rowOff>
                  </to>
                </anchor>
              </controlPr>
            </control>
          </mc:Choice>
        </mc:AlternateContent>
        <mc:AlternateContent xmlns:mc="http://schemas.openxmlformats.org/markup-compatibility/2006">
          <mc:Choice Requires="x14">
            <control shapeId="1048" r:id="rId56" name="Check Box 24">
              <controlPr defaultSize="0" autoFill="0" autoLine="0" autoPict="0">
                <anchor moveWithCells="1">
                  <from>
                    <xdr:col>14</xdr:col>
                    <xdr:colOff>0</xdr:colOff>
                    <xdr:row>9</xdr:row>
                    <xdr:rowOff>0</xdr:rowOff>
                  </from>
                  <to>
                    <xdr:col>15</xdr:col>
                    <xdr:colOff>57150</xdr:colOff>
                    <xdr:row>10</xdr:row>
                    <xdr:rowOff>9525</xdr:rowOff>
                  </to>
                </anchor>
              </controlPr>
            </control>
          </mc:Choice>
        </mc:AlternateContent>
        <mc:AlternateContent xmlns:mc="http://schemas.openxmlformats.org/markup-compatibility/2006">
          <mc:Choice Requires="x14">
            <control shapeId="1049" r:id="rId57" name="Check Box 25">
              <controlPr defaultSize="0" autoFill="0" autoLine="0" autoPict="0">
                <anchor moveWithCells="1">
                  <from>
                    <xdr:col>18</xdr:col>
                    <xdr:colOff>0</xdr:colOff>
                    <xdr:row>9</xdr:row>
                    <xdr:rowOff>0</xdr:rowOff>
                  </from>
                  <to>
                    <xdr:col>19</xdr:col>
                    <xdr:colOff>57150</xdr:colOff>
                    <xdr:row>10</xdr:row>
                    <xdr:rowOff>9525</xdr:rowOff>
                  </to>
                </anchor>
              </controlPr>
            </control>
          </mc:Choice>
        </mc:AlternateContent>
        <mc:AlternateContent xmlns:mc="http://schemas.openxmlformats.org/markup-compatibility/2006">
          <mc:Choice Requires="x14">
            <control shapeId="1050" r:id="rId58" name="Check Box 26">
              <controlPr defaultSize="0" autoFill="0" autoLine="0" autoPict="0">
                <anchor moveWithCells="1">
                  <from>
                    <xdr:col>22</xdr:col>
                    <xdr:colOff>0</xdr:colOff>
                    <xdr:row>9</xdr:row>
                    <xdr:rowOff>0</xdr:rowOff>
                  </from>
                  <to>
                    <xdr:col>23</xdr:col>
                    <xdr:colOff>57150</xdr:colOff>
                    <xdr:row>10</xdr:row>
                    <xdr:rowOff>9525</xdr:rowOff>
                  </to>
                </anchor>
              </controlPr>
            </control>
          </mc:Choice>
        </mc:AlternateContent>
        <mc:AlternateContent xmlns:mc="http://schemas.openxmlformats.org/markup-compatibility/2006">
          <mc:Choice Requires="x14">
            <control shapeId="1051" r:id="rId59" name="Check Box 27">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1052" r:id="rId60" name="Check Box 28">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1053" r:id="rId61" name="Check Box 29">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1054" r:id="rId62" name="Check Box 30">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1055" r:id="rId63" name="Check Box 31">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1056" r:id="rId64" name="Check Box 32">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1057" r:id="rId65" name="Check Box 33">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1058" r:id="rId66" name="Check Box 34">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1059" r:id="rId67" name="Check Box 35">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1060" r:id="rId68" name="Check Box 36">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1061" r:id="rId69" name="Check Box 37">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1062" r:id="rId70" name="Check Box 38">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1063" r:id="rId71" name="Check Box 39">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1064" r:id="rId72" name="Check Box 40">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1065" r:id="rId73" name="Check Box 41">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1066" r:id="rId74" name="Check Box 42">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1067" r:id="rId75" name="Check Box 43">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1068" r:id="rId76" name="Check Box 44">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1069" r:id="rId77" name="Check Box 45">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1070" r:id="rId78" name="Check Box 46">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1071" r:id="rId79" name="Check Box 47">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1072" r:id="rId80" name="Check Box 48">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1073" r:id="rId81" name="Check Box 49">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1074" r:id="rId82" name="Check Box 50">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1075" r:id="rId83" name="Check Box 51">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1076" r:id="rId84" name="Check Box 52">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1077" r:id="rId85" name="Check Box 53">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1078" r:id="rId86" name="Check Box 54">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1079" r:id="rId87" name="Check Box 55">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1080" r:id="rId88" name="Check Box 56">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1081" r:id="rId89" name="Check Box 57">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1082" r:id="rId90" name="Check Box 58">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1083" r:id="rId91" name="Check Box 59">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FD3A-0833-4083-A9DC-313ABEA9CB2E}">
  <sheetPr codeName="Sheet10"/>
  <dimension ref="B1:F6"/>
  <sheetViews>
    <sheetView workbookViewId="0">
      <selection activeCell="F8" sqref="F8"/>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2:6">
      <c r="E1" s="2" t="s">
        <v>111</v>
      </c>
      <c r="F1" s="2" t="s">
        <v>257</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256</v>
      </c>
      <c r="D2" s="25" t="str">
        <f>IF('抗菌試驗 測試項目'!AY3="","",'抗菌試驗 測試項目'!AY3)</f>
        <v/>
      </c>
      <c r="E2" s="2" t="s">
        <v>112</v>
      </c>
      <c r="F2" s="2" t="s">
        <v>482</v>
      </c>
    </row>
    <row r="3" spans="2:6">
      <c r="B3" s="24"/>
      <c r="E3" s="2" t="s">
        <v>113</v>
      </c>
      <c r="F3" s="2">
        <v>3.3</v>
      </c>
    </row>
    <row r="4" spans="2:6">
      <c r="B4" s="24"/>
      <c r="E4" s="2" t="s">
        <v>114</v>
      </c>
      <c r="F4" s="26" t="s">
        <v>486</v>
      </c>
    </row>
    <row r="5" spans="2:6">
      <c r="D5" s="25"/>
      <c r="E5" s="2" t="s">
        <v>115</v>
      </c>
      <c r="F5" s="2" t="s">
        <v>116</v>
      </c>
    </row>
    <row r="6" spans="2:6">
      <c r="E6" s="2" t="s">
        <v>117</v>
      </c>
      <c r="F6" s="2" t="s">
        <v>118</v>
      </c>
    </row>
  </sheetData>
  <sheetProtection algorithmName="SHA-512" hashValue="arD9bX4PLi/Ub2X+ul1hDXYf4n7AfMchpQfy6up0p0JVLo1469uQHu7d8y19TdlgTDFp2Xte9/wUFVi1pbSsmQ==" saltValue="SAV3/XCL8uhgS7h8hCI3OQ==" spinCount="100000" sheet="1" scenarios="1" formatCells="0" formatRows="0"/>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5672D-6E3F-4635-BD40-21F7AB33F4DA}">
  <sheetPr codeName="Sheet14">
    <pageSetUpPr fitToPage="1"/>
  </sheetPr>
  <dimension ref="A1:CJ87"/>
  <sheetViews>
    <sheetView tabSelected="1" view="pageBreakPreview" zoomScale="130" zoomScaleNormal="100" zoomScaleSheetLayoutView="130" workbookViewId="0"/>
  </sheetViews>
  <sheetFormatPr defaultRowHeight="15.75"/>
  <cols>
    <col min="1" max="1" width="23.42578125" style="14" customWidth="1"/>
    <col min="2" max="3" width="3.7109375" style="348" customWidth="1"/>
    <col min="4" max="4" width="2.7109375" style="348" customWidth="1"/>
    <col min="5" max="8" width="4.28515625" style="348" customWidth="1"/>
    <col min="9" max="9" width="2.7109375" style="348" customWidth="1"/>
    <col min="10" max="13" width="4.28515625" style="348" customWidth="1"/>
    <col min="14" max="14" width="2.7109375" style="348" customWidth="1"/>
    <col min="15" max="20" width="4.28515625" style="348" customWidth="1"/>
    <col min="21" max="21" width="2.7109375" style="348" customWidth="1"/>
    <col min="22" max="23" width="4.28515625" style="348" customWidth="1"/>
    <col min="24" max="25" width="4.28515625" style="348" hidden="1" customWidth="1"/>
    <col min="26" max="27" width="4.28515625" style="348" customWidth="1"/>
    <col min="28" max="28" width="4.28515625" style="348" hidden="1" customWidth="1"/>
    <col min="29" max="29" width="2.7109375" style="348" customWidth="1"/>
    <col min="30" max="34" width="4.28515625" style="348" customWidth="1"/>
    <col min="35" max="35" width="4.28515625" style="348" hidden="1" customWidth="1"/>
    <col min="36" max="36" width="1.42578125" style="348" customWidth="1"/>
    <col min="37" max="37" width="12" style="2" customWidth="1"/>
    <col min="38" max="38" width="15.7109375" hidden="1" customWidth="1"/>
    <col min="39" max="39" width="10.85546875" hidden="1" customWidth="1"/>
    <col min="40" max="41" width="9.140625" hidden="1" customWidth="1"/>
    <col min="42" max="42" width="9.140625" style="14" hidden="1" customWidth="1"/>
    <col min="43" max="43" width="10.85546875" style="63" hidden="1" customWidth="1"/>
    <col min="44" max="44" width="99.28515625" style="14" hidden="1" customWidth="1"/>
    <col min="45" max="45" width="9.42578125" customWidth="1"/>
    <col min="54" max="55" width="3.7109375" style="288" hidden="1" customWidth="1"/>
    <col min="56" max="56" width="2.7109375" style="288" hidden="1" customWidth="1"/>
    <col min="57" max="60" width="4.28515625" style="288" hidden="1" customWidth="1"/>
    <col min="61" max="61" width="2.7109375" style="288" hidden="1" customWidth="1"/>
    <col min="62" max="65" width="4.28515625" style="288" hidden="1" customWidth="1"/>
    <col min="66" max="66" width="2.7109375" style="288" hidden="1" customWidth="1"/>
    <col min="67" max="72" width="4.28515625" style="288" hidden="1" customWidth="1"/>
    <col min="73" max="73" width="2.7109375" style="288" hidden="1" customWidth="1"/>
    <col min="74" max="80" width="4.28515625" style="288" hidden="1" customWidth="1"/>
    <col min="81" max="81" width="2.7109375" style="288" hidden="1" customWidth="1"/>
    <col min="82" max="88" width="4.28515625" style="288" hidden="1" customWidth="1"/>
  </cols>
  <sheetData>
    <row r="1" spans="1:88" ht="15.95" customHeight="1" thickTop="1" thickBot="1">
      <c r="B1" s="382" t="s">
        <v>258</v>
      </c>
      <c r="C1" s="383"/>
      <c r="D1" s="383"/>
      <c r="E1" s="383"/>
      <c r="F1" s="383"/>
      <c r="G1" s="383"/>
      <c r="H1" s="383"/>
      <c r="I1" s="383"/>
      <c r="J1" s="383"/>
      <c r="K1" s="383"/>
      <c r="L1" s="383"/>
      <c r="M1" s="383" t="s">
        <v>259</v>
      </c>
      <c r="N1" s="383"/>
      <c r="O1" s="383"/>
      <c r="P1" s="383"/>
      <c r="Q1" s="383"/>
      <c r="R1" s="383"/>
      <c r="S1" s="383"/>
      <c r="T1" s="383"/>
      <c r="U1" s="383"/>
      <c r="V1" s="383"/>
      <c r="W1" s="383"/>
      <c r="X1" s="75"/>
      <c r="Y1" s="75"/>
      <c r="Z1" s="383" t="s">
        <v>260</v>
      </c>
      <c r="AA1" s="383"/>
      <c r="AB1" s="383"/>
      <c r="AC1" s="383"/>
      <c r="AD1" s="383"/>
      <c r="AE1" s="383"/>
      <c r="AF1" s="383"/>
      <c r="AG1" s="383"/>
      <c r="AH1" s="383"/>
      <c r="AI1" s="383"/>
      <c r="AJ1" s="384"/>
      <c r="AL1" s="76"/>
      <c r="BB1" s="77" t="s">
        <v>261</v>
      </c>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9"/>
    </row>
    <row r="2" spans="1:88" ht="18" hidden="1" customHeight="1" thickTop="1" thickBot="1">
      <c r="B2" s="80"/>
      <c r="C2" s="81"/>
      <c r="D2" s="82" t="s">
        <v>262</v>
      </c>
      <c r="E2" s="74"/>
      <c r="F2" s="74"/>
      <c r="G2" s="74"/>
      <c r="H2" s="74"/>
      <c r="I2" s="83"/>
      <c r="J2" s="83"/>
      <c r="K2" s="83"/>
      <c r="L2" s="83"/>
      <c r="M2" s="83"/>
      <c r="N2" s="83"/>
      <c r="O2" s="83"/>
      <c r="P2" s="83"/>
      <c r="Q2" s="83"/>
      <c r="R2" s="83"/>
      <c r="S2" s="83"/>
      <c r="T2" s="83"/>
      <c r="U2" s="84"/>
      <c r="V2" s="74"/>
      <c r="W2" s="74"/>
      <c r="X2" s="74"/>
      <c r="Y2" s="74"/>
      <c r="Z2" s="74"/>
      <c r="AA2" s="83"/>
      <c r="AB2" s="83"/>
      <c r="AC2" s="83"/>
      <c r="AD2" s="83"/>
      <c r="AE2" s="83"/>
      <c r="AF2" s="83"/>
      <c r="AG2" s="83"/>
      <c r="AH2" s="83"/>
      <c r="AI2" s="83"/>
      <c r="AJ2" s="85"/>
      <c r="AL2" s="86"/>
      <c r="AN2" s="64"/>
      <c r="AO2" s="64"/>
      <c r="BB2" s="87"/>
      <c r="BC2" s="88"/>
      <c r="BD2" s="89" t="s">
        <v>263</v>
      </c>
      <c r="BE2" s="90"/>
      <c r="BF2" s="90"/>
      <c r="BG2" s="90"/>
      <c r="BH2" s="90"/>
      <c r="BI2" s="90"/>
      <c r="BJ2" s="90"/>
      <c r="BK2" s="90"/>
      <c r="BL2" s="91"/>
      <c r="BM2" s="92"/>
      <c r="BN2" s="93"/>
      <c r="BO2" s="93"/>
      <c r="BP2" s="93"/>
      <c r="BQ2" s="93"/>
      <c r="BR2" s="93"/>
      <c r="BS2" s="93"/>
      <c r="BT2" s="94"/>
      <c r="BU2" s="95"/>
      <c r="BV2" s="96"/>
      <c r="BW2" s="96"/>
      <c r="BX2" s="96"/>
      <c r="BY2" s="96"/>
      <c r="BZ2" s="96"/>
      <c r="CA2" s="92"/>
      <c r="CB2" s="93"/>
      <c r="CC2" s="93"/>
      <c r="CD2" s="93"/>
      <c r="CE2" s="93"/>
      <c r="CF2" s="93"/>
      <c r="CG2" s="93"/>
      <c r="CH2" s="93"/>
      <c r="CI2" s="93"/>
      <c r="CJ2" s="97"/>
    </row>
    <row r="3" spans="1:88" ht="20.100000000000001" customHeight="1" thickTop="1">
      <c r="B3" s="385" t="s">
        <v>229</v>
      </c>
      <c r="C3" s="388" t="s">
        <v>230</v>
      </c>
      <c r="D3" s="392" t="s">
        <v>264</v>
      </c>
      <c r="E3" s="393"/>
      <c r="F3" s="393"/>
      <c r="G3" s="393"/>
      <c r="H3" s="393"/>
      <c r="I3" s="393"/>
      <c r="J3" s="393"/>
      <c r="K3" s="394"/>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6"/>
      <c r="AK3" s="98" t="str" cm="1">
        <f t="array" aca="1" ref="AK3" ca="1">IF($BU$25,IF(SUMPRODUCT(LEN(L3)-LEN(SUBSTITUTE(LOWER(L3), MID("abcdefghijklmnopqrstuvwxyz", ROW(INDIRECT("1:26")), 1), ""))) &lt;= 2, "←請填寫英文Please fill in English.",""),"")</f>
        <v/>
      </c>
      <c r="AL3" s="98"/>
      <c r="AO3" t="str">
        <f>彙整資料!B2</f>
        <v/>
      </c>
      <c r="BB3" s="99" t="s">
        <v>265</v>
      </c>
      <c r="BC3" s="100" t="s">
        <v>266</v>
      </c>
      <c r="BD3" s="101" t="s">
        <v>267</v>
      </c>
      <c r="BE3" s="102"/>
      <c r="BF3" s="102"/>
      <c r="BG3" s="102"/>
      <c r="BH3" s="102"/>
      <c r="BI3" s="102"/>
      <c r="BJ3" s="102"/>
      <c r="BK3" s="102"/>
      <c r="BL3" s="103"/>
      <c r="BM3" s="104"/>
      <c r="BN3" s="105"/>
      <c r="BO3" s="105"/>
      <c r="BP3" s="105"/>
      <c r="BQ3" s="105"/>
      <c r="BR3" s="105"/>
      <c r="BS3" s="105"/>
      <c r="BT3" s="105"/>
      <c r="BU3" s="105"/>
      <c r="BV3" s="105"/>
      <c r="BW3" s="105"/>
      <c r="BX3" s="105"/>
      <c r="BY3" s="105"/>
      <c r="BZ3" s="105"/>
      <c r="CA3" s="105"/>
      <c r="CB3" s="105"/>
      <c r="CC3" s="105"/>
      <c r="CD3" s="105"/>
      <c r="CE3" s="105"/>
      <c r="CF3" s="105"/>
      <c r="CG3" s="105"/>
      <c r="CH3" s="105"/>
      <c r="CI3" s="105"/>
      <c r="CJ3" s="106"/>
    </row>
    <row r="4" spans="1:88" ht="20.100000000000001" customHeight="1">
      <c r="B4" s="386"/>
      <c r="C4" s="389"/>
      <c r="D4" s="397" t="s">
        <v>268</v>
      </c>
      <c r="E4" s="398"/>
      <c r="F4" s="398"/>
      <c r="G4" s="398"/>
      <c r="H4" s="398"/>
      <c r="I4" s="398"/>
      <c r="J4" s="398"/>
      <c r="K4" s="399"/>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1"/>
      <c r="AK4" s="98" t="str" cm="1">
        <f t="array" aca="1" ref="AK4" ca="1">IF($BU$25,IF(SUMPRODUCT(LEN(L4)-LEN(SUBSTITUTE(LOWER(L4), MID("abcdefghijklmnopqrstuvwxyz", ROW(INDIRECT("1:26")), 1), ""))) &lt;= 2, "←請填寫英文Please fill in English.",""),"")</f>
        <v/>
      </c>
      <c r="AL4" s="98"/>
      <c r="BB4" s="87"/>
      <c r="BC4" s="107"/>
      <c r="BD4" s="108" t="s">
        <v>269</v>
      </c>
      <c r="BE4" s="109"/>
      <c r="BF4" s="109"/>
      <c r="BG4" s="109"/>
      <c r="BH4" s="109"/>
      <c r="BI4" s="109"/>
      <c r="BJ4" s="109"/>
      <c r="BK4" s="109"/>
      <c r="BL4" s="110"/>
      <c r="BM4" s="92"/>
      <c r="BN4" s="93"/>
      <c r="BO4" s="93"/>
      <c r="BP4" s="93"/>
      <c r="BQ4" s="93"/>
      <c r="BR4" s="93"/>
      <c r="BS4" s="93"/>
      <c r="BT4" s="93"/>
      <c r="BU4" s="93"/>
      <c r="BV4" s="93"/>
      <c r="BW4" s="93"/>
      <c r="BX4" s="93"/>
      <c r="BY4" s="93"/>
      <c r="BZ4" s="93"/>
      <c r="CA4" s="93"/>
      <c r="CB4" s="93"/>
      <c r="CC4" s="93"/>
      <c r="CD4" s="93"/>
      <c r="CE4" s="93"/>
      <c r="CF4" s="93"/>
      <c r="CG4" s="93"/>
      <c r="CH4" s="93"/>
      <c r="CI4" s="93"/>
      <c r="CJ4" s="111"/>
    </row>
    <row r="5" spans="1:88" ht="20.100000000000001" customHeight="1">
      <c r="B5" s="386"/>
      <c r="C5" s="389"/>
      <c r="D5" s="397" t="s">
        <v>270</v>
      </c>
      <c r="E5" s="398"/>
      <c r="F5" s="398"/>
      <c r="G5" s="398"/>
      <c r="H5" s="398"/>
      <c r="I5" s="398"/>
      <c r="J5" s="398"/>
      <c r="K5" s="399"/>
      <c r="L5" s="400"/>
      <c r="M5" s="400"/>
      <c r="N5" s="400"/>
      <c r="O5" s="400"/>
      <c r="P5" s="400"/>
      <c r="Q5" s="400"/>
      <c r="R5" s="400"/>
      <c r="S5" s="400"/>
      <c r="T5" s="414"/>
      <c r="U5" s="415" t="s">
        <v>271</v>
      </c>
      <c r="V5" s="416"/>
      <c r="W5" s="417"/>
      <c r="X5" s="112"/>
      <c r="Y5" s="112"/>
      <c r="Z5" s="400"/>
      <c r="AA5" s="400"/>
      <c r="AB5" s="400"/>
      <c r="AC5" s="400"/>
      <c r="AD5" s="400"/>
      <c r="AE5" s="400"/>
      <c r="AF5" s="400"/>
      <c r="AG5" s="400"/>
      <c r="AH5" s="400"/>
      <c r="AI5" s="400"/>
      <c r="AJ5" s="401"/>
      <c r="AK5" s="98"/>
      <c r="AL5" s="98"/>
      <c r="BB5" s="87"/>
      <c r="BC5" s="107"/>
      <c r="BD5" s="113" t="s">
        <v>272</v>
      </c>
      <c r="BE5" s="114"/>
      <c r="BF5" s="114"/>
      <c r="BG5" s="114"/>
      <c r="BH5" s="114"/>
      <c r="BI5" s="114"/>
      <c r="BJ5" s="114"/>
      <c r="BK5" s="114"/>
      <c r="BL5" s="115"/>
      <c r="BM5" s="92"/>
      <c r="BN5" s="93"/>
      <c r="BO5" s="93"/>
      <c r="BP5" s="93"/>
      <c r="BQ5" s="93"/>
      <c r="BR5" s="93"/>
      <c r="BS5" s="93"/>
      <c r="BT5" s="94"/>
      <c r="BU5" s="116" t="s">
        <v>273</v>
      </c>
      <c r="BV5" s="117"/>
      <c r="BW5" s="118"/>
      <c r="BX5" s="117"/>
      <c r="BY5" s="117"/>
      <c r="BZ5" s="93"/>
      <c r="CA5" s="93"/>
      <c r="CB5" s="93"/>
      <c r="CC5" s="93"/>
      <c r="CD5" s="93"/>
      <c r="CE5" s="93"/>
      <c r="CF5" s="93"/>
      <c r="CG5" s="93"/>
      <c r="CH5" s="93"/>
      <c r="CI5" s="93"/>
      <c r="CJ5" s="111"/>
    </row>
    <row r="6" spans="1:88" ht="20.100000000000001" customHeight="1">
      <c r="A6" s="119"/>
      <c r="B6" s="386"/>
      <c r="C6" s="389"/>
      <c r="D6" s="397" t="s">
        <v>274</v>
      </c>
      <c r="E6" s="398"/>
      <c r="F6" s="398"/>
      <c r="G6" s="398"/>
      <c r="H6" s="398"/>
      <c r="I6" s="398"/>
      <c r="J6" s="398"/>
      <c r="K6" s="398"/>
      <c r="L6" s="413"/>
      <c r="M6" s="400"/>
      <c r="N6" s="400"/>
      <c r="O6" s="400"/>
      <c r="P6" s="400"/>
      <c r="Q6" s="400"/>
      <c r="R6" s="400"/>
      <c r="S6" s="400"/>
      <c r="T6" s="400"/>
      <c r="U6" s="400"/>
      <c r="V6" s="400"/>
      <c r="W6" s="400"/>
      <c r="X6" s="400"/>
      <c r="Y6" s="400"/>
      <c r="Z6" s="400"/>
      <c r="AA6" s="400"/>
      <c r="AB6" s="400"/>
      <c r="AC6" s="400"/>
      <c r="AD6" s="400"/>
      <c r="AE6" s="400"/>
      <c r="AF6" s="400"/>
      <c r="AG6" s="400"/>
      <c r="AH6" s="400"/>
      <c r="AI6" s="400"/>
      <c r="AJ6" s="401"/>
      <c r="AK6" s="98" t="str" cm="1">
        <f t="array" aca="1" ref="AK6" ca="1">IF($BU$25,IF(SUMPRODUCT(LEN(L6)-LEN(SUBSTITUTE(LOWER(L6), MID("abcdefghijklmnopqrstuvwxyz", ROW(INDIRECT("1:26")), 1), ""))) &lt;= 2, "←請填寫英文Please fill in English.",""),"")</f>
        <v/>
      </c>
      <c r="AL6" s="98"/>
      <c r="BB6" s="87"/>
      <c r="BC6" s="107"/>
      <c r="BD6" s="108" t="s">
        <v>275</v>
      </c>
      <c r="BE6" s="109"/>
      <c r="BF6" s="109"/>
      <c r="BG6" s="109"/>
      <c r="BH6" s="109"/>
      <c r="BI6" s="109"/>
      <c r="BJ6" s="109"/>
      <c r="BK6" s="109"/>
      <c r="BL6" s="110"/>
      <c r="BM6" s="92"/>
      <c r="BN6" s="93"/>
      <c r="BO6" s="93"/>
      <c r="BP6" s="93"/>
      <c r="BQ6" s="93"/>
      <c r="BR6" s="93"/>
      <c r="BS6" s="93"/>
      <c r="BT6" s="93"/>
      <c r="BU6" s="93"/>
      <c r="BV6" s="93"/>
      <c r="BW6" s="93"/>
      <c r="BX6" s="93"/>
      <c r="BY6" s="93"/>
      <c r="BZ6" s="93"/>
      <c r="CA6" s="93"/>
      <c r="CB6" s="93"/>
      <c r="CC6" s="93"/>
      <c r="CD6" s="93"/>
      <c r="CE6" s="93"/>
      <c r="CF6" s="93"/>
      <c r="CG6" s="93"/>
      <c r="CH6" s="93"/>
      <c r="CI6" s="93"/>
      <c r="CJ6" s="111"/>
    </row>
    <row r="7" spans="1:88" ht="16.5" customHeight="1">
      <c r="A7" s="120"/>
      <c r="B7" s="386"/>
      <c r="C7" s="389"/>
      <c r="D7" s="418" t="s">
        <v>231</v>
      </c>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20"/>
      <c r="AK7" s="98"/>
      <c r="AL7" s="121"/>
      <c r="BB7" s="87"/>
      <c r="BC7" s="107"/>
      <c r="BD7" s="122" t="s">
        <v>276</v>
      </c>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4"/>
    </row>
    <row r="8" spans="1:88" ht="16.5" customHeight="1">
      <c r="B8" s="386"/>
      <c r="C8" s="389"/>
      <c r="D8" s="125"/>
      <c r="E8" s="402" t="s">
        <v>277</v>
      </c>
      <c r="F8" s="403"/>
      <c r="G8" s="403"/>
      <c r="H8" s="403"/>
      <c r="I8" s="403"/>
      <c r="J8" s="403"/>
      <c r="K8" s="403"/>
      <c r="L8" s="403"/>
      <c r="M8" s="404"/>
      <c r="N8" s="126"/>
      <c r="O8" s="405" t="s">
        <v>278</v>
      </c>
      <c r="P8" s="406"/>
      <c r="Q8" s="406"/>
      <c r="R8" s="406"/>
      <c r="S8" s="406"/>
      <c r="T8" s="406"/>
      <c r="U8" s="406"/>
      <c r="V8" s="406"/>
      <c r="W8" s="406"/>
      <c r="X8" s="406"/>
      <c r="Y8" s="406"/>
      <c r="Z8" s="406"/>
      <c r="AA8" s="406"/>
      <c r="AB8" s="406"/>
      <c r="AC8" s="406"/>
      <c r="AD8" s="406"/>
      <c r="AE8" s="406"/>
      <c r="AF8" s="406"/>
      <c r="AG8" s="406"/>
      <c r="AH8" s="406"/>
      <c r="AI8" s="406"/>
      <c r="AJ8" s="407"/>
      <c r="AK8" s="98"/>
      <c r="AL8" s="98"/>
      <c r="BB8" s="87"/>
      <c r="BC8" s="107"/>
      <c r="BD8" s="127" t="b">
        <v>0</v>
      </c>
      <c r="BE8" s="128" t="s">
        <v>279</v>
      </c>
      <c r="BF8" s="129"/>
      <c r="BG8" s="129"/>
      <c r="BH8" s="129"/>
      <c r="BI8" s="129"/>
      <c r="BJ8" s="129"/>
      <c r="BK8" s="129"/>
      <c r="BL8" s="129"/>
      <c r="BM8" s="130"/>
      <c r="BN8" s="131" t="b">
        <v>0</v>
      </c>
      <c r="BO8" s="128" t="s">
        <v>280</v>
      </c>
      <c r="BP8" s="132"/>
      <c r="BQ8" s="132"/>
      <c r="BR8" s="132"/>
      <c r="BS8" s="132"/>
      <c r="BT8" s="132"/>
      <c r="BU8" s="132"/>
      <c r="BV8" s="132"/>
      <c r="BW8" s="132"/>
      <c r="BX8" s="132"/>
      <c r="BY8" s="132"/>
      <c r="BZ8" s="132"/>
      <c r="CA8" s="132"/>
      <c r="CB8" s="132"/>
      <c r="CC8" s="132"/>
      <c r="CD8" s="132"/>
      <c r="CE8" s="132"/>
      <c r="CF8" s="132"/>
      <c r="CG8" s="132"/>
      <c r="CH8" s="132"/>
      <c r="CI8" s="132"/>
      <c r="CJ8" s="133"/>
    </row>
    <row r="9" spans="1:88" ht="20.100000000000001" customHeight="1">
      <c r="B9" s="386"/>
      <c r="C9" s="389"/>
      <c r="D9" s="408" t="s">
        <v>281</v>
      </c>
      <c r="E9" s="409"/>
      <c r="F9" s="409"/>
      <c r="G9" s="409"/>
      <c r="H9" s="409"/>
      <c r="I9" s="409"/>
      <c r="J9" s="409"/>
      <c r="K9" s="410"/>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2"/>
      <c r="AK9" s="98" t="str" cm="1">
        <f t="array" aca="1" ref="AK9" ca="1">IF(AND($BU$25,OR($BD$8,$BN$8)&lt;&gt;TRUE),IF(SUMPRODUCT(LEN(L9)-LEN(SUBSTITUTE(LOWER(L9), MID("abcdefghijklmnopqrstuvwxyz", ROW(INDIRECT("1:26")), 1), ""))) &lt;= 2, "←請填寫英文Please fill in English.",""),"")</f>
        <v/>
      </c>
      <c r="AL9" s="98"/>
      <c r="BB9" s="87"/>
      <c r="BC9" s="107"/>
      <c r="BD9" s="134" t="s">
        <v>282</v>
      </c>
      <c r="BE9" s="135"/>
      <c r="BF9" s="135"/>
      <c r="BG9" s="135"/>
      <c r="BH9" s="135"/>
      <c r="BI9" s="135"/>
      <c r="BJ9" s="135"/>
      <c r="BK9" s="136"/>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8"/>
    </row>
    <row r="10" spans="1:88" ht="20.100000000000001" customHeight="1">
      <c r="B10" s="386"/>
      <c r="C10" s="389"/>
      <c r="D10" s="408" t="s">
        <v>283</v>
      </c>
      <c r="E10" s="409"/>
      <c r="F10" s="409"/>
      <c r="G10" s="409"/>
      <c r="H10" s="409"/>
      <c r="I10" s="409"/>
      <c r="J10" s="409"/>
      <c r="K10" s="410"/>
      <c r="L10" s="413"/>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1"/>
      <c r="AK10" s="98" t="str" cm="1">
        <f t="array" aca="1" ref="AK10" ca="1">IF(AND($BU$25,OR($BD$8,$BN$8)&lt;&gt;TRUE),IF(SUMPRODUCT(LEN(L10)-LEN(SUBSTITUTE(LOWER(L10), MID("abcdefghijklmnopqrstuvwxyz", ROW(INDIRECT("1:26")), 1), ""))) &lt;= 2, "←請填寫英文Please fill in English.",""),"")</f>
        <v/>
      </c>
      <c r="AL10" s="98"/>
      <c r="BB10" s="87"/>
      <c r="BC10" s="107"/>
      <c r="BD10" s="134" t="s">
        <v>284</v>
      </c>
      <c r="BE10" s="135"/>
      <c r="BF10" s="135"/>
      <c r="BG10" s="135"/>
      <c r="BH10" s="135"/>
      <c r="BI10" s="135"/>
      <c r="BJ10" s="135"/>
      <c r="BK10" s="136"/>
      <c r="BL10" s="92"/>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111"/>
    </row>
    <row r="11" spans="1:88" ht="12" customHeight="1">
      <c r="B11" s="386"/>
      <c r="C11" s="389"/>
      <c r="D11" s="434" t="s">
        <v>285</v>
      </c>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6"/>
      <c r="BB11" s="87"/>
      <c r="BC11" s="107"/>
      <c r="BD11" s="139" t="s">
        <v>286</v>
      </c>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1"/>
    </row>
    <row r="12" spans="1:88" ht="12" customHeight="1" thickBot="1">
      <c r="B12" s="386"/>
      <c r="C12" s="389"/>
      <c r="D12" s="437" t="s">
        <v>287</v>
      </c>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9"/>
      <c r="BB12" s="87"/>
      <c r="BC12" s="107"/>
      <c r="BD12" s="142" t="s">
        <v>288</v>
      </c>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4"/>
    </row>
    <row r="13" spans="1:88" ht="20.100000000000001" customHeight="1">
      <c r="B13" s="386"/>
      <c r="C13" s="390"/>
      <c r="D13" s="440" t="s">
        <v>289</v>
      </c>
      <c r="E13" s="441"/>
      <c r="F13" s="441"/>
      <c r="G13" s="441"/>
      <c r="H13" s="441"/>
      <c r="I13" s="441"/>
      <c r="J13" s="441"/>
      <c r="K13" s="441"/>
      <c r="L13" s="442"/>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4"/>
      <c r="BB13" s="87"/>
      <c r="BC13" s="88"/>
      <c r="BD13" s="145" t="s">
        <v>290</v>
      </c>
      <c r="BE13" s="146"/>
      <c r="BF13" s="146"/>
      <c r="BG13" s="146"/>
      <c r="BH13" s="146"/>
      <c r="BI13" s="104"/>
      <c r="BJ13" s="105"/>
      <c r="BK13" s="105"/>
      <c r="BL13" s="105"/>
      <c r="BM13" s="105"/>
      <c r="BN13" s="105"/>
      <c r="BO13" s="105" t="s">
        <v>273</v>
      </c>
      <c r="BP13" s="105"/>
      <c r="BQ13" s="105"/>
      <c r="BR13" s="105"/>
      <c r="BS13" s="105" t="s">
        <v>291</v>
      </c>
      <c r="BT13" s="147"/>
      <c r="BU13" s="148"/>
      <c r="BV13" s="146"/>
      <c r="BW13" s="149"/>
      <c r="BX13" s="146"/>
      <c r="BY13" s="146"/>
      <c r="BZ13" s="105"/>
      <c r="CA13" s="105"/>
      <c r="CB13" s="105"/>
      <c r="CC13" s="105"/>
      <c r="CD13" s="105" t="s">
        <v>292</v>
      </c>
      <c r="CE13" s="105"/>
      <c r="CF13" s="105"/>
      <c r="CG13" s="105"/>
      <c r="CH13" s="105"/>
      <c r="CI13" s="105"/>
      <c r="CJ13" s="150"/>
    </row>
    <row r="14" spans="1:88" ht="20.100000000000001" customHeight="1">
      <c r="B14" s="386"/>
      <c r="C14" s="390"/>
      <c r="D14" s="445" t="s">
        <v>293</v>
      </c>
      <c r="E14" s="446"/>
      <c r="F14" s="446"/>
      <c r="G14" s="446"/>
      <c r="H14" s="446"/>
      <c r="I14" s="422"/>
      <c r="J14" s="411"/>
      <c r="K14" s="411"/>
      <c r="L14" s="411"/>
      <c r="M14" s="411"/>
      <c r="N14" s="411"/>
      <c r="O14" s="447" t="s">
        <v>294</v>
      </c>
      <c r="P14" s="448"/>
      <c r="Q14" s="422"/>
      <c r="R14" s="449"/>
      <c r="S14" s="450" t="s">
        <v>295</v>
      </c>
      <c r="T14" s="421"/>
      <c r="U14" s="448"/>
      <c r="V14" s="422"/>
      <c r="W14" s="411"/>
      <c r="X14" s="411"/>
      <c r="Y14" s="411"/>
      <c r="Z14" s="411"/>
      <c r="AA14" s="411"/>
      <c r="AB14" s="411"/>
      <c r="AC14" s="449"/>
      <c r="AD14" s="421" t="s">
        <v>296</v>
      </c>
      <c r="AE14" s="421"/>
      <c r="AF14" s="422"/>
      <c r="AG14" s="411"/>
      <c r="AH14" s="411"/>
      <c r="AI14" s="411"/>
      <c r="AJ14" s="423"/>
      <c r="BB14" s="87"/>
      <c r="BC14" s="88"/>
      <c r="BD14" s="151" t="s">
        <v>263</v>
      </c>
      <c r="BE14" s="96"/>
      <c r="BF14" s="96"/>
      <c r="BG14" s="96"/>
      <c r="BH14" s="96"/>
      <c r="BI14" s="92"/>
      <c r="BJ14" s="93"/>
      <c r="BK14" s="93"/>
      <c r="BL14" s="93"/>
      <c r="BM14" s="93"/>
      <c r="BN14" s="93"/>
      <c r="BO14" s="93"/>
      <c r="BP14" s="93"/>
      <c r="BQ14" s="93"/>
      <c r="BR14" s="93"/>
      <c r="BS14" s="93"/>
      <c r="BT14" s="94"/>
      <c r="BU14" s="95"/>
      <c r="BV14" s="96"/>
      <c r="BW14" s="96"/>
      <c r="BX14" s="96"/>
      <c r="BY14" s="96"/>
      <c r="BZ14" s="152"/>
      <c r="CA14" s="93"/>
      <c r="CB14" s="93"/>
      <c r="CC14" s="93"/>
      <c r="CD14" s="93"/>
      <c r="CE14" s="93"/>
      <c r="CF14" s="93"/>
      <c r="CG14" s="93"/>
      <c r="CH14" s="93"/>
      <c r="CI14" s="93"/>
      <c r="CJ14" s="97"/>
    </row>
    <row r="15" spans="1:88" ht="20.100000000000001" customHeight="1" thickBot="1">
      <c r="A15" s="153" t="str">
        <f>IF(AND(BD16&lt;&gt;TRUE,L17&lt;&gt;L3),"Payment Statement","")</f>
        <v/>
      </c>
      <c r="B15" s="387"/>
      <c r="C15" s="391"/>
      <c r="D15" s="424" t="s">
        <v>297</v>
      </c>
      <c r="E15" s="425"/>
      <c r="F15" s="425"/>
      <c r="G15" s="425"/>
      <c r="H15" s="425"/>
      <c r="I15" s="426"/>
      <c r="J15" s="427"/>
      <c r="K15" s="427"/>
      <c r="L15" s="427"/>
      <c r="M15" s="427"/>
      <c r="N15" s="427"/>
      <c r="O15" s="427"/>
      <c r="P15" s="427"/>
      <c r="Q15" s="427"/>
      <c r="R15" s="428"/>
      <c r="S15" s="429" t="s">
        <v>298</v>
      </c>
      <c r="T15" s="430"/>
      <c r="U15" s="430"/>
      <c r="V15" s="430"/>
      <c r="W15" s="430"/>
      <c r="X15" s="430"/>
      <c r="Y15" s="430"/>
      <c r="Z15" s="430"/>
      <c r="AA15" s="431"/>
      <c r="AB15" s="432"/>
      <c r="AC15" s="432"/>
      <c r="AD15" s="432"/>
      <c r="AE15" s="432"/>
      <c r="AF15" s="432"/>
      <c r="AG15" s="432"/>
      <c r="AH15" s="432"/>
      <c r="AI15" s="432"/>
      <c r="AJ15" s="433"/>
      <c r="AM15" s="64"/>
      <c r="AP15" s="154"/>
      <c r="BB15" s="155"/>
      <c r="BC15" s="156"/>
      <c r="BD15" s="157" t="s">
        <v>299</v>
      </c>
      <c r="BE15" s="158"/>
      <c r="BF15" s="158"/>
      <c r="BG15" s="158"/>
      <c r="BH15" s="158"/>
      <c r="BI15" s="159"/>
      <c r="BJ15" s="160"/>
      <c r="BK15" s="160"/>
      <c r="BL15" s="160"/>
      <c r="BM15" s="160"/>
      <c r="BN15" s="160"/>
      <c r="BO15" s="160"/>
      <c r="BP15" s="160"/>
      <c r="BQ15" s="160"/>
      <c r="BR15" s="160"/>
      <c r="BS15" s="160" t="s">
        <v>300</v>
      </c>
      <c r="BT15" s="161"/>
      <c r="BU15" s="162"/>
      <c r="BV15" s="163"/>
      <c r="BW15" s="163"/>
      <c r="BX15" s="163"/>
      <c r="BY15" s="163"/>
      <c r="BZ15" s="163"/>
      <c r="CA15" s="163"/>
      <c r="CB15" s="163"/>
      <c r="CC15" s="163"/>
      <c r="CD15" s="163"/>
      <c r="CE15" s="159"/>
      <c r="CF15" s="160"/>
      <c r="CG15" s="160"/>
      <c r="CH15" s="160"/>
      <c r="CI15" s="160"/>
      <c r="CJ15" s="164"/>
    </row>
    <row r="16" spans="1:88" ht="16.5" customHeight="1" thickTop="1">
      <c r="A16" s="165" t="str">
        <f>IF(AND(BD16&lt;&gt;TRUE,L17&lt;&gt;L3),"付款切結書連結","")</f>
        <v/>
      </c>
      <c r="B16" s="451" t="s">
        <v>232</v>
      </c>
      <c r="C16" s="455" t="s">
        <v>233</v>
      </c>
      <c r="D16" s="166" t="b">
        <f>$BD$16</f>
        <v>0</v>
      </c>
      <c r="E16" s="456" t="s">
        <v>277</v>
      </c>
      <c r="F16" s="457"/>
      <c r="G16" s="457"/>
      <c r="H16" s="457"/>
      <c r="I16" s="457"/>
      <c r="J16" s="457"/>
      <c r="K16" s="457"/>
      <c r="L16" s="457"/>
      <c r="M16" s="458"/>
      <c r="N16" s="459" t="s">
        <v>301</v>
      </c>
      <c r="O16" s="460"/>
      <c r="P16" s="460"/>
      <c r="Q16" s="460"/>
      <c r="R16" s="460"/>
      <c r="S16" s="460"/>
      <c r="T16" s="460"/>
      <c r="U16" s="460"/>
      <c r="V16" s="460"/>
      <c r="W16" s="460"/>
      <c r="X16" s="460"/>
      <c r="Y16" s="460"/>
      <c r="Z16" s="460"/>
      <c r="AA16" s="460"/>
      <c r="AB16" s="460"/>
      <c r="AC16" s="460"/>
      <c r="AD16" s="460"/>
      <c r="AE16" s="460"/>
      <c r="AF16" s="460"/>
      <c r="AG16" s="460"/>
      <c r="AH16" s="460"/>
      <c r="AI16" s="460"/>
      <c r="AJ16" s="461"/>
      <c r="AL16" s="167"/>
      <c r="BB16" s="99" t="s">
        <v>302</v>
      </c>
      <c r="BC16" s="168" t="s">
        <v>303</v>
      </c>
      <c r="BD16" s="169" t="b">
        <v>0</v>
      </c>
      <c r="BE16" s="170" t="s">
        <v>279</v>
      </c>
      <c r="BF16" s="171"/>
      <c r="BG16" s="171"/>
      <c r="BH16" s="171"/>
      <c r="BI16" s="171"/>
      <c r="BJ16" s="171"/>
      <c r="BK16" s="171"/>
      <c r="BL16" s="171"/>
      <c r="BM16" s="172"/>
      <c r="BN16" s="173" t="s">
        <v>304</v>
      </c>
      <c r="BO16" s="174"/>
      <c r="BP16" s="174"/>
      <c r="BQ16" s="174"/>
      <c r="BR16" s="174"/>
      <c r="BS16" s="174"/>
      <c r="BT16" s="174"/>
      <c r="BU16" s="174"/>
      <c r="BV16" s="174"/>
      <c r="BW16" s="174"/>
      <c r="BX16" s="174"/>
      <c r="BY16" s="174"/>
      <c r="BZ16" s="174"/>
      <c r="CA16" s="174"/>
      <c r="CB16" s="174"/>
      <c r="CC16" s="174"/>
      <c r="CD16" s="174"/>
      <c r="CE16" s="174"/>
      <c r="CF16" s="174"/>
      <c r="CG16" s="174"/>
      <c r="CH16" s="174"/>
      <c r="CI16" s="175"/>
      <c r="CJ16" s="176"/>
    </row>
    <row r="17" spans="1:88" ht="20.100000000000001" customHeight="1">
      <c r="B17" s="452"/>
      <c r="C17" s="390"/>
      <c r="D17" s="440" t="s">
        <v>305</v>
      </c>
      <c r="E17" s="441"/>
      <c r="F17" s="441"/>
      <c r="G17" s="441"/>
      <c r="H17" s="441"/>
      <c r="I17" s="441"/>
      <c r="J17" s="441"/>
      <c r="K17" s="441"/>
      <c r="L17" s="442"/>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4"/>
      <c r="AK17" s="98" t="str" cm="1">
        <f t="array" aca="1" ref="AK17" ca="1">IF(AND($BU$25,$BN$8),IF(SUMPRODUCT(LEN(L17)-LEN(SUBSTITUTE(LOWER(L17), MID("abcdefghijklmnopqrstuvwxyz", ROW(INDIRECT("1:26")), 1), ""))) &lt;= 2, "←請填寫英文Please fill in English.",""),"")</f>
        <v/>
      </c>
      <c r="BB17" s="177"/>
      <c r="BC17" s="88"/>
      <c r="BD17" s="89" t="s">
        <v>306</v>
      </c>
      <c r="BE17" s="90"/>
      <c r="BF17" s="90"/>
      <c r="BG17" s="90"/>
      <c r="BH17" s="90"/>
      <c r="BI17" s="90"/>
      <c r="BJ17" s="90"/>
      <c r="BK17" s="90"/>
      <c r="BL17" s="91"/>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7"/>
    </row>
    <row r="18" spans="1:88" ht="20.100000000000001" customHeight="1">
      <c r="B18" s="452"/>
      <c r="C18" s="390"/>
      <c r="D18" s="440" t="s">
        <v>307</v>
      </c>
      <c r="E18" s="441"/>
      <c r="F18" s="441"/>
      <c r="G18" s="441"/>
      <c r="H18" s="441"/>
      <c r="I18" s="441"/>
      <c r="J18" s="441"/>
      <c r="K18" s="441"/>
      <c r="L18" s="442"/>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4"/>
      <c r="AL18" s="64"/>
      <c r="AO18" s="64"/>
      <c r="BB18" s="177"/>
      <c r="BC18" s="88"/>
      <c r="BD18" s="178" t="s">
        <v>308</v>
      </c>
      <c r="BE18" s="129"/>
      <c r="BF18" s="129"/>
      <c r="BG18" s="129"/>
      <c r="BH18" s="129"/>
      <c r="BI18" s="129"/>
      <c r="BJ18" s="129"/>
      <c r="BK18" s="129"/>
      <c r="BL18" s="130"/>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79"/>
    </row>
    <row r="19" spans="1:88" ht="20.100000000000001" customHeight="1">
      <c r="B19" s="453"/>
      <c r="C19" s="390"/>
      <c r="D19" s="440" t="s">
        <v>309</v>
      </c>
      <c r="E19" s="441"/>
      <c r="F19" s="441"/>
      <c r="G19" s="441"/>
      <c r="H19" s="441"/>
      <c r="I19" s="441"/>
      <c r="J19" s="441"/>
      <c r="K19" s="441"/>
      <c r="L19" s="442"/>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4"/>
      <c r="AK19" s="98" t="str" cm="1">
        <f t="array" aca="1" ref="AK19" ca="1">IF(AND($BU$25,$BN$8),IF(SUMPRODUCT(LEN(L19)-LEN(SUBSTITUTE(LOWER(L19), MID("abcdefghijklmnopqrstuvwxyz", ROW(INDIRECT("1:26")), 1), ""))) &lt;= 2, "←請填寫英文Please fill in English.",""),"")</f>
        <v/>
      </c>
      <c r="AL19" s="64"/>
      <c r="BB19" s="87"/>
      <c r="BC19" s="88"/>
      <c r="BD19" s="89" t="s">
        <v>310</v>
      </c>
      <c r="BE19" s="90"/>
      <c r="BF19" s="90"/>
      <c r="BG19" s="90"/>
      <c r="BH19" s="90"/>
      <c r="BI19" s="90"/>
      <c r="BJ19" s="90"/>
      <c r="BK19" s="90"/>
      <c r="BL19" s="91"/>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7"/>
    </row>
    <row r="20" spans="1:88" ht="20.100000000000001" customHeight="1">
      <c r="B20" s="453"/>
      <c r="C20" s="390"/>
      <c r="D20" s="445" t="s">
        <v>311</v>
      </c>
      <c r="E20" s="446"/>
      <c r="F20" s="446"/>
      <c r="G20" s="446"/>
      <c r="H20" s="446"/>
      <c r="I20" s="422"/>
      <c r="J20" s="411"/>
      <c r="K20" s="411"/>
      <c r="L20" s="411"/>
      <c r="M20" s="411"/>
      <c r="N20" s="411"/>
      <c r="O20" s="447" t="s">
        <v>294</v>
      </c>
      <c r="P20" s="448"/>
      <c r="Q20" s="422"/>
      <c r="R20" s="449"/>
      <c r="S20" s="450" t="s">
        <v>295</v>
      </c>
      <c r="T20" s="421"/>
      <c r="U20" s="448"/>
      <c r="V20" s="422"/>
      <c r="W20" s="411"/>
      <c r="X20" s="411"/>
      <c r="Y20" s="411"/>
      <c r="Z20" s="411"/>
      <c r="AA20" s="411"/>
      <c r="AB20" s="411"/>
      <c r="AC20" s="449"/>
      <c r="AD20" s="421" t="s">
        <v>296</v>
      </c>
      <c r="AE20" s="421"/>
      <c r="AF20" s="422"/>
      <c r="AG20" s="411"/>
      <c r="AH20" s="411"/>
      <c r="AI20" s="411"/>
      <c r="AJ20" s="423"/>
      <c r="AN20" s="64"/>
      <c r="AO20" s="64"/>
      <c r="BB20" s="87"/>
      <c r="BC20" s="88"/>
      <c r="BD20" s="89" t="s">
        <v>290</v>
      </c>
      <c r="BE20" s="90"/>
      <c r="BF20" s="90"/>
      <c r="BG20" s="90"/>
      <c r="BH20" s="90"/>
      <c r="BI20" s="90"/>
      <c r="BJ20" s="90"/>
      <c r="BK20" s="90"/>
      <c r="BL20" s="90"/>
      <c r="BM20" s="92"/>
      <c r="BN20" s="93"/>
      <c r="BO20" s="93" t="s">
        <v>273</v>
      </c>
      <c r="BP20" s="93"/>
      <c r="BQ20" s="93"/>
      <c r="BR20" s="93"/>
      <c r="BS20" s="93" t="s">
        <v>291</v>
      </c>
      <c r="BT20" s="93"/>
      <c r="BU20" s="95"/>
      <c r="BV20" s="96"/>
      <c r="BW20" s="152"/>
      <c r="BX20" s="180"/>
      <c r="BY20" s="180"/>
      <c r="BZ20" s="93"/>
      <c r="CA20" s="93"/>
      <c r="CB20" s="93"/>
      <c r="CC20" s="93"/>
      <c r="CD20" s="93" t="s">
        <v>292</v>
      </c>
      <c r="CE20" s="93"/>
      <c r="CF20" s="93"/>
      <c r="CG20" s="93"/>
      <c r="CH20" s="93"/>
      <c r="CI20" s="93"/>
      <c r="CJ20" s="97"/>
    </row>
    <row r="21" spans="1:88" ht="20.100000000000001" customHeight="1" thickBot="1">
      <c r="B21" s="454"/>
      <c r="C21" s="391"/>
      <c r="D21" s="424" t="s">
        <v>297</v>
      </c>
      <c r="E21" s="425"/>
      <c r="F21" s="425"/>
      <c r="G21" s="425"/>
      <c r="H21" s="425"/>
      <c r="I21" s="426"/>
      <c r="J21" s="427"/>
      <c r="K21" s="427"/>
      <c r="L21" s="427"/>
      <c r="M21" s="427"/>
      <c r="N21" s="427"/>
      <c r="O21" s="427"/>
      <c r="P21" s="427"/>
      <c r="Q21" s="427"/>
      <c r="R21" s="428"/>
      <c r="S21" s="462" t="s">
        <v>312</v>
      </c>
      <c r="T21" s="430"/>
      <c r="U21" s="430"/>
      <c r="V21" s="430"/>
      <c r="W21" s="430"/>
      <c r="X21" s="430"/>
      <c r="Y21" s="430"/>
      <c r="Z21" s="430"/>
      <c r="AA21" s="431"/>
      <c r="AB21" s="432"/>
      <c r="AC21" s="432"/>
      <c r="AD21" s="432"/>
      <c r="AE21" s="432"/>
      <c r="AF21" s="432"/>
      <c r="AG21" s="432"/>
      <c r="AH21" s="432"/>
      <c r="AI21" s="432"/>
      <c r="AJ21" s="433"/>
      <c r="BB21" s="87"/>
      <c r="BC21" s="88"/>
      <c r="BD21" s="181" t="s">
        <v>299</v>
      </c>
      <c r="BE21" s="182"/>
      <c r="BF21" s="182"/>
      <c r="BG21" s="182"/>
      <c r="BH21" s="182"/>
      <c r="BI21" s="182"/>
      <c r="BJ21" s="182"/>
      <c r="BK21" s="182"/>
      <c r="BL21" s="183"/>
      <c r="BM21" s="159"/>
      <c r="BN21" s="160"/>
      <c r="BO21" s="160"/>
      <c r="BP21" s="160"/>
      <c r="BQ21" s="160"/>
      <c r="BR21" s="160"/>
      <c r="BS21" s="160" t="s">
        <v>313</v>
      </c>
      <c r="BT21" s="161"/>
      <c r="BU21" s="162"/>
      <c r="BV21" s="163"/>
      <c r="BW21" s="163"/>
      <c r="BX21" s="163"/>
      <c r="BY21" s="163"/>
      <c r="BZ21" s="163"/>
      <c r="CA21" s="163"/>
      <c r="CB21" s="163"/>
      <c r="CC21" s="163"/>
      <c r="CD21" s="184"/>
      <c r="CE21" s="160"/>
      <c r="CF21" s="160"/>
      <c r="CG21" s="160"/>
      <c r="CH21" s="160"/>
      <c r="CI21" s="160"/>
      <c r="CJ21" s="164"/>
    </row>
    <row r="22" spans="1:88" ht="29.1" customHeight="1" thickTop="1">
      <c r="B22" s="451" t="s">
        <v>234</v>
      </c>
      <c r="C22" s="455" t="s">
        <v>235</v>
      </c>
      <c r="D22" s="473" t="s">
        <v>314</v>
      </c>
      <c r="E22" s="474"/>
      <c r="F22" s="474"/>
      <c r="G22" s="474"/>
      <c r="H22" s="474"/>
      <c r="I22" s="185"/>
      <c r="J22" s="475" t="s">
        <v>315</v>
      </c>
      <c r="K22" s="475"/>
      <c r="L22" s="475"/>
      <c r="M22" s="475"/>
      <c r="N22" s="185"/>
      <c r="O22" s="476" t="s">
        <v>316</v>
      </c>
      <c r="P22" s="476"/>
      <c r="Q22" s="476"/>
      <c r="R22" s="476"/>
      <c r="S22" s="476"/>
      <c r="T22" s="476"/>
      <c r="U22" s="185"/>
      <c r="V22" s="477" t="s">
        <v>317</v>
      </c>
      <c r="W22" s="478"/>
      <c r="X22" s="478"/>
      <c r="Y22" s="478"/>
      <c r="Z22" s="478"/>
      <c r="AA22" s="478"/>
      <c r="AB22" s="478"/>
      <c r="AC22" s="479"/>
      <c r="AD22" s="501" t="s">
        <v>318</v>
      </c>
      <c r="AE22" s="501"/>
      <c r="AF22" s="501"/>
      <c r="AG22" s="501"/>
      <c r="AH22" s="501"/>
      <c r="AI22" s="501"/>
      <c r="AJ22" s="502"/>
      <c r="BB22" s="99" t="s">
        <v>319</v>
      </c>
      <c r="BC22" s="100" t="s">
        <v>320</v>
      </c>
      <c r="BD22" s="186" t="s">
        <v>321</v>
      </c>
      <c r="BE22" s="187"/>
      <c r="BF22" s="187"/>
      <c r="BG22" s="187"/>
      <c r="BH22" s="187"/>
      <c r="BI22" s="188" t="b">
        <v>0</v>
      </c>
      <c r="BJ22" s="187" t="s">
        <v>322</v>
      </c>
      <c r="BK22" s="187"/>
      <c r="BL22" s="187"/>
      <c r="BM22" s="187"/>
      <c r="BN22" s="188" t="b">
        <v>0</v>
      </c>
      <c r="BO22" s="187" t="s">
        <v>323</v>
      </c>
      <c r="BP22" s="187"/>
      <c r="BQ22" s="187"/>
      <c r="BR22" s="187"/>
      <c r="BS22" s="187"/>
      <c r="BT22" s="187"/>
      <c r="BU22" s="188" t="b">
        <v>0</v>
      </c>
      <c r="BV22" s="189" t="s">
        <v>324</v>
      </c>
      <c r="BW22" s="190"/>
      <c r="BX22" s="190"/>
      <c r="BY22" s="190"/>
      <c r="BZ22" s="190"/>
      <c r="CA22" s="190"/>
      <c r="CB22" s="190"/>
      <c r="CC22" s="191"/>
      <c r="CD22" s="192" t="s">
        <v>325</v>
      </c>
      <c r="CE22" s="192"/>
      <c r="CF22" s="192"/>
      <c r="CG22" s="192"/>
      <c r="CH22" s="192"/>
      <c r="CI22" s="192"/>
      <c r="CJ22" s="193"/>
    </row>
    <row r="23" spans="1:88" ht="10.5" customHeight="1">
      <c r="B23" s="452"/>
      <c r="C23" s="390"/>
      <c r="D23" s="503" t="s">
        <v>326</v>
      </c>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5"/>
      <c r="BB23" s="177"/>
      <c r="BC23" s="107"/>
      <c r="BD23" s="194" t="s">
        <v>327</v>
      </c>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6"/>
    </row>
    <row r="24" spans="1:88" ht="17.100000000000001" customHeight="1">
      <c r="A24" s="463" t="s">
        <v>328</v>
      </c>
      <c r="B24" s="452"/>
      <c r="C24" s="390"/>
      <c r="D24" s="464" t="s">
        <v>329</v>
      </c>
      <c r="E24" s="465"/>
      <c r="F24" s="465"/>
      <c r="G24" s="465"/>
      <c r="H24" s="465"/>
      <c r="I24" s="465"/>
      <c r="J24" s="465"/>
      <c r="K24" s="465"/>
      <c r="L24" s="465"/>
      <c r="M24" s="465"/>
      <c r="N24" s="126"/>
      <c r="O24" s="466" t="s">
        <v>236</v>
      </c>
      <c r="P24" s="466"/>
      <c r="Q24" s="466"/>
      <c r="R24" s="466"/>
      <c r="S24" s="466"/>
      <c r="T24" s="466"/>
      <c r="U24" s="126"/>
      <c r="V24" s="466" t="s">
        <v>237</v>
      </c>
      <c r="W24" s="466"/>
      <c r="X24" s="466"/>
      <c r="Y24" s="466"/>
      <c r="Z24" s="466"/>
      <c r="AA24" s="466"/>
      <c r="AB24" s="358"/>
      <c r="AC24" s="126"/>
      <c r="AD24" s="466" t="s">
        <v>238</v>
      </c>
      <c r="AE24" s="466"/>
      <c r="AF24" s="466"/>
      <c r="AG24" s="466"/>
      <c r="AH24" s="466"/>
      <c r="AI24" s="466"/>
      <c r="AJ24" s="467"/>
      <c r="AL24" s="197"/>
      <c r="BB24" s="177"/>
      <c r="BC24" s="107"/>
      <c r="BD24" s="198" t="s">
        <v>330</v>
      </c>
      <c r="BE24" s="199"/>
      <c r="BF24" s="199"/>
      <c r="BG24" s="199"/>
      <c r="BH24" s="199"/>
      <c r="BI24" s="199"/>
      <c r="BJ24" s="199"/>
      <c r="BK24" s="199"/>
      <c r="BL24" s="199"/>
      <c r="BM24" s="199"/>
      <c r="BN24" s="131" t="b">
        <v>0</v>
      </c>
      <c r="BO24" s="200" t="s">
        <v>331</v>
      </c>
      <c r="BP24" s="200"/>
      <c r="BQ24" s="200"/>
      <c r="BR24" s="200"/>
      <c r="BS24" s="200"/>
      <c r="BT24" s="200"/>
      <c r="BU24" s="131" t="b">
        <v>0</v>
      </c>
      <c r="BV24" s="200" t="s">
        <v>332</v>
      </c>
      <c r="BW24" s="200"/>
      <c r="BX24" s="200"/>
      <c r="BY24" s="200"/>
      <c r="BZ24" s="200"/>
      <c r="CA24" s="200"/>
      <c r="CB24" s="199"/>
      <c r="CC24" s="131" t="b">
        <v>0</v>
      </c>
      <c r="CD24" s="200" t="s">
        <v>333</v>
      </c>
      <c r="CE24" s="200"/>
      <c r="CF24" s="200"/>
      <c r="CG24" s="200"/>
      <c r="CH24" s="200"/>
      <c r="CI24" s="200"/>
      <c r="CJ24" s="201"/>
    </row>
    <row r="25" spans="1:88" ht="17.100000000000001" customHeight="1">
      <c r="A25" s="463"/>
      <c r="B25" s="452"/>
      <c r="C25" s="390"/>
      <c r="D25" s="464" t="s">
        <v>490</v>
      </c>
      <c r="E25" s="465"/>
      <c r="F25" s="465"/>
      <c r="G25" s="465"/>
      <c r="H25" s="465"/>
      <c r="I25" s="465"/>
      <c r="J25" s="465"/>
      <c r="K25" s="465"/>
      <c r="L25" s="465"/>
      <c r="M25" s="465"/>
      <c r="N25" s="126"/>
      <c r="O25" s="468" t="s">
        <v>239</v>
      </c>
      <c r="P25" s="468"/>
      <c r="Q25" s="468"/>
      <c r="R25" s="468"/>
      <c r="S25" s="468"/>
      <c r="T25" s="468"/>
      <c r="U25" s="126"/>
      <c r="V25" s="469" t="s">
        <v>240</v>
      </c>
      <c r="W25" s="470"/>
      <c r="X25" s="470"/>
      <c r="Y25" s="470"/>
      <c r="Z25" s="471"/>
      <c r="AA25" s="480" t="s">
        <v>334</v>
      </c>
      <c r="AB25" s="481"/>
      <c r="AC25" s="481"/>
      <c r="AD25" s="481"/>
      <c r="AE25" s="481"/>
      <c r="AF25" s="481"/>
      <c r="AG25" s="481"/>
      <c r="AH25" s="481"/>
      <c r="AI25" s="481"/>
      <c r="AJ25" s="482"/>
      <c r="AK25" s="98" t="str">
        <f ca="1">IF(OR(COUNTIF(AK3:AK24,"*English*")&gt;0,COUNTIF(AK28:AK42,"*English*")&gt;0),"申請資訊請填寫英文","")</f>
        <v/>
      </c>
      <c r="AL25" s="202"/>
      <c r="BB25" s="177"/>
      <c r="BC25" s="107"/>
      <c r="BD25" s="203" t="s">
        <v>335</v>
      </c>
      <c r="BE25" s="199"/>
      <c r="BF25" s="199"/>
      <c r="BG25" s="199"/>
      <c r="BH25" s="199"/>
      <c r="BI25" s="199"/>
      <c r="BJ25" s="199"/>
      <c r="BK25" s="199"/>
      <c r="BL25" s="199"/>
      <c r="BM25" s="199"/>
      <c r="BN25" s="131" t="b">
        <v>0</v>
      </c>
      <c r="BO25" s="199" t="s">
        <v>336</v>
      </c>
      <c r="BP25" s="199"/>
      <c r="BQ25" s="199"/>
      <c r="BR25" s="199"/>
      <c r="BS25" s="199"/>
      <c r="BT25" s="199"/>
      <c r="BU25" s="131" t="b">
        <v>0</v>
      </c>
      <c r="BV25" s="204" t="s">
        <v>337</v>
      </c>
      <c r="BW25" s="90"/>
      <c r="BX25" s="90"/>
      <c r="BY25" s="90"/>
      <c r="BZ25" s="91"/>
      <c r="CA25" s="205" t="s">
        <v>338</v>
      </c>
      <c r="CB25" s="206"/>
      <c r="CC25" s="206"/>
      <c r="CD25" s="206"/>
      <c r="CE25" s="206"/>
      <c r="CF25" s="206"/>
      <c r="CG25" s="206"/>
      <c r="CH25" s="206"/>
      <c r="CI25" s="206"/>
      <c r="CJ25" s="207"/>
    </row>
    <row r="26" spans="1:88" hidden="1">
      <c r="B26" s="452"/>
      <c r="C26" s="390"/>
      <c r="D26" s="483" t="s">
        <v>339</v>
      </c>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4"/>
      <c r="BB26" s="177"/>
      <c r="BC26" s="107"/>
      <c r="BD26" s="208" t="s">
        <v>340</v>
      </c>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10"/>
    </row>
    <row r="27" spans="1:88" ht="17.100000000000001" customHeight="1">
      <c r="B27" s="452"/>
      <c r="C27" s="390"/>
      <c r="D27" s="464" t="s">
        <v>341</v>
      </c>
      <c r="E27" s="465"/>
      <c r="F27" s="465"/>
      <c r="G27" s="465"/>
      <c r="H27" s="465"/>
      <c r="I27" s="465"/>
      <c r="J27" s="465"/>
      <c r="K27" s="465"/>
      <c r="L27" s="465"/>
      <c r="M27" s="465"/>
      <c r="N27" s="126"/>
      <c r="O27" s="485" t="s">
        <v>342</v>
      </c>
      <c r="P27" s="468"/>
      <c r="Q27" s="468"/>
      <c r="R27" s="468"/>
      <c r="S27" s="468"/>
      <c r="T27" s="468"/>
      <c r="U27" s="486" t="str">
        <f>IF(OR(AND(BU25,BN25),BN27),"需額外加收取費用 It will be charged.","")</f>
        <v/>
      </c>
      <c r="V27" s="487"/>
      <c r="W27" s="487"/>
      <c r="X27" s="487"/>
      <c r="Y27" s="487"/>
      <c r="Z27" s="487"/>
      <c r="AA27" s="487"/>
      <c r="AB27" s="487"/>
      <c r="AC27" s="487"/>
      <c r="AD27" s="487"/>
      <c r="AE27" s="487"/>
      <c r="AF27" s="487"/>
      <c r="AG27" s="487"/>
      <c r="AH27" s="487"/>
      <c r="AI27" s="487"/>
      <c r="AJ27" s="488"/>
      <c r="AK27" s="98" t="str">
        <f ca="1">IF(OR(COUNTIF(AK3:AK24,"*English*")&gt;0,COUNTIF(AK28:AK42,"*English*")&gt;0),"Please fill in the information in English.","")</f>
        <v/>
      </c>
      <c r="BB27" s="177"/>
      <c r="BC27" s="107"/>
      <c r="BD27" s="203" t="s">
        <v>343</v>
      </c>
      <c r="BE27" s="199"/>
      <c r="BF27" s="199"/>
      <c r="BG27" s="199"/>
      <c r="BH27" s="199"/>
      <c r="BI27" s="199"/>
      <c r="BJ27" s="199"/>
      <c r="BK27" s="199"/>
      <c r="BL27" s="199"/>
      <c r="BM27" s="199"/>
      <c r="BN27" s="131" t="b">
        <v>0</v>
      </c>
      <c r="BO27" s="199" t="s">
        <v>336</v>
      </c>
      <c r="BP27" s="199"/>
      <c r="BQ27" s="199"/>
      <c r="BR27" s="199"/>
      <c r="BS27" s="199"/>
      <c r="BT27" s="199"/>
      <c r="BU27" s="131"/>
      <c r="BV27" s="204"/>
      <c r="BW27" s="90"/>
      <c r="BX27" s="90"/>
      <c r="BY27" s="90"/>
      <c r="BZ27" s="91"/>
      <c r="CA27" s="205"/>
      <c r="CB27" s="206"/>
      <c r="CC27" s="206"/>
      <c r="CD27" s="206"/>
      <c r="CE27" s="206"/>
      <c r="CF27" s="206"/>
      <c r="CG27" s="206"/>
      <c r="CH27" s="206"/>
      <c r="CI27" s="206"/>
      <c r="CJ27" s="207"/>
    </row>
    <row r="28" spans="1:88" ht="17.100000000000001" customHeight="1">
      <c r="B28" s="452"/>
      <c r="C28" s="390"/>
      <c r="D28" s="464" t="s">
        <v>344</v>
      </c>
      <c r="E28" s="465"/>
      <c r="F28" s="465"/>
      <c r="G28" s="465"/>
      <c r="H28" s="465"/>
      <c r="I28" s="465"/>
      <c r="J28" s="465"/>
      <c r="K28" s="465"/>
      <c r="L28" s="465"/>
      <c r="M28" s="465"/>
      <c r="N28" s="126"/>
      <c r="O28" s="469" t="s">
        <v>241</v>
      </c>
      <c r="P28" s="470"/>
      <c r="Q28" s="470"/>
      <c r="R28" s="470"/>
      <c r="S28" s="470"/>
      <c r="T28" s="471"/>
      <c r="U28" s="126"/>
      <c r="V28" s="489" t="s">
        <v>345</v>
      </c>
      <c r="W28" s="470"/>
      <c r="X28" s="470"/>
      <c r="Y28" s="470"/>
      <c r="Z28" s="470"/>
      <c r="AA28" s="470"/>
      <c r="AB28" s="470"/>
      <c r="AC28" s="470"/>
      <c r="AD28" s="470"/>
      <c r="AE28" s="470"/>
      <c r="AF28" s="470"/>
      <c r="AG28" s="470"/>
      <c r="AH28" s="470"/>
      <c r="AI28" s="470"/>
      <c r="AJ28" s="490"/>
      <c r="BB28" s="177"/>
      <c r="BC28" s="107"/>
      <c r="BD28" s="198" t="s">
        <v>346</v>
      </c>
      <c r="BE28" s="199"/>
      <c r="BF28" s="199"/>
      <c r="BG28" s="199"/>
      <c r="BH28" s="199"/>
      <c r="BI28" s="199"/>
      <c r="BJ28" s="199"/>
      <c r="BK28" s="199"/>
      <c r="BL28" s="199"/>
      <c r="BM28" s="199"/>
      <c r="BN28" s="131" t="b">
        <v>0</v>
      </c>
      <c r="BO28" s="199" t="s">
        <v>347</v>
      </c>
      <c r="BP28" s="199"/>
      <c r="BQ28" s="199"/>
      <c r="BR28" s="199"/>
      <c r="BS28" s="199"/>
      <c r="BT28" s="199"/>
      <c r="BU28" s="199" t="b">
        <v>0</v>
      </c>
      <c r="BV28" s="199" t="s">
        <v>348</v>
      </c>
      <c r="BW28" s="199"/>
      <c r="BX28" s="199"/>
      <c r="BY28" s="199"/>
      <c r="BZ28" s="199"/>
      <c r="CA28" s="199"/>
      <c r="CB28" s="199"/>
      <c r="CC28" s="199"/>
      <c r="CD28" s="199"/>
      <c r="CE28" s="199"/>
      <c r="CF28" s="199"/>
      <c r="CG28" s="199"/>
      <c r="CH28" s="199"/>
      <c r="CI28" s="199"/>
      <c r="CJ28" s="211"/>
    </row>
    <row r="29" spans="1:88" ht="17.100000000000001" customHeight="1">
      <c r="B29" s="452"/>
      <c r="C29" s="390"/>
      <c r="D29" s="491" t="s">
        <v>349</v>
      </c>
      <c r="E29" s="491"/>
      <c r="F29" s="491"/>
      <c r="G29" s="491"/>
      <c r="H29" s="491"/>
      <c r="I29" s="491"/>
      <c r="J29" s="491"/>
      <c r="K29" s="491"/>
      <c r="L29" s="491"/>
      <c r="M29" s="492"/>
      <c r="N29" s="65"/>
      <c r="O29" s="495" t="s">
        <v>242</v>
      </c>
      <c r="P29" s="496"/>
      <c r="Q29" s="496"/>
      <c r="R29" s="496"/>
      <c r="S29" s="496"/>
      <c r="T29" s="496"/>
      <c r="U29" s="496"/>
      <c r="V29" s="496"/>
      <c r="W29" s="496"/>
      <c r="X29" s="496"/>
      <c r="Y29" s="496"/>
      <c r="Z29" s="497"/>
      <c r="AA29" s="126"/>
      <c r="AB29" s="358"/>
      <c r="AC29" s="489" t="s">
        <v>350</v>
      </c>
      <c r="AD29" s="498"/>
      <c r="AE29" s="498"/>
      <c r="AF29" s="498"/>
      <c r="AG29" s="498"/>
      <c r="AH29" s="498"/>
      <c r="AI29" s="498"/>
      <c r="AJ29" s="499"/>
      <c r="BB29" s="177"/>
      <c r="BC29" s="107"/>
      <c r="BD29" s="198" t="s">
        <v>351</v>
      </c>
      <c r="BE29" s="199"/>
      <c r="BF29" s="199"/>
      <c r="BG29" s="199"/>
      <c r="BH29" s="199"/>
      <c r="BI29" s="199"/>
      <c r="BJ29" s="199"/>
      <c r="BK29" s="199"/>
      <c r="BL29" s="199"/>
      <c r="BM29" s="199"/>
      <c r="BN29" s="131" t="b">
        <v>0</v>
      </c>
      <c r="BO29" s="212" t="s">
        <v>352</v>
      </c>
      <c r="BP29" s="212"/>
      <c r="BQ29" s="212"/>
      <c r="BR29" s="212"/>
      <c r="BS29" s="212"/>
      <c r="BT29" s="212"/>
      <c r="BU29" s="212"/>
      <c r="BV29" s="212"/>
      <c r="BW29" s="212"/>
      <c r="BX29" s="212"/>
      <c r="BY29" s="212"/>
      <c r="BZ29" s="131" t="b">
        <v>0</v>
      </c>
      <c r="CA29" s="199" t="b">
        <v>0</v>
      </c>
      <c r="CB29" s="199"/>
      <c r="CC29" s="199"/>
      <c r="CD29" s="199"/>
      <c r="CE29" s="199"/>
      <c r="CF29" s="199"/>
      <c r="CG29" s="199"/>
      <c r="CH29" s="199"/>
      <c r="CI29" s="199"/>
      <c r="CJ29" s="211"/>
    </row>
    <row r="30" spans="1:88" ht="17.100000000000001" customHeight="1">
      <c r="B30" s="452"/>
      <c r="C30" s="390"/>
      <c r="D30" s="493"/>
      <c r="E30" s="493"/>
      <c r="F30" s="493"/>
      <c r="G30" s="493"/>
      <c r="H30" s="493"/>
      <c r="I30" s="493"/>
      <c r="J30" s="493"/>
      <c r="K30" s="493"/>
      <c r="L30" s="493"/>
      <c r="M30" s="494"/>
      <c r="N30" s="413"/>
      <c r="O30" s="400"/>
      <c r="P30" s="400"/>
      <c r="Q30" s="400"/>
      <c r="R30" s="400"/>
      <c r="S30" s="400"/>
      <c r="T30" s="400"/>
      <c r="U30" s="400"/>
      <c r="V30" s="400"/>
      <c r="W30" s="400"/>
      <c r="X30" s="400"/>
      <c r="Y30" s="400"/>
      <c r="Z30" s="400"/>
      <c r="AA30" s="400"/>
      <c r="AB30" s="400"/>
      <c r="AC30" s="400"/>
      <c r="AD30" s="400"/>
      <c r="AE30" s="400"/>
      <c r="AF30" s="400"/>
      <c r="AG30" s="400"/>
      <c r="AH30" s="400"/>
      <c r="AI30" s="400"/>
      <c r="AJ30" s="500"/>
      <c r="BB30" s="177"/>
      <c r="BC30" s="107"/>
      <c r="BD30" s="198"/>
      <c r="BE30" s="199"/>
      <c r="BF30" s="199"/>
      <c r="BG30" s="213"/>
      <c r="BH30" s="213"/>
      <c r="BI30" s="214"/>
      <c r="BJ30" s="214"/>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5"/>
    </row>
    <row r="31" spans="1:88" ht="37.5" customHeight="1" thickBot="1">
      <c r="B31" s="472"/>
      <c r="C31" s="391"/>
      <c r="D31" s="515" t="s">
        <v>353</v>
      </c>
      <c r="E31" s="516"/>
      <c r="F31" s="516"/>
      <c r="G31" s="516"/>
      <c r="H31" s="516"/>
      <c r="I31" s="516"/>
      <c r="J31" s="516"/>
      <c r="K31" s="516"/>
      <c r="L31" s="516"/>
      <c r="M31" s="516"/>
      <c r="N31" s="516"/>
      <c r="O31" s="516"/>
      <c r="P31" s="516"/>
      <c r="Q31" s="516"/>
      <c r="R31" s="516"/>
      <c r="S31" s="516"/>
      <c r="T31" s="516"/>
      <c r="U31" s="517"/>
      <c r="V31" s="517"/>
      <c r="W31" s="517"/>
      <c r="X31" s="517"/>
      <c r="Y31" s="517"/>
      <c r="Z31" s="517"/>
      <c r="AA31" s="517"/>
      <c r="AB31" s="517"/>
      <c r="AC31" s="517"/>
      <c r="AD31" s="517"/>
      <c r="AE31" s="517"/>
      <c r="AF31" s="517"/>
      <c r="AG31" s="517"/>
      <c r="AH31" s="517"/>
      <c r="AI31" s="517"/>
      <c r="AJ31" s="518"/>
      <c r="BB31" s="216"/>
      <c r="BC31" s="217"/>
      <c r="BD31" s="218" t="s">
        <v>354</v>
      </c>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20"/>
    </row>
    <row r="32" spans="1:88" ht="15.75" customHeight="1" thickTop="1">
      <c r="A32" s="221"/>
      <c r="B32" s="519" t="s">
        <v>355</v>
      </c>
      <c r="C32" s="455" t="s">
        <v>356</v>
      </c>
      <c r="D32" s="520">
        <v>1</v>
      </c>
      <c r="E32" s="522" t="s">
        <v>243</v>
      </c>
      <c r="F32" s="523"/>
      <c r="G32" s="523"/>
      <c r="H32" s="523"/>
      <c r="I32" s="523"/>
      <c r="J32" s="524"/>
      <c r="K32" s="524"/>
      <c r="L32" s="524"/>
      <c r="M32" s="524"/>
      <c r="N32" s="524"/>
      <c r="O32" s="524"/>
      <c r="P32" s="524"/>
      <c r="Q32" s="524"/>
      <c r="R32" s="524"/>
      <c r="S32" s="524"/>
      <c r="T32" s="525"/>
      <c r="U32" s="526" t="s">
        <v>357</v>
      </c>
      <c r="V32" s="527"/>
      <c r="W32" s="527"/>
      <c r="X32" s="527"/>
      <c r="Y32" s="527"/>
      <c r="Z32" s="527"/>
      <c r="AA32" s="527"/>
      <c r="AB32" s="222"/>
      <c r="AC32" s="223"/>
      <c r="AD32" s="528" t="s">
        <v>244</v>
      </c>
      <c r="AE32" s="529"/>
      <c r="AF32" s="529"/>
      <c r="AG32" s="529"/>
      <c r="AH32" s="529"/>
      <c r="AI32" s="529"/>
      <c r="AJ32" s="530"/>
      <c r="AK32" s="224" t="str" cm="1">
        <f t="array" aca="1" ref="AK32" ca="1">IF($BU$25,IF(SUMPRODUCT(LEN(J32)-LEN(SUBSTITUTE(LOWER(J32), MID("abcdefghijklmnopqrstuvwxyz", ROW(INDIRECT("1:26")), 1), ""))) &lt;= 2, "←產品名稱填寫英文", ""),"")</f>
        <v/>
      </c>
      <c r="BB32" s="225" t="s">
        <v>358</v>
      </c>
      <c r="BC32" s="107" t="s">
        <v>359</v>
      </c>
      <c r="BD32" s="226">
        <v>1</v>
      </c>
      <c r="BE32" s="227" t="s">
        <v>360</v>
      </c>
      <c r="BF32" s="228"/>
      <c r="BG32" s="228"/>
      <c r="BH32" s="228"/>
      <c r="BI32" s="228"/>
      <c r="BJ32" s="229"/>
      <c r="BK32" s="229"/>
      <c r="BL32" s="229"/>
      <c r="BM32" s="229"/>
      <c r="BN32" s="229"/>
      <c r="BO32" s="229"/>
      <c r="BP32" s="229"/>
      <c r="BQ32" s="229"/>
      <c r="BR32" s="229"/>
      <c r="BS32" s="229"/>
      <c r="BT32" s="104"/>
      <c r="BU32" s="230" t="s">
        <v>361</v>
      </c>
      <c r="BV32" s="228"/>
      <c r="BW32" s="228"/>
      <c r="BX32" s="228"/>
      <c r="BY32" s="228"/>
      <c r="BZ32" s="228"/>
      <c r="CA32" s="228"/>
      <c r="CB32" s="228"/>
      <c r="CC32" s="231" t="b">
        <v>0</v>
      </c>
      <c r="CD32" s="232" t="s">
        <v>362</v>
      </c>
      <c r="CE32" s="233"/>
      <c r="CF32" s="233"/>
      <c r="CG32" s="233"/>
      <c r="CH32" s="233"/>
      <c r="CI32" s="233"/>
      <c r="CJ32" s="234"/>
    </row>
    <row r="33" spans="1:88" ht="15.75" customHeight="1">
      <c r="A33" s="165"/>
      <c r="B33" s="452"/>
      <c r="C33" s="390"/>
      <c r="D33" s="521"/>
      <c r="E33" s="507"/>
      <c r="F33" s="507"/>
      <c r="G33" s="507"/>
      <c r="H33" s="507"/>
      <c r="I33" s="507"/>
      <c r="J33" s="508"/>
      <c r="K33" s="508"/>
      <c r="L33" s="508"/>
      <c r="M33" s="508"/>
      <c r="N33" s="508"/>
      <c r="O33" s="508"/>
      <c r="P33" s="508"/>
      <c r="Q33" s="508"/>
      <c r="R33" s="508"/>
      <c r="S33" s="508"/>
      <c r="T33" s="509"/>
      <c r="U33" s="511"/>
      <c r="V33" s="507"/>
      <c r="W33" s="507"/>
      <c r="X33" s="507"/>
      <c r="Y33" s="507"/>
      <c r="Z33" s="507"/>
      <c r="AA33" s="507"/>
      <c r="AB33" s="66"/>
      <c r="AC33" s="67"/>
      <c r="AD33" s="513" t="s">
        <v>245</v>
      </c>
      <c r="AE33" s="513"/>
      <c r="AF33" s="513"/>
      <c r="AG33" s="513"/>
      <c r="AH33" s="513"/>
      <c r="AI33" s="513"/>
      <c r="AJ33" s="514"/>
      <c r="AK33" s="224" t="str" cm="1">
        <f t="array" aca="1" ref="AK33" ca="1">IF($BU$25,IF(SUMPRODUCT(LEN(J32)-LEN(SUBSTITUTE(LOWER(J32), MID("abcdefghijklmnopqrstuvwxyz", ROW(INDIRECT("1:26")), 1), ""))) &lt;= 2, "← Name should be filled in English.", ""),"")</f>
        <v/>
      </c>
      <c r="BB33" s="177"/>
      <c r="BC33" s="107"/>
      <c r="BD33" s="235"/>
      <c r="BE33" s="236"/>
      <c r="BF33" s="236"/>
      <c r="BG33" s="236"/>
      <c r="BH33" s="236"/>
      <c r="BI33" s="236"/>
      <c r="BJ33" s="213"/>
      <c r="BK33" s="213"/>
      <c r="BL33" s="213"/>
      <c r="BM33" s="213"/>
      <c r="BN33" s="213"/>
      <c r="BO33" s="213"/>
      <c r="BP33" s="213"/>
      <c r="BQ33" s="213"/>
      <c r="BR33" s="213"/>
      <c r="BS33" s="213"/>
      <c r="BT33" s="92"/>
      <c r="BU33" s="237"/>
      <c r="BV33" s="236"/>
      <c r="BW33" s="236"/>
      <c r="BX33" s="236"/>
      <c r="BY33" s="236"/>
      <c r="BZ33" s="236"/>
      <c r="CA33" s="236"/>
      <c r="CB33" s="236"/>
      <c r="CC33" s="238" t="b">
        <v>0</v>
      </c>
      <c r="CD33" s="199" t="s">
        <v>363</v>
      </c>
      <c r="CE33" s="199"/>
      <c r="CF33" s="199"/>
      <c r="CG33" s="199"/>
      <c r="CH33" s="199"/>
      <c r="CI33" s="199"/>
      <c r="CJ33" s="239"/>
    </row>
    <row r="34" spans="1:88" ht="15.75" customHeight="1">
      <c r="A34" s="221" t="str">
        <f>IF(J34&lt;&gt;L3,"Statemen of Authorization","")</f>
        <v/>
      </c>
      <c r="B34" s="452"/>
      <c r="C34" s="390"/>
      <c r="D34" s="521">
        <v>2</v>
      </c>
      <c r="E34" s="506" t="s">
        <v>364</v>
      </c>
      <c r="F34" s="507"/>
      <c r="G34" s="507"/>
      <c r="H34" s="507"/>
      <c r="I34" s="507"/>
      <c r="J34" s="508"/>
      <c r="K34" s="508"/>
      <c r="L34" s="508"/>
      <c r="M34" s="508"/>
      <c r="N34" s="508"/>
      <c r="O34" s="508"/>
      <c r="P34" s="508"/>
      <c r="Q34" s="508"/>
      <c r="R34" s="508"/>
      <c r="S34" s="508"/>
      <c r="T34" s="509"/>
      <c r="U34" s="510" t="s">
        <v>365</v>
      </c>
      <c r="V34" s="507"/>
      <c r="W34" s="507"/>
      <c r="X34" s="507"/>
      <c r="Y34" s="507"/>
      <c r="Z34" s="507"/>
      <c r="AA34" s="507"/>
      <c r="AB34" s="66"/>
      <c r="AC34" s="67"/>
      <c r="AD34" s="512" t="s">
        <v>483</v>
      </c>
      <c r="AE34" s="513"/>
      <c r="AF34" s="513"/>
      <c r="AG34" s="513"/>
      <c r="AH34" s="513"/>
      <c r="AI34" s="513"/>
      <c r="AJ34" s="514"/>
      <c r="AK34" s="98" t="str" cm="1">
        <f t="array" aca="1" ref="AK34" ca="1">IF($BU$25,IF(SUMPRODUCT(LEN(J34)-LEN(SUBSTITUTE(LOWER(J34), MID("abcdefghijklmnopqrstuvwxyz", ROW(INDIRECT("1:26")), 1), ""))) &lt;= 2, "←廠商資訊填寫英文 ", ""),"")</f>
        <v/>
      </c>
      <c r="BB34" s="177"/>
      <c r="BC34" s="107"/>
      <c r="BD34" s="235">
        <v>2</v>
      </c>
      <c r="BE34" s="240" t="s">
        <v>366</v>
      </c>
      <c r="BF34" s="236"/>
      <c r="BG34" s="236"/>
      <c r="BH34" s="236"/>
      <c r="BI34" s="236"/>
      <c r="BJ34" s="213"/>
      <c r="BK34" s="213"/>
      <c r="BL34" s="213"/>
      <c r="BM34" s="213"/>
      <c r="BN34" s="213"/>
      <c r="BO34" s="213"/>
      <c r="BP34" s="213"/>
      <c r="BQ34" s="213"/>
      <c r="BR34" s="213"/>
      <c r="BS34" s="213"/>
      <c r="BT34" s="92"/>
      <c r="BU34" s="237" t="s">
        <v>367</v>
      </c>
      <c r="BV34" s="236"/>
      <c r="BW34" s="236"/>
      <c r="BX34" s="236"/>
      <c r="BY34" s="236"/>
      <c r="BZ34" s="236"/>
      <c r="CA34" s="236"/>
      <c r="CB34" s="236"/>
      <c r="CC34" s="238" t="b">
        <v>0</v>
      </c>
      <c r="CD34" s="199" t="s">
        <v>368</v>
      </c>
      <c r="CE34" s="199"/>
      <c r="CF34" s="199"/>
      <c r="CG34" s="199"/>
      <c r="CH34" s="199"/>
      <c r="CI34" s="199"/>
      <c r="CJ34" s="239"/>
    </row>
    <row r="35" spans="1:88" ht="15.75" customHeight="1">
      <c r="A35" s="165" t="str">
        <f>IF(J34&lt;&gt;L3,"委託檢測聲明書連結","")</f>
        <v/>
      </c>
      <c r="B35" s="452"/>
      <c r="C35" s="390"/>
      <c r="D35" s="521"/>
      <c r="E35" s="507"/>
      <c r="F35" s="507"/>
      <c r="G35" s="507"/>
      <c r="H35" s="507"/>
      <c r="I35" s="507"/>
      <c r="J35" s="508"/>
      <c r="K35" s="508"/>
      <c r="L35" s="508"/>
      <c r="M35" s="508"/>
      <c r="N35" s="508"/>
      <c r="O35" s="508"/>
      <c r="P35" s="508"/>
      <c r="Q35" s="508"/>
      <c r="R35" s="508"/>
      <c r="S35" s="508"/>
      <c r="T35" s="509"/>
      <c r="U35" s="511"/>
      <c r="V35" s="507"/>
      <c r="W35" s="507"/>
      <c r="X35" s="507"/>
      <c r="Y35" s="507"/>
      <c r="Z35" s="507"/>
      <c r="AA35" s="507"/>
      <c r="AB35" s="66"/>
      <c r="AC35" s="67"/>
      <c r="AD35" s="513" t="s">
        <v>246</v>
      </c>
      <c r="AE35" s="513"/>
      <c r="AF35" s="513"/>
      <c r="AG35" s="513"/>
      <c r="AH35" s="513"/>
      <c r="AI35" s="513"/>
      <c r="AJ35" s="514"/>
      <c r="AK35" s="98" t="str" cm="1">
        <f t="array" aca="1" ref="AK35" ca="1">IF($BU$25,IF(SUMPRODUCT(LEN(J34)-LEN(SUBSTITUTE(LOWER(J34), MID("abcdefghijklmnopqrstuvwxyz", ROW(INDIRECT("1:26")), 1), ""))) &lt;= 2, "←Supplier/Manufacturer should be filled in English.", ""),"")</f>
        <v/>
      </c>
      <c r="BB35" s="177"/>
      <c r="BC35" s="107"/>
      <c r="BD35" s="235"/>
      <c r="BE35" s="236"/>
      <c r="BF35" s="236"/>
      <c r="BG35" s="236"/>
      <c r="BH35" s="236"/>
      <c r="BI35" s="236"/>
      <c r="BJ35" s="213"/>
      <c r="BK35" s="213"/>
      <c r="BL35" s="213"/>
      <c r="BM35" s="213"/>
      <c r="BN35" s="213"/>
      <c r="BO35" s="213"/>
      <c r="BP35" s="213"/>
      <c r="BQ35" s="213"/>
      <c r="BR35" s="213"/>
      <c r="BS35" s="213"/>
      <c r="BT35" s="92"/>
      <c r="BU35" s="237"/>
      <c r="BV35" s="236"/>
      <c r="BW35" s="236"/>
      <c r="BX35" s="236"/>
      <c r="BY35" s="236"/>
      <c r="BZ35" s="236"/>
      <c r="CA35" s="236"/>
      <c r="CB35" s="236"/>
      <c r="CC35" s="238" t="b">
        <v>0</v>
      </c>
      <c r="CD35" s="199" t="s">
        <v>369</v>
      </c>
      <c r="CE35" s="199"/>
      <c r="CF35" s="199"/>
      <c r="CG35" s="199"/>
      <c r="CH35" s="199"/>
      <c r="CI35" s="199"/>
      <c r="CJ35" s="239"/>
    </row>
    <row r="36" spans="1:88" ht="15.75" customHeight="1">
      <c r="B36" s="452"/>
      <c r="C36" s="390"/>
      <c r="D36" s="521"/>
      <c r="E36" s="507"/>
      <c r="F36" s="507"/>
      <c r="G36" s="507"/>
      <c r="H36" s="507"/>
      <c r="I36" s="507"/>
      <c r="J36" s="508"/>
      <c r="K36" s="508"/>
      <c r="L36" s="508"/>
      <c r="M36" s="508"/>
      <c r="N36" s="508"/>
      <c r="O36" s="508"/>
      <c r="P36" s="508"/>
      <c r="Q36" s="508"/>
      <c r="R36" s="508"/>
      <c r="S36" s="508"/>
      <c r="T36" s="509"/>
      <c r="U36" s="511"/>
      <c r="V36" s="507"/>
      <c r="W36" s="507"/>
      <c r="X36" s="507"/>
      <c r="Y36" s="507"/>
      <c r="Z36" s="507"/>
      <c r="AA36" s="507"/>
      <c r="AB36" s="66"/>
      <c r="AC36" s="67"/>
      <c r="AD36" s="513" t="s">
        <v>247</v>
      </c>
      <c r="AE36" s="513"/>
      <c r="AF36" s="513"/>
      <c r="AG36" s="513"/>
      <c r="AH36" s="513"/>
      <c r="AI36" s="513"/>
      <c r="AJ36" s="514"/>
      <c r="BB36" s="177"/>
      <c r="BC36" s="107"/>
      <c r="BD36" s="235"/>
      <c r="BE36" s="236"/>
      <c r="BF36" s="236"/>
      <c r="BG36" s="236"/>
      <c r="BH36" s="236"/>
      <c r="BI36" s="236"/>
      <c r="BJ36" s="213"/>
      <c r="BK36" s="213"/>
      <c r="BL36" s="213"/>
      <c r="BM36" s="213"/>
      <c r="BN36" s="213"/>
      <c r="BO36" s="213"/>
      <c r="BP36" s="213"/>
      <c r="BQ36" s="213"/>
      <c r="BR36" s="213"/>
      <c r="BS36" s="213"/>
      <c r="BT36" s="92"/>
      <c r="BU36" s="237"/>
      <c r="BV36" s="236"/>
      <c r="BW36" s="236"/>
      <c r="BX36" s="236"/>
      <c r="BY36" s="236"/>
      <c r="BZ36" s="236"/>
      <c r="CA36" s="236"/>
      <c r="CB36" s="236"/>
      <c r="CC36" s="238" t="b">
        <v>0</v>
      </c>
      <c r="CD36" s="199" t="s">
        <v>370</v>
      </c>
      <c r="CE36" s="199"/>
      <c r="CF36" s="199"/>
      <c r="CG36" s="199"/>
      <c r="CH36" s="199"/>
      <c r="CI36" s="199"/>
      <c r="CJ36" s="239"/>
    </row>
    <row r="37" spans="1:88" ht="15.75" customHeight="1">
      <c r="B37" s="452"/>
      <c r="C37" s="390"/>
      <c r="D37" s="357">
        <v>3</v>
      </c>
      <c r="E37" s="531" t="s">
        <v>371</v>
      </c>
      <c r="F37" s="532"/>
      <c r="G37" s="532"/>
      <c r="H37" s="532"/>
      <c r="I37" s="532"/>
      <c r="J37" s="533"/>
      <c r="K37" s="533"/>
      <c r="L37" s="533"/>
      <c r="M37" s="533"/>
      <c r="N37" s="533"/>
      <c r="O37" s="533"/>
      <c r="P37" s="533"/>
      <c r="Q37" s="533"/>
      <c r="R37" s="533"/>
      <c r="S37" s="533"/>
      <c r="T37" s="413"/>
      <c r="U37" s="510" t="s">
        <v>372</v>
      </c>
      <c r="V37" s="507"/>
      <c r="W37" s="507"/>
      <c r="X37" s="507"/>
      <c r="Y37" s="507"/>
      <c r="Z37" s="507"/>
      <c r="AA37" s="507"/>
      <c r="AB37" s="66"/>
      <c r="AC37" s="533"/>
      <c r="AD37" s="533"/>
      <c r="AE37" s="536" t="s">
        <v>248</v>
      </c>
      <c r="AF37" s="536"/>
      <c r="AG37" s="536"/>
      <c r="AH37" s="536"/>
      <c r="AI37" s="536"/>
      <c r="AJ37" s="537"/>
      <c r="AM37" s="68"/>
      <c r="BB37" s="177"/>
      <c r="BC37" s="107"/>
      <c r="BD37" s="241">
        <v>3</v>
      </c>
      <c r="BE37" s="236" t="s">
        <v>373</v>
      </c>
      <c r="BF37" s="236"/>
      <c r="BG37" s="236"/>
      <c r="BH37" s="236"/>
      <c r="BI37" s="236"/>
      <c r="BJ37" s="213"/>
      <c r="BK37" s="213"/>
      <c r="BL37" s="213"/>
      <c r="BM37" s="213"/>
      <c r="BN37" s="213"/>
      <c r="BO37" s="213"/>
      <c r="BP37" s="213"/>
      <c r="BQ37" s="213"/>
      <c r="BR37" s="213"/>
      <c r="BS37" s="213"/>
      <c r="BT37" s="92"/>
      <c r="BU37" s="237" t="s">
        <v>374</v>
      </c>
      <c r="BV37" s="236"/>
      <c r="BW37" s="236"/>
      <c r="BX37" s="236"/>
      <c r="BY37" s="236"/>
      <c r="BZ37" s="236"/>
      <c r="CA37" s="236"/>
      <c r="CB37" s="236"/>
      <c r="CC37" s="213"/>
      <c r="CD37" s="213"/>
      <c r="CE37" s="200" t="s">
        <v>375</v>
      </c>
      <c r="CF37" s="200"/>
      <c r="CG37" s="200"/>
      <c r="CH37" s="200"/>
      <c r="CI37" s="200"/>
      <c r="CJ37" s="242"/>
    </row>
    <row r="38" spans="1:88" ht="15.75" customHeight="1">
      <c r="B38" s="452"/>
      <c r="C38" s="390"/>
      <c r="D38" s="357">
        <v>4</v>
      </c>
      <c r="E38" s="531" t="s">
        <v>376</v>
      </c>
      <c r="F38" s="532"/>
      <c r="G38" s="532"/>
      <c r="H38" s="532"/>
      <c r="I38" s="532"/>
      <c r="J38" s="533"/>
      <c r="K38" s="533"/>
      <c r="L38" s="533"/>
      <c r="M38" s="533"/>
      <c r="N38" s="533"/>
      <c r="O38" s="533"/>
      <c r="P38" s="533"/>
      <c r="Q38" s="533"/>
      <c r="R38" s="533"/>
      <c r="S38" s="533"/>
      <c r="T38" s="413"/>
      <c r="U38" s="511"/>
      <c r="V38" s="507"/>
      <c r="W38" s="507"/>
      <c r="X38" s="507"/>
      <c r="Y38" s="507"/>
      <c r="Z38" s="507"/>
      <c r="AA38" s="507"/>
      <c r="AB38" s="66"/>
      <c r="AC38" s="533"/>
      <c r="AD38" s="533"/>
      <c r="AE38" s="536" t="s">
        <v>249</v>
      </c>
      <c r="AF38" s="536" t="s">
        <v>250</v>
      </c>
      <c r="AG38" s="536"/>
      <c r="AH38" s="536"/>
      <c r="AI38" s="536"/>
      <c r="AJ38" s="537"/>
      <c r="BB38" s="177"/>
      <c r="BC38" s="107"/>
      <c r="BD38" s="241">
        <v>4</v>
      </c>
      <c r="BE38" s="236" t="s">
        <v>377</v>
      </c>
      <c r="BF38" s="236"/>
      <c r="BG38" s="236"/>
      <c r="BH38" s="236"/>
      <c r="BI38" s="236"/>
      <c r="BJ38" s="213"/>
      <c r="BK38" s="213"/>
      <c r="BL38" s="213"/>
      <c r="BM38" s="213"/>
      <c r="BN38" s="213"/>
      <c r="BO38" s="213"/>
      <c r="BP38" s="213"/>
      <c r="BQ38" s="213"/>
      <c r="BR38" s="213"/>
      <c r="BS38" s="213"/>
      <c r="BT38" s="92"/>
      <c r="BU38" s="237"/>
      <c r="BV38" s="236"/>
      <c r="BW38" s="236"/>
      <c r="BX38" s="236"/>
      <c r="BY38" s="236"/>
      <c r="BZ38" s="236"/>
      <c r="CA38" s="236"/>
      <c r="CB38" s="236"/>
      <c r="CC38" s="213"/>
      <c r="CD38" s="213"/>
      <c r="CE38" s="200" t="s">
        <v>378</v>
      </c>
      <c r="CF38" s="200" t="s">
        <v>379</v>
      </c>
      <c r="CG38" s="200"/>
      <c r="CH38" s="200"/>
      <c r="CI38" s="200"/>
      <c r="CJ38" s="242"/>
    </row>
    <row r="39" spans="1:88" ht="15.75" customHeight="1">
      <c r="B39" s="452"/>
      <c r="C39" s="390"/>
      <c r="D39" s="357">
        <v>5</v>
      </c>
      <c r="E39" s="531" t="s">
        <v>380</v>
      </c>
      <c r="F39" s="532"/>
      <c r="G39" s="532"/>
      <c r="H39" s="532"/>
      <c r="I39" s="532"/>
      <c r="J39" s="533"/>
      <c r="K39" s="533"/>
      <c r="L39" s="533"/>
      <c r="M39" s="533"/>
      <c r="N39" s="533"/>
      <c r="O39" s="533"/>
      <c r="P39" s="533"/>
      <c r="Q39" s="533"/>
      <c r="R39" s="533"/>
      <c r="S39" s="533"/>
      <c r="T39" s="413"/>
      <c r="U39" s="511"/>
      <c r="V39" s="507"/>
      <c r="W39" s="507"/>
      <c r="X39" s="507"/>
      <c r="Y39" s="507"/>
      <c r="Z39" s="507"/>
      <c r="AA39" s="507"/>
      <c r="AB39" s="66"/>
      <c r="AC39" s="545" t="s">
        <v>491</v>
      </c>
      <c r="AD39" s="545"/>
      <c r="AE39" s="545"/>
      <c r="AF39" s="545"/>
      <c r="AG39" s="545"/>
      <c r="AH39" s="545"/>
      <c r="AI39" s="545"/>
      <c r="AJ39" s="546"/>
      <c r="BB39" s="177"/>
      <c r="BC39" s="107"/>
      <c r="BD39" s="241">
        <v>5</v>
      </c>
      <c r="BE39" s="236" t="s">
        <v>381</v>
      </c>
      <c r="BF39" s="236"/>
      <c r="BG39" s="236"/>
      <c r="BH39" s="236"/>
      <c r="BI39" s="236"/>
      <c r="BJ39" s="213"/>
      <c r="BK39" s="213"/>
      <c r="BL39" s="213"/>
      <c r="BM39" s="213"/>
      <c r="BN39" s="213"/>
      <c r="BO39" s="213"/>
      <c r="BP39" s="213"/>
      <c r="BQ39" s="213"/>
      <c r="BR39" s="213"/>
      <c r="BS39" s="213"/>
      <c r="BT39" s="92"/>
      <c r="BU39" s="237"/>
      <c r="BV39" s="236"/>
      <c r="BW39" s="236"/>
      <c r="BX39" s="236"/>
      <c r="BY39" s="236"/>
      <c r="BZ39" s="236"/>
      <c r="CA39" s="236"/>
      <c r="CB39" s="236"/>
      <c r="CC39" s="243" t="s">
        <v>382</v>
      </c>
      <c r="CD39" s="243"/>
      <c r="CE39" s="243"/>
      <c r="CF39" s="243"/>
      <c r="CG39" s="243"/>
      <c r="CH39" s="243"/>
      <c r="CI39" s="243"/>
      <c r="CJ39" s="244"/>
    </row>
    <row r="40" spans="1:88" ht="15.75" customHeight="1" thickBot="1">
      <c r="B40" s="452"/>
      <c r="C40" s="390"/>
      <c r="D40" s="357">
        <v>6</v>
      </c>
      <c r="E40" s="531" t="s">
        <v>383</v>
      </c>
      <c r="F40" s="532"/>
      <c r="G40" s="532"/>
      <c r="H40" s="532"/>
      <c r="I40" s="532"/>
      <c r="J40" s="413"/>
      <c r="K40" s="400"/>
      <c r="L40" s="400"/>
      <c r="M40" s="400"/>
      <c r="N40" s="400"/>
      <c r="O40" s="400"/>
      <c r="P40" s="400"/>
      <c r="Q40" s="400"/>
      <c r="R40" s="400"/>
      <c r="S40" s="400"/>
      <c r="T40" s="401"/>
      <c r="U40" s="534"/>
      <c r="V40" s="535"/>
      <c r="W40" s="535"/>
      <c r="X40" s="535"/>
      <c r="Y40" s="535"/>
      <c r="Z40" s="535"/>
      <c r="AA40" s="535"/>
      <c r="AB40" s="245"/>
      <c r="AC40" s="547"/>
      <c r="AD40" s="547"/>
      <c r="AE40" s="547"/>
      <c r="AF40" s="547"/>
      <c r="AG40" s="547"/>
      <c r="AH40" s="547"/>
      <c r="AI40" s="547"/>
      <c r="AJ40" s="548"/>
      <c r="BB40" s="177"/>
      <c r="BC40" s="107"/>
      <c r="BD40" s="241">
        <v>6</v>
      </c>
      <c r="BE40" s="236" t="s">
        <v>384</v>
      </c>
      <c r="BF40" s="236"/>
      <c r="BG40" s="236"/>
      <c r="BH40" s="236"/>
      <c r="BI40" s="236"/>
      <c r="BJ40" s="213"/>
      <c r="BK40" s="213"/>
      <c r="BL40" s="213"/>
      <c r="BM40" s="213"/>
      <c r="BN40" s="213"/>
      <c r="BO40" s="213"/>
      <c r="BP40" s="213"/>
      <c r="BQ40" s="213"/>
      <c r="BR40" s="213"/>
      <c r="BS40" s="213"/>
      <c r="BT40" s="92"/>
      <c r="BU40" s="246"/>
      <c r="BV40" s="247"/>
      <c r="BW40" s="247"/>
      <c r="BX40" s="247"/>
      <c r="BY40" s="247"/>
      <c r="BZ40" s="247"/>
      <c r="CA40" s="247"/>
      <c r="CB40" s="247"/>
      <c r="CC40" s="248"/>
      <c r="CD40" s="248"/>
      <c r="CE40" s="248"/>
      <c r="CF40" s="248"/>
      <c r="CG40" s="248"/>
      <c r="CH40" s="248"/>
      <c r="CI40" s="248"/>
      <c r="CJ40" s="249"/>
    </row>
    <row r="41" spans="1:88" ht="24.75" customHeight="1">
      <c r="B41" s="452"/>
      <c r="C41" s="390"/>
      <c r="D41" s="521">
        <v>7</v>
      </c>
      <c r="E41" s="506" t="s">
        <v>385</v>
      </c>
      <c r="F41" s="507"/>
      <c r="G41" s="507"/>
      <c r="H41" s="507"/>
      <c r="I41" s="507"/>
      <c r="J41" s="69"/>
      <c r="K41" s="549" t="s">
        <v>386</v>
      </c>
      <c r="L41" s="550"/>
      <c r="M41" s="550"/>
      <c r="N41" s="550"/>
      <c r="O41" s="550"/>
      <c r="P41" s="550"/>
      <c r="Q41" s="550"/>
      <c r="R41" s="550"/>
      <c r="S41" s="550"/>
      <c r="T41" s="550"/>
      <c r="U41" s="551" t="s">
        <v>387</v>
      </c>
      <c r="V41" s="552"/>
      <c r="W41" s="552"/>
      <c r="X41" s="552"/>
      <c r="Y41" s="552"/>
      <c r="Z41" s="552"/>
      <c r="AA41" s="552"/>
      <c r="AB41" s="552"/>
      <c r="AC41" s="552"/>
      <c r="AD41" s="552"/>
      <c r="AE41" s="552"/>
      <c r="AF41" s="552"/>
      <c r="AG41" s="552"/>
      <c r="AH41" s="552"/>
      <c r="AI41" s="552"/>
      <c r="AJ41" s="553"/>
      <c r="BB41" s="177"/>
      <c r="BC41" s="107"/>
      <c r="BD41" s="235">
        <v>7</v>
      </c>
      <c r="BE41" s="236" t="s">
        <v>388</v>
      </c>
      <c r="BF41" s="236"/>
      <c r="BG41" s="236"/>
      <c r="BH41" s="236"/>
      <c r="BI41" s="236"/>
      <c r="BJ41" s="250" t="b">
        <v>0</v>
      </c>
      <c r="BK41" s="236" t="s">
        <v>389</v>
      </c>
      <c r="BL41" s="199"/>
      <c r="BM41" s="199"/>
      <c r="BN41" s="199"/>
      <c r="BO41" s="199"/>
      <c r="BP41" s="199"/>
      <c r="BQ41" s="199"/>
      <c r="BR41" s="199"/>
      <c r="BS41" s="199"/>
      <c r="BT41" s="199"/>
      <c r="BU41" s="251" t="s">
        <v>390</v>
      </c>
      <c r="BV41" s="252"/>
      <c r="BW41" s="252"/>
      <c r="BX41" s="252"/>
      <c r="BY41" s="252"/>
      <c r="BZ41" s="252"/>
      <c r="CA41" s="252"/>
      <c r="CB41" s="252"/>
      <c r="CC41" s="252"/>
      <c r="CD41" s="252"/>
      <c r="CE41" s="252"/>
      <c r="CF41" s="252"/>
      <c r="CG41" s="252"/>
      <c r="CH41" s="252"/>
      <c r="CI41" s="252"/>
      <c r="CJ41" s="253"/>
    </row>
    <row r="42" spans="1:88" ht="24.75" customHeight="1">
      <c r="B42" s="452"/>
      <c r="C42" s="390"/>
      <c r="D42" s="521"/>
      <c r="E42" s="507"/>
      <c r="F42" s="507"/>
      <c r="G42" s="507"/>
      <c r="H42" s="507"/>
      <c r="I42" s="507"/>
      <c r="J42" s="70"/>
      <c r="K42" s="556" t="s">
        <v>391</v>
      </c>
      <c r="L42" s="550"/>
      <c r="M42" s="550"/>
      <c r="N42" s="550"/>
      <c r="O42" s="550"/>
      <c r="P42" s="550"/>
      <c r="Q42" s="550"/>
      <c r="R42" s="550"/>
      <c r="S42" s="550"/>
      <c r="T42" s="550"/>
      <c r="U42" s="554"/>
      <c r="V42" s="554"/>
      <c r="W42" s="554"/>
      <c r="X42" s="554"/>
      <c r="Y42" s="554"/>
      <c r="Z42" s="554"/>
      <c r="AA42" s="554"/>
      <c r="AB42" s="554"/>
      <c r="AC42" s="554"/>
      <c r="AD42" s="554"/>
      <c r="AE42" s="554"/>
      <c r="AF42" s="554"/>
      <c r="AG42" s="554"/>
      <c r="AH42" s="554"/>
      <c r="AI42" s="554"/>
      <c r="AJ42" s="555"/>
      <c r="BB42" s="177"/>
      <c r="BC42" s="107"/>
      <c r="BD42" s="235"/>
      <c r="BE42" s="236"/>
      <c r="BF42" s="236"/>
      <c r="BG42" s="236"/>
      <c r="BH42" s="236"/>
      <c r="BI42" s="236"/>
      <c r="BJ42" s="254" t="b">
        <v>0</v>
      </c>
      <c r="BK42" s="236" t="s">
        <v>392</v>
      </c>
      <c r="BL42" s="199"/>
      <c r="BM42" s="199"/>
      <c r="BN42" s="199"/>
      <c r="BO42" s="199"/>
      <c r="BP42" s="199"/>
      <c r="BQ42" s="199"/>
      <c r="BR42" s="199"/>
      <c r="BS42" s="199"/>
      <c r="BT42" s="199"/>
      <c r="BU42" s="236"/>
      <c r="BV42" s="236"/>
      <c r="BW42" s="236"/>
      <c r="BX42" s="236"/>
      <c r="BY42" s="236"/>
      <c r="BZ42" s="236"/>
      <c r="CA42" s="236"/>
      <c r="CB42" s="236"/>
      <c r="CC42" s="236"/>
      <c r="CD42" s="236"/>
      <c r="CE42" s="236"/>
      <c r="CF42" s="236"/>
      <c r="CG42" s="236"/>
      <c r="CH42" s="236"/>
      <c r="CI42" s="236"/>
      <c r="CJ42" s="255"/>
    </row>
    <row r="43" spans="1:88">
      <c r="A43" s="221"/>
      <c r="B43" s="452"/>
      <c r="C43" s="390"/>
      <c r="D43" s="357">
        <v>8</v>
      </c>
      <c r="E43" s="531" t="s">
        <v>393</v>
      </c>
      <c r="F43" s="532"/>
      <c r="G43" s="532"/>
      <c r="H43" s="532"/>
      <c r="I43" s="532"/>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8"/>
      <c r="BB43" s="177"/>
      <c r="BC43" s="107"/>
      <c r="BD43" s="241">
        <v>8</v>
      </c>
      <c r="BE43" s="236" t="s">
        <v>394</v>
      </c>
      <c r="BF43" s="236"/>
      <c r="BG43" s="236"/>
      <c r="BH43" s="236"/>
      <c r="BI43" s="236"/>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56"/>
    </row>
    <row r="44" spans="1:88" ht="20.25" customHeight="1">
      <c r="A44" s="165"/>
      <c r="B44" s="452"/>
      <c r="C44" s="390"/>
      <c r="D44" s="539" t="s">
        <v>395</v>
      </c>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c r="AJ44" s="541"/>
      <c r="AL44" s="167"/>
      <c r="BB44" s="177"/>
      <c r="BC44" s="107"/>
      <c r="BD44" s="257" t="s">
        <v>396</v>
      </c>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9"/>
      <c r="CH44" s="259"/>
      <c r="CI44" s="259"/>
      <c r="CJ44" s="260"/>
    </row>
    <row r="45" spans="1:88" ht="31.5" customHeight="1" thickBot="1">
      <c r="B45" s="472"/>
      <c r="C45" s="391"/>
      <c r="D45" s="542" t="s">
        <v>397</v>
      </c>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4"/>
      <c r="BB45" s="216"/>
      <c r="BC45" s="217"/>
      <c r="BD45" s="261" t="s">
        <v>398</v>
      </c>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3"/>
    </row>
    <row r="46" spans="1:88" ht="14.25" customHeight="1" thickTop="1">
      <c r="A46" s="264"/>
      <c r="B46" s="451" t="s">
        <v>251</v>
      </c>
      <c r="C46" s="455" t="s">
        <v>399</v>
      </c>
      <c r="D46" s="571" t="s">
        <v>400</v>
      </c>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2"/>
      <c r="AL46" s="560"/>
      <c r="BB46" s="265" t="s">
        <v>401</v>
      </c>
      <c r="BC46" s="88" t="s">
        <v>402</v>
      </c>
      <c r="BD46" s="266" t="s">
        <v>403</v>
      </c>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row>
    <row r="47" spans="1:88" ht="54" customHeight="1">
      <c r="A47" s="561"/>
      <c r="B47" s="452"/>
      <c r="C47" s="390"/>
      <c r="D47" s="562" t="s">
        <v>404</v>
      </c>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3"/>
      <c r="AK47" s="267"/>
      <c r="AL47" s="560"/>
      <c r="AQ47" s="71"/>
      <c r="BB47" s="265"/>
      <c r="BC47" s="88"/>
      <c r="BD47" s="268" t="s">
        <v>405</v>
      </c>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C47" s="269"/>
      <c r="CD47" s="269"/>
      <c r="CE47" s="269"/>
      <c r="CF47" s="269"/>
      <c r="CG47" s="269"/>
      <c r="CH47" s="269"/>
      <c r="CI47" s="269"/>
      <c r="CJ47" s="270"/>
    </row>
    <row r="48" spans="1:88" ht="54" customHeight="1">
      <c r="A48" s="561"/>
      <c r="B48" s="452"/>
      <c r="C48" s="390"/>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3"/>
      <c r="AL48" s="560"/>
      <c r="BB48" s="265"/>
      <c r="BC48" s="88"/>
      <c r="BD48" s="268"/>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70"/>
    </row>
    <row r="49" spans="1:88" ht="54" customHeight="1">
      <c r="A49" s="561"/>
      <c r="B49" s="452"/>
      <c r="C49" s="390"/>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3"/>
      <c r="AL49" s="560"/>
      <c r="BB49" s="265"/>
      <c r="BC49" s="88"/>
      <c r="BD49" s="268"/>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69"/>
      <c r="CG49" s="269"/>
      <c r="CH49" s="269"/>
      <c r="CI49" s="269"/>
      <c r="CJ49" s="270"/>
    </row>
    <row r="50" spans="1:88" ht="206.25" customHeight="1">
      <c r="A50" s="561"/>
      <c r="B50" s="452"/>
      <c r="C50" s="390"/>
      <c r="D50" s="564" t="str">
        <f>IF(AO3="","",AO3)</f>
        <v/>
      </c>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5"/>
      <c r="AL50" s="560"/>
      <c r="BB50" s="265"/>
      <c r="BC50" s="88"/>
      <c r="BD50" s="271"/>
      <c r="BE50" s="272"/>
      <c r="BF50" s="272"/>
      <c r="BG50" s="272"/>
      <c r="BH50" s="272"/>
      <c r="BI50" s="272"/>
      <c r="BJ50" s="272"/>
      <c r="BK50" s="272"/>
      <c r="BL50" s="272"/>
      <c r="BM50" s="272"/>
      <c r="BN50" s="272"/>
      <c r="BO50" s="272"/>
      <c r="BP50" s="272"/>
      <c r="BQ50" s="272"/>
      <c r="BR50" s="272"/>
      <c r="BS50" s="272"/>
      <c r="BT50" s="272"/>
      <c r="BU50" s="272"/>
      <c r="BV50" s="272"/>
      <c r="BW50" s="272"/>
      <c r="BX50" s="272"/>
      <c r="BY50" s="272"/>
      <c r="BZ50" s="272"/>
      <c r="CA50" s="272"/>
      <c r="CB50" s="272"/>
      <c r="CC50" s="272"/>
      <c r="CD50" s="272"/>
      <c r="CE50" s="272"/>
      <c r="CF50" s="272"/>
      <c r="CG50" s="272"/>
      <c r="CH50" s="272"/>
      <c r="CI50" s="272"/>
      <c r="CJ50" s="273"/>
    </row>
    <row r="51" spans="1:88" ht="206.25" customHeight="1">
      <c r="A51" s="561"/>
      <c r="B51" s="452"/>
      <c r="C51" s="390"/>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5"/>
      <c r="AL51" s="560"/>
      <c r="BB51" s="265"/>
      <c r="BC51" s="88"/>
      <c r="BD51" s="271"/>
      <c r="BE51" s="272"/>
      <c r="BF51" s="272"/>
      <c r="BG51" s="272"/>
      <c r="BH51" s="272"/>
      <c r="BI51" s="272"/>
      <c r="BJ51" s="272"/>
      <c r="BK51" s="272"/>
      <c r="BL51" s="272"/>
      <c r="BM51" s="272"/>
      <c r="BN51" s="272"/>
      <c r="BO51" s="272"/>
      <c r="BP51" s="272"/>
      <c r="BQ51" s="272"/>
      <c r="BR51" s="272"/>
      <c r="BS51" s="272"/>
      <c r="BT51" s="272"/>
      <c r="BU51" s="272"/>
      <c r="BV51" s="272"/>
      <c r="BW51" s="272"/>
      <c r="BX51" s="272"/>
      <c r="BY51" s="272"/>
      <c r="BZ51" s="272"/>
      <c r="CA51" s="272"/>
      <c r="CB51" s="272"/>
      <c r="CC51" s="272"/>
      <c r="CD51" s="272"/>
      <c r="CE51" s="272"/>
      <c r="CF51" s="272"/>
      <c r="CG51" s="272"/>
      <c r="CH51" s="272"/>
      <c r="CI51" s="272"/>
      <c r="CJ51" s="273"/>
    </row>
    <row r="52" spans="1:88" ht="206.25" customHeight="1" thickBot="1">
      <c r="A52" s="561"/>
      <c r="B52" s="472"/>
      <c r="C52" s="391"/>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7"/>
      <c r="AL52" s="560"/>
      <c r="BB52" s="274"/>
      <c r="BC52" s="275"/>
      <c r="BD52" s="276"/>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8"/>
    </row>
    <row r="53" spans="1:88" ht="12" customHeight="1">
      <c r="B53" s="568" t="s">
        <v>406</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70"/>
      <c r="BB53" s="279" t="s">
        <v>407</v>
      </c>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row>
    <row r="54" spans="1:88" ht="19.5" customHeight="1">
      <c r="B54" s="280">
        <v>1</v>
      </c>
      <c r="C54" s="559" t="s">
        <v>408</v>
      </c>
      <c r="D54" s="557"/>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8"/>
      <c r="AQ54" s="72"/>
      <c r="AR54" s="281"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82">
        <v>1</v>
      </c>
      <c r="BC54" s="283" t="s">
        <v>409</v>
      </c>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row>
    <row r="55" spans="1:88" ht="11.1" customHeight="1">
      <c r="B55" s="280">
        <v>2</v>
      </c>
      <c r="C55" s="557" t="s">
        <v>410</v>
      </c>
      <c r="D55" s="557"/>
      <c r="E55" s="557"/>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8"/>
      <c r="AQ55" s="72"/>
      <c r="AR55" s="281" t="str">
        <f t="shared" ref="AR55:AR76" si="0">C55</f>
        <v>如未附報價單，以SGS定價為主。If no quotation is attached, the SGS pricing shall prevail.</v>
      </c>
      <c r="BB55" s="282">
        <v>2</v>
      </c>
      <c r="BC55" s="283" t="s">
        <v>411</v>
      </c>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row>
    <row r="56" spans="1:88" ht="19.5" customHeight="1">
      <c r="B56" s="280">
        <v>3</v>
      </c>
      <c r="C56" s="557" t="s">
        <v>412</v>
      </c>
      <c r="D56" s="557"/>
      <c r="E56" s="557"/>
      <c r="F56" s="557"/>
      <c r="G56" s="557"/>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8"/>
      <c r="AQ56" s="72"/>
      <c r="AR56" s="281"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82">
        <v>3</v>
      </c>
      <c r="BC56" s="283" t="s">
        <v>413</v>
      </c>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row>
    <row r="57" spans="1:88" ht="12.75" customHeight="1">
      <c r="B57" s="280">
        <v>4</v>
      </c>
      <c r="C57" s="557" t="s">
        <v>414</v>
      </c>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8"/>
      <c r="AQ57" s="72"/>
      <c r="AR57" s="281" t="str">
        <f t="shared" si="0"/>
        <v>微生物參照衛生福利部公告方法檢驗；微生物不接受急件、特急件。Microorganism testing refers to International Standard or Official methods. Express and Urgent services are not available for microorganism testing.</v>
      </c>
      <c r="BB57" s="282">
        <v>4</v>
      </c>
      <c r="BC57" s="283" t="s">
        <v>415</v>
      </c>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row>
    <row r="58" spans="1:88" ht="54.75" customHeight="1">
      <c r="B58" s="280">
        <v>5</v>
      </c>
      <c r="C58" s="559" t="s">
        <v>416</v>
      </c>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8"/>
      <c r="AQ58" s="72"/>
      <c r="AR58" s="281"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82">
        <v>5</v>
      </c>
      <c r="BC58" s="283" t="s">
        <v>417</v>
      </c>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row>
    <row r="59" spans="1:88" ht="19.5" customHeight="1">
      <c r="B59" s="280">
        <v>6</v>
      </c>
      <c r="C59" s="557" t="s">
        <v>418</v>
      </c>
      <c r="D59" s="557"/>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8"/>
      <c r="AQ59" s="72"/>
      <c r="AR59" s="281"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82">
        <v>6</v>
      </c>
      <c r="BC59" s="283" t="s">
        <v>419</v>
      </c>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row>
    <row r="60" spans="1:88" ht="19.5" customHeight="1">
      <c r="B60" s="280">
        <v>7</v>
      </c>
      <c r="C60" s="559" t="s">
        <v>420</v>
      </c>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8"/>
      <c r="AQ60" s="72"/>
      <c r="AR60" s="281"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82">
        <v>7</v>
      </c>
      <c r="BC60" s="283" t="s">
        <v>421</v>
      </c>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row>
    <row r="61" spans="1:88" ht="29.25" customHeight="1">
      <c r="B61" s="280">
        <v>8</v>
      </c>
      <c r="C61" s="557" t="s">
        <v>422</v>
      </c>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8"/>
      <c r="AQ61" s="72"/>
      <c r="AR61" s="281"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82">
        <v>8</v>
      </c>
      <c r="BC61" s="283" t="s">
        <v>423</v>
      </c>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row>
    <row r="62" spans="1:88" ht="29.25" customHeight="1">
      <c r="B62" s="280">
        <v>9</v>
      </c>
      <c r="C62" s="559" t="s">
        <v>424</v>
      </c>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8"/>
      <c r="AQ62" s="72"/>
      <c r="AR62" s="281"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82">
        <v>9</v>
      </c>
      <c r="BC62" s="283" t="s">
        <v>425</v>
      </c>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row>
    <row r="63" spans="1:88" ht="24.75">
      <c r="B63" s="280">
        <v>10</v>
      </c>
      <c r="C63" s="557" t="s">
        <v>426</v>
      </c>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8"/>
      <c r="AQ63" s="72"/>
      <c r="AR63" s="281"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82">
        <v>10</v>
      </c>
      <c r="BC63" s="283" t="s">
        <v>427</v>
      </c>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row>
    <row r="64" spans="1:88" ht="27" customHeight="1">
      <c r="B64" s="280">
        <v>11</v>
      </c>
      <c r="C64" s="557" t="s">
        <v>428</v>
      </c>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8"/>
      <c r="AQ64" s="72"/>
      <c r="AR64" s="281"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82">
        <v>11</v>
      </c>
      <c r="BC64" s="283" t="s">
        <v>429</v>
      </c>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row>
    <row r="65" spans="2:88" ht="27" customHeight="1">
      <c r="B65" s="280">
        <v>12</v>
      </c>
      <c r="C65" s="557" t="s">
        <v>430</v>
      </c>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8"/>
      <c r="AQ65" s="72"/>
      <c r="AR65" s="281"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82">
        <v>12</v>
      </c>
      <c r="BC65" s="283" t="s">
        <v>431</v>
      </c>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row>
    <row r="66" spans="2:88" ht="11.25" customHeight="1">
      <c r="B66" s="280">
        <v>13</v>
      </c>
      <c r="C66" s="557" t="s">
        <v>432</v>
      </c>
      <c r="D66" s="557"/>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c r="AE66" s="557"/>
      <c r="AF66" s="557"/>
      <c r="AG66" s="557"/>
      <c r="AH66" s="557"/>
      <c r="AI66" s="557"/>
      <c r="AJ66" s="558"/>
      <c r="AQ66" s="72"/>
      <c r="AR66" s="281" t="str">
        <f t="shared" si="0"/>
        <v xml:space="preserve">本實驗室不於報告中提供符合性聲明與量測不確定度。We do not provide a compliance statement and uncertainty in the report. </v>
      </c>
      <c r="BB66" s="282">
        <v>13</v>
      </c>
      <c r="BC66" s="283" t="s">
        <v>433</v>
      </c>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row>
    <row r="67" spans="2:88" ht="18" customHeight="1">
      <c r="B67" s="280">
        <v>14</v>
      </c>
      <c r="C67" s="559" t="s">
        <v>488</v>
      </c>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8"/>
      <c r="AQ67" s="72"/>
      <c r="AR67" s="281"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82">
        <v>14</v>
      </c>
      <c r="BC67" s="283" t="s">
        <v>434</v>
      </c>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row>
    <row r="68" spans="2:88" ht="18" customHeight="1">
      <c r="B68" s="280">
        <v>15</v>
      </c>
      <c r="C68" s="557" t="s">
        <v>435</v>
      </c>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8"/>
      <c r="AQ68" s="72"/>
      <c r="AR68" s="281"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82">
        <v>15</v>
      </c>
      <c r="BC68" s="283" t="s">
        <v>436</v>
      </c>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row>
    <row r="69" spans="2:88" ht="29.25" customHeight="1">
      <c r="B69" s="280">
        <v>16</v>
      </c>
      <c r="C69" s="557" t="s">
        <v>437</v>
      </c>
      <c r="D69" s="557"/>
      <c r="E69" s="557"/>
      <c r="F69" s="557"/>
      <c r="G69" s="557"/>
      <c r="H69" s="557"/>
      <c r="I69" s="557"/>
      <c r="J69" s="557"/>
      <c r="K69" s="557"/>
      <c r="L69" s="557"/>
      <c r="M69" s="557"/>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558"/>
      <c r="AQ69" s="72"/>
      <c r="AR69" s="281"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82">
        <v>16</v>
      </c>
      <c r="BC69" s="283" t="s">
        <v>438</v>
      </c>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row>
    <row r="70" spans="2:88" ht="36" customHeight="1">
      <c r="B70" s="280">
        <v>17</v>
      </c>
      <c r="C70" s="557" t="s">
        <v>439</v>
      </c>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8"/>
      <c r="AQ70" s="72"/>
      <c r="AR70" s="281"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82">
        <v>17</v>
      </c>
      <c r="BC70" s="283" t="s">
        <v>440</v>
      </c>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row>
    <row r="71" spans="2:88" ht="21" customHeight="1">
      <c r="B71" s="280">
        <v>18</v>
      </c>
      <c r="C71" s="559" t="s">
        <v>441</v>
      </c>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558"/>
      <c r="AQ71" s="72"/>
      <c r="AR71" s="281"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82">
        <v>18</v>
      </c>
      <c r="BC71" s="283" t="s">
        <v>442</v>
      </c>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row>
    <row r="72" spans="2:88" ht="29.25" customHeight="1">
      <c r="B72" s="280">
        <v>19</v>
      </c>
      <c r="C72" s="557" t="s">
        <v>443</v>
      </c>
      <c r="D72" s="557"/>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558"/>
      <c r="AQ72" s="72"/>
      <c r="AR72" s="281"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82">
        <v>19</v>
      </c>
      <c r="BC72" s="283" t="s">
        <v>444</v>
      </c>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row>
    <row r="73" spans="2:88" ht="26.25" customHeight="1">
      <c r="B73" s="280">
        <v>20</v>
      </c>
      <c r="C73" s="573" t="s">
        <v>252</v>
      </c>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4"/>
      <c r="AH73" s="574"/>
      <c r="AI73" s="574"/>
      <c r="AJ73" s="575"/>
      <c r="AQ73" s="72"/>
      <c r="AR73" s="281"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82">
        <v>20</v>
      </c>
      <c r="BC73" s="284" t="s">
        <v>445</v>
      </c>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3"/>
      <c r="CH73" s="283"/>
      <c r="CI73" s="283"/>
      <c r="CJ73" s="283"/>
    </row>
    <row r="74" spans="2:88" ht="17.25" customHeight="1">
      <c r="B74" s="280">
        <v>21</v>
      </c>
      <c r="C74" s="559" t="s">
        <v>446</v>
      </c>
      <c r="D74" s="557"/>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8"/>
      <c r="AQ74" s="72"/>
      <c r="AR74" s="281"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82">
        <v>21</v>
      </c>
      <c r="BC74" s="283" t="s">
        <v>447</v>
      </c>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row>
    <row r="75" spans="2:88" ht="19.5" customHeight="1">
      <c r="B75" s="280">
        <v>22</v>
      </c>
      <c r="C75" s="559" t="s">
        <v>489</v>
      </c>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8"/>
      <c r="AQ75" s="72"/>
      <c r="AR75" s="281"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82">
        <v>22</v>
      </c>
      <c r="BC75" s="283" t="s">
        <v>448</v>
      </c>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row>
    <row r="76" spans="2:88" ht="19.5" customHeight="1">
      <c r="B76" s="280">
        <v>23</v>
      </c>
      <c r="C76" s="557" t="s">
        <v>449</v>
      </c>
      <c r="D76" s="557"/>
      <c r="E76" s="557"/>
      <c r="F76" s="557"/>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8"/>
      <c r="AQ76" s="72"/>
      <c r="AR76" s="281"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82">
        <v>23</v>
      </c>
      <c r="BC76" s="283" t="s">
        <v>450</v>
      </c>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row>
    <row r="77" spans="2:88" ht="3.75" customHeight="1" thickBot="1">
      <c r="B77" s="285"/>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7"/>
    </row>
    <row r="78" spans="2:88" ht="15.75" customHeight="1">
      <c r="B78" s="576" t="s">
        <v>451</v>
      </c>
      <c r="C78" s="455" t="s">
        <v>253</v>
      </c>
      <c r="D78" s="577" t="s">
        <v>484</v>
      </c>
      <c r="E78" s="578"/>
      <c r="F78" s="578"/>
      <c r="G78" s="578"/>
      <c r="H78" s="578"/>
      <c r="I78" s="578"/>
      <c r="J78" s="578"/>
      <c r="K78" s="578"/>
      <c r="L78" s="578"/>
      <c r="M78" s="578"/>
      <c r="N78" s="578"/>
      <c r="O78" s="579"/>
      <c r="P78" s="583"/>
      <c r="Q78" s="584"/>
      <c r="R78" s="584"/>
      <c r="S78" s="584"/>
      <c r="T78" s="584"/>
      <c r="U78" s="584"/>
      <c r="V78" s="584"/>
      <c r="W78" s="584"/>
      <c r="X78" s="584"/>
      <c r="Y78" s="584"/>
      <c r="Z78" s="584"/>
      <c r="AA78" s="584"/>
      <c r="AB78" s="584"/>
      <c r="AC78" s="584"/>
      <c r="AD78" s="584"/>
      <c r="AE78" s="584"/>
      <c r="AF78" s="584"/>
      <c r="AG78" s="584"/>
      <c r="AH78" s="584"/>
      <c r="AI78" s="584"/>
      <c r="AJ78" s="585"/>
      <c r="BB78" s="289" t="s">
        <v>452</v>
      </c>
      <c r="BC78" s="290" t="s">
        <v>453</v>
      </c>
      <c r="BD78" s="291" t="s">
        <v>454</v>
      </c>
      <c r="BE78" s="292"/>
      <c r="BF78" s="292"/>
      <c r="BG78" s="292"/>
      <c r="BH78" s="292"/>
      <c r="BI78" s="292"/>
      <c r="BJ78" s="292"/>
      <c r="BK78" s="292"/>
      <c r="BL78" s="292"/>
      <c r="BM78" s="292"/>
      <c r="BN78" s="292"/>
      <c r="BO78" s="293"/>
      <c r="BP78" s="294"/>
      <c r="BQ78" s="295"/>
      <c r="BR78" s="295"/>
      <c r="BS78" s="295"/>
      <c r="BT78" s="295"/>
      <c r="BU78" s="295"/>
      <c r="BV78" s="295"/>
      <c r="BW78" s="295"/>
      <c r="BX78" s="295"/>
      <c r="BY78" s="295"/>
      <c r="BZ78" s="295"/>
      <c r="CA78" s="295"/>
      <c r="CB78" s="295"/>
      <c r="CC78" s="295"/>
      <c r="CD78" s="295"/>
      <c r="CE78" s="295"/>
      <c r="CF78" s="295"/>
      <c r="CG78" s="295"/>
      <c r="CH78" s="295"/>
      <c r="CI78" s="295"/>
      <c r="CJ78" s="295"/>
    </row>
    <row r="79" spans="2:88" ht="37.5" customHeight="1">
      <c r="B79" s="452"/>
      <c r="C79" s="390"/>
      <c r="D79" s="580"/>
      <c r="E79" s="581"/>
      <c r="F79" s="581"/>
      <c r="G79" s="581"/>
      <c r="H79" s="581"/>
      <c r="I79" s="581"/>
      <c r="J79" s="581"/>
      <c r="K79" s="581"/>
      <c r="L79" s="581"/>
      <c r="M79" s="581"/>
      <c r="N79" s="581"/>
      <c r="O79" s="582"/>
      <c r="P79" s="586"/>
      <c r="Q79" s="587"/>
      <c r="R79" s="587"/>
      <c r="S79" s="587"/>
      <c r="T79" s="587"/>
      <c r="U79" s="587"/>
      <c r="V79" s="587"/>
      <c r="W79" s="587"/>
      <c r="X79" s="587"/>
      <c r="Y79" s="587"/>
      <c r="Z79" s="587"/>
      <c r="AA79" s="587"/>
      <c r="AB79" s="587"/>
      <c r="AC79" s="587"/>
      <c r="AD79" s="587"/>
      <c r="AE79" s="587"/>
      <c r="AF79" s="587"/>
      <c r="AG79" s="587"/>
      <c r="AH79" s="587"/>
      <c r="AI79" s="587"/>
      <c r="AJ79" s="588"/>
      <c r="BB79" s="265"/>
      <c r="BC79" s="88"/>
      <c r="BD79" s="296"/>
      <c r="BE79" s="297"/>
      <c r="BF79" s="297"/>
      <c r="BG79" s="297"/>
      <c r="BH79" s="297"/>
      <c r="BI79" s="297"/>
      <c r="BJ79" s="297"/>
      <c r="BK79" s="297"/>
      <c r="BL79" s="297"/>
      <c r="BM79" s="297"/>
      <c r="BN79" s="297"/>
      <c r="BO79" s="298"/>
      <c r="BP79" s="299"/>
      <c r="BQ79" s="300"/>
      <c r="BR79" s="300"/>
      <c r="BS79" s="300"/>
      <c r="BT79" s="300"/>
      <c r="BU79" s="300"/>
      <c r="BV79" s="300"/>
      <c r="BW79" s="300"/>
      <c r="BX79" s="300"/>
      <c r="BY79" s="300"/>
      <c r="BZ79" s="300"/>
      <c r="CA79" s="300"/>
      <c r="CB79" s="300"/>
      <c r="CC79" s="300"/>
      <c r="CD79" s="300"/>
      <c r="CE79" s="300"/>
      <c r="CF79" s="300"/>
      <c r="CG79" s="300"/>
      <c r="CH79" s="300"/>
      <c r="CI79" s="300"/>
      <c r="CJ79" s="300"/>
    </row>
    <row r="80" spans="2:88" ht="16.5" thickBot="1">
      <c r="B80" s="472"/>
      <c r="C80" s="391"/>
      <c r="D80" s="589" t="s">
        <v>485</v>
      </c>
      <c r="E80" s="590"/>
      <c r="F80" s="590"/>
      <c r="G80" s="590"/>
      <c r="H80" s="590"/>
      <c r="I80" s="590"/>
      <c r="J80" s="590"/>
      <c r="K80" s="590"/>
      <c r="L80" s="590"/>
      <c r="M80" s="590"/>
      <c r="N80" s="590"/>
      <c r="O80" s="591"/>
      <c r="P80" s="592"/>
      <c r="Q80" s="593"/>
      <c r="R80" s="593"/>
      <c r="S80" s="593"/>
      <c r="T80" s="593"/>
      <c r="U80" s="593"/>
      <c r="V80" s="593"/>
      <c r="W80" s="593"/>
      <c r="X80" s="593"/>
      <c r="Y80" s="593"/>
      <c r="Z80" s="593"/>
      <c r="AA80" s="593"/>
      <c r="AB80" s="593"/>
      <c r="AC80" s="593"/>
      <c r="AD80" s="593"/>
      <c r="AE80" s="593"/>
      <c r="AF80" s="593"/>
      <c r="AG80" s="593"/>
      <c r="AH80" s="593"/>
      <c r="AI80" s="593"/>
      <c r="AJ80" s="594"/>
      <c r="BB80" s="301"/>
      <c r="BC80" s="156"/>
      <c r="BD80" s="302" t="s">
        <v>455</v>
      </c>
      <c r="BE80" s="303"/>
      <c r="BF80" s="303"/>
      <c r="BG80" s="303"/>
      <c r="BH80" s="303"/>
      <c r="BI80" s="303"/>
      <c r="BJ80" s="303"/>
      <c r="BK80" s="303"/>
      <c r="BL80" s="303"/>
      <c r="BM80" s="303"/>
      <c r="BN80" s="303"/>
      <c r="BO80" s="304"/>
      <c r="BP80" s="305"/>
      <c r="BQ80" s="306"/>
      <c r="BR80" s="306"/>
      <c r="BS80" s="306"/>
      <c r="BT80" s="306"/>
      <c r="BU80" s="306"/>
      <c r="BV80" s="306"/>
      <c r="BW80" s="306"/>
      <c r="BX80" s="306"/>
      <c r="BY80" s="306"/>
      <c r="BZ80" s="306"/>
      <c r="CA80" s="306"/>
      <c r="CB80" s="306"/>
      <c r="CC80" s="306"/>
      <c r="CD80" s="306"/>
      <c r="CE80" s="306"/>
      <c r="CF80" s="306"/>
      <c r="CG80" s="306"/>
      <c r="CH80" s="306"/>
      <c r="CI80" s="306"/>
      <c r="CJ80" s="306"/>
    </row>
    <row r="81" spans="2:88" ht="16.5" customHeight="1" thickTop="1">
      <c r="B81" s="600" t="s">
        <v>456</v>
      </c>
      <c r="C81" s="603" t="s">
        <v>457</v>
      </c>
      <c r="D81" s="606" t="s">
        <v>458</v>
      </c>
      <c r="E81" s="60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7"/>
      <c r="AI81" s="607"/>
      <c r="AJ81" s="608"/>
      <c r="BB81" s="307" t="s">
        <v>459</v>
      </c>
      <c r="BC81" s="308" t="s">
        <v>460</v>
      </c>
      <c r="BD81" s="309" t="s">
        <v>461</v>
      </c>
      <c r="BE81" s="310"/>
      <c r="BF81" s="310"/>
      <c r="BG81" s="310"/>
      <c r="BH81" s="310"/>
      <c r="BI81" s="310"/>
      <c r="BJ81" s="310"/>
      <c r="BK81" s="310"/>
      <c r="BL81" s="310"/>
      <c r="BM81" s="310"/>
      <c r="BN81" s="310"/>
      <c r="BO81" s="310"/>
      <c r="BP81" s="310"/>
      <c r="BQ81" s="310"/>
      <c r="BR81" s="310"/>
      <c r="BS81" s="310"/>
      <c r="BT81" s="310"/>
      <c r="BU81" s="310"/>
      <c r="BV81" s="310"/>
      <c r="BW81" s="310"/>
      <c r="BX81" s="310"/>
      <c r="BY81" s="310"/>
      <c r="BZ81" s="310"/>
      <c r="CA81" s="310"/>
      <c r="CB81" s="310"/>
      <c r="CC81" s="310"/>
      <c r="CD81" s="310"/>
      <c r="CE81" s="310"/>
      <c r="CF81" s="310"/>
      <c r="CG81" s="310"/>
      <c r="CH81" s="310"/>
      <c r="CI81" s="310"/>
      <c r="CJ81" s="311"/>
    </row>
    <row r="82" spans="2:88">
      <c r="B82" s="601"/>
      <c r="C82" s="604"/>
      <c r="D82" s="312"/>
      <c r="E82" s="609" t="s">
        <v>462</v>
      </c>
      <c r="F82" s="610"/>
      <c r="G82" s="312"/>
      <c r="H82" s="611" t="s">
        <v>463</v>
      </c>
      <c r="I82" s="612"/>
      <c r="J82" s="612"/>
      <c r="K82" s="612"/>
      <c r="L82" s="612"/>
      <c r="M82" s="612"/>
      <c r="N82" s="612"/>
      <c r="O82" s="612"/>
      <c r="P82" s="612"/>
      <c r="Q82" s="612"/>
      <c r="R82" s="612"/>
      <c r="S82" s="612"/>
      <c r="T82" s="612"/>
      <c r="U82" s="612"/>
      <c r="V82" s="612"/>
      <c r="W82" s="613"/>
      <c r="X82" s="614"/>
      <c r="Y82" s="614"/>
      <c r="Z82" s="614"/>
      <c r="AA82" s="614"/>
      <c r="AB82" s="614"/>
      <c r="AC82" s="614"/>
      <c r="AD82" s="614"/>
      <c r="AE82" s="614"/>
      <c r="AF82" s="614"/>
      <c r="AG82" s="614"/>
      <c r="AH82" s="614"/>
      <c r="AI82" s="614"/>
      <c r="AJ82" s="615"/>
      <c r="BB82" s="307"/>
      <c r="BC82" s="308"/>
      <c r="BD82" s="313" t="b">
        <v>0</v>
      </c>
      <c r="BE82" s="204" t="s">
        <v>464</v>
      </c>
      <c r="BF82" s="91"/>
      <c r="BG82" s="314" t="b">
        <v>0</v>
      </c>
      <c r="BH82" s="204" t="s">
        <v>465</v>
      </c>
      <c r="BI82" s="90"/>
      <c r="BJ82" s="90"/>
      <c r="BK82" s="90"/>
      <c r="BL82" s="90"/>
      <c r="BM82" s="90"/>
      <c r="BN82" s="90"/>
      <c r="BO82" s="90"/>
      <c r="BP82" s="90"/>
      <c r="BQ82" s="90"/>
      <c r="BR82" s="90"/>
      <c r="BS82" s="90"/>
      <c r="BT82" s="90"/>
      <c r="BU82" s="90"/>
      <c r="BV82" s="90"/>
      <c r="BW82" s="315"/>
      <c r="BX82" s="316"/>
      <c r="BY82" s="316"/>
      <c r="BZ82" s="316"/>
      <c r="CA82" s="316"/>
      <c r="CB82" s="316"/>
      <c r="CC82" s="316"/>
      <c r="CD82" s="316"/>
      <c r="CE82" s="316"/>
      <c r="CF82" s="316"/>
      <c r="CG82" s="316"/>
      <c r="CH82" s="316"/>
      <c r="CI82" s="316"/>
      <c r="CJ82" s="317"/>
    </row>
    <row r="83" spans="2:88">
      <c r="B83" s="601"/>
      <c r="C83" s="604"/>
      <c r="D83" s="318"/>
      <c r="E83" s="616" t="s">
        <v>466</v>
      </c>
      <c r="F83" s="617"/>
      <c r="G83" s="617"/>
      <c r="H83" s="617"/>
      <c r="I83" s="617"/>
      <c r="J83" s="617"/>
      <c r="K83" s="617"/>
      <c r="L83" s="617"/>
      <c r="M83" s="618"/>
      <c r="N83" s="319"/>
      <c r="O83" s="616" t="s">
        <v>467</v>
      </c>
      <c r="P83" s="617"/>
      <c r="Q83" s="617"/>
      <c r="R83" s="617"/>
      <c r="S83" s="617"/>
      <c r="T83" s="618"/>
      <c r="U83" s="320"/>
      <c r="V83" s="320"/>
      <c r="W83" s="320"/>
      <c r="X83" s="320"/>
      <c r="Y83" s="320"/>
      <c r="Z83" s="320"/>
      <c r="AA83" s="320"/>
      <c r="AB83" s="320"/>
      <c r="AC83" s="320"/>
      <c r="AD83" s="320"/>
      <c r="AE83" s="320"/>
      <c r="AF83" s="320"/>
      <c r="AG83" s="320"/>
      <c r="AH83" s="320"/>
      <c r="AI83" s="320"/>
      <c r="AJ83" s="321"/>
      <c r="BB83" s="307"/>
      <c r="BC83" s="308"/>
      <c r="BD83" s="322" t="b">
        <v>0</v>
      </c>
      <c r="BE83" s="323" t="s">
        <v>468</v>
      </c>
      <c r="BF83" s="129"/>
      <c r="BG83" s="129"/>
      <c r="BH83" s="129"/>
      <c r="BI83" s="129"/>
      <c r="BJ83" s="129"/>
      <c r="BK83" s="129"/>
      <c r="BL83" s="129"/>
      <c r="BM83" s="130"/>
      <c r="BN83" s="324" t="b">
        <v>0</v>
      </c>
      <c r="BO83" s="323" t="s">
        <v>469</v>
      </c>
      <c r="BP83" s="129"/>
      <c r="BQ83" s="129"/>
      <c r="BR83" s="129"/>
      <c r="BS83" s="129"/>
      <c r="BT83" s="130"/>
      <c r="BU83" s="325"/>
      <c r="BV83" s="325"/>
      <c r="BW83" s="325"/>
      <c r="BX83" s="325"/>
      <c r="BY83" s="325"/>
      <c r="BZ83" s="325"/>
      <c r="CA83" s="325"/>
      <c r="CB83" s="325"/>
      <c r="CC83" s="325"/>
      <c r="CD83" s="325"/>
      <c r="CE83" s="325"/>
      <c r="CF83" s="325"/>
      <c r="CG83" s="325"/>
      <c r="CH83" s="325"/>
      <c r="CI83" s="325"/>
      <c r="CJ83" s="326"/>
    </row>
    <row r="84" spans="2:88">
      <c r="B84" s="601"/>
      <c r="C84" s="604"/>
      <c r="D84" s="327"/>
      <c r="E84" s="616" t="s">
        <v>470</v>
      </c>
      <c r="F84" s="617"/>
      <c r="G84" s="617"/>
      <c r="H84" s="617"/>
      <c r="I84" s="617"/>
      <c r="J84" s="617"/>
      <c r="K84" s="617"/>
      <c r="L84" s="617"/>
      <c r="M84" s="617"/>
      <c r="N84" s="617"/>
      <c r="O84" s="617"/>
      <c r="P84" s="617"/>
      <c r="Q84" s="617"/>
      <c r="R84" s="617"/>
      <c r="S84" s="617"/>
      <c r="T84" s="328"/>
      <c r="U84" s="327"/>
      <c r="V84" s="616" t="s">
        <v>471</v>
      </c>
      <c r="W84" s="617"/>
      <c r="X84" s="617"/>
      <c r="Y84" s="617"/>
      <c r="Z84" s="617"/>
      <c r="AA84" s="617"/>
      <c r="AB84" s="617"/>
      <c r="AC84" s="617"/>
      <c r="AD84" s="617"/>
      <c r="AE84" s="617"/>
      <c r="AF84" s="617"/>
      <c r="AG84" s="617"/>
      <c r="AH84" s="617"/>
      <c r="AI84" s="617"/>
      <c r="AJ84" s="619"/>
      <c r="BB84" s="307"/>
      <c r="BC84" s="308"/>
      <c r="BD84" s="329" t="b">
        <v>0</v>
      </c>
      <c r="BE84" s="323" t="s">
        <v>472</v>
      </c>
      <c r="BF84" s="129"/>
      <c r="BG84" s="129"/>
      <c r="BH84" s="129"/>
      <c r="BI84" s="129"/>
      <c r="BJ84" s="129"/>
      <c r="BK84" s="129"/>
      <c r="BL84" s="129"/>
      <c r="BM84" s="129"/>
      <c r="BN84" s="129"/>
      <c r="BO84" s="129"/>
      <c r="BP84" s="129"/>
      <c r="BQ84" s="129"/>
      <c r="BR84" s="129"/>
      <c r="BS84" s="129"/>
      <c r="BT84" s="91"/>
      <c r="BU84" s="330" t="b">
        <v>0</v>
      </c>
      <c r="BV84" s="323" t="s">
        <v>473</v>
      </c>
      <c r="BW84" s="129"/>
      <c r="BX84" s="129"/>
      <c r="BY84" s="129"/>
      <c r="BZ84" s="129"/>
      <c r="CA84" s="129"/>
      <c r="CB84" s="129"/>
      <c r="CC84" s="129"/>
      <c r="CD84" s="129"/>
      <c r="CE84" s="129"/>
      <c r="CF84" s="129"/>
      <c r="CG84" s="129"/>
      <c r="CH84" s="129"/>
      <c r="CI84" s="129"/>
      <c r="CJ84" s="130"/>
    </row>
    <row r="85" spans="2:88">
      <c r="B85" s="601"/>
      <c r="C85" s="604"/>
      <c r="D85" s="327"/>
      <c r="E85" s="616" t="s">
        <v>474</v>
      </c>
      <c r="F85" s="617"/>
      <c r="G85" s="617"/>
      <c r="H85" s="617"/>
      <c r="I85" s="617"/>
      <c r="J85" s="617"/>
      <c r="K85" s="617"/>
      <c r="L85" s="617"/>
      <c r="M85" s="617"/>
      <c r="N85" s="617"/>
      <c r="O85" s="617"/>
      <c r="P85" s="617"/>
      <c r="Q85" s="617"/>
      <c r="R85" s="617"/>
      <c r="S85" s="617"/>
      <c r="T85" s="617"/>
      <c r="U85" s="617"/>
      <c r="V85" s="617"/>
      <c r="W85" s="617"/>
      <c r="X85" s="617"/>
      <c r="Y85" s="617"/>
      <c r="Z85" s="617"/>
      <c r="AA85" s="617"/>
      <c r="AB85" s="617"/>
      <c r="AC85" s="617"/>
      <c r="AD85" s="617"/>
      <c r="AE85" s="617"/>
      <c r="AF85" s="617"/>
      <c r="AG85" s="617"/>
      <c r="AH85" s="617"/>
      <c r="AI85" s="617"/>
      <c r="AJ85" s="619"/>
      <c r="BB85" s="307"/>
      <c r="BC85" s="308"/>
      <c r="BD85" s="329" t="b">
        <v>0</v>
      </c>
      <c r="BE85" s="331" t="s">
        <v>475</v>
      </c>
      <c r="BF85" s="332"/>
      <c r="BG85" s="332"/>
      <c r="BH85" s="332"/>
      <c r="BI85" s="332"/>
      <c r="BJ85" s="332"/>
      <c r="BK85" s="332"/>
      <c r="BL85" s="332"/>
      <c r="BM85" s="332"/>
      <c r="BN85" s="332"/>
      <c r="BO85" s="332"/>
      <c r="BP85" s="332"/>
      <c r="BQ85" s="332"/>
      <c r="BR85" s="332"/>
      <c r="BS85" s="332"/>
      <c r="BT85" s="332"/>
      <c r="BU85" s="332"/>
      <c r="BV85" s="332"/>
      <c r="BW85" s="332"/>
      <c r="BX85" s="332"/>
      <c r="BY85" s="332"/>
      <c r="BZ85" s="332"/>
      <c r="CA85" s="332"/>
      <c r="CB85" s="332"/>
      <c r="CC85" s="332"/>
      <c r="CD85" s="332"/>
      <c r="CE85" s="332"/>
      <c r="CF85" s="332"/>
      <c r="CG85" s="332"/>
      <c r="CH85" s="332"/>
      <c r="CI85" s="332"/>
      <c r="CJ85" s="333"/>
    </row>
    <row r="86" spans="2:88">
      <c r="B86" s="602"/>
      <c r="C86" s="605"/>
      <c r="D86" s="334"/>
      <c r="E86" s="620" t="s">
        <v>476</v>
      </c>
      <c r="F86" s="621"/>
      <c r="G86" s="622"/>
      <c r="H86" s="623"/>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5"/>
      <c r="BB86" s="335"/>
      <c r="BC86" s="336"/>
      <c r="BD86" s="337" t="b">
        <v>0</v>
      </c>
      <c r="BE86" s="338" t="s">
        <v>477</v>
      </c>
      <c r="BF86" s="339"/>
      <c r="BG86" s="340"/>
      <c r="BH86" s="341"/>
      <c r="BI86" s="341"/>
      <c r="BJ86" s="341"/>
      <c r="BK86" s="341"/>
      <c r="BL86" s="341"/>
      <c r="BM86" s="341"/>
      <c r="BN86" s="341"/>
      <c r="BO86" s="341"/>
      <c r="BP86" s="341"/>
      <c r="BQ86" s="341"/>
      <c r="BR86" s="341"/>
      <c r="BS86" s="341"/>
      <c r="BT86" s="341"/>
      <c r="BU86" s="341"/>
      <c r="BV86" s="341"/>
      <c r="BW86" s="341"/>
      <c r="BX86" s="341"/>
      <c r="BY86" s="341"/>
      <c r="BZ86" s="341"/>
      <c r="CA86" s="341"/>
      <c r="CB86" s="341"/>
      <c r="CC86" s="341"/>
      <c r="CD86" s="341"/>
      <c r="CE86" s="341"/>
      <c r="CF86" s="341"/>
      <c r="CG86" s="341"/>
      <c r="CH86" s="341"/>
      <c r="CI86" s="341"/>
      <c r="CJ86" s="342"/>
    </row>
    <row r="87" spans="2:88" ht="27.75" customHeight="1">
      <c r="B87" s="595" t="s">
        <v>487</v>
      </c>
      <c r="C87" s="595"/>
      <c r="D87" s="595"/>
      <c r="E87" s="595"/>
      <c r="F87" s="595"/>
      <c r="G87" s="596"/>
      <c r="H87" s="596"/>
      <c r="I87" s="596"/>
      <c r="J87" s="596"/>
      <c r="K87" s="596"/>
      <c r="L87" s="596"/>
      <c r="M87" s="596"/>
      <c r="N87" s="597" t="s">
        <v>254</v>
      </c>
      <c r="O87" s="597"/>
      <c r="P87" s="597"/>
      <c r="Q87" s="598"/>
      <c r="R87" s="598"/>
      <c r="S87" s="598"/>
      <c r="T87" s="598"/>
      <c r="U87" s="598"/>
      <c r="V87" s="598"/>
      <c r="W87" s="598"/>
      <c r="X87" s="343"/>
      <c r="Y87" s="343"/>
      <c r="Z87" s="598" t="s">
        <v>255</v>
      </c>
      <c r="AA87" s="598"/>
      <c r="AB87" s="598"/>
      <c r="AC87" s="598"/>
      <c r="AD87" s="599"/>
      <c r="AE87" s="599"/>
      <c r="AF87" s="599"/>
      <c r="AG87" s="599"/>
      <c r="AH87" s="599"/>
      <c r="AI87" s="599"/>
      <c r="AJ87" s="599"/>
      <c r="BB87" s="344" t="s">
        <v>478</v>
      </c>
      <c r="BC87" s="344"/>
      <c r="BD87" s="344"/>
      <c r="BE87" s="344"/>
      <c r="BF87" s="344"/>
      <c r="BG87" s="345" t="s">
        <v>479</v>
      </c>
      <c r="BH87" s="346"/>
      <c r="BI87" s="346"/>
      <c r="BJ87" s="346"/>
      <c r="BK87" s="346"/>
      <c r="BL87" s="346"/>
      <c r="BM87" s="346"/>
      <c r="BN87" s="345" t="s">
        <v>480</v>
      </c>
      <c r="BO87" s="346"/>
      <c r="BP87" s="347"/>
      <c r="BQ87" s="345"/>
      <c r="BR87" s="346"/>
      <c r="BS87" s="346"/>
      <c r="BT87" s="346"/>
      <c r="BU87" s="346"/>
      <c r="BV87" s="346"/>
      <c r="BW87" s="346"/>
      <c r="BX87" s="346"/>
      <c r="BY87" s="346"/>
      <c r="BZ87" s="346"/>
      <c r="CA87" s="347"/>
      <c r="CB87" s="346"/>
      <c r="CC87" s="346" t="s">
        <v>481</v>
      </c>
      <c r="CD87" s="346"/>
      <c r="CE87" s="347"/>
      <c r="CF87" s="346"/>
      <c r="CG87" s="346"/>
      <c r="CH87" s="346"/>
      <c r="CI87" s="346"/>
      <c r="CJ87" s="346"/>
    </row>
  </sheetData>
  <sheetProtection algorithmName="SHA-512" hashValue="gDp/LMNo6NR4Qcn1TtgjUB4Yn+Z+fIM5NtSNEXCMfvmxXmwIjBW8RG6ctS8ms9fJDloKvEGamsfvty4/RADRfw==" saltValue="I5NNQ+s1QOyKAB3pghqeNg==" spinCount="100000" sheet="1" scenarios="1" formatCells="0" formatRows="0" selectLockedCells="1"/>
  <mergeCells count="184">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 ref="C73:AF73"/>
    <mergeCell ref="AG73:AJ73"/>
    <mergeCell ref="C74:AJ74"/>
    <mergeCell ref="C75:AJ75"/>
    <mergeCell ref="C76:AJ76"/>
    <mergeCell ref="B78:B80"/>
    <mergeCell ref="C78:C80"/>
    <mergeCell ref="D78:O79"/>
    <mergeCell ref="P78:AJ79"/>
    <mergeCell ref="D80:O80"/>
    <mergeCell ref="P80:AJ80"/>
    <mergeCell ref="C67:AJ67"/>
    <mergeCell ref="C68:AJ68"/>
    <mergeCell ref="C69:AJ69"/>
    <mergeCell ref="C70:AJ70"/>
    <mergeCell ref="C71:AJ71"/>
    <mergeCell ref="C72:AJ72"/>
    <mergeCell ref="C61:AJ61"/>
    <mergeCell ref="C62:AJ62"/>
    <mergeCell ref="C63:AJ63"/>
    <mergeCell ref="C64:AJ64"/>
    <mergeCell ref="C65:AJ65"/>
    <mergeCell ref="C66:AJ66"/>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AC39:AJ40"/>
    <mergeCell ref="E40:I40"/>
    <mergeCell ref="J40:T40"/>
    <mergeCell ref="D41:D42"/>
    <mergeCell ref="E41:I42"/>
    <mergeCell ref="K41:T41"/>
    <mergeCell ref="U41:AJ42"/>
    <mergeCell ref="K42:T42"/>
    <mergeCell ref="C55:AJ55"/>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29:AJ29"/>
    <mergeCell ref="N30:AJ30"/>
    <mergeCell ref="AD22:AJ22"/>
    <mergeCell ref="D23:AJ23"/>
    <mergeCell ref="E34:I36"/>
    <mergeCell ref="J34:T36"/>
    <mergeCell ref="U34:AA36"/>
    <mergeCell ref="AD34:AJ34"/>
    <mergeCell ref="AD35:AJ35"/>
    <mergeCell ref="AD36:AJ36"/>
    <mergeCell ref="D31:AJ31"/>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s>
  <phoneticPr fontId="1" type="noConversion"/>
  <conditionalFormatting sqref="D9:AJ10">
    <cfRule type="expression" dxfId="131" priority="10">
      <formula>OR($BD$8=TRUE,$BN$8=TRUE)</formula>
    </cfRule>
  </conditionalFormatting>
  <conditionalFormatting sqref="D17:AJ21">
    <cfRule type="expression" dxfId="130" priority="11">
      <formula>$BD$16=TRUE</formula>
    </cfRule>
  </conditionalFormatting>
  <conditionalFormatting sqref="D47:AJ49">
    <cfRule type="cellIs" dxfId="129" priority="48" operator="equal">
      <formula>" "</formula>
    </cfRule>
  </conditionalFormatting>
  <conditionalFormatting sqref="D50:AJ52">
    <cfRule type="containsBlanks" dxfId="128" priority="49">
      <formula>LEN(TRIM(D50))=0</formula>
    </cfRule>
  </conditionalFormatting>
  <conditionalFormatting sqref="E8">
    <cfRule type="expression" dxfId="127" priority="13" stopIfTrue="1">
      <formula>BD8=TRUE</formula>
    </cfRule>
  </conditionalFormatting>
  <conditionalFormatting sqref="E16">
    <cfRule type="expression" dxfId="126" priority="37" stopIfTrue="1">
      <formula>BD16=TRUE</formula>
    </cfRule>
  </conditionalFormatting>
  <conditionalFormatting sqref="E82:E86">
    <cfRule type="expression" dxfId="125" priority="40" stopIfTrue="1">
      <formula>BD82=TRUE</formula>
    </cfRule>
  </conditionalFormatting>
  <conditionalFormatting sqref="H82">
    <cfRule type="expression" dxfId="124" priority="45" stopIfTrue="1">
      <formula>BG82=TRUE</formula>
    </cfRule>
  </conditionalFormatting>
  <conditionalFormatting sqref="H86">
    <cfRule type="expression" dxfId="123" priority="22">
      <formula>AND($D86=TRUE, $H$86="")</formula>
    </cfRule>
    <cfRule type="expression" dxfId="122" priority="23">
      <formula>AND($D86=TRUE, $H$86&lt;&gt;"")</formula>
    </cfRule>
  </conditionalFormatting>
  <conditionalFormatting sqref="J22">
    <cfRule type="expression" dxfId="121" priority="25" stopIfTrue="1">
      <formula>BI22=TRUE</formula>
    </cfRule>
  </conditionalFormatting>
  <conditionalFormatting sqref="J34 J32 L3:L6 L9:L10 J38:J40">
    <cfRule type="containsBlanks" dxfId="120" priority="51">
      <formula>LEN(TRIM(J3))=0</formula>
    </cfRule>
  </conditionalFormatting>
  <conditionalFormatting sqref="J32:T33">
    <cfRule type="expression" dxfId="119" priority="16">
      <formula>IF(AND($BU$25=TRUE,L32&lt;&gt;""), IF(SUMPRODUCT(LEN(L32)-LEN(SUBSTITUTE(LOWER(L32), MID("abcdefghijklmnopqrstuvwxyz", ROW(INDIRECT("1:26")), 1), ""))) &lt;= 2, TRUE, FALSE), FALSE)</formula>
    </cfRule>
  </conditionalFormatting>
  <conditionalFormatting sqref="J34:T36">
    <cfRule type="expression" dxfId="118" priority="17">
      <formula>AND(OR($BU$25=TRUE, $BU$27=TRUE), LENB(J34)-LEN(J34)&gt;0)</formula>
    </cfRule>
  </conditionalFormatting>
  <conditionalFormatting sqref="K41:K42">
    <cfRule type="expression" dxfId="117" priority="38" stopIfTrue="1">
      <formula>BJ41=TRUE</formula>
    </cfRule>
  </conditionalFormatting>
  <conditionalFormatting sqref="L17 L19">
    <cfRule type="expression" dxfId="116" priority="1">
      <formula>IF(AND($BU$25=TRUE,$BN$8), IF(SUMPRODUCT(LEN(L17)-LEN(SUBSTITUTE(LOWER(L17), MID("abcdefghijklmnopqrstuvwxyz", ROW(INDIRECT("1:26")), 1), ""))) &lt;= 2, TRUE, FALSE), FALSE)</formula>
    </cfRule>
  </conditionalFormatting>
  <conditionalFormatting sqref="L3:AJ3">
    <cfRule type="expression" dxfId="115" priority="9">
      <formula>IF(AND($BU$25=TRUE,$L$3&lt;&gt;""), IF(SUMPRODUCT(LEN(L3)-LEN(SUBSTITUTE(LOWER(L3), MID("abcdefghijklmnopqrstuvwxyz", ROW(INDIRECT("1:26")), 1), ""))) &lt;= 2, TRUE, FALSE), FALSE)</formula>
    </cfRule>
  </conditionalFormatting>
  <conditionalFormatting sqref="L9:AJ10 L4:AJ4 L6:AJ6 J32 J34">
    <cfRule type="expression" dxfId="114" priority="12">
      <formula>IF(AND($BU$25=TRUE,J4&lt;&gt;""), IF(SUMPRODUCT(LEN(J4)-LEN(SUBSTITUTE(LOWER(J4), MID("abcdefghijklmnopqrstuvwxyz", ROW(INDIRECT("1:26")), 1), ""))) &lt;= 2, TRUE, FALSE), FALSE)</formula>
    </cfRule>
  </conditionalFormatting>
  <conditionalFormatting sqref="N30">
    <cfRule type="expression" dxfId="113" priority="21">
      <formula>AND($U$28=TRUE,$N$29&lt;&gt;TRUE,$AA$29&lt;&gt;TRUE,$N$30="")</formula>
    </cfRule>
    <cfRule type="expression" dxfId="112" priority="18">
      <formula>AND($BU$28,AND($BN$29=FALSE,$CA$29=FALSE,$N$30=""))</formula>
    </cfRule>
  </conditionalFormatting>
  <conditionalFormatting sqref="O8">
    <cfRule type="expression" dxfId="111" priority="14" stopIfTrue="1">
      <formula>BN8=TRUE</formula>
    </cfRule>
  </conditionalFormatting>
  <conditionalFormatting sqref="O22">
    <cfRule type="expression" dxfId="110" priority="24" stopIfTrue="1">
      <formula>BN22=TRUE</formula>
    </cfRule>
  </conditionalFormatting>
  <conditionalFormatting sqref="O24:O25">
    <cfRule type="expression" dxfId="109" priority="27" stopIfTrue="1">
      <formula>BN24=TRUE</formula>
    </cfRule>
  </conditionalFormatting>
  <conditionalFormatting sqref="O27">
    <cfRule type="expression" dxfId="108" priority="29" stopIfTrue="1">
      <formula>BN27=TRUE</formula>
    </cfRule>
  </conditionalFormatting>
  <conditionalFormatting sqref="O28">
    <cfRule type="expression" dxfId="107" priority="15">
      <formula>BN28=TRUE</formula>
    </cfRule>
  </conditionalFormatting>
  <conditionalFormatting sqref="O29">
    <cfRule type="expression" dxfId="106" priority="31">
      <formula>BN29=TRUE</formula>
    </cfRule>
  </conditionalFormatting>
  <conditionalFormatting sqref="O83">
    <cfRule type="expression" dxfId="105" priority="46" stopIfTrue="1">
      <formula>BN83=TRUE</formula>
    </cfRule>
  </conditionalFormatting>
  <conditionalFormatting sqref="O29:Z29">
    <cfRule type="expression" dxfId="104" priority="20">
      <formula>AND($BU$28,AND($BN$29=FALSE,$CA$29=FALSE,$N$30=""))</formula>
    </cfRule>
  </conditionalFormatting>
  <conditionalFormatting sqref="U27:AJ27">
    <cfRule type="expression" dxfId="103" priority="50">
      <formula>$U$27&lt;&gt;""</formula>
    </cfRule>
  </conditionalFormatting>
  <conditionalFormatting sqref="V22">
    <cfRule type="expression" dxfId="102" priority="26" stopIfTrue="1">
      <formula>BU22=TRUE</formula>
    </cfRule>
  </conditionalFormatting>
  <conditionalFormatting sqref="V24:V25">
    <cfRule type="expression" dxfId="101" priority="33" stopIfTrue="1">
      <formula>BU24=TRUE</formula>
    </cfRule>
  </conditionalFormatting>
  <conditionalFormatting sqref="V28 O28">
    <cfRule type="expression" dxfId="100" priority="32">
      <formula>AND($BN$27,AND($BN$28=FALSE,$BU$28=FALSE))</formula>
    </cfRule>
  </conditionalFormatting>
  <conditionalFormatting sqref="V28">
    <cfRule type="expression" dxfId="99" priority="30">
      <formula>BU28=TRUE</formula>
    </cfRule>
  </conditionalFormatting>
  <conditionalFormatting sqref="V84">
    <cfRule type="expression" dxfId="98" priority="47" stopIfTrue="1">
      <formula>BU84=TRUE</formula>
    </cfRule>
  </conditionalFormatting>
  <conditionalFormatting sqref="AC29">
    <cfRule type="expression" dxfId="97" priority="36">
      <formula>CA29=TRUE</formula>
    </cfRule>
    <cfRule type="expression" dxfId="96" priority="19">
      <formula>AND($BU$28,AND($BN$29=FALSE,$CA$29=FALSE,$N$30=""))</formula>
    </cfRule>
  </conditionalFormatting>
  <conditionalFormatting sqref="AC37:AC38">
    <cfRule type="containsBlanks" dxfId="95" priority="52">
      <formula>LEN(TRIM(AC37))=0</formula>
    </cfRule>
  </conditionalFormatting>
  <conditionalFormatting sqref="AD24">
    <cfRule type="expression" dxfId="94" priority="35" stopIfTrue="1">
      <formula>CC24=TRUE</formula>
    </cfRule>
  </conditionalFormatting>
  <conditionalFormatting sqref="AD32:AD36">
    <cfRule type="expression" dxfId="93" priority="4" stopIfTrue="1">
      <formula>CC32=TRUE</formula>
    </cfRule>
  </conditionalFormatting>
  <conditionalFormatting sqref="AD32:AJ33">
    <cfRule type="expression" dxfId="92" priority="3">
      <formula>IF(OR($CC$32,$CC$33)=FALSE,TRUE,FALSE)</formula>
    </cfRule>
  </conditionalFormatting>
  <conditionalFormatting sqref="AD34:AJ36">
    <cfRule type="expression" dxfId="91"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69E743BB-780C-4F14-9372-8B7703ED988D}">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F7DD00AB-37CC-406F-BBFC-76A041A4A9B2}">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0455CBD2-E653-487E-A457-F45868930D1D}">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A2A4F682-C2E0-4B94-9EC6-D9D3386B4AEE}">
      <formula1>IF($BU$25=TRUE, IF(SUMPRODUCT(LEN(J32)-LEN(SUBSTITUTE(LOWER(J32), MID("abcdefghijklmnopqrstuvwxyz", ROW(INDIRECT("1:26")), 1), ""))) &lt;= 2, FALSE, TRUE), TRUE)</formula1>
    </dataValidation>
    <dataValidation type="custom" allowBlank="1" showInputMessage="1" showErrorMessage="1" errorTitle="123" sqref="U25" xr:uid="{A4B0B2BE-99DD-431D-874F-852D8D89162A}">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F20E26E9-C240-42BF-A832-95791DBCAEA4}"/>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D718D558-87DD-4E40-9003-AF36B62367B8}"/>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42DC0ECF-B614-4A8B-811F-8E09F372EB49}">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6D017948-2509-4725-BAEC-DB08BD5181D2}">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1259B104-8566-400D-ACA2-85F0E3BAB7A3}">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1B804688-0A09-4F55-BE32-AB1CE3BFC8D7}"/>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36888B84-BE10-45E4-924C-84167A621DCC}"/>
    <hyperlink ref="A16" location="附件一、付款切結書!Print_Area" display="付款切結書連結" xr:uid="{BE14499D-CE51-4DDD-B856-EFEA84875870}"/>
    <hyperlink ref="A24:A25" location="'安心資訊平台聲明書(事後申請)'!Print_Area" display="'安心資訊平台聲明書(事後申請)'!Print_Area" xr:uid="{2BA49838-26EC-43CC-BD9A-8DCEBF11E1F2}"/>
    <hyperlink ref="A15" location="附件一、付款切結書!A1" display="payment statement" xr:uid="{FE6BF32F-99A0-4CD9-8264-A73CB2AB0C1B}"/>
    <hyperlink ref="A34" location="附件二、委託檢測聲明書!A1" display="Statemen of authorization" xr:uid="{FC6FE13D-4E96-476A-8E92-4A046C92D24C}"/>
    <hyperlink ref="A35" location="附件二、委託檢測聲明書!Print_Area" display="委託檢測聲明書連結" xr:uid="{D962AAC1-4FE8-4105-BF57-1696B47B83EB}"/>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抗菌試驗
Ultra Trace and Industrial Safety Hygiene Laboratory Application Form -Antibacterial test</oddHeader>
    <oddFooter>&amp;L&amp;"微軟正黑體"&amp;9超微量工業安全實驗室委託試驗申請書- 抗菌試驗 Ultra Trace and Industrial Safety Hygiene Laboratory Application Form -Antibacterial test
報告號碼Report No.:&amp;C&amp;"微軟正黑體"&amp;9Page &amp;P of &amp;N&amp;R&amp;"微軟正黑體"&amp;9版次Version：3.3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4817"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34818"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34819"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34820"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34821"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34822"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34823"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34824"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34825"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34826"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34827"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34828"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34829"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34830"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34831"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34832"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34833"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34834"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34835"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34836"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34837"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34838"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34839"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34840"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34841"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34842"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34843"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34844"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34845"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34846"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34847"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34848"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34849"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34850"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34851"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34852"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34853"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34854"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F17C-E21F-4478-B952-F6BC9F3117DD}">
  <sheetPr codeName="Sheet3">
    <tabColor rgb="FFFFC000"/>
    <outlinePr applyStyles="1" summaryBelow="0"/>
  </sheetPr>
  <dimension ref="B1:CK48"/>
  <sheetViews>
    <sheetView view="pageBreakPreview" zoomScaleNormal="100" zoomScaleSheetLayoutView="100" workbookViewId="0">
      <selection activeCell="C47" sqref="C47:AK47"/>
    </sheetView>
  </sheetViews>
  <sheetFormatPr defaultRowHeight="15.75"/>
  <cols>
    <col min="1" max="1" width="1.5703125" customWidth="1"/>
    <col min="2" max="37" width="3.42578125" style="2" customWidth="1"/>
    <col min="38" max="38" width="3.5703125" hidden="1" customWidth="1"/>
    <col min="39" max="39" width="9.5703125" hidden="1" customWidth="1"/>
    <col min="40" max="40" width="10.28515625" hidden="1" customWidth="1"/>
    <col min="41" max="41" width="9.140625" hidden="1" customWidth="1"/>
    <col min="42" max="42" width="10.28515625" hidden="1" customWidth="1"/>
    <col min="43" max="44" width="9.140625" hidden="1" customWidth="1"/>
    <col min="45" max="45" width="7.28515625" hidden="1" customWidth="1"/>
    <col min="46" max="51" width="9.140625" hidden="1" customWidth="1"/>
    <col min="53" max="53" width="11.85546875" customWidth="1"/>
    <col min="54" max="89" width="3.5703125" style="28" hidden="1" customWidth="1"/>
  </cols>
  <sheetData>
    <row r="1" spans="2:89" ht="16.5" customHeight="1" thickTop="1">
      <c r="B1" s="640" t="s">
        <v>2</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2"/>
      <c r="AL1" s="5"/>
      <c r="AN1" s="6" t="s">
        <v>44</v>
      </c>
      <c r="AP1" s="6" t="s">
        <v>45</v>
      </c>
      <c r="AU1" s="7"/>
      <c r="AV1" s="7"/>
      <c r="AW1" s="7"/>
      <c r="AX1" s="7"/>
      <c r="AY1" s="8" t="str" cm="1">
        <f t="array" ref="AY1">IF(SUMPRODUCT(--(LEN(TRIM(AT3:AT997))&gt;0))&gt;0,"《"&amp;B1&amp;"》","")</f>
        <v/>
      </c>
      <c r="BB1" s="643" t="s">
        <v>119</v>
      </c>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5"/>
    </row>
    <row r="2" spans="2:89" ht="32.25" customHeight="1">
      <c r="B2" s="646" t="s">
        <v>1</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8"/>
      <c r="AL2" s="9" t="s">
        <v>46</v>
      </c>
      <c r="AM2" s="9" t="s">
        <v>47</v>
      </c>
      <c r="AN2" s="9" t="s">
        <v>48</v>
      </c>
      <c r="AO2" s="10" t="s">
        <v>49</v>
      </c>
      <c r="AP2" s="9" t="s">
        <v>50</v>
      </c>
      <c r="AQ2" s="9" t="s">
        <v>51</v>
      </c>
      <c r="AR2" s="9" t="s">
        <v>52</v>
      </c>
      <c r="AS2" s="9" t="s">
        <v>53</v>
      </c>
      <c r="AT2" s="9" t="s">
        <v>47</v>
      </c>
      <c r="AU2" s="11"/>
      <c r="AV2" s="11"/>
      <c r="AW2" s="7"/>
      <c r="AX2" s="7"/>
      <c r="AY2" s="73" t="str" cm="1">
        <f t="array" ref="AY2">IF(AY1&lt;&gt;"",LOOKUP(2,1/(AT3:AT997&lt;&gt;""),AT3:AT997),"")</f>
        <v/>
      </c>
      <c r="BB2" s="649" t="s">
        <v>1</v>
      </c>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1"/>
    </row>
    <row r="3" spans="2:89">
      <c r="B3" s="655" t="s">
        <v>18</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7"/>
      <c r="AL3" s="12">
        <v>1</v>
      </c>
      <c r="AM3" t="str">
        <f>B3</f>
        <v>(請勾選測試方法→時間點→執行菌株Please tick :  method → time point → Bacterial)</v>
      </c>
      <c r="AN3" t="b">
        <f>OR(AK4&gt;0,AK9&gt;0,AK12&gt;0)</f>
        <v>0</v>
      </c>
      <c r="AO3" t="s">
        <v>56</v>
      </c>
      <c r="AP3" t="b">
        <f>OR(AK4&gt;0,AK9&gt;0,AK12&gt;0)</f>
        <v>0</v>
      </c>
      <c r="AQ3" s="13" t="b">
        <f>AND($AN3,$AP3)</f>
        <v>0</v>
      </c>
      <c r="AR3" s="13" t="b">
        <f>IF($AN3=TRUE,$AP3&lt;&gt;TRUE)</f>
        <v>0</v>
      </c>
      <c r="AT3" s="14" t="str">
        <f>IF(AQ3=TRUE,
    IF(AL3=3,
        IF(AM3="", "", "        "&amp;REPT("-", LEN(AO3) - LEN(SUBSTITUTE(AO3, "-", "")))&amp;AM3&amp;CHAR(10)),
        IF(AL3=1, ""&amp;AM3&amp;CHAR(10),
           IF(AL3=2, "      █"&amp;AM3&amp;CHAR(10), AM3&amp;CHAR(10))
        )
    ),
    "")</f>
        <v/>
      </c>
      <c r="AU3" s="7"/>
      <c r="AV3" s="7"/>
      <c r="AW3" s="7"/>
      <c r="AX3" s="7"/>
      <c r="AY3" s="1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652" t="s">
        <v>120</v>
      </c>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2"/>
      <c r="CC3" s="652"/>
      <c r="CD3" s="652"/>
      <c r="CE3" s="652"/>
      <c r="CF3" s="652"/>
      <c r="CG3" s="652"/>
      <c r="CH3" s="652"/>
      <c r="CI3" s="652"/>
      <c r="CJ3" s="652"/>
      <c r="CK3" s="27">
        <f>COUNTIF(BB4:BB4,TRUE)</f>
        <v>0</v>
      </c>
    </row>
    <row r="4" spans="2:89">
      <c r="B4" s="629" t="s">
        <v>32</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354">
        <f>COUNTIF(BC5:BC7,TRUE)+COUNTIF(BH5:BH7,TRUE)+COUNTIF(BM5:BM7,TRUE)+COUNTIF(BR5:BR7,TRUE)+COUNTIF(BX5:BX6,TRUE)+COUNTIF(CC5:CC6,TRUE)</f>
        <v>0</v>
      </c>
      <c r="AL4" s="15">
        <v>1</v>
      </c>
      <c r="AM4" t="str">
        <f>IF(AS4="","",AS4)&amp;B4</f>
        <v>【!!!未完全填寫!!!】測試方法選擇Method:</v>
      </c>
      <c r="AN4" s="7" t="b">
        <f>AN3</f>
        <v>0</v>
      </c>
      <c r="AO4" s="7" t="s">
        <v>54</v>
      </c>
      <c r="AP4" t="b">
        <f>TRUE</f>
        <v>1</v>
      </c>
      <c r="AQ4" s="13" t="b">
        <f t="shared" ref="AQ4:AQ5" si="0">AND($AN4,$AP4)</f>
        <v>0</v>
      </c>
      <c r="AR4" s="13" t="b">
        <f>IF($AN4=TRUE,$AP4&lt;&gt;TRUE)</f>
        <v>0</v>
      </c>
      <c r="AS4" t="str">
        <f>IF(OR(AL3=1,AL3=2),IF(AND(AK4&gt;0)=FALSE,"【!!!未完全填寫!!!】",""),"")</f>
        <v>【!!!未完全填寫!!!】</v>
      </c>
      <c r="AT4" s="14" t="str">
        <f>AT3&amp;IF(AQ4=TRUE,
    IF(AL4=3,
        IF(AM4="", "", "        "&amp;REPT("-", LEN(AO4) - LEN(SUBSTITUTE(AO4, "-", "")))&amp;AM4&amp;CHAR(10)),
        IF(AL4=1, ""&amp;AM4&amp;CHAR(10),
           IF(AL4=2, "      █"&amp;AM4&amp;CHAR(10), AM4&amp;CHAR(10))
        )
    ),
    "")</f>
        <v/>
      </c>
      <c r="AU4" s="7"/>
      <c r="AV4" s="7"/>
      <c r="AW4" s="16"/>
      <c r="AX4" s="16"/>
      <c r="AY4" s="17"/>
      <c r="BB4" s="29" t="b">
        <v>0</v>
      </c>
      <c r="BC4" s="658"/>
      <c r="BD4" s="658"/>
      <c r="BE4" s="658"/>
      <c r="BF4" s="658"/>
      <c r="BG4" s="658"/>
      <c r="BH4" s="658"/>
      <c r="BI4" s="658"/>
      <c r="BJ4" s="658"/>
      <c r="BK4" s="658"/>
      <c r="BL4" s="658"/>
      <c r="BM4" s="658"/>
      <c r="BN4" s="658"/>
      <c r="BO4" s="658"/>
      <c r="BP4" s="658"/>
      <c r="BQ4" s="658"/>
      <c r="BR4" s="658"/>
      <c r="BS4" s="658"/>
      <c r="BT4" s="658"/>
      <c r="BU4" s="658"/>
      <c r="BV4" s="658"/>
      <c r="BW4" s="658"/>
      <c r="BX4" s="658"/>
      <c r="BY4" s="658"/>
      <c r="BZ4" s="658"/>
      <c r="CA4" s="658"/>
      <c r="CB4" s="658"/>
      <c r="CC4" s="658"/>
      <c r="CD4" s="658"/>
      <c r="CE4" s="658"/>
      <c r="CF4" s="658"/>
      <c r="CG4" s="658"/>
      <c r="CH4" s="658"/>
      <c r="CI4" s="658"/>
      <c r="CJ4" s="658"/>
      <c r="CK4" s="658"/>
    </row>
    <row r="5" spans="2:89">
      <c r="B5" s="349"/>
      <c r="C5" s="58" t="b">
        <f>$BC$5</f>
        <v>0</v>
      </c>
      <c r="D5" s="639" t="s">
        <v>3</v>
      </c>
      <c r="E5" s="639"/>
      <c r="F5" s="639"/>
      <c r="G5" s="639"/>
      <c r="H5" s="58" t="b">
        <f>$BH$5</f>
        <v>0</v>
      </c>
      <c r="I5" s="639" t="s">
        <v>6</v>
      </c>
      <c r="J5" s="639"/>
      <c r="K5" s="639"/>
      <c r="L5" s="639"/>
      <c r="M5" s="58" t="b">
        <f>$BM$5</f>
        <v>0</v>
      </c>
      <c r="N5" s="639" t="s">
        <v>9</v>
      </c>
      <c r="O5" s="639"/>
      <c r="P5" s="639"/>
      <c r="Q5" s="639"/>
      <c r="R5" s="58" t="b">
        <f>$BR$5</f>
        <v>0</v>
      </c>
      <c r="S5" s="639" t="s">
        <v>19</v>
      </c>
      <c r="T5" s="639"/>
      <c r="U5" s="639"/>
      <c r="V5" s="639"/>
      <c r="W5" s="57"/>
      <c r="X5" s="58">
        <f>$BX$5</f>
        <v>0</v>
      </c>
      <c r="Y5" s="639" t="s">
        <v>13</v>
      </c>
      <c r="Z5" s="639"/>
      <c r="AA5" s="639"/>
      <c r="AB5" s="639"/>
      <c r="AC5" s="58">
        <f>$CC$5</f>
        <v>0</v>
      </c>
      <c r="AD5" s="639" t="s">
        <v>15</v>
      </c>
      <c r="AE5" s="639"/>
      <c r="AF5" s="639"/>
      <c r="AG5" s="639"/>
      <c r="AH5" s="57"/>
      <c r="AI5" s="57"/>
      <c r="AJ5" s="57"/>
      <c r="AK5" s="355"/>
      <c r="AL5" s="15">
        <v>2</v>
      </c>
      <c r="AM5" t="str">
        <f>IF(BC5,D5,"")&amp;IF(BH5,I5,"")&amp;IF(BM5,N5,"")&amp;IF(BR5,S5,"")&amp;IF(BX5,Y5,"")&amp;IF(CC5,AD5,"")&amp;IF(BC6,D6,"")&amp;IF(BH6,I6,"")&amp;IF(BM6,N6,"")&amp;IF(BR6,S6,"")&amp;IF(BX6,Y6,"")&amp;IF(CC6,AD6,"")&amp;IF(BC7,D7,"")&amp;IF(BH7,I7,"")&amp;IF(BM7,N7,"")&amp;IF(BR7,S7,"")</f>
        <v/>
      </c>
      <c r="AN5" s="7" t="b">
        <f>OR(BC5:BC7,BH5:BH7,BM5:BM7,BR5:BR7,BX5:BX6,CC5:CC6)</f>
        <v>0</v>
      </c>
      <c r="AO5" s="7" t="s">
        <v>55</v>
      </c>
      <c r="AP5" t="b">
        <f>OR(BC5:BC7,BH5:BH7,BM5:BM7,BR5:BR7,BX5:BX6,CC5:CC6)</f>
        <v>0</v>
      </c>
      <c r="AQ5" s="13" t="b">
        <f t="shared" si="0"/>
        <v>0</v>
      </c>
      <c r="AR5" s="13" t="b">
        <f>IF($AN5=TRUE,$AP5&lt;&gt;TRUE)</f>
        <v>0</v>
      </c>
      <c r="AT5" s="14" t="str">
        <f t="shared" ref="AT5:AT47" si="1">AT4&amp;IF(AQ5=TRUE,
    IF(AL5=3,
        IF(AM5="", "", "        "&amp;REPT("-", LEN(AO5) - LEN(SUBSTITUTE(AO5, "-", "")))&amp;AM5&amp;CHAR(10)),
        IF(AL5=1, ""&amp;AM5&amp;CHAR(10),
           IF(AL5=2, "      █"&amp;AM5&amp;CHAR(10), AM5&amp;CHAR(10))
        )
    ),
    "")</f>
        <v/>
      </c>
      <c r="BB5" s="659" t="s">
        <v>122</v>
      </c>
      <c r="BC5" s="660" t="b">
        <v>0</v>
      </c>
      <c r="BD5" s="660"/>
      <c r="BE5" s="660"/>
      <c r="BF5" s="660"/>
      <c r="BG5" s="660"/>
      <c r="BH5" s="660" t="b">
        <v>0</v>
      </c>
      <c r="BI5" s="660"/>
      <c r="BJ5" s="660"/>
      <c r="BK5" s="660"/>
      <c r="BL5" s="660"/>
      <c r="BM5" s="660" t="b">
        <v>0</v>
      </c>
      <c r="BN5" s="660"/>
      <c r="BO5" s="660"/>
      <c r="BP5" s="660"/>
      <c r="BQ5" s="660"/>
      <c r="BR5" s="660" t="b">
        <v>0</v>
      </c>
      <c r="BS5" s="660"/>
      <c r="BT5" s="660"/>
      <c r="BU5" s="660"/>
      <c r="BV5" s="660"/>
      <c r="BW5" s="660"/>
      <c r="BX5" s="660"/>
      <c r="BY5" s="660"/>
      <c r="BZ5" s="660"/>
      <c r="CA5" s="660"/>
      <c r="CB5" s="660"/>
      <c r="CC5" s="660"/>
      <c r="CD5" s="660"/>
      <c r="CE5" s="660"/>
      <c r="CF5" s="660"/>
      <c r="CG5" s="660"/>
      <c r="CH5" s="660"/>
      <c r="CI5" s="660"/>
      <c r="CJ5" s="660"/>
      <c r="CK5" s="661"/>
    </row>
    <row r="6" spans="2:89" ht="15.75" customHeight="1">
      <c r="B6" s="349"/>
      <c r="C6" s="58" t="b">
        <f>$BC$6</f>
        <v>0</v>
      </c>
      <c r="D6" s="639" t="s">
        <v>4</v>
      </c>
      <c r="E6" s="639"/>
      <c r="F6" s="639"/>
      <c r="G6" s="639"/>
      <c r="H6" s="58">
        <f>$BH$6</f>
        <v>0</v>
      </c>
      <c r="I6" s="639" t="s">
        <v>7</v>
      </c>
      <c r="J6" s="639"/>
      <c r="K6" s="639"/>
      <c r="L6" s="639"/>
      <c r="M6" s="58">
        <f>$BM$6</f>
        <v>0</v>
      </c>
      <c r="N6" s="639" t="s">
        <v>10</v>
      </c>
      <c r="O6" s="639"/>
      <c r="P6" s="639"/>
      <c r="Q6" s="639"/>
      <c r="R6" s="58" t="b">
        <f>$BR$6</f>
        <v>0</v>
      </c>
      <c r="S6" s="639" t="s">
        <v>12</v>
      </c>
      <c r="T6" s="639"/>
      <c r="U6" s="639"/>
      <c r="V6" s="639"/>
      <c r="W6" s="57"/>
      <c r="X6" s="58">
        <f>$BX$6</f>
        <v>0</v>
      </c>
      <c r="Y6" s="639" t="s">
        <v>14</v>
      </c>
      <c r="Z6" s="639"/>
      <c r="AA6" s="639"/>
      <c r="AB6" s="639"/>
      <c r="AC6" s="58">
        <f>$CC$6</f>
        <v>0</v>
      </c>
      <c r="AD6" s="639" t="s">
        <v>16</v>
      </c>
      <c r="AE6" s="639"/>
      <c r="AF6" s="639"/>
      <c r="AG6" s="639"/>
      <c r="AH6" s="57"/>
      <c r="AI6" s="57"/>
      <c r="AJ6" s="57"/>
      <c r="AK6" s="355"/>
      <c r="AL6">
        <v>2</v>
      </c>
      <c r="AT6" s="14" t="str">
        <f t="shared" si="1"/>
        <v/>
      </c>
      <c r="BB6" s="659" t="s">
        <v>113</v>
      </c>
      <c r="BC6" s="660" t="b">
        <v>0</v>
      </c>
      <c r="BD6" s="660"/>
      <c r="BE6" s="660"/>
      <c r="BF6" s="660">
        <v>4.0999999999999996</v>
      </c>
      <c r="BG6" s="660"/>
      <c r="BH6" s="30"/>
      <c r="BI6" s="30"/>
      <c r="BJ6" s="30"/>
      <c r="BK6" s="30"/>
      <c r="BL6" s="30"/>
      <c r="BM6" s="30"/>
      <c r="BN6" s="30"/>
      <c r="BO6" s="30"/>
      <c r="BP6" s="30"/>
      <c r="BQ6" s="30"/>
      <c r="BR6" s="30" t="b">
        <v>0</v>
      </c>
      <c r="BS6" s="30"/>
      <c r="BT6" s="30"/>
      <c r="BU6" s="30"/>
      <c r="BV6" s="30"/>
      <c r="BW6" s="30"/>
      <c r="BX6" s="30"/>
      <c r="BY6" s="30"/>
      <c r="BZ6" s="30"/>
      <c r="CA6" s="30"/>
      <c r="CB6" s="30"/>
      <c r="CC6" s="30"/>
      <c r="CD6" s="30"/>
      <c r="CE6" s="30"/>
      <c r="CF6" s="30"/>
      <c r="CG6" s="30"/>
      <c r="CH6" s="30"/>
      <c r="CI6" s="30"/>
      <c r="CJ6" s="30"/>
      <c r="CK6" s="31"/>
    </row>
    <row r="7" spans="2:89" ht="15.75" customHeight="1" thickBot="1">
      <c r="B7" s="349"/>
      <c r="C7" s="58" t="b">
        <f>$BC$7</f>
        <v>0</v>
      </c>
      <c r="D7" s="639" t="s">
        <v>5</v>
      </c>
      <c r="E7" s="639"/>
      <c r="F7" s="639"/>
      <c r="G7" s="639"/>
      <c r="H7" s="58" t="b">
        <f>$BH$7</f>
        <v>0</v>
      </c>
      <c r="I7" s="639" t="s">
        <v>8</v>
      </c>
      <c r="J7" s="639"/>
      <c r="K7" s="639"/>
      <c r="L7" s="639"/>
      <c r="M7" s="58" t="b">
        <f>$BM$7</f>
        <v>0</v>
      </c>
      <c r="N7" s="639" t="s">
        <v>11</v>
      </c>
      <c r="O7" s="639"/>
      <c r="P7" s="639"/>
      <c r="Q7" s="639"/>
      <c r="R7" s="58" t="b">
        <f>$BR$7</f>
        <v>0</v>
      </c>
      <c r="S7" s="639" t="s">
        <v>24</v>
      </c>
      <c r="T7" s="639"/>
      <c r="U7" s="639"/>
      <c r="V7" s="639"/>
      <c r="W7" s="57"/>
      <c r="X7" s="57"/>
      <c r="Y7" s="57"/>
      <c r="Z7" s="57"/>
      <c r="AA7" s="57"/>
      <c r="AB7" s="59"/>
      <c r="AC7" s="57"/>
      <c r="AD7" s="57"/>
      <c r="AE7" s="57"/>
      <c r="AF7" s="57"/>
      <c r="AG7" s="57"/>
      <c r="AH7" s="57"/>
      <c r="AI7" s="57"/>
      <c r="AJ7" s="57"/>
      <c r="AK7" s="355"/>
      <c r="AL7">
        <v>2</v>
      </c>
      <c r="AT7" s="14" t="str">
        <f t="shared" si="1"/>
        <v/>
      </c>
      <c r="BB7" s="653" t="s">
        <v>114</v>
      </c>
      <c r="BC7" s="654" t="b">
        <v>0</v>
      </c>
      <c r="BD7" s="654"/>
      <c r="BE7" s="654"/>
      <c r="BF7" s="654"/>
      <c r="BG7" s="654"/>
      <c r="BH7" s="654" t="b">
        <v>0</v>
      </c>
      <c r="BI7" s="654"/>
      <c r="BJ7" s="654"/>
      <c r="BK7" s="654"/>
      <c r="BL7" s="32"/>
      <c r="BM7" s="32" t="b">
        <v>0</v>
      </c>
      <c r="BN7" s="32"/>
      <c r="BO7" s="32"/>
      <c r="BP7" s="32"/>
      <c r="BQ7" s="32"/>
      <c r="BR7" s="32" t="b">
        <v>0</v>
      </c>
      <c r="BS7" s="32"/>
      <c r="BT7" s="32"/>
      <c r="BU7" s="32"/>
      <c r="BV7" s="32"/>
      <c r="BW7" s="32"/>
      <c r="BX7" s="32"/>
      <c r="BY7" s="32"/>
      <c r="BZ7" s="32"/>
      <c r="CA7" s="32"/>
      <c r="CB7" s="32"/>
      <c r="CC7" s="32"/>
      <c r="CD7" s="32"/>
      <c r="CE7" s="32"/>
      <c r="CF7" s="32"/>
      <c r="CG7" s="32"/>
      <c r="CH7" s="32"/>
      <c r="CI7" s="32"/>
      <c r="CJ7" s="32"/>
      <c r="CK7" s="33"/>
    </row>
    <row r="8" spans="2:89">
      <c r="B8" s="350" t="s">
        <v>20</v>
      </c>
      <c r="C8" s="60"/>
      <c r="D8" s="60"/>
      <c r="E8" s="60"/>
      <c r="F8" s="60"/>
      <c r="G8" s="61"/>
      <c r="H8" s="60"/>
      <c r="I8" s="60"/>
      <c r="J8" s="60"/>
      <c r="K8" s="60"/>
      <c r="L8" s="61"/>
      <c r="M8" s="61"/>
      <c r="N8" s="61"/>
      <c r="O8" s="61"/>
      <c r="P8" s="61"/>
      <c r="Q8" s="61"/>
      <c r="R8" s="61"/>
      <c r="S8" s="61"/>
      <c r="T8" s="61"/>
      <c r="U8" s="61"/>
      <c r="V8" s="61"/>
      <c r="W8" s="61"/>
      <c r="X8" s="61"/>
      <c r="Y8" s="61"/>
      <c r="Z8" s="61"/>
      <c r="AA8" s="61"/>
      <c r="AB8" s="61"/>
      <c r="AC8" s="61"/>
      <c r="AD8" s="61"/>
      <c r="AE8" s="61"/>
      <c r="AF8" s="61"/>
      <c r="AG8" s="61"/>
      <c r="AH8" s="61"/>
      <c r="AI8" s="61"/>
      <c r="AJ8" s="61"/>
      <c r="AK8" s="356"/>
      <c r="AL8" s="15">
        <v>3</v>
      </c>
      <c r="AM8" t="str">
        <f>IF(BR5,S5,"")</f>
        <v/>
      </c>
      <c r="AN8" s="7" t="b">
        <f>BR5</f>
        <v>0</v>
      </c>
      <c r="AO8" s="7" t="s">
        <v>57</v>
      </c>
      <c r="AP8" t="b">
        <f>TRUE</f>
        <v>1</v>
      </c>
      <c r="AQ8" s="13" t="b">
        <f t="shared" ref="AQ8:AQ47" si="2">AND($AN8,$AP8)</f>
        <v>0</v>
      </c>
      <c r="AR8" s="13" t="b">
        <f>IF($AN8=TRUE,$AP8&lt;&gt;TRUE)</f>
        <v>0</v>
      </c>
      <c r="AT8" s="14" t="str">
        <f t="shared" si="1"/>
        <v/>
      </c>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row>
    <row r="9" spans="2:89">
      <c r="B9" s="629" t="s">
        <v>31</v>
      </c>
      <c r="C9" s="630"/>
      <c r="D9" s="630"/>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354">
        <f>COUNTIF(BC10,TRUE)+COUNTIF(BG10,TRUE)+COUNTIF(BK10,TRUE)+COUNTIF(BO10,TRUE)+COUNTIF(BS10,TRUE)+COUNTIF(BW10,TRUE)+COUNTIF(BC11,TRUE)</f>
        <v>0</v>
      </c>
      <c r="AL9" s="15">
        <v>1</v>
      </c>
      <c r="AM9" t="str">
        <f>IF(AS9="","",AS9)&amp;B9</f>
        <v>【!!!未完全填寫!!!】作用時間點選擇Time point:</v>
      </c>
      <c r="AN9" s="7" t="b">
        <f>AN3</f>
        <v>0</v>
      </c>
      <c r="AO9" s="7" t="s">
        <v>61</v>
      </c>
      <c r="AP9" t="b">
        <f>TRUE</f>
        <v>1</v>
      </c>
      <c r="AQ9" s="13" t="b">
        <f t="shared" si="2"/>
        <v>0</v>
      </c>
      <c r="AR9" s="13" t="b">
        <f>IF($AN9=TRUE,$AP9&lt;&gt;TRUE)</f>
        <v>0</v>
      </c>
      <c r="AS9" t="str">
        <f>IF(OR(AL3=1,AL3=2),IF(AND(AK9&gt;0)=FALSE,"【!!!未完全填寫!!!】",""),"")</f>
        <v>【!!!未完全填寫!!!】</v>
      </c>
      <c r="AT9" s="14" t="str">
        <f t="shared" si="1"/>
        <v/>
      </c>
    </row>
    <row r="10" spans="2:89">
      <c r="B10" s="351"/>
      <c r="C10" s="62" t="b">
        <f>$BC$10</f>
        <v>0</v>
      </c>
      <c r="D10" s="637" t="s">
        <v>21</v>
      </c>
      <c r="E10" s="637"/>
      <c r="F10" s="637"/>
      <c r="G10" s="62" t="b">
        <f>$BG$10</f>
        <v>0</v>
      </c>
      <c r="H10" s="637" t="s">
        <v>25</v>
      </c>
      <c r="I10" s="637"/>
      <c r="J10" s="637"/>
      <c r="K10" s="62">
        <f>$BK$10</f>
        <v>0</v>
      </c>
      <c r="L10" s="637" t="s">
        <v>26</v>
      </c>
      <c r="M10" s="637"/>
      <c r="N10" s="637"/>
      <c r="O10" s="62">
        <f>$BO$10</f>
        <v>0</v>
      </c>
      <c r="P10" s="637" t="s">
        <v>27</v>
      </c>
      <c r="Q10" s="637"/>
      <c r="R10" s="637"/>
      <c r="S10" s="62">
        <f>$BS$10</f>
        <v>0</v>
      </c>
      <c r="T10" s="637" t="s">
        <v>28</v>
      </c>
      <c r="U10" s="637"/>
      <c r="V10" s="637"/>
      <c r="W10" s="62">
        <f>$BW$10</f>
        <v>0</v>
      </c>
      <c r="X10" s="637" t="s">
        <v>29</v>
      </c>
      <c r="Y10" s="637"/>
      <c r="Z10" s="637"/>
      <c r="AA10" s="57"/>
      <c r="AB10" s="57"/>
      <c r="AC10" s="57"/>
      <c r="AD10" s="57"/>
      <c r="AE10" s="57"/>
      <c r="AF10" s="57"/>
      <c r="AG10" s="57"/>
      <c r="AH10" s="57"/>
      <c r="AI10" s="57"/>
      <c r="AJ10" s="57"/>
      <c r="AK10" s="355"/>
      <c r="AL10">
        <v>2</v>
      </c>
      <c r="AM10" t="str">
        <f>IF(BC10,D10,"")&amp;IF(BG10,H10,"")&amp;IF(BK10,L10,"")&amp;IF(BO10,P10,"")&amp;IF(BS10,T10,"")&amp;IF(BW10,X10,"")&amp;IF(BC11,D11&amp;Y11,"")</f>
        <v/>
      </c>
      <c r="AN10" t="b">
        <f>OR(BC10,BG10,BK10,BO10,BS10,BW10,BC11)</f>
        <v>0</v>
      </c>
      <c r="AO10" s="7" t="s">
        <v>58</v>
      </c>
      <c r="AP10" t="b">
        <f>OR(BC10,BG10,BK10,BO10,BS10,BW10,BC11)</f>
        <v>0</v>
      </c>
      <c r="AQ10" s="13" t="b">
        <f t="shared" si="2"/>
        <v>0</v>
      </c>
      <c r="AR10" s="13" t="b">
        <f>IF($AN10=TRUE,$AP10&lt;&gt;TRUE)</f>
        <v>0</v>
      </c>
      <c r="AT10" s="14" t="str">
        <f t="shared" si="1"/>
        <v/>
      </c>
      <c r="BB10" s="28" t="b">
        <v>0</v>
      </c>
      <c r="BC10" s="28" t="b">
        <v>0</v>
      </c>
      <c r="BG10" s="28" t="b">
        <v>0</v>
      </c>
    </row>
    <row r="11" spans="2:89">
      <c r="B11" s="351"/>
      <c r="C11" s="62" t="b">
        <f>$BC$11</f>
        <v>0</v>
      </c>
      <c r="D11" s="626" t="s">
        <v>17</v>
      </c>
      <c r="E11" s="626"/>
      <c r="F11" s="626"/>
      <c r="G11" s="626"/>
      <c r="H11" s="626"/>
      <c r="I11" s="626"/>
      <c r="J11" s="626"/>
      <c r="K11" s="626"/>
      <c r="L11" s="626"/>
      <c r="M11" s="626"/>
      <c r="N11" s="626"/>
      <c r="O11" s="626"/>
      <c r="P11" s="626"/>
      <c r="Q11" s="626"/>
      <c r="R11" s="626"/>
      <c r="S11" s="626"/>
      <c r="T11" s="626"/>
      <c r="U11" s="626"/>
      <c r="V11" s="626"/>
      <c r="W11" s="626"/>
      <c r="X11" s="626"/>
      <c r="Y11" s="637"/>
      <c r="Z11" s="637"/>
      <c r="AA11" s="637"/>
      <c r="AB11" s="637"/>
      <c r="AC11" s="637"/>
      <c r="AD11" s="637"/>
      <c r="AE11" s="637"/>
      <c r="AF11" s="637"/>
      <c r="AG11" s="637"/>
      <c r="AH11" s="637"/>
      <c r="AI11" s="637"/>
      <c r="AJ11" s="637"/>
      <c r="AK11" s="638"/>
      <c r="AL11">
        <v>2</v>
      </c>
      <c r="AT11" s="14" t="str">
        <f t="shared" si="1"/>
        <v/>
      </c>
      <c r="BC11" s="28" t="b">
        <v>0</v>
      </c>
    </row>
    <row r="12" spans="2:89">
      <c r="B12" s="629" t="s">
        <v>30</v>
      </c>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354">
        <f>COUNTIF(BB14:BB45,TRUE)+COUNTIF(BB47,TRUE)</f>
        <v>0</v>
      </c>
      <c r="AL12" s="15">
        <v>1</v>
      </c>
      <c r="AM12" t="str">
        <f>IF(AS12="","",AS12)&amp;B12</f>
        <v>【!!!未完全填寫!!!】試驗菌株選擇Bacterial:</v>
      </c>
      <c r="AN12" s="7" t="b">
        <f>AN3</f>
        <v>0</v>
      </c>
      <c r="AO12" s="7" t="s">
        <v>60</v>
      </c>
      <c r="AP12" t="b">
        <f>TRUE</f>
        <v>1</v>
      </c>
      <c r="AQ12" s="13" t="b">
        <f t="shared" si="2"/>
        <v>0</v>
      </c>
      <c r="AR12" s="13" t="b">
        <f>IF($AN12=TRUE,$AP12&lt;&gt;TRUE)</f>
        <v>0</v>
      </c>
      <c r="AS12" t="str">
        <f>IF(OR(AL3=1,AL3=2),IF(AND(AK12&gt;0)=FALSE,"【!!!未完全填寫!!!】",""),"")</f>
        <v>【!!!未完全填寫!!!】</v>
      </c>
      <c r="AT12" s="14" t="str">
        <f t="shared" si="1"/>
        <v/>
      </c>
    </row>
    <row r="13" spans="2:89">
      <c r="B13" s="351"/>
      <c r="C13" s="626" t="s">
        <v>22</v>
      </c>
      <c r="D13" s="626"/>
      <c r="E13" s="626"/>
      <c r="F13" s="626"/>
      <c r="G13" s="626"/>
      <c r="H13" s="626"/>
      <c r="I13" s="626"/>
      <c r="J13" s="626"/>
      <c r="K13" s="626"/>
      <c r="L13" s="626"/>
      <c r="M13" s="626"/>
      <c r="N13" s="626"/>
      <c r="O13" s="626"/>
      <c r="P13" s="626"/>
      <c r="Q13" s="626"/>
      <c r="R13" s="626"/>
      <c r="S13" s="626"/>
      <c r="T13" s="626"/>
      <c r="U13" s="627" t="s">
        <v>0</v>
      </c>
      <c r="V13" s="627"/>
      <c r="W13" s="627"/>
      <c r="X13" s="627"/>
      <c r="Y13" s="627"/>
      <c r="Z13" s="627"/>
      <c r="AA13" s="627"/>
      <c r="AB13" s="627"/>
      <c r="AC13" s="627"/>
      <c r="AD13" s="627"/>
      <c r="AE13" s="627"/>
      <c r="AF13" s="627"/>
      <c r="AG13" s="627"/>
      <c r="AH13" s="627"/>
      <c r="AI13" s="627"/>
      <c r="AJ13" s="627"/>
      <c r="AK13" s="628"/>
      <c r="AL13" s="15">
        <v>2</v>
      </c>
      <c r="AT13" s="14" t="str">
        <f t="shared" si="1"/>
        <v/>
      </c>
    </row>
    <row r="14" spans="2:89">
      <c r="B14" s="352" t="b">
        <f>$BB$14</f>
        <v>0</v>
      </c>
      <c r="C14" s="634" t="s">
        <v>94</v>
      </c>
      <c r="D14" s="634"/>
      <c r="E14" s="634"/>
      <c r="F14" s="634"/>
      <c r="G14" s="634"/>
      <c r="H14" s="634"/>
      <c r="I14" s="634"/>
      <c r="J14" s="634"/>
      <c r="K14" s="634"/>
      <c r="L14" s="634"/>
      <c r="M14" s="634"/>
      <c r="N14" s="634"/>
      <c r="O14" s="634"/>
      <c r="P14" s="634"/>
      <c r="Q14" s="634"/>
      <c r="R14" s="634"/>
      <c r="S14" s="634"/>
      <c r="T14" s="634"/>
      <c r="U14" s="635">
        <v>12154</v>
      </c>
      <c r="V14" s="635"/>
      <c r="W14" s="635"/>
      <c r="X14" s="635"/>
      <c r="Y14" s="635"/>
      <c r="Z14" s="635"/>
      <c r="AA14" s="635"/>
      <c r="AB14" s="635"/>
      <c r="AC14" s="635"/>
      <c r="AD14" s="635"/>
      <c r="AE14" s="635"/>
      <c r="AF14" s="635"/>
      <c r="AG14" s="635"/>
      <c r="AH14" s="635"/>
      <c r="AI14" s="635"/>
      <c r="AJ14" s="635"/>
      <c r="AK14" s="636"/>
      <c r="AL14">
        <v>2</v>
      </c>
      <c r="AM14" t="str">
        <f>IF(BB14,C14&amp;"-"&amp;$U$13&amp;U14,"")</f>
        <v/>
      </c>
      <c r="AN14" t="b">
        <f>B14</f>
        <v>0</v>
      </c>
      <c r="AO14" s="7" t="s">
        <v>59</v>
      </c>
      <c r="AP14" t="b">
        <f>B14</f>
        <v>0</v>
      </c>
      <c r="AQ14" s="13" t="b">
        <f t="shared" si="2"/>
        <v>0</v>
      </c>
      <c r="AR14" s="13" t="b">
        <f>IF($AN14=TRUE,$AP14&lt;&gt;TRUE)</f>
        <v>0</v>
      </c>
      <c r="AT14" s="14" t="str">
        <f t="shared" si="1"/>
        <v/>
      </c>
      <c r="BB14" s="28" t="b">
        <v>0</v>
      </c>
    </row>
    <row r="15" spans="2:89">
      <c r="B15" s="352" t="b">
        <f>$BB$15</f>
        <v>0</v>
      </c>
      <c r="C15" s="634" t="s">
        <v>94</v>
      </c>
      <c r="D15" s="634"/>
      <c r="E15" s="634"/>
      <c r="F15" s="634"/>
      <c r="G15" s="634"/>
      <c r="H15" s="634"/>
      <c r="I15" s="634"/>
      <c r="J15" s="634"/>
      <c r="K15" s="634"/>
      <c r="L15" s="634"/>
      <c r="M15" s="634"/>
      <c r="N15" s="634"/>
      <c r="O15" s="634"/>
      <c r="P15" s="634"/>
      <c r="Q15" s="634"/>
      <c r="R15" s="634"/>
      <c r="S15" s="634"/>
      <c r="T15" s="634"/>
      <c r="U15" s="635">
        <v>10451</v>
      </c>
      <c r="V15" s="635"/>
      <c r="W15" s="635"/>
      <c r="X15" s="635"/>
      <c r="Y15" s="635"/>
      <c r="Z15" s="635"/>
      <c r="AA15" s="635"/>
      <c r="AB15" s="635"/>
      <c r="AC15" s="635"/>
      <c r="AD15" s="635"/>
      <c r="AE15" s="635"/>
      <c r="AF15" s="635"/>
      <c r="AG15" s="635"/>
      <c r="AH15" s="635"/>
      <c r="AI15" s="635"/>
      <c r="AJ15" s="635"/>
      <c r="AK15" s="636"/>
      <c r="AL15">
        <v>2</v>
      </c>
      <c r="AM15" t="str">
        <f t="shared" ref="AM15:AM45" si="3">IF(BB15,C15&amp;"-"&amp;$U$13&amp;U15,"")</f>
        <v/>
      </c>
      <c r="AN15" t="b">
        <f t="shared" ref="AN15:AN45" si="4">B15</f>
        <v>0</v>
      </c>
      <c r="AO15" s="7" t="s">
        <v>62</v>
      </c>
      <c r="AP15" t="b">
        <f t="shared" ref="AP15:AP45" si="5">B15</f>
        <v>0</v>
      </c>
      <c r="AQ15" s="13" t="b">
        <f t="shared" si="2"/>
        <v>0</v>
      </c>
      <c r="AR15" s="13" t="b">
        <f t="shared" ref="AR15:AR45" si="6">IF($AN15=TRUE,$AP15&lt;&gt;TRUE)</f>
        <v>0</v>
      </c>
      <c r="AT15" s="14" t="str">
        <f t="shared" si="1"/>
        <v/>
      </c>
      <c r="BB15" s="28" t="b">
        <v>0</v>
      </c>
    </row>
    <row r="16" spans="2:89">
      <c r="B16" s="352" t="b">
        <f>$BB$16</f>
        <v>0</v>
      </c>
      <c r="C16" s="634" t="s">
        <v>95</v>
      </c>
      <c r="D16" s="634"/>
      <c r="E16" s="634"/>
      <c r="F16" s="634"/>
      <c r="G16" s="634"/>
      <c r="H16" s="634"/>
      <c r="I16" s="634"/>
      <c r="J16" s="634"/>
      <c r="K16" s="634"/>
      <c r="L16" s="634"/>
      <c r="M16" s="634"/>
      <c r="N16" s="634"/>
      <c r="O16" s="634"/>
      <c r="P16" s="634"/>
      <c r="Q16" s="634"/>
      <c r="R16" s="634"/>
      <c r="S16" s="634"/>
      <c r="T16" s="634"/>
      <c r="U16" s="635">
        <v>15211</v>
      </c>
      <c r="V16" s="635"/>
      <c r="W16" s="635"/>
      <c r="X16" s="635"/>
      <c r="Y16" s="635"/>
      <c r="Z16" s="635"/>
      <c r="AA16" s="635"/>
      <c r="AB16" s="635"/>
      <c r="AC16" s="635"/>
      <c r="AD16" s="635"/>
      <c r="AE16" s="635"/>
      <c r="AF16" s="635"/>
      <c r="AG16" s="635"/>
      <c r="AH16" s="635"/>
      <c r="AI16" s="635"/>
      <c r="AJ16" s="635"/>
      <c r="AK16" s="636"/>
      <c r="AL16">
        <v>2</v>
      </c>
      <c r="AM16" t="str">
        <f t="shared" si="3"/>
        <v/>
      </c>
      <c r="AN16" t="b">
        <f t="shared" si="4"/>
        <v>0</v>
      </c>
      <c r="AO16" s="7" t="s">
        <v>63</v>
      </c>
      <c r="AP16" t="b">
        <f t="shared" si="5"/>
        <v>0</v>
      </c>
      <c r="AQ16" s="13" t="b">
        <f t="shared" si="2"/>
        <v>0</v>
      </c>
      <c r="AR16" s="13" t="b">
        <f t="shared" si="6"/>
        <v>0</v>
      </c>
      <c r="AT16" s="14" t="str">
        <f t="shared" si="1"/>
        <v/>
      </c>
      <c r="BB16" s="28" t="b">
        <v>0</v>
      </c>
    </row>
    <row r="17" spans="2:54">
      <c r="B17" s="352" t="b">
        <f>$BB$17</f>
        <v>0</v>
      </c>
      <c r="C17" s="634" t="s">
        <v>96</v>
      </c>
      <c r="D17" s="634"/>
      <c r="E17" s="634"/>
      <c r="F17" s="634"/>
      <c r="G17" s="634"/>
      <c r="H17" s="634"/>
      <c r="I17" s="634"/>
      <c r="J17" s="634"/>
      <c r="K17" s="634"/>
      <c r="L17" s="634"/>
      <c r="M17" s="634"/>
      <c r="N17" s="634"/>
      <c r="O17" s="634"/>
      <c r="P17" s="634"/>
      <c r="Q17" s="634"/>
      <c r="R17" s="634"/>
      <c r="S17" s="634"/>
      <c r="T17" s="634"/>
      <c r="U17" s="635">
        <v>11030</v>
      </c>
      <c r="V17" s="635"/>
      <c r="W17" s="635"/>
      <c r="X17" s="635"/>
      <c r="Y17" s="635"/>
      <c r="Z17" s="635"/>
      <c r="AA17" s="635"/>
      <c r="AB17" s="635"/>
      <c r="AC17" s="635"/>
      <c r="AD17" s="635"/>
      <c r="AE17" s="635"/>
      <c r="AF17" s="635"/>
      <c r="AG17" s="635"/>
      <c r="AH17" s="635"/>
      <c r="AI17" s="635"/>
      <c r="AJ17" s="635"/>
      <c r="AK17" s="636"/>
      <c r="AL17">
        <v>2</v>
      </c>
      <c r="AM17" t="str">
        <f t="shared" si="3"/>
        <v/>
      </c>
      <c r="AN17" t="b">
        <f t="shared" si="4"/>
        <v>0</v>
      </c>
      <c r="AO17" s="7" t="s">
        <v>64</v>
      </c>
      <c r="AP17" t="b">
        <f t="shared" si="5"/>
        <v>0</v>
      </c>
      <c r="AQ17" s="13" t="b">
        <f t="shared" si="2"/>
        <v>0</v>
      </c>
      <c r="AR17" s="13" t="b">
        <f t="shared" si="6"/>
        <v>0</v>
      </c>
      <c r="AT17" s="14" t="str">
        <f t="shared" si="1"/>
        <v/>
      </c>
      <c r="BB17" s="28" t="b">
        <v>0</v>
      </c>
    </row>
    <row r="18" spans="2:54">
      <c r="B18" s="352" t="b">
        <f>$BB$18</f>
        <v>0</v>
      </c>
      <c r="C18" s="634" t="s">
        <v>97</v>
      </c>
      <c r="D18" s="634"/>
      <c r="E18" s="634"/>
      <c r="F18" s="634"/>
      <c r="G18" s="634"/>
      <c r="H18" s="634"/>
      <c r="I18" s="634"/>
      <c r="J18" s="634"/>
      <c r="K18" s="634"/>
      <c r="L18" s="634"/>
      <c r="M18" s="634"/>
      <c r="N18" s="634"/>
      <c r="O18" s="634"/>
      <c r="P18" s="634"/>
      <c r="Q18" s="634"/>
      <c r="R18" s="634"/>
      <c r="S18" s="634"/>
      <c r="T18" s="634"/>
      <c r="U18" s="635">
        <v>10447</v>
      </c>
      <c r="V18" s="635"/>
      <c r="W18" s="635"/>
      <c r="X18" s="635"/>
      <c r="Y18" s="635"/>
      <c r="Z18" s="635"/>
      <c r="AA18" s="635"/>
      <c r="AB18" s="635"/>
      <c r="AC18" s="635"/>
      <c r="AD18" s="635"/>
      <c r="AE18" s="635"/>
      <c r="AF18" s="635"/>
      <c r="AG18" s="635"/>
      <c r="AH18" s="635"/>
      <c r="AI18" s="635"/>
      <c r="AJ18" s="635"/>
      <c r="AK18" s="636"/>
      <c r="AL18">
        <v>2</v>
      </c>
      <c r="AM18" t="str">
        <f t="shared" si="3"/>
        <v/>
      </c>
      <c r="AN18" t="b">
        <f t="shared" si="4"/>
        <v>0</v>
      </c>
      <c r="AO18" s="7" t="s">
        <v>65</v>
      </c>
      <c r="AP18" t="b">
        <f t="shared" si="5"/>
        <v>0</v>
      </c>
      <c r="AQ18" s="13" t="b">
        <f t="shared" si="2"/>
        <v>0</v>
      </c>
      <c r="AR18" s="13" t="b">
        <f t="shared" si="6"/>
        <v>0</v>
      </c>
      <c r="AT18" s="14" t="str">
        <f t="shared" si="1"/>
        <v/>
      </c>
      <c r="BB18" s="28" t="b">
        <v>0</v>
      </c>
    </row>
    <row r="19" spans="2:54">
      <c r="B19" s="352">
        <f>$BB$19</f>
        <v>0</v>
      </c>
      <c r="C19" s="634" t="s">
        <v>98</v>
      </c>
      <c r="D19" s="634"/>
      <c r="E19" s="634"/>
      <c r="F19" s="634"/>
      <c r="G19" s="634"/>
      <c r="H19" s="634"/>
      <c r="I19" s="634"/>
      <c r="J19" s="634"/>
      <c r="K19" s="634"/>
      <c r="L19" s="634"/>
      <c r="M19" s="634"/>
      <c r="N19" s="634"/>
      <c r="O19" s="634"/>
      <c r="P19" s="634"/>
      <c r="Q19" s="634"/>
      <c r="R19" s="634"/>
      <c r="S19" s="634"/>
      <c r="T19" s="634"/>
      <c r="U19" s="635">
        <v>10789</v>
      </c>
      <c r="V19" s="635"/>
      <c r="W19" s="635"/>
      <c r="X19" s="635"/>
      <c r="Y19" s="635"/>
      <c r="Z19" s="635"/>
      <c r="AA19" s="635"/>
      <c r="AB19" s="635"/>
      <c r="AC19" s="635"/>
      <c r="AD19" s="635"/>
      <c r="AE19" s="635"/>
      <c r="AF19" s="635"/>
      <c r="AG19" s="635"/>
      <c r="AH19" s="635"/>
      <c r="AI19" s="635"/>
      <c r="AJ19" s="635"/>
      <c r="AK19" s="636"/>
      <c r="AL19">
        <v>2</v>
      </c>
      <c r="AM19" t="str">
        <f t="shared" si="3"/>
        <v/>
      </c>
      <c r="AN19">
        <f t="shared" si="4"/>
        <v>0</v>
      </c>
      <c r="AO19" s="7" t="s">
        <v>66</v>
      </c>
      <c r="AP19">
        <f t="shared" si="5"/>
        <v>0</v>
      </c>
      <c r="AQ19" s="13" t="b">
        <f t="shared" si="2"/>
        <v>0</v>
      </c>
      <c r="AR19" s="13" t="b">
        <f t="shared" si="6"/>
        <v>0</v>
      </c>
      <c r="AT19" s="14" t="str">
        <f t="shared" si="1"/>
        <v/>
      </c>
    </row>
    <row r="20" spans="2:54">
      <c r="B20" s="352">
        <f>$BB$20</f>
        <v>0</v>
      </c>
      <c r="C20" s="634" t="s">
        <v>99</v>
      </c>
      <c r="D20" s="634"/>
      <c r="E20" s="634"/>
      <c r="F20" s="634"/>
      <c r="G20" s="634"/>
      <c r="H20" s="634"/>
      <c r="I20" s="634"/>
      <c r="J20" s="634"/>
      <c r="K20" s="634"/>
      <c r="L20" s="634"/>
      <c r="M20" s="634"/>
      <c r="N20" s="634"/>
      <c r="O20" s="634"/>
      <c r="P20" s="634"/>
      <c r="Q20" s="634"/>
      <c r="R20" s="634"/>
      <c r="S20" s="634"/>
      <c r="T20" s="634"/>
      <c r="U20" s="635">
        <v>10793</v>
      </c>
      <c r="V20" s="635"/>
      <c r="W20" s="635"/>
      <c r="X20" s="635"/>
      <c r="Y20" s="635"/>
      <c r="Z20" s="635"/>
      <c r="AA20" s="635"/>
      <c r="AB20" s="635"/>
      <c r="AC20" s="635"/>
      <c r="AD20" s="635"/>
      <c r="AE20" s="635"/>
      <c r="AF20" s="635"/>
      <c r="AG20" s="635"/>
      <c r="AH20" s="635"/>
      <c r="AI20" s="635"/>
      <c r="AJ20" s="635"/>
      <c r="AK20" s="636"/>
      <c r="AL20">
        <v>2</v>
      </c>
      <c r="AM20" t="str">
        <f t="shared" si="3"/>
        <v/>
      </c>
      <c r="AN20">
        <f t="shared" si="4"/>
        <v>0</v>
      </c>
      <c r="AO20" s="7" t="s">
        <v>67</v>
      </c>
      <c r="AP20">
        <f t="shared" si="5"/>
        <v>0</v>
      </c>
      <c r="AQ20" s="13" t="b">
        <f t="shared" si="2"/>
        <v>0</v>
      </c>
      <c r="AR20" s="13" t="b">
        <f t="shared" si="6"/>
        <v>0</v>
      </c>
      <c r="AT20" s="14" t="str">
        <f t="shared" si="1"/>
        <v/>
      </c>
    </row>
    <row r="21" spans="2:54">
      <c r="B21" s="352">
        <f>$BB$21</f>
        <v>0</v>
      </c>
      <c r="C21" s="634" t="s">
        <v>100</v>
      </c>
      <c r="D21" s="634"/>
      <c r="E21" s="634"/>
      <c r="F21" s="634"/>
      <c r="G21" s="634"/>
      <c r="H21" s="634"/>
      <c r="I21" s="634"/>
      <c r="J21" s="634"/>
      <c r="K21" s="634"/>
      <c r="L21" s="634"/>
      <c r="M21" s="634"/>
      <c r="N21" s="634"/>
      <c r="O21" s="634"/>
      <c r="P21" s="634"/>
      <c r="Q21" s="634"/>
      <c r="R21" s="634"/>
      <c r="S21" s="634"/>
      <c r="T21" s="634"/>
      <c r="U21" s="635">
        <v>14848</v>
      </c>
      <c r="V21" s="635"/>
      <c r="W21" s="635"/>
      <c r="X21" s="635"/>
      <c r="Y21" s="635"/>
      <c r="Z21" s="635"/>
      <c r="AA21" s="635"/>
      <c r="AB21" s="635"/>
      <c r="AC21" s="635"/>
      <c r="AD21" s="635"/>
      <c r="AE21" s="635"/>
      <c r="AF21" s="635"/>
      <c r="AG21" s="635"/>
      <c r="AH21" s="635"/>
      <c r="AI21" s="635"/>
      <c r="AJ21" s="635"/>
      <c r="AK21" s="636"/>
      <c r="AL21">
        <v>2</v>
      </c>
      <c r="AM21" t="str">
        <f t="shared" si="3"/>
        <v/>
      </c>
      <c r="AN21">
        <f t="shared" si="4"/>
        <v>0</v>
      </c>
      <c r="AO21" s="7" t="s">
        <v>68</v>
      </c>
      <c r="AP21">
        <f t="shared" si="5"/>
        <v>0</v>
      </c>
      <c r="AQ21" s="13" t="b">
        <f t="shared" si="2"/>
        <v>0</v>
      </c>
      <c r="AR21" s="13" t="b">
        <f t="shared" si="6"/>
        <v>0</v>
      </c>
      <c r="AT21" s="14" t="str">
        <f t="shared" si="1"/>
        <v/>
      </c>
    </row>
    <row r="22" spans="2:54">
      <c r="B22" s="352">
        <f>$BB$22</f>
        <v>0</v>
      </c>
      <c r="C22" s="634" t="s">
        <v>101</v>
      </c>
      <c r="D22" s="634"/>
      <c r="E22" s="634"/>
      <c r="F22" s="634"/>
      <c r="G22" s="634"/>
      <c r="H22" s="634"/>
      <c r="I22" s="634"/>
      <c r="J22" s="634"/>
      <c r="K22" s="634"/>
      <c r="L22" s="634"/>
      <c r="M22" s="634"/>
      <c r="N22" s="634"/>
      <c r="O22" s="634"/>
      <c r="P22" s="634"/>
      <c r="Q22" s="634"/>
      <c r="R22" s="634"/>
      <c r="S22" s="634"/>
      <c r="T22" s="634"/>
      <c r="U22" s="635">
        <v>11634</v>
      </c>
      <c r="V22" s="635"/>
      <c r="W22" s="635"/>
      <c r="X22" s="635"/>
      <c r="Y22" s="635"/>
      <c r="Z22" s="635"/>
      <c r="AA22" s="635"/>
      <c r="AB22" s="635"/>
      <c r="AC22" s="635"/>
      <c r="AD22" s="635"/>
      <c r="AE22" s="635"/>
      <c r="AF22" s="635"/>
      <c r="AG22" s="635"/>
      <c r="AH22" s="635"/>
      <c r="AI22" s="635"/>
      <c r="AJ22" s="635"/>
      <c r="AK22" s="636"/>
      <c r="AL22">
        <v>2</v>
      </c>
      <c r="AM22" t="str">
        <f t="shared" si="3"/>
        <v/>
      </c>
      <c r="AN22">
        <f t="shared" si="4"/>
        <v>0</v>
      </c>
      <c r="AO22" s="7" t="s">
        <v>69</v>
      </c>
      <c r="AP22">
        <f t="shared" si="5"/>
        <v>0</v>
      </c>
      <c r="AQ22" s="13" t="b">
        <f t="shared" si="2"/>
        <v>0</v>
      </c>
      <c r="AR22" s="13" t="b">
        <f t="shared" si="6"/>
        <v>0</v>
      </c>
      <c r="AT22" s="14" t="str">
        <f t="shared" si="1"/>
        <v/>
      </c>
    </row>
    <row r="23" spans="2:54">
      <c r="B23" s="352">
        <f>$BB$23</f>
        <v>0</v>
      </c>
      <c r="C23" s="634" t="s">
        <v>102</v>
      </c>
      <c r="D23" s="634"/>
      <c r="E23" s="634"/>
      <c r="F23" s="634"/>
      <c r="G23" s="634"/>
      <c r="H23" s="634"/>
      <c r="I23" s="634"/>
      <c r="J23" s="634"/>
      <c r="K23" s="634"/>
      <c r="L23" s="634"/>
      <c r="M23" s="634"/>
      <c r="N23" s="634"/>
      <c r="O23" s="634"/>
      <c r="P23" s="634"/>
      <c r="Q23" s="634"/>
      <c r="R23" s="634"/>
      <c r="S23" s="634"/>
      <c r="T23" s="634"/>
      <c r="U23" s="635">
        <v>11633</v>
      </c>
      <c r="V23" s="635"/>
      <c r="W23" s="635"/>
      <c r="X23" s="635"/>
      <c r="Y23" s="635"/>
      <c r="Z23" s="635"/>
      <c r="AA23" s="635"/>
      <c r="AB23" s="635"/>
      <c r="AC23" s="635"/>
      <c r="AD23" s="635"/>
      <c r="AE23" s="635"/>
      <c r="AF23" s="635"/>
      <c r="AG23" s="635"/>
      <c r="AH23" s="635"/>
      <c r="AI23" s="635"/>
      <c r="AJ23" s="635"/>
      <c r="AK23" s="636"/>
      <c r="AL23">
        <v>2</v>
      </c>
      <c r="AM23" t="str">
        <f t="shared" si="3"/>
        <v/>
      </c>
      <c r="AN23">
        <f t="shared" si="4"/>
        <v>0</v>
      </c>
      <c r="AO23" s="7" t="s">
        <v>70</v>
      </c>
      <c r="AP23">
        <f t="shared" si="5"/>
        <v>0</v>
      </c>
      <c r="AQ23" s="13" t="b">
        <f t="shared" si="2"/>
        <v>0</v>
      </c>
      <c r="AR23" s="13" t="b">
        <f t="shared" si="6"/>
        <v>0</v>
      </c>
      <c r="AT23" s="14" t="str">
        <f t="shared" si="1"/>
        <v/>
      </c>
    </row>
    <row r="24" spans="2:54">
      <c r="B24" s="352">
        <f>$BB$24</f>
        <v>0</v>
      </c>
      <c r="C24" s="634" t="s">
        <v>103</v>
      </c>
      <c r="D24" s="634"/>
      <c r="E24" s="634"/>
      <c r="F24" s="634"/>
      <c r="G24" s="634"/>
      <c r="H24" s="634"/>
      <c r="I24" s="634"/>
      <c r="J24" s="634"/>
      <c r="K24" s="634"/>
      <c r="L24" s="634"/>
      <c r="M24" s="634"/>
      <c r="N24" s="634"/>
      <c r="O24" s="634"/>
      <c r="P24" s="634"/>
      <c r="Q24" s="634"/>
      <c r="R24" s="634"/>
      <c r="S24" s="634"/>
      <c r="T24" s="634"/>
      <c r="U24" s="635">
        <v>10591</v>
      </c>
      <c r="V24" s="635"/>
      <c r="W24" s="635"/>
      <c r="X24" s="635"/>
      <c r="Y24" s="635"/>
      <c r="Z24" s="635"/>
      <c r="AA24" s="635"/>
      <c r="AB24" s="635"/>
      <c r="AC24" s="635"/>
      <c r="AD24" s="635"/>
      <c r="AE24" s="635"/>
      <c r="AF24" s="635"/>
      <c r="AG24" s="635"/>
      <c r="AH24" s="635"/>
      <c r="AI24" s="635"/>
      <c r="AJ24" s="635"/>
      <c r="AK24" s="636"/>
      <c r="AL24">
        <v>2</v>
      </c>
      <c r="AM24" t="str">
        <f t="shared" si="3"/>
        <v/>
      </c>
      <c r="AN24">
        <f t="shared" si="4"/>
        <v>0</v>
      </c>
      <c r="AO24" s="7" t="s">
        <v>71</v>
      </c>
      <c r="AP24">
        <f t="shared" si="5"/>
        <v>0</v>
      </c>
      <c r="AQ24" s="13" t="b">
        <f t="shared" si="2"/>
        <v>0</v>
      </c>
      <c r="AR24" s="13" t="b">
        <f t="shared" si="6"/>
        <v>0</v>
      </c>
      <c r="AT24" s="14" t="str">
        <f t="shared" si="1"/>
        <v/>
      </c>
    </row>
    <row r="25" spans="2:54">
      <c r="B25" s="352">
        <f>$BB$25</f>
        <v>0</v>
      </c>
      <c r="C25" s="634" t="s">
        <v>104</v>
      </c>
      <c r="D25" s="634"/>
      <c r="E25" s="634"/>
      <c r="F25" s="634"/>
      <c r="G25" s="634"/>
      <c r="H25" s="634"/>
      <c r="I25" s="634"/>
      <c r="J25" s="634"/>
      <c r="K25" s="634"/>
      <c r="L25" s="634"/>
      <c r="M25" s="634"/>
      <c r="N25" s="634"/>
      <c r="O25" s="634"/>
      <c r="P25" s="634"/>
      <c r="Q25" s="634"/>
      <c r="R25" s="634"/>
      <c r="S25" s="634"/>
      <c r="T25" s="634"/>
      <c r="U25" s="635">
        <v>13856</v>
      </c>
      <c r="V25" s="635"/>
      <c r="W25" s="635"/>
      <c r="X25" s="635"/>
      <c r="Y25" s="635"/>
      <c r="Z25" s="635"/>
      <c r="AA25" s="635"/>
      <c r="AB25" s="635"/>
      <c r="AC25" s="635"/>
      <c r="AD25" s="635"/>
      <c r="AE25" s="635"/>
      <c r="AF25" s="635"/>
      <c r="AG25" s="635"/>
      <c r="AH25" s="635"/>
      <c r="AI25" s="635"/>
      <c r="AJ25" s="635"/>
      <c r="AK25" s="636"/>
      <c r="AL25">
        <v>2</v>
      </c>
      <c r="AM25" t="str">
        <f t="shared" si="3"/>
        <v/>
      </c>
      <c r="AN25">
        <f t="shared" si="4"/>
        <v>0</v>
      </c>
      <c r="AO25" s="7" t="s">
        <v>72</v>
      </c>
      <c r="AP25">
        <f t="shared" si="5"/>
        <v>0</v>
      </c>
      <c r="AQ25" s="13" t="b">
        <f t="shared" si="2"/>
        <v>0</v>
      </c>
      <c r="AR25" s="13" t="b">
        <f t="shared" si="6"/>
        <v>0</v>
      </c>
      <c r="AT25" s="14" t="str">
        <f t="shared" si="1"/>
        <v/>
      </c>
    </row>
    <row r="26" spans="2:54">
      <c r="B26" s="352">
        <f>$BB$26</f>
        <v>0</v>
      </c>
      <c r="C26" s="634" t="s">
        <v>105</v>
      </c>
      <c r="D26" s="634"/>
      <c r="E26" s="634"/>
      <c r="F26" s="634"/>
      <c r="G26" s="634"/>
      <c r="H26" s="634"/>
      <c r="I26" s="634"/>
      <c r="J26" s="634"/>
      <c r="K26" s="634"/>
      <c r="L26" s="634"/>
      <c r="M26" s="634"/>
      <c r="N26" s="634"/>
      <c r="O26" s="634"/>
      <c r="P26" s="634"/>
      <c r="Q26" s="634"/>
      <c r="R26" s="634"/>
      <c r="S26" s="634"/>
      <c r="T26" s="634"/>
      <c r="U26" s="635">
        <v>12903</v>
      </c>
      <c r="V26" s="635"/>
      <c r="W26" s="635"/>
      <c r="X26" s="635"/>
      <c r="Y26" s="635"/>
      <c r="Z26" s="635"/>
      <c r="AA26" s="635"/>
      <c r="AB26" s="635"/>
      <c r="AC26" s="635"/>
      <c r="AD26" s="635"/>
      <c r="AE26" s="635"/>
      <c r="AF26" s="635"/>
      <c r="AG26" s="635"/>
      <c r="AH26" s="635"/>
      <c r="AI26" s="635"/>
      <c r="AJ26" s="635"/>
      <c r="AK26" s="636"/>
      <c r="AL26">
        <v>2</v>
      </c>
      <c r="AM26" t="str">
        <f t="shared" si="3"/>
        <v/>
      </c>
      <c r="AN26">
        <f t="shared" si="4"/>
        <v>0</v>
      </c>
      <c r="AO26" s="7" t="s">
        <v>73</v>
      </c>
      <c r="AP26">
        <f t="shared" si="5"/>
        <v>0</v>
      </c>
      <c r="AQ26" s="13" t="b">
        <f t="shared" si="2"/>
        <v>0</v>
      </c>
      <c r="AR26" s="13" t="b">
        <f t="shared" si="6"/>
        <v>0</v>
      </c>
      <c r="AT26" s="14" t="str">
        <f t="shared" si="1"/>
        <v/>
      </c>
    </row>
    <row r="27" spans="2:54">
      <c r="B27" s="352">
        <f>$BB$27</f>
        <v>0</v>
      </c>
      <c r="C27" s="634" t="s">
        <v>106</v>
      </c>
      <c r="D27" s="634"/>
      <c r="E27" s="634"/>
      <c r="F27" s="634"/>
      <c r="G27" s="634"/>
      <c r="H27" s="634"/>
      <c r="I27" s="634"/>
      <c r="J27" s="634"/>
      <c r="K27" s="634"/>
      <c r="L27" s="634"/>
      <c r="M27" s="634"/>
      <c r="N27" s="634"/>
      <c r="O27" s="634"/>
      <c r="P27" s="634"/>
      <c r="Q27" s="634"/>
      <c r="R27" s="634"/>
      <c r="S27" s="634"/>
      <c r="T27" s="634"/>
      <c r="U27" s="635">
        <v>21538</v>
      </c>
      <c r="V27" s="635"/>
      <c r="W27" s="635"/>
      <c r="X27" s="635"/>
      <c r="Y27" s="635"/>
      <c r="Z27" s="635"/>
      <c r="AA27" s="635"/>
      <c r="AB27" s="635"/>
      <c r="AC27" s="635"/>
      <c r="AD27" s="635"/>
      <c r="AE27" s="635"/>
      <c r="AF27" s="635"/>
      <c r="AG27" s="635"/>
      <c r="AH27" s="635"/>
      <c r="AI27" s="635"/>
      <c r="AJ27" s="635"/>
      <c r="AK27" s="636"/>
      <c r="AL27">
        <v>2</v>
      </c>
      <c r="AM27" t="str">
        <f t="shared" si="3"/>
        <v/>
      </c>
      <c r="AN27">
        <f t="shared" si="4"/>
        <v>0</v>
      </c>
      <c r="AO27" s="7" t="s">
        <v>74</v>
      </c>
      <c r="AP27">
        <f t="shared" si="5"/>
        <v>0</v>
      </c>
      <c r="AQ27" s="13" t="b">
        <f t="shared" si="2"/>
        <v>0</v>
      </c>
      <c r="AR27" s="13" t="b">
        <f t="shared" si="6"/>
        <v>0</v>
      </c>
      <c r="AT27" s="14" t="str">
        <f t="shared" si="1"/>
        <v/>
      </c>
    </row>
    <row r="28" spans="2:54">
      <c r="B28" s="352">
        <f>$BB$28</f>
        <v>0</v>
      </c>
      <c r="C28" s="634" t="s">
        <v>107</v>
      </c>
      <c r="D28" s="634"/>
      <c r="E28" s="634"/>
      <c r="F28" s="634"/>
      <c r="G28" s="634"/>
      <c r="H28" s="634"/>
      <c r="I28" s="634"/>
      <c r="J28" s="634"/>
      <c r="K28" s="634"/>
      <c r="L28" s="634"/>
      <c r="M28" s="634"/>
      <c r="N28" s="634"/>
      <c r="O28" s="634"/>
      <c r="P28" s="634"/>
      <c r="Q28" s="634"/>
      <c r="R28" s="634"/>
      <c r="S28" s="634"/>
      <c r="T28" s="634"/>
      <c r="U28" s="635">
        <v>22950</v>
      </c>
      <c r="V28" s="635"/>
      <c r="W28" s="635"/>
      <c r="X28" s="635"/>
      <c r="Y28" s="635"/>
      <c r="Z28" s="635"/>
      <c r="AA28" s="635"/>
      <c r="AB28" s="635"/>
      <c r="AC28" s="635"/>
      <c r="AD28" s="635"/>
      <c r="AE28" s="635"/>
      <c r="AF28" s="635"/>
      <c r="AG28" s="635"/>
      <c r="AH28" s="635"/>
      <c r="AI28" s="635"/>
      <c r="AJ28" s="635"/>
      <c r="AK28" s="636"/>
      <c r="AL28">
        <v>2</v>
      </c>
      <c r="AM28" t="str">
        <f t="shared" si="3"/>
        <v/>
      </c>
      <c r="AN28">
        <f t="shared" si="4"/>
        <v>0</v>
      </c>
      <c r="AO28" s="7" t="s">
        <v>75</v>
      </c>
      <c r="AP28">
        <f t="shared" si="5"/>
        <v>0</v>
      </c>
      <c r="AQ28" s="13" t="b">
        <f t="shared" si="2"/>
        <v>0</v>
      </c>
      <c r="AR28" s="13" t="b">
        <f t="shared" si="6"/>
        <v>0</v>
      </c>
      <c r="AT28" s="14" t="str">
        <f t="shared" si="1"/>
        <v/>
      </c>
    </row>
    <row r="29" spans="2:54">
      <c r="B29" s="352">
        <f>$BB$29</f>
        <v>0</v>
      </c>
      <c r="C29" s="634" t="s">
        <v>108</v>
      </c>
      <c r="D29" s="634"/>
      <c r="E29" s="634"/>
      <c r="F29" s="634"/>
      <c r="G29" s="634"/>
      <c r="H29" s="634"/>
      <c r="I29" s="634"/>
      <c r="J29" s="634"/>
      <c r="K29" s="634"/>
      <c r="L29" s="634"/>
      <c r="M29" s="634"/>
      <c r="N29" s="634"/>
      <c r="O29" s="634"/>
      <c r="P29" s="634"/>
      <c r="Q29" s="634"/>
      <c r="R29" s="634"/>
      <c r="S29" s="634"/>
      <c r="T29" s="634"/>
      <c r="U29" s="635">
        <v>30506</v>
      </c>
      <c r="V29" s="635"/>
      <c r="W29" s="635"/>
      <c r="X29" s="635"/>
      <c r="Y29" s="635"/>
      <c r="Z29" s="635"/>
      <c r="AA29" s="635"/>
      <c r="AB29" s="635"/>
      <c r="AC29" s="635"/>
      <c r="AD29" s="635"/>
      <c r="AE29" s="635"/>
      <c r="AF29" s="635"/>
      <c r="AG29" s="635"/>
      <c r="AH29" s="635"/>
      <c r="AI29" s="635"/>
      <c r="AJ29" s="635"/>
      <c r="AK29" s="636"/>
      <c r="AL29">
        <v>2</v>
      </c>
      <c r="AM29" t="str">
        <f t="shared" si="3"/>
        <v/>
      </c>
      <c r="AN29">
        <f t="shared" si="4"/>
        <v>0</v>
      </c>
      <c r="AO29" s="7" t="s">
        <v>76</v>
      </c>
      <c r="AP29">
        <f t="shared" si="5"/>
        <v>0</v>
      </c>
      <c r="AQ29" s="13" t="b">
        <f t="shared" si="2"/>
        <v>0</v>
      </c>
      <c r="AR29" s="13" t="b">
        <f t="shared" si="6"/>
        <v>0</v>
      </c>
      <c r="AT29" s="14" t="str">
        <f t="shared" si="1"/>
        <v/>
      </c>
    </row>
    <row r="30" spans="2:54">
      <c r="B30" s="352">
        <f>$BB$30</f>
        <v>0</v>
      </c>
      <c r="C30" s="634" t="s">
        <v>109</v>
      </c>
      <c r="D30" s="634"/>
      <c r="E30" s="634"/>
      <c r="F30" s="634"/>
      <c r="G30" s="634"/>
      <c r="H30" s="634"/>
      <c r="I30" s="634"/>
      <c r="J30" s="634"/>
      <c r="K30" s="634"/>
      <c r="L30" s="634"/>
      <c r="M30" s="634"/>
      <c r="N30" s="634"/>
      <c r="O30" s="634"/>
      <c r="P30" s="634"/>
      <c r="Q30" s="634"/>
      <c r="R30" s="634"/>
      <c r="S30" s="634"/>
      <c r="T30" s="634"/>
      <c r="U30" s="635">
        <v>12947</v>
      </c>
      <c r="V30" s="635"/>
      <c r="W30" s="635"/>
      <c r="X30" s="635"/>
      <c r="Y30" s="635"/>
      <c r="Z30" s="635"/>
      <c r="AA30" s="635"/>
      <c r="AB30" s="635"/>
      <c r="AC30" s="635"/>
      <c r="AD30" s="635"/>
      <c r="AE30" s="635"/>
      <c r="AF30" s="635"/>
      <c r="AG30" s="635"/>
      <c r="AH30" s="635"/>
      <c r="AI30" s="635"/>
      <c r="AJ30" s="635"/>
      <c r="AK30" s="636"/>
      <c r="AL30">
        <v>2</v>
      </c>
      <c r="AM30" t="str">
        <f t="shared" si="3"/>
        <v/>
      </c>
      <c r="AN30">
        <f t="shared" si="4"/>
        <v>0</v>
      </c>
      <c r="AO30" s="7" t="s">
        <v>77</v>
      </c>
      <c r="AP30">
        <f t="shared" si="5"/>
        <v>0</v>
      </c>
      <c r="AQ30" s="13" t="b">
        <f t="shared" si="2"/>
        <v>0</v>
      </c>
      <c r="AR30" s="13" t="b">
        <f t="shared" si="6"/>
        <v>0</v>
      </c>
      <c r="AT30" s="14" t="str">
        <f t="shared" si="1"/>
        <v/>
      </c>
    </row>
    <row r="31" spans="2:54">
      <c r="B31" s="352">
        <f>$BB$31</f>
        <v>0</v>
      </c>
      <c r="C31" s="634" t="s">
        <v>109</v>
      </c>
      <c r="D31" s="634"/>
      <c r="E31" s="634"/>
      <c r="F31" s="634"/>
      <c r="G31" s="634"/>
      <c r="H31" s="634"/>
      <c r="I31" s="634"/>
      <c r="J31" s="634"/>
      <c r="K31" s="634"/>
      <c r="L31" s="634"/>
      <c r="M31" s="634"/>
      <c r="N31" s="634"/>
      <c r="O31" s="634"/>
      <c r="P31" s="634"/>
      <c r="Q31" s="634"/>
      <c r="R31" s="634"/>
      <c r="S31" s="634"/>
      <c r="T31" s="634"/>
      <c r="U31" s="635">
        <v>10747</v>
      </c>
      <c r="V31" s="635"/>
      <c r="W31" s="635"/>
      <c r="X31" s="635"/>
      <c r="Y31" s="635"/>
      <c r="Z31" s="635"/>
      <c r="AA31" s="635"/>
      <c r="AB31" s="635"/>
      <c r="AC31" s="635"/>
      <c r="AD31" s="635"/>
      <c r="AE31" s="635"/>
      <c r="AF31" s="635"/>
      <c r="AG31" s="635"/>
      <c r="AH31" s="635"/>
      <c r="AI31" s="635"/>
      <c r="AJ31" s="635"/>
      <c r="AK31" s="636"/>
      <c r="AL31">
        <v>2</v>
      </c>
      <c r="AM31" t="str">
        <f t="shared" si="3"/>
        <v/>
      </c>
      <c r="AN31">
        <f t="shared" si="4"/>
        <v>0</v>
      </c>
      <c r="AO31" s="7" t="s">
        <v>78</v>
      </c>
      <c r="AP31">
        <f t="shared" si="5"/>
        <v>0</v>
      </c>
      <c r="AQ31" s="13" t="b">
        <f t="shared" si="2"/>
        <v>0</v>
      </c>
      <c r="AR31" s="13" t="b">
        <f t="shared" si="6"/>
        <v>0</v>
      </c>
      <c r="AT31" s="14" t="str">
        <f t="shared" si="1"/>
        <v/>
      </c>
    </row>
    <row r="32" spans="2:54">
      <c r="B32" s="352">
        <f>$BB$32</f>
        <v>0</v>
      </c>
      <c r="C32" s="634" t="s">
        <v>110</v>
      </c>
      <c r="D32" s="634"/>
      <c r="E32" s="634"/>
      <c r="F32" s="634"/>
      <c r="G32" s="634"/>
      <c r="H32" s="634"/>
      <c r="I32" s="634"/>
      <c r="J32" s="634"/>
      <c r="K32" s="634"/>
      <c r="L32" s="634"/>
      <c r="M32" s="634"/>
      <c r="N32" s="634"/>
      <c r="O32" s="634"/>
      <c r="P32" s="634"/>
      <c r="Q32" s="634"/>
      <c r="R32" s="634"/>
      <c r="S32" s="634"/>
      <c r="T32" s="634"/>
      <c r="U32" s="635">
        <v>16082</v>
      </c>
      <c r="V32" s="635"/>
      <c r="W32" s="635"/>
      <c r="X32" s="635"/>
      <c r="Y32" s="635"/>
      <c r="Z32" s="635"/>
      <c r="AA32" s="635"/>
      <c r="AB32" s="635"/>
      <c r="AC32" s="635"/>
      <c r="AD32" s="635"/>
      <c r="AE32" s="635"/>
      <c r="AF32" s="635"/>
      <c r="AG32" s="635"/>
      <c r="AH32" s="635"/>
      <c r="AI32" s="635"/>
      <c r="AJ32" s="635"/>
      <c r="AK32" s="636"/>
      <c r="AL32">
        <v>2</v>
      </c>
      <c r="AM32" t="str">
        <f t="shared" si="3"/>
        <v/>
      </c>
      <c r="AN32">
        <f t="shared" si="4"/>
        <v>0</v>
      </c>
      <c r="AO32" s="7" t="s">
        <v>79</v>
      </c>
      <c r="AP32">
        <f t="shared" si="5"/>
        <v>0</v>
      </c>
      <c r="AQ32" s="13" t="b">
        <f t="shared" si="2"/>
        <v>0</v>
      </c>
      <c r="AR32" s="13" t="b">
        <f t="shared" si="6"/>
        <v>0</v>
      </c>
      <c r="AT32" s="14" t="str">
        <f t="shared" si="1"/>
        <v/>
      </c>
    </row>
    <row r="33" spans="2:54">
      <c r="B33" s="352">
        <f>$BB$33</f>
        <v>0</v>
      </c>
      <c r="C33" s="626" t="s">
        <v>33</v>
      </c>
      <c r="D33" s="626"/>
      <c r="E33" s="626"/>
      <c r="F33" s="626"/>
      <c r="G33" s="626"/>
      <c r="H33" s="626"/>
      <c r="I33" s="626"/>
      <c r="J33" s="626"/>
      <c r="K33" s="626"/>
      <c r="L33" s="626"/>
      <c r="M33" s="626"/>
      <c r="N33" s="626"/>
      <c r="O33" s="626"/>
      <c r="P33" s="626"/>
      <c r="Q33" s="626"/>
      <c r="R33" s="626"/>
      <c r="S33" s="626"/>
      <c r="T33" s="626"/>
      <c r="U33" s="627">
        <v>14802</v>
      </c>
      <c r="V33" s="627"/>
      <c r="W33" s="627"/>
      <c r="X33" s="627"/>
      <c r="Y33" s="627"/>
      <c r="Z33" s="627"/>
      <c r="AA33" s="627"/>
      <c r="AB33" s="627"/>
      <c r="AC33" s="627"/>
      <c r="AD33" s="627"/>
      <c r="AE33" s="627"/>
      <c r="AF33" s="627"/>
      <c r="AG33" s="627"/>
      <c r="AH33" s="627"/>
      <c r="AI33" s="627"/>
      <c r="AJ33" s="627"/>
      <c r="AK33" s="628"/>
      <c r="AL33">
        <v>2</v>
      </c>
      <c r="AM33" t="str">
        <f t="shared" si="3"/>
        <v/>
      </c>
      <c r="AN33">
        <f t="shared" si="4"/>
        <v>0</v>
      </c>
      <c r="AO33" s="7" t="s">
        <v>80</v>
      </c>
      <c r="AP33">
        <f t="shared" si="5"/>
        <v>0</v>
      </c>
      <c r="AQ33" s="13" t="b">
        <f t="shared" si="2"/>
        <v>0</v>
      </c>
      <c r="AR33" s="13" t="b">
        <f t="shared" si="6"/>
        <v>0</v>
      </c>
      <c r="AT33" s="14" t="str">
        <f t="shared" si="1"/>
        <v/>
      </c>
    </row>
    <row r="34" spans="2:54">
      <c r="B34" s="352">
        <f>$BB$34</f>
        <v>0</v>
      </c>
      <c r="C34" s="626" t="s">
        <v>34</v>
      </c>
      <c r="D34" s="626"/>
      <c r="E34" s="626"/>
      <c r="F34" s="626"/>
      <c r="G34" s="626"/>
      <c r="H34" s="626"/>
      <c r="I34" s="626"/>
      <c r="J34" s="626"/>
      <c r="K34" s="626"/>
      <c r="L34" s="626"/>
      <c r="M34" s="626"/>
      <c r="N34" s="626"/>
      <c r="O34" s="626"/>
      <c r="P34" s="626"/>
      <c r="Q34" s="626"/>
      <c r="R34" s="626"/>
      <c r="S34" s="626"/>
      <c r="T34" s="626"/>
      <c r="U34" s="627">
        <v>10948</v>
      </c>
      <c r="V34" s="627"/>
      <c r="W34" s="627"/>
      <c r="X34" s="627"/>
      <c r="Y34" s="627"/>
      <c r="Z34" s="627"/>
      <c r="AA34" s="627"/>
      <c r="AB34" s="627"/>
      <c r="AC34" s="627"/>
      <c r="AD34" s="627"/>
      <c r="AE34" s="627"/>
      <c r="AF34" s="627"/>
      <c r="AG34" s="627"/>
      <c r="AH34" s="627"/>
      <c r="AI34" s="627"/>
      <c r="AJ34" s="627"/>
      <c r="AK34" s="628"/>
      <c r="AL34">
        <v>2</v>
      </c>
      <c r="AM34" t="str">
        <f t="shared" si="3"/>
        <v/>
      </c>
      <c r="AN34">
        <f t="shared" si="4"/>
        <v>0</v>
      </c>
      <c r="AO34" s="7" t="s">
        <v>81</v>
      </c>
      <c r="AP34">
        <f t="shared" si="5"/>
        <v>0</v>
      </c>
      <c r="AQ34" s="13" t="b">
        <f t="shared" si="2"/>
        <v>0</v>
      </c>
      <c r="AR34" s="13" t="b">
        <f t="shared" si="6"/>
        <v>0</v>
      </c>
      <c r="AT34" s="14" t="str">
        <f t="shared" si="1"/>
        <v/>
      </c>
    </row>
    <row r="35" spans="2:54">
      <c r="B35" s="352">
        <f>$BB$35</f>
        <v>0</v>
      </c>
      <c r="C35" s="626" t="s">
        <v>35</v>
      </c>
      <c r="D35" s="626"/>
      <c r="E35" s="626"/>
      <c r="F35" s="626"/>
      <c r="G35" s="626"/>
      <c r="H35" s="626"/>
      <c r="I35" s="626"/>
      <c r="J35" s="626"/>
      <c r="K35" s="626"/>
      <c r="L35" s="626"/>
      <c r="M35" s="626"/>
      <c r="N35" s="626"/>
      <c r="O35" s="626"/>
      <c r="P35" s="626"/>
      <c r="Q35" s="626"/>
      <c r="R35" s="626"/>
      <c r="S35" s="626"/>
      <c r="T35" s="626"/>
      <c r="U35" s="627">
        <v>10768</v>
      </c>
      <c r="V35" s="627"/>
      <c r="W35" s="627"/>
      <c r="X35" s="627"/>
      <c r="Y35" s="627"/>
      <c r="Z35" s="627"/>
      <c r="AA35" s="627"/>
      <c r="AB35" s="627"/>
      <c r="AC35" s="627"/>
      <c r="AD35" s="627"/>
      <c r="AE35" s="627"/>
      <c r="AF35" s="627"/>
      <c r="AG35" s="627"/>
      <c r="AH35" s="627"/>
      <c r="AI35" s="627"/>
      <c r="AJ35" s="627"/>
      <c r="AK35" s="628"/>
      <c r="AL35">
        <v>2</v>
      </c>
      <c r="AM35" t="str">
        <f t="shared" si="3"/>
        <v/>
      </c>
      <c r="AN35">
        <f t="shared" si="4"/>
        <v>0</v>
      </c>
      <c r="AO35" s="7" t="s">
        <v>82</v>
      </c>
      <c r="AP35">
        <f t="shared" si="5"/>
        <v>0</v>
      </c>
      <c r="AQ35" s="13" t="b">
        <f t="shared" si="2"/>
        <v>0</v>
      </c>
      <c r="AR35" s="13" t="b">
        <f t="shared" si="6"/>
        <v>0</v>
      </c>
      <c r="AT35" s="14" t="str">
        <f t="shared" si="1"/>
        <v/>
      </c>
    </row>
    <row r="36" spans="2:54">
      <c r="B36" s="352">
        <f>$BB$36</f>
        <v>0</v>
      </c>
      <c r="C36" s="626" t="s">
        <v>36</v>
      </c>
      <c r="D36" s="626"/>
      <c r="E36" s="626"/>
      <c r="F36" s="626"/>
      <c r="G36" s="626"/>
      <c r="H36" s="626"/>
      <c r="I36" s="626"/>
      <c r="J36" s="626"/>
      <c r="K36" s="626"/>
      <c r="L36" s="626"/>
      <c r="M36" s="626"/>
      <c r="N36" s="626"/>
      <c r="O36" s="626"/>
      <c r="P36" s="626"/>
      <c r="Q36" s="626"/>
      <c r="R36" s="626"/>
      <c r="S36" s="626"/>
      <c r="T36" s="626"/>
      <c r="U36" s="627">
        <v>10727</v>
      </c>
      <c r="V36" s="627"/>
      <c r="W36" s="627"/>
      <c r="X36" s="627"/>
      <c r="Y36" s="627"/>
      <c r="Z36" s="627"/>
      <c r="AA36" s="627"/>
      <c r="AB36" s="627"/>
      <c r="AC36" s="627"/>
      <c r="AD36" s="627"/>
      <c r="AE36" s="627"/>
      <c r="AF36" s="627"/>
      <c r="AG36" s="627"/>
      <c r="AH36" s="627"/>
      <c r="AI36" s="627"/>
      <c r="AJ36" s="627"/>
      <c r="AK36" s="628"/>
      <c r="AL36">
        <v>2</v>
      </c>
      <c r="AM36" t="str">
        <f t="shared" si="3"/>
        <v/>
      </c>
      <c r="AN36">
        <f t="shared" si="4"/>
        <v>0</v>
      </c>
      <c r="AO36" s="7" t="s">
        <v>83</v>
      </c>
      <c r="AP36">
        <f t="shared" si="5"/>
        <v>0</v>
      </c>
      <c r="AQ36" s="13" t="b">
        <f t="shared" si="2"/>
        <v>0</v>
      </c>
      <c r="AR36" s="13" t="b">
        <f t="shared" si="6"/>
        <v>0</v>
      </c>
      <c r="AT36" s="14" t="str">
        <f t="shared" si="1"/>
        <v/>
      </c>
    </row>
    <row r="37" spans="2:54">
      <c r="B37" s="352">
        <f>$BB$37</f>
        <v>0</v>
      </c>
      <c r="C37" s="626" t="s">
        <v>37</v>
      </c>
      <c r="D37" s="626"/>
      <c r="E37" s="626"/>
      <c r="F37" s="626"/>
      <c r="G37" s="626"/>
      <c r="H37" s="626"/>
      <c r="I37" s="626"/>
      <c r="J37" s="626"/>
      <c r="K37" s="626"/>
      <c r="L37" s="626"/>
      <c r="M37" s="626"/>
      <c r="N37" s="626"/>
      <c r="O37" s="626"/>
      <c r="P37" s="626"/>
      <c r="Q37" s="626"/>
      <c r="R37" s="626"/>
      <c r="S37" s="626"/>
      <c r="T37" s="626"/>
      <c r="U37" s="627">
        <v>11847</v>
      </c>
      <c r="V37" s="627"/>
      <c r="W37" s="627"/>
      <c r="X37" s="627"/>
      <c r="Y37" s="627"/>
      <c r="Z37" s="627"/>
      <c r="AA37" s="627"/>
      <c r="AB37" s="627"/>
      <c r="AC37" s="627"/>
      <c r="AD37" s="627"/>
      <c r="AE37" s="627"/>
      <c r="AF37" s="627"/>
      <c r="AG37" s="627"/>
      <c r="AH37" s="627"/>
      <c r="AI37" s="627"/>
      <c r="AJ37" s="627"/>
      <c r="AK37" s="628"/>
      <c r="AL37">
        <v>2</v>
      </c>
      <c r="AM37" t="str">
        <f t="shared" si="3"/>
        <v/>
      </c>
      <c r="AN37">
        <f t="shared" si="4"/>
        <v>0</v>
      </c>
      <c r="AO37" s="7" t="s">
        <v>84</v>
      </c>
      <c r="AP37">
        <f t="shared" si="5"/>
        <v>0</v>
      </c>
      <c r="AQ37" s="13" t="b">
        <f t="shared" si="2"/>
        <v>0</v>
      </c>
      <c r="AR37" s="13" t="b">
        <f t="shared" si="6"/>
        <v>0</v>
      </c>
      <c r="AT37" s="14" t="str">
        <f t="shared" si="1"/>
        <v/>
      </c>
    </row>
    <row r="38" spans="2:54">
      <c r="B38" s="352">
        <f>$BB$38</f>
        <v>0</v>
      </c>
      <c r="C38" s="626" t="s">
        <v>38</v>
      </c>
      <c r="D38" s="626"/>
      <c r="E38" s="626"/>
      <c r="F38" s="626"/>
      <c r="G38" s="626"/>
      <c r="H38" s="626"/>
      <c r="I38" s="626"/>
      <c r="J38" s="626"/>
      <c r="K38" s="626"/>
      <c r="L38" s="626"/>
      <c r="M38" s="626"/>
      <c r="N38" s="626"/>
      <c r="O38" s="626"/>
      <c r="P38" s="626"/>
      <c r="Q38" s="626"/>
      <c r="R38" s="626"/>
      <c r="S38" s="626"/>
      <c r="T38" s="626"/>
      <c r="U38" s="627">
        <v>12017</v>
      </c>
      <c r="V38" s="627"/>
      <c r="W38" s="627"/>
      <c r="X38" s="627"/>
      <c r="Y38" s="627"/>
      <c r="Z38" s="627"/>
      <c r="AA38" s="627"/>
      <c r="AB38" s="627"/>
      <c r="AC38" s="627"/>
      <c r="AD38" s="627"/>
      <c r="AE38" s="627"/>
      <c r="AF38" s="627"/>
      <c r="AG38" s="627"/>
      <c r="AH38" s="627"/>
      <c r="AI38" s="627"/>
      <c r="AJ38" s="627"/>
      <c r="AK38" s="628"/>
      <c r="AL38">
        <v>2</v>
      </c>
      <c r="AM38" t="str">
        <f t="shared" si="3"/>
        <v/>
      </c>
      <c r="AN38">
        <f t="shared" si="4"/>
        <v>0</v>
      </c>
      <c r="AO38" s="7" t="s">
        <v>85</v>
      </c>
      <c r="AP38">
        <f t="shared" si="5"/>
        <v>0</v>
      </c>
      <c r="AQ38" s="13" t="b">
        <f t="shared" si="2"/>
        <v>0</v>
      </c>
      <c r="AR38" s="13" t="b">
        <f t="shared" si="6"/>
        <v>0</v>
      </c>
      <c r="AT38" s="14" t="str">
        <f t="shared" si="1"/>
        <v/>
      </c>
    </row>
    <row r="39" spans="2:54">
      <c r="B39" s="352">
        <f>$BB$39</f>
        <v>0</v>
      </c>
      <c r="C39" s="626" t="s">
        <v>39</v>
      </c>
      <c r="D39" s="626"/>
      <c r="E39" s="626"/>
      <c r="F39" s="626"/>
      <c r="G39" s="626"/>
      <c r="H39" s="626"/>
      <c r="I39" s="626"/>
      <c r="J39" s="626"/>
      <c r="K39" s="626"/>
      <c r="L39" s="626"/>
      <c r="M39" s="626"/>
      <c r="N39" s="626"/>
      <c r="O39" s="626"/>
      <c r="P39" s="626"/>
      <c r="Q39" s="626"/>
      <c r="R39" s="626"/>
      <c r="S39" s="626"/>
      <c r="T39" s="626"/>
      <c r="U39" s="627">
        <v>30144</v>
      </c>
      <c r="V39" s="627"/>
      <c r="W39" s="627"/>
      <c r="X39" s="627"/>
      <c r="Y39" s="627"/>
      <c r="Z39" s="627"/>
      <c r="AA39" s="627"/>
      <c r="AB39" s="627"/>
      <c r="AC39" s="627"/>
      <c r="AD39" s="627"/>
      <c r="AE39" s="627"/>
      <c r="AF39" s="627"/>
      <c r="AG39" s="627"/>
      <c r="AH39" s="627"/>
      <c r="AI39" s="627"/>
      <c r="AJ39" s="627"/>
      <c r="AK39" s="628"/>
      <c r="AL39">
        <v>2</v>
      </c>
      <c r="AM39" t="str">
        <f t="shared" si="3"/>
        <v/>
      </c>
      <c r="AN39">
        <f t="shared" si="4"/>
        <v>0</v>
      </c>
      <c r="AO39" s="7" t="s">
        <v>86</v>
      </c>
      <c r="AP39">
        <f t="shared" si="5"/>
        <v>0</v>
      </c>
      <c r="AQ39" s="13" t="b">
        <f t="shared" si="2"/>
        <v>0</v>
      </c>
      <c r="AR39" s="13" t="b">
        <f t="shared" si="6"/>
        <v>0</v>
      </c>
      <c r="AT39" s="14" t="str">
        <f t="shared" si="1"/>
        <v/>
      </c>
    </row>
    <row r="40" spans="2:54">
      <c r="B40" s="352">
        <f>$BB$40</f>
        <v>0</v>
      </c>
      <c r="C40" s="626" t="s">
        <v>40</v>
      </c>
      <c r="D40" s="626"/>
      <c r="E40" s="626"/>
      <c r="F40" s="626"/>
      <c r="G40" s="626"/>
      <c r="H40" s="626"/>
      <c r="I40" s="626"/>
      <c r="J40" s="626"/>
      <c r="K40" s="626"/>
      <c r="L40" s="626"/>
      <c r="M40" s="626"/>
      <c r="N40" s="626"/>
      <c r="O40" s="626"/>
      <c r="P40" s="626"/>
      <c r="Q40" s="626"/>
      <c r="R40" s="626"/>
      <c r="S40" s="626"/>
      <c r="T40" s="626"/>
      <c r="U40" s="627">
        <v>31512</v>
      </c>
      <c r="V40" s="627"/>
      <c r="W40" s="627"/>
      <c r="X40" s="627"/>
      <c r="Y40" s="627"/>
      <c r="Z40" s="627"/>
      <c r="AA40" s="627"/>
      <c r="AB40" s="627"/>
      <c r="AC40" s="627"/>
      <c r="AD40" s="627"/>
      <c r="AE40" s="627"/>
      <c r="AF40" s="627"/>
      <c r="AG40" s="627"/>
      <c r="AH40" s="627"/>
      <c r="AI40" s="627"/>
      <c r="AJ40" s="627"/>
      <c r="AK40" s="628"/>
      <c r="AL40">
        <v>2</v>
      </c>
      <c r="AM40" t="str">
        <f t="shared" si="3"/>
        <v/>
      </c>
      <c r="AN40">
        <f t="shared" si="4"/>
        <v>0</v>
      </c>
      <c r="AO40" s="7" t="s">
        <v>87</v>
      </c>
      <c r="AP40">
        <f t="shared" si="5"/>
        <v>0</v>
      </c>
      <c r="AQ40" s="13" t="b">
        <f t="shared" si="2"/>
        <v>0</v>
      </c>
      <c r="AR40" s="13" t="b">
        <f t="shared" si="6"/>
        <v>0</v>
      </c>
      <c r="AT40" s="14" t="str">
        <f t="shared" si="1"/>
        <v/>
      </c>
    </row>
    <row r="41" spans="2:54">
      <c r="B41" s="352">
        <f>$BB$41</f>
        <v>0</v>
      </c>
      <c r="C41" s="626" t="s">
        <v>40</v>
      </c>
      <c r="D41" s="626"/>
      <c r="E41" s="626"/>
      <c r="F41" s="626"/>
      <c r="G41" s="626"/>
      <c r="H41" s="626"/>
      <c r="I41" s="626"/>
      <c r="J41" s="626"/>
      <c r="K41" s="626"/>
      <c r="L41" s="626"/>
      <c r="M41" s="626"/>
      <c r="N41" s="626"/>
      <c r="O41" s="626"/>
      <c r="P41" s="626"/>
      <c r="Q41" s="626"/>
      <c r="R41" s="626"/>
      <c r="S41" s="626"/>
      <c r="T41" s="626"/>
      <c r="U41" s="627">
        <v>32073</v>
      </c>
      <c r="V41" s="627"/>
      <c r="W41" s="627"/>
      <c r="X41" s="627"/>
      <c r="Y41" s="627"/>
      <c r="Z41" s="627"/>
      <c r="AA41" s="627"/>
      <c r="AB41" s="627"/>
      <c r="AC41" s="627"/>
      <c r="AD41" s="627"/>
      <c r="AE41" s="627"/>
      <c r="AF41" s="627"/>
      <c r="AG41" s="627"/>
      <c r="AH41" s="627"/>
      <c r="AI41" s="627"/>
      <c r="AJ41" s="627"/>
      <c r="AK41" s="628"/>
      <c r="AL41">
        <v>2</v>
      </c>
      <c r="AM41" t="str">
        <f t="shared" si="3"/>
        <v/>
      </c>
      <c r="AN41">
        <f t="shared" si="4"/>
        <v>0</v>
      </c>
      <c r="AO41" s="7" t="s">
        <v>88</v>
      </c>
      <c r="AP41">
        <f t="shared" si="5"/>
        <v>0</v>
      </c>
      <c r="AQ41" s="13" t="b">
        <f t="shared" si="2"/>
        <v>0</v>
      </c>
      <c r="AR41" s="13" t="b">
        <f t="shared" si="6"/>
        <v>0</v>
      </c>
      <c r="AT41" s="14" t="str">
        <f t="shared" si="1"/>
        <v/>
      </c>
    </row>
    <row r="42" spans="2:54">
      <c r="B42" s="352">
        <f>$BB$42</f>
        <v>0</v>
      </c>
      <c r="C42" s="626" t="s">
        <v>41</v>
      </c>
      <c r="D42" s="626"/>
      <c r="E42" s="626"/>
      <c r="F42" s="626"/>
      <c r="G42" s="626"/>
      <c r="H42" s="626"/>
      <c r="I42" s="626"/>
      <c r="J42" s="626"/>
      <c r="K42" s="626"/>
      <c r="L42" s="626"/>
      <c r="M42" s="626"/>
      <c r="N42" s="626"/>
      <c r="O42" s="626"/>
      <c r="P42" s="626"/>
      <c r="Q42" s="626"/>
      <c r="R42" s="626"/>
      <c r="S42" s="626"/>
      <c r="T42" s="626"/>
      <c r="U42" s="627">
        <v>32850</v>
      </c>
      <c r="V42" s="627"/>
      <c r="W42" s="627"/>
      <c r="X42" s="627"/>
      <c r="Y42" s="627"/>
      <c r="Z42" s="627"/>
      <c r="AA42" s="627"/>
      <c r="AB42" s="627"/>
      <c r="AC42" s="627"/>
      <c r="AD42" s="627"/>
      <c r="AE42" s="627"/>
      <c r="AF42" s="627"/>
      <c r="AG42" s="627"/>
      <c r="AH42" s="627"/>
      <c r="AI42" s="627"/>
      <c r="AJ42" s="627"/>
      <c r="AK42" s="628"/>
      <c r="AL42">
        <v>2</v>
      </c>
      <c r="AM42" t="str">
        <f t="shared" si="3"/>
        <v/>
      </c>
      <c r="AN42">
        <f t="shared" si="4"/>
        <v>0</v>
      </c>
      <c r="AO42" s="7" t="s">
        <v>89</v>
      </c>
      <c r="AP42">
        <f t="shared" si="5"/>
        <v>0</v>
      </c>
      <c r="AQ42" s="13" t="b">
        <f t="shared" si="2"/>
        <v>0</v>
      </c>
      <c r="AR42" s="13" t="b">
        <f t="shared" si="6"/>
        <v>0</v>
      </c>
      <c r="AT42" s="14" t="str">
        <f t="shared" si="1"/>
        <v/>
      </c>
    </row>
    <row r="43" spans="2:54">
      <c r="B43" s="352">
        <f>$BB$43</f>
        <v>0</v>
      </c>
      <c r="C43" s="626" t="s">
        <v>42</v>
      </c>
      <c r="D43" s="626"/>
      <c r="E43" s="626"/>
      <c r="F43" s="626"/>
      <c r="G43" s="626"/>
      <c r="H43" s="626"/>
      <c r="I43" s="626"/>
      <c r="J43" s="626"/>
      <c r="K43" s="626"/>
      <c r="L43" s="626"/>
      <c r="M43" s="626"/>
      <c r="N43" s="626"/>
      <c r="O43" s="626"/>
      <c r="P43" s="626"/>
      <c r="Q43" s="626"/>
      <c r="R43" s="626"/>
      <c r="S43" s="626"/>
      <c r="T43" s="626"/>
      <c r="U43" s="627">
        <v>30438</v>
      </c>
      <c r="V43" s="627"/>
      <c r="W43" s="627"/>
      <c r="X43" s="627"/>
      <c r="Y43" s="627"/>
      <c r="Z43" s="627"/>
      <c r="AA43" s="627"/>
      <c r="AB43" s="627"/>
      <c r="AC43" s="627"/>
      <c r="AD43" s="627"/>
      <c r="AE43" s="627"/>
      <c r="AF43" s="627"/>
      <c r="AG43" s="627"/>
      <c r="AH43" s="627"/>
      <c r="AI43" s="627"/>
      <c r="AJ43" s="627"/>
      <c r="AK43" s="628"/>
      <c r="AL43">
        <v>2</v>
      </c>
      <c r="AM43" t="str">
        <f t="shared" si="3"/>
        <v/>
      </c>
      <c r="AN43">
        <f t="shared" si="4"/>
        <v>0</v>
      </c>
      <c r="AO43" s="7" t="s">
        <v>90</v>
      </c>
      <c r="AP43">
        <f t="shared" si="5"/>
        <v>0</v>
      </c>
      <c r="AQ43" s="13" t="b">
        <f t="shared" si="2"/>
        <v>0</v>
      </c>
      <c r="AR43" s="13" t="b">
        <f t="shared" si="6"/>
        <v>0</v>
      </c>
      <c r="AT43" s="14" t="str">
        <f t="shared" si="1"/>
        <v/>
      </c>
    </row>
    <row r="44" spans="2:54">
      <c r="B44" s="352" t="b">
        <f>$BB$44</f>
        <v>0</v>
      </c>
      <c r="C44" s="626" t="s">
        <v>42</v>
      </c>
      <c r="D44" s="626"/>
      <c r="E44" s="626"/>
      <c r="F44" s="626"/>
      <c r="G44" s="626"/>
      <c r="H44" s="626"/>
      <c r="I44" s="626"/>
      <c r="J44" s="626"/>
      <c r="K44" s="626"/>
      <c r="L44" s="626"/>
      <c r="M44" s="626"/>
      <c r="N44" s="626"/>
      <c r="O44" s="626"/>
      <c r="P44" s="626"/>
      <c r="Q44" s="626"/>
      <c r="R44" s="626"/>
      <c r="S44" s="626"/>
      <c r="T44" s="626"/>
      <c r="U44" s="627">
        <v>31621</v>
      </c>
      <c r="V44" s="627"/>
      <c r="W44" s="627"/>
      <c r="X44" s="627"/>
      <c r="Y44" s="627"/>
      <c r="Z44" s="627"/>
      <c r="AA44" s="627"/>
      <c r="AB44" s="627"/>
      <c r="AC44" s="627"/>
      <c r="AD44" s="627"/>
      <c r="AE44" s="627"/>
      <c r="AF44" s="627"/>
      <c r="AG44" s="627"/>
      <c r="AH44" s="627"/>
      <c r="AI44" s="627"/>
      <c r="AJ44" s="627"/>
      <c r="AK44" s="628"/>
      <c r="AL44">
        <v>2</v>
      </c>
      <c r="AM44" t="str">
        <f t="shared" si="3"/>
        <v/>
      </c>
      <c r="AN44" t="b">
        <f t="shared" si="4"/>
        <v>0</v>
      </c>
      <c r="AO44" s="7" t="s">
        <v>91</v>
      </c>
      <c r="AP44" t="b">
        <f t="shared" si="5"/>
        <v>0</v>
      </c>
      <c r="AQ44" s="13" t="b">
        <f t="shared" si="2"/>
        <v>0</v>
      </c>
      <c r="AR44" s="13" t="b">
        <f t="shared" si="6"/>
        <v>0</v>
      </c>
      <c r="AT44" s="14" t="str">
        <f t="shared" si="1"/>
        <v/>
      </c>
      <c r="BB44" s="28" t="b">
        <v>0</v>
      </c>
    </row>
    <row r="45" spans="2:54">
      <c r="B45" s="352" t="b">
        <f>$BB$45</f>
        <v>0</v>
      </c>
      <c r="C45" s="626" t="s">
        <v>43</v>
      </c>
      <c r="D45" s="626"/>
      <c r="E45" s="626"/>
      <c r="F45" s="626"/>
      <c r="G45" s="626"/>
      <c r="H45" s="626"/>
      <c r="I45" s="626"/>
      <c r="J45" s="626"/>
      <c r="K45" s="626"/>
      <c r="L45" s="626"/>
      <c r="M45" s="626"/>
      <c r="N45" s="626"/>
      <c r="O45" s="626"/>
      <c r="P45" s="626"/>
      <c r="Q45" s="626"/>
      <c r="R45" s="626"/>
      <c r="S45" s="626"/>
      <c r="T45" s="626"/>
      <c r="U45" s="627">
        <v>10723</v>
      </c>
      <c r="V45" s="627"/>
      <c r="W45" s="627"/>
      <c r="X45" s="627"/>
      <c r="Y45" s="627"/>
      <c r="Z45" s="627"/>
      <c r="AA45" s="627"/>
      <c r="AB45" s="627"/>
      <c r="AC45" s="627"/>
      <c r="AD45" s="627"/>
      <c r="AE45" s="627"/>
      <c r="AF45" s="627"/>
      <c r="AG45" s="627"/>
      <c r="AH45" s="627"/>
      <c r="AI45" s="627"/>
      <c r="AJ45" s="627"/>
      <c r="AK45" s="628"/>
      <c r="AL45">
        <v>2</v>
      </c>
      <c r="AM45" t="str">
        <f t="shared" si="3"/>
        <v/>
      </c>
      <c r="AN45" t="b">
        <f t="shared" si="4"/>
        <v>0</v>
      </c>
      <c r="AO45" s="7" t="s">
        <v>92</v>
      </c>
      <c r="AP45" t="b">
        <f t="shared" si="5"/>
        <v>0</v>
      </c>
      <c r="AQ45" s="13" t="b">
        <f t="shared" si="2"/>
        <v>0</v>
      </c>
      <c r="AR45" s="13" t="b">
        <f t="shared" si="6"/>
        <v>0</v>
      </c>
      <c r="AT45" s="14" t="str">
        <f t="shared" si="1"/>
        <v/>
      </c>
      <c r="BB45" s="28" t="b">
        <v>0</v>
      </c>
    </row>
    <row r="46" spans="2:54">
      <c r="B46" s="629" t="s">
        <v>23</v>
      </c>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354"/>
      <c r="AL46" s="15">
        <v>1</v>
      </c>
      <c r="AM46" t="str">
        <f>IF(AS46="","",AS46)&amp;B46</f>
        <v xml:space="preserve"> 其他Others (未在列表請自行填寫Not in the list, please fill in by yourself.)：</v>
      </c>
      <c r="AN46" s="7" t="b">
        <f>B47</f>
        <v>0</v>
      </c>
      <c r="AO46" s="7" t="s">
        <v>93</v>
      </c>
      <c r="AP46" t="b">
        <f>B47</f>
        <v>0</v>
      </c>
      <c r="AQ46" s="13" t="b">
        <f t="shared" si="2"/>
        <v>0</v>
      </c>
      <c r="AR46" s="13" t="b">
        <f>IF($AN46=TRUE,$AP46&lt;&gt;TRUE)</f>
        <v>0</v>
      </c>
      <c r="AT46" s="14" t="str">
        <f t="shared" si="1"/>
        <v/>
      </c>
    </row>
    <row r="47" spans="2:54" ht="16.5" thickBot="1">
      <c r="B47" s="353" t="b">
        <f>$BB$47</f>
        <v>0</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2"/>
      <c r="AL47" s="15">
        <v>2</v>
      </c>
      <c r="AM47" t="str">
        <f>IF(BB47,C47,"")</f>
        <v/>
      </c>
      <c r="AN47" s="7" t="b">
        <f>BB47</f>
        <v>0</v>
      </c>
      <c r="AO47" s="7" t="s">
        <v>93</v>
      </c>
      <c r="AP47" t="b">
        <f>BB47</f>
        <v>0</v>
      </c>
      <c r="AQ47" s="13" t="b">
        <f t="shared" si="2"/>
        <v>0</v>
      </c>
      <c r="AR47" s="13" t="b">
        <f>IF($AN47=TRUE,$AP47&lt;&gt;TRUE)</f>
        <v>0</v>
      </c>
      <c r="AT47" s="14" t="str">
        <f t="shared" si="1"/>
        <v/>
      </c>
      <c r="BB47" s="28" t="b">
        <v>0</v>
      </c>
    </row>
    <row r="48" spans="2:54" ht="20.25" thickTop="1">
      <c r="B48" s="633" t="s">
        <v>121</v>
      </c>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row>
  </sheetData>
  <sheetProtection algorithmName="SHA-512" hashValue="g2Qhb0W0Q9VgSt/fR2wtQ9w/gEzXY0F6gJ50AmeKsvfxJx9t6Sv4kbEf7/28b5xaCqH46X6uhye1qw8cK1MZ3Q==" saltValue="BMbg9YLaM46Mjb1qdX5lFw==" spinCount="100000" sheet="1" scenarios="1" formatCells="0" formatRows="0" selectLockedCells="1"/>
  <mergeCells count="108">
    <mergeCell ref="B1:AK1"/>
    <mergeCell ref="BB1:CK1"/>
    <mergeCell ref="B2:AK2"/>
    <mergeCell ref="BB2:CK2"/>
    <mergeCell ref="BB3:CJ3"/>
    <mergeCell ref="BB7:BG7"/>
    <mergeCell ref="BH7:BK7"/>
    <mergeCell ref="B3:AK3"/>
    <mergeCell ref="B4:AJ4"/>
    <mergeCell ref="D5:G5"/>
    <mergeCell ref="I5:L5"/>
    <mergeCell ref="N5:Q5"/>
    <mergeCell ref="S5:V5"/>
    <mergeCell ref="Y5:AB5"/>
    <mergeCell ref="AD5:AG5"/>
    <mergeCell ref="BC4:CK4"/>
    <mergeCell ref="BB5:CK5"/>
    <mergeCell ref="BB6:BE6"/>
    <mergeCell ref="BF6:BG6"/>
    <mergeCell ref="D6:G6"/>
    <mergeCell ref="I6:L6"/>
    <mergeCell ref="N6:Q6"/>
    <mergeCell ref="S6:V6"/>
    <mergeCell ref="B9:AJ9"/>
    <mergeCell ref="D10:F10"/>
    <mergeCell ref="H10:J10"/>
    <mergeCell ref="L10:N10"/>
    <mergeCell ref="P10:R10"/>
    <mergeCell ref="T10:V10"/>
    <mergeCell ref="X10:Z10"/>
    <mergeCell ref="Y6:AB6"/>
    <mergeCell ref="AD6:AG6"/>
    <mergeCell ref="D7:G7"/>
    <mergeCell ref="I7:L7"/>
    <mergeCell ref="N7:Q7"/>
    <mergeCell ref="S7:V7"/>
    <mergeCell ref="C15:T15"/>
    <mergeCell ref="U15:AK15"/>
    <mergeCell ref="C16:T16"/>
    <mergeCell ref="U16:AK16"/>
    <mergeCell ref="C17:T17"/>
    <mergeCell ref="U17:AK17"/>
    <mergeCell ref="D11:X11"/>
    <mergeCell ref="Y11:AK11"/>
    <mergeCell ref="B12:AJ12"/>
    <mergeCell ref="C13:T13"/>
    <mergeCell ref="U13:AK13"/>
    <mergeCell ref="C14:T14"/>
    <mergeCell ref="U14:AK14"/>
    <mergeCell ref="C21:T21"/>
    <mergeCell ref="U21:AK21"/>
    <mergeCell ref="C22:T22"/>
    <mergeCell ref="U22:AK22"/>
    <mergeCell ref="C23:T23"/>
    <mergeCell ref="U23:AK23"/>
    <mergeCell ref="C18:T18"/>
    <mergeCell ref="U18:AK18"/>
    <mergeCell ref="C19:T19"/>
    <mergeCell ref="U19:AK19"/>
    <mergeCell ref="C20:T20"/>
    <mergeCell ref="U20:AK20"/>
    <mergeCell ref="C27:T27"/>
    <mergeCell ref="U27:AK27"/>
    <mergeCell ref="C28:T28"/>
    <mergeCell ref="U28:AK28"/>
    <mergeCell ref="C29:T29"/>
    <mergeCell ref="U29:AK29"/>
    <mergeCell ref="C24:T24"/>
    <mergeCell ref="U24:AK24"/>
    <mergeCell ref="C25:T25"/>
    <mergeCell ref="U25:AK25"/>
    <mergeCell ref="C26:T26"/>
    <mergeCell ref="U26:AK26"/>
    <mergeCell ref="C33:T33"/>
    <mergeCell ref="U33:AK33"/>
    <mergeCell ref="C34:T34"/>
    <mergeCell ref="U34:AK34"/>
    <mergeCell ref="C35:T35"/>
    <mergeCell ref="U35:AK35"/>
    <mergeCell ref="C30:T30"/>
    <mergeCell ref="U30:AK30"/>
    <mergeCell ref="C31:T31"/>
    <mergeCell ref="U31:AK31"/>
    <mergeCell ref="C32:T32"/>
    <mergeCell ref="U32:AK32"/>
    <mergeCell ref="C39:T39"/>
    <mergeCell ref="U39:AK39"/>
    <mergeCell ref="C40:T40"/>
    <mergeCell ref="U40:AK40"/>
    <mergeCell ref="C41:T41"/>
    <mergeCell ref="U41:AK41"/>
    <mergeCell ref="C36:T36"/>
    <mergeCell ref="U36:AK36"/>
    <mergeCell ref="C37:T37"/>
    <mergeCell ref="U37:AK37"/>
    <mergeCell ref="C38:T38"/>
    <mergeCell ref="U38:AK38"/>
    <mergeCell ref="C45:T45"/>
    <mergeCell ref="U45:AK45"/>
    <mergeCell ref="B46:AJ46"/>
    <mergeCell ref="C47:AK47"/>
    <mergeCell ref="B48:AK48"/>
    <mergeCell ref="C42:T42"/>
    <mergeCell ref="U42:AK42"/>
    <mergeCell ref="C43:T43"/>
    <mergeCell ref="U43:AK43"/>
    <mergeCell ref="C44:T44"/>
    <mergeCell ref="U44:AK44"/>
  </mergeCells>
  <phoneticPr fontId="1" type="noConversion"/>
  <conditionalFormatting sqref="B4">
    <cfRule type="expression" dxfId="90" priority="94" stopIfTrue="1">
      <formula>AND($AQ4=TRUE, ISNUMBER(SEARCH("*", $AT4)))</formula>
    </cfRule>
  </conditionalFormatting>
  <conditionalFormatting sqref="B9">
    <cfRule type="expression" dxfId="89" priority="95" stopIfTrue="1">
      <formula>AND($AQ9=TRUE, ISNUMBER(SEARCH("*", $AT9)))</formula>
    </cfRule>
  </conditionalFormatting>
  <conditionalFormatting sqref="B12">
    <cfRule type="expression" dxfId="88" priority="96" stopIfTrue="1">
      <formula>AND($AQ12=TRUE, ISNUMBER(SEARCH("*", $AT12)))</formula>
    </cfRule>
  </conditionalFormatting>
  <conditionalFormatting sqref="B48">
    <cfRule type="expression" dxfId="87" priority="13">
      <formula>OR($AL48=2,$AL48=3,$AL48=1)</formula>
    </cfRule>
    <cfRule type="expression" dxfId="86" priority="14">
      <formula>OR($AL48=3)</formula>
    </cfRule>
  </conditionalFormatting>
  <conditionalFormatting sqref="B5:AK7">
    <cfRule type="expression" dxfId="85" priority="12">
      <formula>AND(OR($AK$9&gt;0,$AK$12&gt;0), $AS$4&lt;&gt;"")</formula>
    </cfRule>
  </conditionalFormatting>
  <conditionalFormatting sqref="B10:AK11">
    <cfRule type="expression" dxfId="84" priority="11">
      <formula>AND(OR($AK$4&gt;0,$AK$12&gt;0),$AS$9&lt;&gt;"")</formula>
    </cfRule>
  </conditionalFormatting>
  <conditionalFormatting sqref="B1:AX3 B4:AY47 AL48:AY48 B49:AY100">
    <cfRule type="expression" dxfId="83" priority="76">
      <formula>OR($AL1=2,$AL1=3,$AL1=1)</formula>
    </cfRule>
    <cfRule type="expression" dxfId="82" priority="75">
      <formula>OR($AL1=3)</formula>
    </cfRule>
  </conditionalFormatting>
  <conditionalFormatting sqref="C14:C45">
    <cfRule type="expression" dxfId="81" priority="93" stopIfTrue="1">
      <formula>BB14=TRUE</formula>
    </cfRule>
  </conditionalFormatting>
  <conditionalFormatting sqref="C47">
    <cfRule type="expression" dxfId="80" priority="90">
      <formula>AND(BB47, NOT(ISBLANK(C47)))</formula>
    </cfRule>
    <cfRule type="expression" dxfId="79" priority="89">
      <formula>AND(BB47, ISBLANK(C47))</formula>
    </cfRule>
  </conditionalFormatting>
  <conditionalFormatting sqref="D5:D7">
    <cfRule type="expression" dxfId="78" priority="77" stopIfTrue="1">
      <formula>BC5=TRUE</formula>
    </cfRule>
  </conditionalFormatting>
  <conditionalFormatting sqref="D10:D11">
    <cfRule type="expression" dxfId="77" priority="83" stopIfTrue="1">
      <formula>BC10=TRUE</formula>
    </cfRule>
  </conditionalFormatting>
  <conditionalFormatting sqref="H10">
    <cfRule type="expression" dxfId="76" priority="84" stopIfTrue="1">
      <formula>BG10=TRUE</formula>
    </cfRule>
  </conditionalFormatting>
  <conditionalFormatting sqref="I5:I7">
    <cfRule type="expression" dxfId="75" priority="78" stopIfTrue="1">
      <formula>BH5=TRUE</formula>
    </cfRule>
  </conditionalFormatting>
  <conditionalFormatting sqref="L10">
    <cfRule type="expression" dxfId="74" priority="85" stopIfTrue="1">
      <formula>BK10=TRUE</formula>
    </cfRule>
  </conditionalFormatting>
  <conditionalFormatting sqref="N5:N7">
    <cfRule type="expression" dxfId="73" priority="79" stopIfTrue="1">
      <formula>BM5=TRUE</formula>
    </cfRule>
  </conditionalFormatting>
  <conditionalFormatting sqref="P10">
    <cfRule type="expression" dxfId="72" priority="86" stopIfTrue="1">
      <formula>BO10=TRUE</formula>
    </cfRule>
  </conditionalFormatting>
  <conditionalFormatting sqref="S5:S7">
    <cfRule type="expression" dxfId="71" priority="80" stopIfTrue="1">
      <formula>BR5=TRUE</formula>
    </cfRule>
  </conditionalFormatting>
  <conditionalFormatting sqref="T10">
    <cfRule type="expression" dxfId="70" priority="87" stopIfTrue="1">
      <formula>BS10=TRUE</formula>
    </cfRule>
  </conditionalFormatting>
  <conditionalFormatting sqref="U14:AK45">
    <cfRule type="expression" dxfId="69" priority="97" stopIfTrue="1">
      <formula>AND($AQ14=TRUE, ISNUMBER(SEARCH("*", $AT14)))</formula>
    </cfRule>
  </conditionalFormatting>
  <conditionalFormatting sqref="X10">
    <cfRule type="expression" dxfId="68" priority="88" stopIfTrue="1">
      <formula>BW10=TRUE</formula>
    </cfRule>
  </conditionalFormatting>
  <conditionalFormatting sqref="Y5:Y6">
    <cfRule type="expression" dxfId="67" priority="81" stopIfTrue="1">
      <formula>BX5=TRUE</formula>
    </cfRule>
  </conditionalFormatting>
  <conditionalFormatting sqref="Y11">
    <cfRule type="expression" dxfId="66" priority="92">
      <formula>AND(BC11, NOT(ISBLANK(Y11)))</formula>
    </cfRule>
    <cfRule type="expression" dxfId="65" priority="91">
      <formula>AND(BC11, ISBLANK(Y11))</formula>
    </cfRule>
  </conditionalFormatting>
  <conditionalFormatting sqref="AD5:AD6">
    <cfRule type="expression" dxfId="64" priority="82" stopIfTrue="1">
      <formula>CC5=TRUE</formula>
    </cfRule>
  </conditionalFormatting>
  <conditionalFormatting sqref="AK4">
    <cfRule type="expression" dxfId="63" priority="98" stopIfTrue="1">
      <formula>AND($AQ4=TRUE, ISNUMBER(SEARCH("*", $AT4)))</formula>
    </cfRule>
  </conditionalFormatting>
  <conditionalFormatting sqref="AK9">
    <cfRule type="expression" dxfId="62" priority="99" stopIfTrue="1">
      <formula>AND($AQ9=TRUE, ISNUMBER(SEARCH("*", $AT9)))</formula>
    </cfRule>
  </conditionalFormatting>
  <conditionalFormatting sqref="AK12">
    <cfRule type="expression" dxfId="61" priority="100" stopIfTrue="1">
      <formula>AND($AQ12=TRUE, ISNUMBER(SEARCH("*", $AT12)))</formula>
    </cfRule>
  </conditionalFormatting>
  <conditionalFormatting sqref="AL3">
    <cfRule type="expression" dxfId="60" priority="74">
      <formula>#REF!</formula>
    </cfRule>
  </conditionalFormatting>
  <conditionalFormatting sqref="AL4:AL5">
    <cfRule type="expression" dxfId="59" priority="73">
      <formula>$AK3</formula>
    </cfRule>
  </conditionalFormatting>
  <conditionalFormatting sqref="AL8">
    <cfRule type="expression" dxfId="58" priority="56">
      <formula>$AK7</formula>
    </cfRule>
  </conditionalFormatting>
  <conditionalFormatting sqref="AL9">
    <cfRule type="expression" dxfId="57" priority="50">
      <formula>OR($AL9=2,$AL9=3,$AL9=1)</formula>
    </cfRule>
    <cfRule type="expression" dxfId="56" priority="48">
      <formula>$AK8</formula>
    </cfRule>
    <cfRule type="expression" dxfId="55" priority="49">
      <formula>OR($AL9=3)</formula>
    </cfRule>
  </conditionalFormatting>
  <conditionalFormatting sqref="AL12">
    <cfRule type="expression" dxfId="54" priority="37">
      <formula>OR($AL12=3)</formula>
    </cfRule>
    <cfRule type="expression" dxfId="53" priority="38">
      <formula>OR($AL12=2,$AL12=3,$AL12=1)</formula>
    </cfRule>
    <cfRule type="expression" dxfId="52" priority="36">
      <formula>$AK11</formula>
    </cfRule>
  </conditionalFormatting>
  <conditionalFormatting sqref="AL46:AL47">
    <cfRule type="expression" dxfId="51" priority="26">
      <formula>OR($AL46=2,$AL46=3,$AL46=1)</formula>
    </cfRule>
    <cfRule type="expression" dxfId="50" priority="25">
      <formula>OR($AL46=3)</formula>
    </cfRule>
    <cfRule type="expression" dxfId="49" priority="24">
      <formula>$AK45</formula>
    </cfRule>
  </conditionalFormatting>
  <conditionalFormatting sqref="AL5:AS5">
    <cfRule type="expression" dxfId="48" priority="58">
      <formula>OR($AL5=2,$AL5=3,$AL5=1)</formula>
    </cfRule>
    <cfRule type="expression" dxfId="47" priority="57">
      <formula>OR($AL5=3)</formula>
    </cfRule>
  </conditionalFormatting>
  <conditionalFormatting sqref="AL8:AS8">
    <cfRule type="expression" dxfId="46" priority="52">
      <formula>OR($AL8=2,$AL8=3,$AL8=1)</formula>
    </cfRule>
    <cfRule type="expression" dxfId="45" priority="51">
      <formula>OR($AL8=3)</formula>
    </cfRule>
  </conditionalFormatting>
  <conditionalFormatting sqref="AL1:AT2">
    <cfRule type="expression" dxfId="44" priority="71">
      <formula>OR($AL1=2,$AL1=3,$AL1=1)</formula>
    </cfRule>
    <cfRule type="expression" dxfId="43" priority="72">
      <formula>OR($AL1=3)</formula>
    </cfRule>
  </conditionalFormatting>
  <conditionalFormatting sqref="AM4:AM5">
    <cfRule type="expression" dxfId="42" priority="60">
      <formula>OR($AL4=3)</formula>
    </cfRule>
    <cfRule type="expression" dxfId="41" priority="61">
      <formula>OR($AL4=2,$AL4=3,$AL4=1)</formula>
    </cfRule>
    <cfRule type="expression" dxfId="40" priority="62">
      <formula>OR($AL4=3)</formula>
    </cfRule>
    <cfRule type="expression" dxfId="39" priority="59">
      <formula>OR($AL4=2,$AL4=3,$AL4=1)</formula>
    </cfRule>
  </conditionalFormatting>
  <conditionalFormatting sqref="AM8">
    <cfRule type="expression" dxfId="38" priority="55">
      <formula>OR($AL8=3)</formula>
    </cfRule>
    <cfRule type="expression" dxfId="37" priority="54">
      <formula>OR($AL8=2,$AL8=3,$AL8=1)</formula>
    </cfRule>
    <cfRule type="expression" dxfId="36" priority="53">
      <formula>OR($AL8=3)</formula>
    </cfRule>
  </conditionalFormatting>
  <conditionalFormatting sqref="AM9">
    <cfRule type="expression" dxfId="35" priority="39">
      <formula>OR($AL9=2,$AL9=3,$AL9=1)</formula>
    </cfRule>
    <cfRule type="expression" dxfId="34" priority="40">
      <formula>OR($AL9=3)</formula>
    </cfRule>
    <cfRule type="expression" dxfId="33" priority="41">
      <formula>OR($AL9=2,$AL9=3,$AL9=1)</formula>
    </cfRule>
  </conditionalFormatting>
  <conditionalFormatting sqref="AM12">
    <cfRule type="expression" dxfId="32" priority="31">
      <formula>OR($AL12=2,$AL12=3,$AL12=1)</formula>
    </cfRule>
    <cfRule type="expression" dxfId="31" priority="32">
      <formula>OR($AL12=3)</formula>
    </cfRule>
    <cfRule type="expression" dxfId="30" priority="33">
      <formula>OR($AL12=2,$AL12=3,$AL12=1)</formula>
    </cfRule>
  </conditionalFormatting>
  <conditionalFormatting sqref="AM46:AM47">
    <cfRule type="expression" dxfId="29" priority="21">
      <formula>OR($AL46=2,$AL46=3,$AL46=1)</formula>
    </cfRule>
    <cfRule type="expression" dxfId="28" priority="20">
      <formula>OR($AL46=3)</formula>
    </cfRule>
    <cfRule type="expression" dxfId="27" priority="19">
      <formula>OR($AL46=2,$AL46=3,$AL46=1)</formula>
    </cfRule>
  </conditionalFormatting>
  <conditionalFormatting sqref="AM1:AS1">
    <cfRule type="expression" dxfId="26" priority="69">
      <formula>OR($AL1=2,$AL1=3,$AL1=1)</formula>
    </cfRule>
    <cfRule type="expression" dxfId="25" priority="70">
      <formula>OR($AL1=3)</formula>
    </cfRule>
  </conditionalFormatting>
  <conditionalFormatting sqref="AM9:AS9">
    <cfRule type="expression" dxfId="24" priority="42">
      <formula>OR($AL9=3)</formula>
    </cfRule>
    <cfRule type="expression" dxfId="23" priority="43">
      <formula>OR($AL9=2,$AL9=3,$AL9=1)</formula>
    </cfRule>
  </conditionalFormatting>
  <conditionalFormatting sqref="AM12:AS12">
    <cfRule type="expression" dxfId="22" priority="34">
      <formula>OR($AL12=3)</formula>
    </cfRule>
    <cfRule type="expression" dxfId="21" priority="35">
      <formula>OR($AL12=2,$AL12=3,$AL12=1)</formula>
    </cfRule>
  </conditionalFormatting>
  <conditionalFormatting sqref="AM46:AS47">
    <cfRule type="expression" dxfId="20" priority="23">
      <formula>OR($AL46=2,$AL46=3,$AL46=1)</formula>
    </cfRule>
    <cfRule type="expression" dxfId="19" priority="22">
      <formula>OR($AL46=3)</formula>
    </cfRule>
  </conditionalFormatting>
  <conditionalFormatting sqref="AO10">
    <cfRule type="expression" dxfId="18" priority="47">
      <formula>OR($AL10=2,$AL10=3,$AL10=1)</formula>
    </cfRule>
    <cfRule type="expression" dxfId="17" priority="46">
      <formula>OR($AL10=3)</formula>
    </cfRule>
  </conditionalFormatting>
  <conditionalFormatting sqref="AO14:AO45">
    <cfRule type="expression" dxfId="16" priority="29">
      <formula>OR($AL14=3)</formula>
    </cfRule>
    <cfRule type="expression" dxfId="15" priority="30">
      <formula>OR($AL14=2,$AL14=3,$AL14=1)</formula>
    </cfRule>
  </conditionalFormatting>
  <conditionalFormatting sqref="AQ10:AS10">
    <cfRule type="expression" dxfId="14" priority="45">
      <formula>OR($AL10=2,$AL10=3,$AL10=1)</formula>
    </cfRule>
    <cfRule type="expression" dxfId="13" priority="44">
      <formula>OR($AL10=3)</formula>
    </cfRule>
  </conditionalFormatting>
  <conditionalFormatting sqref="AQ14:AS45">
    <cfRule type="expression" dxfId="12" priority="27">
      <formula>OR($AL14=3)</formula>
    </cfRule>
    <cfRule type="expression" dxfId="11" priority="28">
      <formula>OR($AL14=2,$AL14=3,$AL14=1)</formula>
    </cfRule>
  </conditionalFormatting>
  <conditionalFormatting sqref="AS3">
    <cfRule type="expression" dxfId="10" priority="15">
      <formula>OR($AL3=3)</formula>
    </cfRule>
    <cfRule type="expression" dxfId="9" priority="16">
      <formula>OR($AL3=2,$AL3=3,$AL3=1)</formula>
    </cfRule>
  </conditionalFormatting>
  <conditionalFormatting sqref="AT5:AT47">
    <cfRule type="expression" dxfId="8" priority="18">
      <formula>OR($AL5=2,$AL5=3,$AL5=1)</formula>
    </cfRule>
    <cfRule type="expression" dxfId="7" priority="17">
      <formula>OR($AL5=3)</formula>
    </cfRule>
  </conditionalFormatting>
  <conditionalFormatting sqref="AY1:AY3">
    <cfRule type="expression" dxfId="6" priority="3">
      <formula>OR($AL1=2,$AL1=3,$AL1=1)</formula>
    </cfRule>
    <cfRule type="expression" dxfId="5" priority="4">
      <formula>OR($AL1=3)</formula>
    </cfRule>
    <cfRule type="expression" dxfId="4" priority="1">
      <formula>OR($AL1=2,$AL1=3,$AL1=1)</formula>
    </cfRule>
    <cfRule type="expression" dxfId="3" priority="2">
      <formula>OR($AL1=3)</formula>
    </cfRule>
  </conditionalFormatting>
  <conditionalFormatting sqref="BB3">
    <cfRule type="expression" dxfId="2" priority="131">
      <formula>$AK3</formula>
    </cfRule>
  </conditionalFormatting>
  <conditionalFormatting sqref="BC4">
    <cfRule type="expression" dxfId="1" priority="132" stopIfTrue="1">
      <formula>AND($AR4=TRUE, ISNUMBER(SEARCH("*", $AT4)), $C$4="")</formula>
    </cfRule>
  </conditionalFormatting>
  <conditionalFormatting sqref="CK3">
    <cfRule type="expression" dxfId="0" priority="130">
      <formula>$AK3</formula>
    </cfRule>
  </conditionalFormatting>
  <hyperlinks>
    <hyperlink ref="U33" r:id="rId1" display="https://catalog.bcrc.firdi.org.tw/BcrcContent?bid=14802&amp;rowid=1" xr:uid="{89FA3DD5-AB00-478E-9453-7F6717BFF8A3}"/>
    <hyperlink ref="U34" r:id="rId2" display="https://catalog.bcrc.firdi.org.tw/BcrcContent?bid=10948&amp;rowid=1" xr:uid="{6B35028D-7EB8-4F11-91CE-325AE9F4AFA1}"/>
    <hyperlink ref="U35" r:id="rId3" display="https://catalog.bcrc.firdi.org.tw/BcrcContent?bid=10768&amp;rowid=1" xr:uid="{38C803D6-3D1B-483E-AC50-AA4172892744}"/>
    <hyperlink ref="U36" r:id="rId4" display="https://catalog.bcrc.firdi.org.tw/BcrcContent?bid=10727&amp;rowid=1" xr:uid="{E95551C1-5ED9-428F-8E9C-4D0656E87D0A}"/>
    <hyperlink ref="U37" r:id="rId5" display="https://catalog.bcrc.firdi.org.tw/BcrcContent?bid=11847&amp;rowid=1" xr:uid="{C60DA30C-41CB-495E-A788-80EEA503611A}"/>
    <hyperlink ref="U38" r:id="rId6" display="https://catalog.bcrc.firdi.org.tw/BcrcContent?bid=12017&amp;rowid=1" xr:uid="{83CDC49D-CC33-41AF-8DBF-48F34A22CD0E}"/>
    <hyperlink ref="U39" r:id="rId7" display="https://catalog.bcrc.firdi.org.tw/BcrcContent?bid=30144&amp;rowid=1" xr:uid="{FC7D0B44-4BAE-4665-84D4-FE540E5AE62D}"/>
    <hyperlink ref="U42" r:id="rId8" display="https://catalog.bcrc.firdi.org.tw/BcrcContent?bid=32850&amp;rowid=1" xr:uid="{DBD2F777-2BEE-4F2A-A48A-49455729C582}"/>
    <hyperlink ref="U43" r:id="rId9" display="https://catalog.bcrc.firdi.org.tw/BcrcContent?bid=30438&amp;rowid=1" xr:uid="{2B22FB2D-73DD-4DC1-9EB2-079C04C104FA}"/>
    <hyperlink ref="U44" r:id="rId10" display="https://catalog.bcrc.firdi.org.tw/BcrcContent?bid=31621&amp;rowid=1" xr:uid="{B6E9FF98-742F-41FD-87F7-306EBFDCA8F6}"/>
    <hyperlink ref="U40" r:id="rId11" display="https://catalog.bcrc.firdi.org.tw/BcrcContent?bid=31512&amp;rowid=1" xr:uid="{C6BC8C2C-576F-40B2-A802-E9E47E18CA62}"/>
    <hyperlink ref="U45" r:id="rId12" display="https://catalog.bcrc.firdi.org.tw/BcrcContent?bid=10723%3Csup%3ET%3C/sup%3E&amp;rowid=1" xr:uid="{72B98873-1CDC-4ECC-AB53-45F2BD65615C}"/>
    <hyperlink ref="U41" r:id="rId13" display="https://catalog.bcrc.firdi.org.tw/BcrcContent?bid=32073&amp;rowid=1" xr:uid="{EB7AD1CF-6702-45B8-B035-C8E19D5A9376}"/>
    <hyperlink ref="U14" r:id="rId14" display="https://catalog.bcrc.firdi.org.tw/BcrcContent?bid=12154&amp;rowid=1" xr:uid="{E04D54D5-E810-4197-99D2-02271484AEA2}"/>
    <hyperlink ref="U15" r:id="rId15" display="https://catalog.bcrc.firdi.org.tw/BcrcContent?bid=10451&amp;rowid=1" xr:uid="{41B1E538-2D3C-4D38-AA6B-38061E4EFE13}"/>
    <hyperlink ref="U16" r:id="rId16" display="https://catalog.bcrc.firdi.org.tw/BcrcContent?bid=15211&amp;rowid=1" xr:uid="{75F85B0A-601A-4295-A1AC-5C57B982E026}"/>
    <hyperlink ref="U17" r:id="rId17" display="https://catalog.bcrc.firdi.org.tw/BcrcContent?bid=11030&amp;rowid=1" xr:uid="{6B26D338-102B-42DC-A4D0-3285FC436F4F}"/>
    <hyperlink ref="U18" r:id="rId18" display="https://catalog.bcrc.firdi.org.tw/BcrcContent?bid=10447&amp;rowid=1" xr:uid="{030AA8BB-AE44-4EB1-8983-3F262891F728}"/>
    <hyperlink ref="U19" r:id="rId19" display="https://catalog.bcrc.firdi.org.tw/BcrcContent?bid=10789&amp;rowid=1" xr:uid="{699DDAA0-7F8F-4952-9114-D9414090584F}"/>
    <hyperlink ref="U20" r:id="rId20" display="https://catalog.bcrc.firdi.org.tw/BcrcContent?bid=10793&amp;rowid=1" xr:uid="{72C008D7-A4A1-4DF7-9876-756834CFD5BC}"/>
    <hyperlink ref="U21" r:id="rId21" display="https://catalog.bcrc.firdi.org.tw/BcrcContent?bid=14848&amp;rowid=1" xr:uid="{18923EAF-1D0A-4E52-9D83-589436B4372B}"/>
    <hyperlink ref="U22" r:id="rId22" display="https://catalog.bcrc.firdi.org.tw/BcrcContent?bid=11634&amp;rowid=1" xr:uid="{8A291B3B-CF2B-4637-9684-98B723A54A84}"/>
    <hyperlink ref="U23" r:id="rId23" display="https://catalog.bcrc.firdi.org.tw/BcrcContent?bid=11633&amp;rowid=1" xr:uid="{1DC783E6-E208-4B39-B184-470BC20D3877}"/>
    <hyperlink ref="U24" r:id="rId24" display="https://catalog.bcrc.firdi.org.tw/BcrcContent?bid=10591&amp;rowid=1" xr:uid="{11CC7247-9F8A-417E-8AAF-54A01035E433}"/>
    <hyperlink ref="U25" r:id="rId25" display="https://catalog.bcrc.firdi.org.tw/BcrcContent?bid=13856&amp;rowid=1" xr:uid="{6363BC07-43C2-426C-8A6E-B5C0ACA83CE4}"/>
    <hyperlink ref="U26" r:id="rId26" display="https://catalog.bcrc.firdi.org.tw/BcrcContent?bid=12903&amp;rowid=1" xr:uid="{D47288E3-197B-4642-9BBE-34B5EB46389A}"/>
    <hyperlink ref="U27" r:id="rId27" display="https://catalog.bcrc.firdi.org.tw/BcrcContent?bid=21538&amp;rowid=1" xr:uid="{91B326D5-BA41-4447-B13C-2CC586022329}"/>
    <hyperlink ref="U28" r:id="rId28" display="https://catalog.bcrc.firdi.org.tw/BcrcContent?bid=22950&amp;rowid=1" xr:uid="{F315C8CF-489B-4879-86A8-FE91D657FFCC}"/>
    <hyperlink ref="U29" r:id="rId29" display="https://catalog.bcrc.firdi.org.tw/BcrcContent?bid=30506&amp;rowid=1" xr:uid="{15C310B3-20C0-4EE0-9275-7FFBAC2C7E36}"/>
    <hyperlink ref="U30" r:id="rId30" display="https://catalog.bcrc.firdi.org.tw/BcrcContent?bid=12947&amp;rowid=1" xr:uid="{40E5435E-A010-4E07-BAB3-8232992A792E}"/>
    <hyperlink ref="U31" r:id="rId31" display="https://catalog.bcrc.firdi.org.tw/BcrcContent?bid=10747&amp;rowid=1" xr:uid="{C13631B9-FC7E-4AA0-9033-7CC31C305709}"/>
    <hyperlink ref="U32" r:id="rId32" display="https://catalog.bcrc.firdi.org.tw/BcrcContent?bid=16082&amp;rowid=1" xr:uid="{A8B5101C-E29D-449E-BF11-C0D08752D5AB}"/>
    <hyperlink ref="B48" location="'主頁 Main Page'!A1" display="回主頁 Back to Main Page" xr:uid="{E0F20689-19FC-4532-9E96-B8975D4A6CF0}"/>
    <hyperlink ref="B48:AK48" location="'主頁 Main Page'!D50" display="回主頁 Back to Main Page" xr:uid="{C974623E-8A4E-4063-9B6D-1B903E5CA9C4}"/>
  </hyperlinks>
  <printOptions horizontalCentered="1"/>
  <pageMargins left="0.11811023622047245" right="0.11811023622047245" top="0.98425196850393704" bottom="0.78740157480314965" header="0" footer="0.51181102362204722"/>
  <pageSetup paperSize="9" scale="85" orientation="portrait" r:id="rId33"/>
  <headerFooter>
    <oddHeader>&amp;L&amp;G&amp;C&amp;"微軟正黑體,Bold"&amp;11台灣檢驗科技股份有限公司-健康產業服務
SGS Taiwan Ltd. - Health Industry Services
超微量工業安全實驗室委託試驗申請書- 抗菌試驗
Ultra Trace and Industrial Safety Hygiene Laboratory Application Form -Antibacterial test</oddHeader>
    <oddFooter>&amp;L&amp;"微軟正黑體"&amp;9超微量工業安全實驗室委託試驗申請書- 抗菌試驗 Ultra Trace and Industrial Safety Hygiene Laboratory Application Form -Antibacterial test
報告號碼Report No.:&amp;C&amp;"微軟正黑體"&amp;9Page &amp;P of &amp;N&amp;R&amp;"微軟正黑體"&amp;9版次Version：3.3    發行日期Issued Date：2025.07.21</oddFooter>
  </headerFooter>
  <drawing r:id="rId34"/>
  <legacyDrawing r:id="rId35"/>
  <legacyDrawingHF r:id="rId36"/>
  <mc:AlternateContent xmlns:mc="http://schemas.openxmlformats.org/markup-compatibility/2006">
    <mc:Choice Requires="x14">
      <controls>
        <mc:AlternateContent xmlns:mc="http://schemas.openxmlformats.org/markup-compatibility/2006">
          <mc:Choice Requires="x14">
            <control shapeId="3081" r:id="rId37" name="Check Box 9">
              <controlPr defaultSize="0" autoFill="0" autoLine="0" autoPict="0">
                <anchor moveWithCells="1">
                  <from>
                    <xdr:col>2</xdr:col>
                    <xdr:colOff>0</xdr:colOff>
                    <xdr:row>4</xdr:row>
                    <xdr:rowOff>0</xdr:rowOff>
                  </from>
                  <to>
                    <xdr:col>3</xdr:col>
                    <xdr:colOff>57150</xdr:colOff>
                    <xdr:row>5</xdr:row>
                    <xdr:rowOff>9525</xdr:rowOff>
                  </to>
                </anchor>
              </controlPr>
            </control>
          </mc:Choice>
        </mc:AlternateContent>
        <mc:AlternateContent xmlns:mc="http://schemas.openxmlformats.org/markup-compatibility/2006">
          <mc:Choice Requires="x14">
            <control shapeId="3082" r:id="rId38" name="Check Box 10">
              <controlPr defaultSize="0" autoFill="0" autoLine="0" autoPict="0">
                <anchor moveWithCells="1">
                  <from>
                    <xdr:col>2</xdr:col>
                    <xdr:colOff>0</xdr:colOff>
                    <xdr:row>5</xdr:row>
                    <xdr:rowOff>0</xdr:rowOff>
                  </from>
                  <to>
                    <xdr:col>3</xdr:col>
                    <xdr:colOff>57150</xdr:colOff>
                    <xdr:row>6</xdr:row>
                    <xdr:rowOff>9525</xdr:rowOff>
                  </to>
                </anchor>
              </controlPr>
            </control>
          </mc:Choice>
        </mc:AlternateContent>
        <mc:AlternateContent xmlns:mc="http://schemas.openxmlformats.org/markup-compatibility/2006">
          <mc:Choice Requires="x14">
            <control shapeId="3083" r:id="rId39" name="Check Box 11">
              <controlPr defaultSize="0" autoFill="0" autoLine="0" autoPict="0">
                <anchor moveWithCells="1">
                  <from>
                    <xdr:col>2</xdr:col>
                    <xdr:colOff>0</xdr:colOff>
                    <xdr:row>6</xdr:row>
                    <xdr:rowOff>0</xdr:rowOff>
                  </from>
                  <to>
                    <xdr:col>3</xdr:col>
                    <xdr:colOff>57150</xdr:colOff>
                    <xdr:row>7</xdr:row>
                    <xdr:rowOff>9525</xdr:rowOff>
                  </to>
                </anchor>
              </controlPr>
            </control>
          </mc:Choice>
        </mc:AlternateContent>
        <mc:AlternateContent xmlns:mc="http://schemas.openxmlformats.org/markup-compatibility/2006">
          <mc:Choice Requires="x14">
            <control shapeId="3084" r:id="rId40" name="Check Box 12">
              <controlPr defaultSize="0" autoFill="0" autoLine="0" autoPict="0">
                <anchor moveWithCells="1">
                  <from>
                    <xdr:col>7</xdr:col>
                    <xdr:colOff>0</xdr:colOff>
                    <xdr:row>4</xdr:row>
                    <xdr:rowOff>0</xdr:rowOff>
                  </from>
                  <to>
                    <xdr:col>8</xdr:col>
                    <xdr:colOff>57150</xdr:colOff>
                    <xdr:row>5</xdr:row>
                    <xdr:rowOff>9525</xdr:rowOff>
                  </to>
                </anchor>
              </controlPr>
            </control>
          </mc:Choice>
        </mc:AlternateContent>
        <mc:AlternateContent xmlns:mc="http://schemas.openxmlformats.org/markup-compatibility/2006">
          <mc:Choice Requires="x14">
            <control shapeId="3085" r:id="rId41" name="Check Box 13">
              <controlPr defaultSize="0" autoFill="0" autoLine="0" autoPict="0">
                <anchor moveWithCells="1">
                  <from>
                    <xdr:col>7</xdr:col>
                    <xdr:colOff>0</xdr:colOff>
                    <xdr:row>5</xdr:row>
                    <xdr:rowOff>0</xdr:rowOff>
                  </from>
                  <to>
                    <xdr:col>8</xdr:col>
                    <xdr:colOff>57150</xdr:colOff>
                    <xdr:row>6</xdr:row>
                    <xdr:rowOff>9525</xdr:rowOff>
                  </to>
                </anchor>
              </controlPr>
            </control>
          </mc:Choice>
        </mc:AlternateContent>
        <mc:AlternateContent xmlns:mc="http://schemas.openxmlformats.org/markup-compatibility/2006">
          <mc:Choice Requires="x14">
            <control shapeId="3086" r:id="rId42" name="Check Box 14">
              <controlPr defaultSize="0" autoFill="0" autoLine="0" autoPict="0">
                <anchor moveWithCells="1">
                  <from>
                    <xdr:col>7</xdr:col>
                    <xdr:colOff>0</xdr:colOff>
                    <xdr:row>6</xdr:row>
                    <xdr:rowOff>0</xdr:rowOff>
                  </from>
                  <to>
                    <xdr:col>8</xdr:col>
                    <xdr:colOff>57150</xdr:colOff>
                    <xdr:row>7</xdr:row>
                    <xdr:rowOff>9525</xdr:rowOff>
                  </to>
                </anchor>
              </controlPr>
            </control>
          </mc:Choice>
        </mc:AlternateContent>
        <mc:AlternateContent xmlns:mc="http://schemas.openxmlformats.org/markup-compatibility/2006">
          <mc:Choice Requires="x14">
            <control shapeId="3087" r:id="rId43" name="Check Box 15">
              <controlPr defaultSize="0" autoFill="0" autoLine="0" autoPict="0">
                <anchor moveWithCells="1">
                  <from>
                    <xdr:col>12</xdr:col>
                    <xdr:colOff>0</xdr:colOff>
                    <xdr:row>4</xdr:row>
                    <xdr:rowOff>0</xdr:rowOff>
                  </from>
                  <to>
                    <xdr:col>13</xdr:col>
                    <xdr:colOff>57150</xdr:colOff>
                    <xdr:row>5</xdr:row>
                    <xdr:rowOff>9525</xdr:rowOff>
                  </to>
                </anchor>
              </controlPr>
            </control>
          </mc:Choice>
        </mc:AlternateContent>
        <mc:AlternateContent xmlns:mc="http://schemas.openxmlformats.org/markup-compatibility/2006">
          <mc:Choice Requires="x14">
            <control shapeId="3088" r:id="rId44" name="Check Box 16">
              <controlPr defaultSize="0" autoFill="0" autoLine="0" autoPict="0">
                <anchor moveWithCells="1">
                  <from>
                    <xdr:col>12</xdr:col>
                    <xdr:colOff>0</xdr:colOff>
                    <xdr:row>5</xdr:row>
                    <xdr:rowOff>0</xdr:rowOff>
                  </from>
                  <to>
                    <xdr:col>13</xdr:col>
                    <xdr:colOff>57150</xdr:colOff>
                    <xdr:row>6</xdr:row>
                    <xdr:rowOff>9525</xdr:rowOff>
                  </to>
                </anchor>
              </controlPr>
            </control>
          </mc:Choice>
        </mc:AlternateContent>
        <mc:AlternateContent xmlns:mc="http://schemas.openxmlformats.org/markup-compatibility/2006">
          <mc:Choice Requires="x14">
            <control shapeId="3089" r:id="rId45" name="Check Box 17">
              <controlPr defaultSize="0" autoFill="0" autoLine="0" autoPict="0">
                <anchor moveWithCells="1">
                  <from>
                    <xdr:col>12</xdr:col>
                    <xdr:colOff>0</xdr:colOff>
                    <xdr:row>6</xdr:row>
                    <xdr:rowOff>0</xdr:rowOff>
                  </from>
                  <to>
                    <xdr:col>13</xdr:col>
                    <xdr:colOff>57150</xdr:colOff>
                    <xdr:row>7</xdr:row>
                    <xdr:rowOff>9525</xdr:rowOff>
                  </to>
                </anchor>
              </controlPr>
            </control>
          </mc:Choice>
        </mc:AlternateContent>
        <mc:AlternateContent xmlns:mc="http://schemas.openxmlformats.org/markup-compatibility/2006">
          <mc:Choice Requires="x14">
            <control shapeId="3090" r:id="rId46" name="Check Box 18">
              <controlPr defaultSize="0" autoFill="0" autoLine="0" autoPict="0">
                <anchor moveWithCells="1">
                  <from>
                    <xdr:col>17</xdr:col>
                    <xdr:colOff>0</xdr:colOff>
                    <xdr:row>4</xdr:row>
                    <xdr:rowOff>0</xdr:rowOff>
                  </from>
                  <to>
                    <xdr:col>18</xdr:col>
                    <xdr:colOff>57150</xdr:colOff>
                    <xdr:row>5</xdr:row>
                    <xdr:rowOff>9525</xdr:rowOff>
                  </to>
                </anchor>
              </controlPr>
            </control>
          </mc:Choice>
        </mc:AlternateContent>
        <mc:AlternateContent xmlns:mc="http://schemas.openxmlformats.org/markup-compatibility/2006">
          <mc:Choice Requires="x14">
            <control shapeId="3091" r:id="rId47" name="Check Box 19">
              <controlPr defaultSize="0" autoFill="0" autoLine="0" autoPict="0">
                <anchor moveWithCells="1">
                  <from>
                    <xdr:col>17</xdr:col>
                    <xdr:colOff>0</xdr:colOff>
                    <xdr:row>5</xdr:row>
                    <xdr:rowOff>0</xdr:rowOff>
                  </from>
                  <to>
                    <xdr:col>18</xdr:col>
                    <xdr:colOff>57150</xdr:colOff>
                    <xdr:row>6</xdr:row>
                    <xdr:rowOff>9525</xdr:rowOff>
                  </to>
                </anchor>
              </controlPr>
            </control>
          </mc:Choice>
        </mc:AlternateContent>
        <mc:AlternateContent xmlns:mc="http://schemas.openxmlformats.org/markup-compatibility/2006">
          <mc:Choice Requires="x14">
            <control shapeId="3092" r:id="rId48" name="Check Box 20">
              <controlPr defaultSize="0" autoFill="0" autoLine="0" autoPict="0">
                <anchor moveWithCells="1">
                  <from>
                    <xdr:col>17</xdr:col>
                    <xdr:colOff>0</xdr:colOff>
                    <xdr:row>6</xdr:row>
                    <xdr:rowOff>0</xdr:rowOff>
                  </from>
                  <to>
                    <xdr:col>18</xdr:col>
                    <xdr:colOff>57150</xdr:colOff>
                    <xdr:row>7</xdr:row>
                    <xdr:rowOff>9525</xdr:rowOff>
                  </to>
                </anchor>
              </controlPr>
            </control>
          </mc:Choice>
        </mc:AlternateContent>
        <mc:AlternateContent xmlns:mc="http://schemas.openxmlformats.org/markup-compatibility/2006">
          <mc:Choice Requires="x14">
            <control shapeId="3093" r:id="rId49" name="Check Box 21">
              <controlPr defaultSize="0" autoFill="0" autoLine="0" autoPict="0">
                <anchor moveWithCells="1">
                  <from>
                    <xdr:col>23</xdr:col>
                    <xdr:colOff>0</xdr:colOff>
                    <xdr:row>4</xdr:row>
                    <xdr:rowOff>0</xdr:rowOff>
                  </from>
                  <to>
                    <xdr:col>24</xdr:col>
                    <xdr:colOff>57150</xdr:colOff>
                    <xdr:row>5</xdr:row>
                    <xdr:rowOff>9525</xdr:rowOff>
                  </to>
                </anchor>
              </controlPr>
            </control>
          </mc:Choice>
        </mc:AlternateContent>
        <mc:AlternateContent xmlns:mc="http://schemas.openxmlformats.org/markup-compatibility/2006">
          <mc:Choice Requires="x14">
            <control shapeId="3094" r:id="rId50" name="Check Box 22">
              <controlPr defaultSize="0" autoFill="0" autoLine="0" autoPict="0">
                <anchor moveWithCells="1">
                  <from>
                    <xdr:col>23</xdr:col>
                    <xdr:colOff>0</xdr:colOff>
                    <xdr:row>5</xdr:row>
                    <xdr:rowOff>0</xdr:rowOff>
                  </from>
                  <to>
                    <xdr:col>24</xdr:col>
                    <xdr:colOff>57150</xdr:colOff>
                    <xdr:row>6</xdr:row>
                    <xdr:rowOff>9525</xdr:rowOff>
                  </to>
                </anchor>
              </controlPr>
            </control>
          </mc:Choice>
        </mc:AlternateContent>
        <mc:AlternateContent xmlns:mc="http://schemas.openxmlformats.org/markup-compatibility/2006">
          <mc:Choice Requires="x14">
            <control shapeId="3095" r:id="rId51" name="Check Box 23">
              <controlPr defaultSize="0" autoFill="0" autoLine="0" autoPict="0">
                <anchor moveWithCells="1">
                  <from>
                    <xdr:col>28</xdr:col>
                    <xdr:colOff>0</xdr:colOff>
                    <xdr:row>4</xdr:row>
                    <xdr:rowOff>0</xdr:rowOff>
                  </from>
                  <to>
                    <xdr:col>29</xdr:col>
                    <xdr:colOff>57150</xdr:colOff>
                    <xdr:row>5</xdr:row>
                    <xdr:rowOff>9525</xdr:rowOff>
                  </to>
                </anchor>
              </controlPr>
            </control>
          </mc:Choice>
        </mc:AlternateContent>
        <mc:AlternateContent xmlns:mc="http://schemas.openxmlformats.org/markup-compatibility/2006">
          <mc:Choice Requires="x14">
            <control shapeId="3096" r:id="rId52" name="Check Box 24">
              <controlPr defaultSize="0" autoFill="0" autoLine="0" autoPict="0">
                <anchor moveWithCells="1">
                  <from>
                    <xdr:col>28</xdr:col>
                    <xdr:colOff>0</xdr:colOff>
                    <xdr:row>5</xdr:row>
                    <xdr:rowOff>0</xdr:rowOff>
                  </from>
                  <to>
                    <xdr:col>29</xdr:col>
                    <xdr:colOff>57150</xdr:colOff>
                    <xdr:row>6</xdr:row>
                    <xdr:rowOff>9525</xdr:rowOff>
                  </to>
                </anchor>
              </controlPr>
            </control>
          </mc:Choice>
        </mc:AlternateContent>
        <mc:AlternateContent xmlns:mc="http://schemas.openxmlformats.org/markup-compatibility/2006">
          <mc:Choice Requires="x14">
            <control shapeId="3097" r:id="rId53" name="Check Box 25">
              <controlPr defaultSize="0" autoFill="0" autoLine="0" autoPict="0">
                <anchor moveWithCells="1">
                  <from>
                    <xdr:col>2</xdr:col>
                    <xdr:colOff>0</xdr:colOff>
                    <xdr:row>9</xdr:row>
                    <xdr:rowOff>0</xdr:rowOff>
                  </from>
                  <to>
                    <xdr:col>3</xdr:col>
                    <xdr:colOff>57150</xdr:colOff>
                    <xdr:row>10</xdr:row>
                    <xdr:rowOff>9525</xdr:rowOff>
                  </to>
                </anchor>
              </controlPr>
            </control>
          </mc:Choice>
        </mc:AlternateContent>
        <mc:AlternateContent xmlns:mc="http://schemas.openxmlformats.org/markup-compatibility/2006">
          <mc:Choice Requires="x14">
            <control shapeId="3098" r:id="rId54" name="Check Box 26">
              <controlPr defaultSize="0" autoFill="0" autoLine="0" autoPict="0">
                <anchor moveWithCells="1">
                  <from>
                    <xdr:col>2</xdr:col>
                    <xdr:colOff>0</xdr:colOff>
                    <xdr:row>10</xdr:row>
                    <xdr:rowOff>0</xdr:rowOff>
                  </from>
                  <to>
                    <xdr:col>3</xdr:col>
                    <xdr:colOff>57150</xdr:colOff>
                    <xdr:row>11</xdr:row>
                    <xdr:rowOff>9525</xdr:rowOff>
                  </to>
                </anchor>
              </controlPr>
            </control>
          </mc:Choice>
        </mc:AlternateContent>
        <mc:AlternateContent xmlns:mc="http://schemas.openxmlformats.org/markup-compatibility/2006">
          <mc:Choice Requires="x14">
            <control shapeId="3099" r:id="rId55" name="Check Box 27">
              <controlPr defaultSize="0" autoFill="0" autoLine="0" autoPict="0">
                <anchor moveWithCells="1">
                  <from>
                    <xdr:col>6</xdr:col>
                    <xdr:colOff>0</xdr:colOff>
                    <xdr:row>9</xdr:row>
                    <xdr:rowOff>0</xdr:rowOff>
                  </from>
                  <to>
                    <xdr:col>7</xdr:col>
                    <xdr:colOff>57150</xdr:colOff>
                    <xdr:row>10</xdr:row>
                    <xdr:rowOff>9525</xdr:rowOff>
                  </to>
                </anchor>
              </controlPr>
            </control>
          </mc:Choice>
        </mc:AlternateContent>
        <mc:AlternateContent xmlns:mc="http://schemas.openxmlformats.org/markup-compatibility/2006">
          <mc:Choice Requires="x14">
            <control shapeId="3100" r:id="rId56" name="Check Box 28">
              <controlPr defaultSize="0" autoFill="0" autoLine="0" autoPict="0">
                <anchor moveWithCells="1">
                  <from>
                    <xdr:col>10</xdr:col>
                    <xdr:colOff>0</xdr:colOff>
                    <xdr:row>9</xdr:row>
                    <xdr:rowOff>0</xdr:rowOff>
                  </from>
                  <to>
                    <xdr:col>11</xdr:col>
                    <xdr:colOff>57150</xdr:colOff>
                    <xdr:row>10</xdr:row>
                    <xdr:rowOff>9525</xdr:rowOff>
                  </to>
                </anchor>
              </controlPr>
            </control>
          </mc:Choice>
        </mc:AlternateContent>
        <mc:AlternateContent xmlns:mc="http://schemas.openxmlformats.org/markup-compatibility/2006">
          <mc:Choice Requires="x14">
            <control shapeId="3101" r:id="rId57" name="Check Box 29">
              <controlPr defaultSize="0" autoFill="0" autoLine="0" autoPict="0">
                <anchor moveWithCells="1">
                  <from>
                    <xdr:col>14</xdr:col>
                    <xdr:colOff>0</xdr:colOff>
                    <xdr:row>9</xdr:row>
                    <xdr:rowOff>0</xdr:rowOff>
                  </from>
                  <to>
                    <xdr:col>15</xdr:col>
                    <xdr:colOff>57150</xdr:colOff>
                    <xdr:row>10</xdr:row>
                    <xdr:rowOff>9525</xdr:rowOff>
                  </to>
                </anchor>
              </controlPr>
            </control>
          </mc:Choice>
        </mc:AlternateContent>
        <mc:AlternateContent xmlns:mc="http://schemas.openxmlformats.org/markup-compatibility/2006">
          <mc:Choice Requires="x14">
            <control shapeId="3102" r:id="rId58" name="Check Box 30">
              <controlPr defaultSize="0" autoFill="0" autoLine="0" autoPict="0">
                <anchor moveWithCells="1">
                  <from>
                    <xdr:col>18</xdr:col>
                    <xdr:colOff>0</xdr:colOff>
                    <xdr:row>9</xdr:row>
                    <xdr:rowOff>0</xdr:rowOff>
                  </from>
                  <to>
                    <xdr:col>19</xdr:col>
                    <xdr:colOff>57150</xdr:colOff>
                    <xdr:row>10</xdr:row>
                    <xdr:rowOff>9525</xdr:rowOff>
                  </to>
                </anchor>
              </controlPr>
            </control>
          </mc:Choice>
        </mc:AlternateContent>
        <mc:AlternateContent xmlns:mc="http://schemas.openxmlformats.org/markup-compatibility/2006">
          <mc:Choice Requires="x14">
            <control shapeId="3103" r:id="rId59" name="Check Box 31">
              <controlPr defaultSize="0" autoFill="0" autoLine="0" autoPict="0">
                <anchor moveWithCells="1">
                  <from>
                    <xdr:col>22</xdr:col>
                    <xdr:colOff>0</xdr:colOff>
                    <xdr:row>9</xdr:row>
                    <xdr:rowOff>0</xdr:rowOff>
                  </from>
                  <to>
                    <xdr:col>23</xdr:col>
                    <xdr:colOff>57150</xdr:colOff>
                    <xdr:row>10</xdr:row>
                    <xdr:rowOff>9525</xdr:rowOff>
                  </to>
                </anchor>
              </controlPr>
            </control>
          </mc:Choice>
        </mc:AlternateContent>
        <mc:AlternateContent xmlns:mc="http://schemas.openxmlformats.org/markup-compatibility/2006">
          <mc:Choice Requires="x14">
            <control shapeId="3104" r:id="rId60" name="Check Box 32">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3105" r:id="rId61" name="Check Box 33">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3106" r:id="rId62" name="Check Box 34">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3107" r:id="rId63" name="Check Box 35">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3108" r:id="rId64" name="Check Box 36">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3109" r:id="rId65" name="Check Box 37">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3110" r:id="rId66" name="Check Box 38">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3111" r:id="rId67" name="Check Box 39">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3112" r:id="rId68" name="Check Box 40">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3113" r:id="rId69" name="Check Box 41">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3114" r:id="rId70" name="Check Box 42">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3115" r:id="rId71" name="Check Box 43">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3116" r:id="rId72" name="Check Box 44">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3117" r:id="rId73" name="Check Box 45">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3118" r:id="rId74" name="Check Box 46">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3119" r:id="rId75" name="Check Box 47">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3120" r:id="rId76" name="Check Box 48">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3121" r:id="rId77" name="Check Box 49">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3122" r:id="rId78" name="Check Box 50">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3123" r:id="rId79" name="Check Box 51">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3124" r:id="rId80" name="Check Box 52">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3125" r:id="rId81" name="Check Box 53">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3126" r:id="rId82" name="Check Box 54">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3127" r:id="rId83" name="Check Box 55">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3128" r:id="rId84" name="Check Box 56">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3129" r:id="rId85" name="Check Box 57">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3130" r:id="rId86" name="Check Box 58">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3131" r:id="rId87" name="Check Box 59">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3132" r:id="rId88" name="Check Box 60">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3133" r:id="rId89" name="Check Box 61">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3134" r:id="rId90" name="Check Box 62">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3135" r:id="rId91" name="Check Box 63">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3136" r:id="rId92" name="Check Box 64">
              <controlPr defaultSize="0" autoFill="0" autoLine="0" autoPict="0">
                <anchor moveWithCells="1">
                  <from>
                    <xdr:col>1</xdr:col>
                    <xdr:colOff>0</xdr:colOff>
                    <xdr:row>46</xdr:row>
                    <xdr:rowOff>0</xdr:rowOff>
                  </from>
                  <to>
                    <xdr:col>2</xdr:col>
                    <xdr:colOff>57150</xdr:colOff>
                    <xdr:row>47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B939-7F2A-445F-B22D-74AA3A89996F}">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73" t="s">
        <v>123</v>
      </c>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row>
    <row r="2" spans="2:30" ht="20.25" customHeight="1">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30" ht="20.25" customHeight="1">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row>
    <row r="4" spans="2:30" ht="18.75">
      <c r="B4" s="362" t="s">
        <v>124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2:30" ht="16.5" thickBot="1">
      <c r="B5" s="674" t="s">
        <v>125</v>
      </c>
      <c r="C5" s="674"/>
      <c r="D5" s="674"/>
      <c r="E5" s="675"/>
      <c r="F5" s="675"/>
      <c r="G5" s="675"/>
      <c r="H5" s="675"/>
      <c r="I5" s="675"/>
      <c r="J5" s="675"/>
      <c r="K5" s="675"/>
      <c r="L5" s="675"/>
      <c r="M5" s="675"/>
      <c r="N5" s="675"/>
      <c r="O5" s="674" t="s">
        <v>126</v>
      </c>
      <c r="P5" s="674"/>
      <c r="Q5" s="674"/>
      <c r="R5" s="674"/>
      <c r="S5" s="674"/>
      <c r="T5" s="674"/>
      <c r="U5" s="676"/>
      <c r="V5" s="676"/>
      <c r="W5" s="360" t="s">
        <v>127</v>
      </c>
      <c r="X5" s="676"/>
      <c r="Y5" s="676"/>
      <c r="Z5" s="360" t="s">
        <v>128</v>
      </c>
      <c r="AA5" s="676"/>
      <c r="AB5" s="676"/>
      <c r="AC5" s="360" t="s">
        <v>129</v>
      </c>
      <c r="AD5" s="360"/>
    </row>
    <row r="6" spans="2:30" ht="16.5" thickBot="1">
      <c r="B6" s="360" t="s">
        <v>130</v>
      </c>
      <c r="C6" s="360"/>
      <c r="D6" s="667"/>
      <c r="E6" s="667"/>
      <c r="F6" s="667"/>
      <c r="G6" s="667"/>
      <c r="H6" s="667"/>
      <c r="I6" s="667"/>
      <c r="J6" s="667"/>
      <c r="K6" s="667"/>
      <c r="L6" s="667"/>
      <c r="M6" s="667"/>
      <c r="N6" s="667"/>
      <c r="O6" s="668" t="s">
        <v>131</v>
      </c>
      <c r="P6" s="668"/>
      <c r="Q6" s="668"/>
      <c r="R6" s="668"/>
      <c r="S6" s="668"/>
      <c r="T6" s="668"/>
      <c r="U6" s="668"/>
      <c r="V6" s="668"/>
      <c r="W6" s="668"/>
      <c r="X6" s="668"/>
      <c r="Y6" s="668"/>
      <c r="Z6" s="668"/>
      <c r="AA6" s="668"/>
      <c r="AB6" s="668"/>
      <c r="AC6" s="668"/>
      <c r="AD6" s="668"/>
    </row>
    <row r="7" spans="2:30" ht="16.5" thickBot="1">
      <c r="B7" s="669" t="s">
        <v>132</v>
      </c>
      <c r="C7" s="669"/>
      <c r="D7" s="669"/>
      <c r="E7" s="669"/>
      <c r="F7" s="669"/>
      <c r="G7" s="669"/>
      <c r="H7" s="669"/>
      <c r="I7" s="669"/>
      <c r="J7" s="669"/>
      <c r="K7" s="670"/>
      <c r="L7" s="670"/>
      <c r="M7" s="670"/>
      <c r="N7" s="670"/>
      <c r="O7" s="670"/>
      <c r="P7" s="670"/>
      <c r="Q7" s="670"/>
      <c r="R7" s="670"/>
      <c r="S7" s="670"/>
      <c r="T7" s="668" t="s">
        <v>133</v>
      </c>
      <c r="U7" s="668"/>
      <c r="V7" s="668"/>
      <c r="W7" s="668"/>
      <c r="X7" s="668"/>
      <c r="Y7" s="668"/>
      <c r="Z7" s="668"/>
      <c r="AA7" s="668"/>
      <c r="AB7" s="668"/>
      <c r="AC7" s="668"/>
      <c r="AD7" s="668"/>
    </row>
    <row r="8" spans="2:30" ht="16.5">
      <c r="B8" s="668" t="s">
        <v>134</v>
      </c>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row>
    <row r="9" spans="2:30" ht="16.5" thickBot="1">
      <c r="B9" s="671" t="s">
        <v>135</v>
      </c>
      <c r="C9" s="671"/>
      <c r="D9" s="671"/>
      <c r="E9" s="671"/>
      <c r="F9" s="671"/>
      <c r="G9" s="671"/>
      <c r="H9" s="671" t="s">
        <v>136</v>
      </c>
      <c r="I9" s="671"/>
      <c r="J9" s="671"/>
      <c r="K9" s="671"/>
      <c r="L9" s="672"/>
      <c r="M9" s="672"/>
      <c r="N9" s="672"/>
      <c r="O9" s="672"/>
      <c r="P9" s="672"/>
      <c r="Q9" s="672"/>
      <c r="R9" s="672"/>
      <c r="S9" s="672"/>
      <c r="T9" s="672"/>
      <c r="U9" s="672"/>
      <c r="V9" s="668" t="s">
        <v>137</v>
      </c>
      <c r="W9" s="668"/>
      <c r="X9" s="668"/>
      <c r="Y9" s="668"/>
      <c r="Z9" s="668"/>
      <c r="AA9" s="668"/>
      <c r="AB9" s="668"/>
      <c r="AC9" s="668"/>
      <c r="AD9" s="668"/>
    </row>
    <row r="10" spans="2:30" ht="18.75">
      <c r="B10" s="36"/>
      <c r="C10" s="36"/>
      <c r="D10" s="36"/>
      <c r="E10" s="36"/>
      <c r="F10" s="36"/>
      <c r="G10" s="36"/>
      <c r="H10" s="36"/>
      <c r="I10" s="36"/>
      <c r="J10" s="36"/>
      <c r="K10" s="36"/>
      <c r="L10" s="36"/>
      <c r="M10" s="36"/>
      <c r="N10" s="36"/>
      <c r="O10" s="36"/>
      <c r="P10" s="36"/>
      <c r="Q10" s="36"/>
      <c r="R10" s="36"/>
      <c r="S10" s="36"/>
      <c r="T10" s="36"/>
      <c r="U10" s="35"/>
      <c r="V10" s="35"/>
      <c r="W10" s="35"/>
      <c r="X10" s="35"/>
      <c r="Y10" s="35"/>
      <c r="Z10" s="35"/>
      <c r="AA10" s="35"/>
      <c r="AB10" s="35"/>
      <c r="AC10" s="35"/>
      <c r="AD10" s="35"/>
    </row>
    <row r="11" spans="2:30" ht="18.75">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5"/>
    </row>
    <row r="12" spans="2:30" ht="18.75">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5"/>
    </row>
    <row r="13" spans="2:30" ht="18.75">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5"/>
    </row>
    <row r="14" spans="2:30" ht="18.75">
      <c r="B14" s="664" t="s">
        <v>138</v>
      </c>
      <c r="C14" s="664"/>
      <c r="D14" s="664"/>
      <c r="E14" s="664"/>
      <c r="F14" s="664"/>
      <c r="G14" s="664"/>
      <c r="H14" s="664"/>
      <c r="I14" s="664"/>
      <c r="J14" s="361"/>
      <c r="K14" s="361"/>
      <c r="L14" s="361"/>
      <c r="M14" s="361"/>
      <c r="N14" s="361"/>
      <c r="O14" s="361"/>
      <c r="P14" s="361"/>
      <c r="Q14" s="361"/>
      <c r="R14" s="361"/>
      <c r="S14" s="361"/>
      <c r="T14" s="361"/>
      <c r="U14" s="361"/>
      <c r="V14" s="361"/>
      <c r="W14" s="361"/>
      <c r="X14" s="361"/>
      <c r="Y14" s="361"/>
      <c r="Z14" s="361"/>
      <c r="AA14" s="361"/>
      <c r="AB14" s="361"/>
      <c r="AC14" s="361"/>
      <c r="AD14" s="35"/>
    </row>
    <row r="15" spans="2:30" ht="18.75">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5"/>
    </row>
    <row r="16" spans="2:30" ht="18.75">
      <c r="B16" s="664" t="s">
        <v>139</v>
      </c>
      <c r="C16" s="664"/>
      <c r="D16" s="664"/>
      <c r="E16" s="664"/>
      <c r="F16" s="664"/>
      <c r="G16" s="665"/>
      <c r="H16" s="665"/>
      <c r="I16" s="665"/>
      <c r="J16" s="665"/>
      <c r="K16" s="665"/>
      <c r="L16" s="665"/>
      <c r="M16" s="665"/>
      <c r="N16" s="665"/>
      <c r="O16" s="665"/>
      <c r="P16" s="665"/>
      <c r="Q16" s="664" t="s">
        <v>140</v>
      </c>
      <c r="R16" s="664"/>
      <c r="S16" s="664"/>
      <c r="T16" s="361"/>
      <c r="U16" s="361"/>
      <c r="V16" s="361"/>
      <c r="W16" s="361"/>
      <c r="X16" s="361"/>
      <c r="Y16" s="361"/>
      <c r="Z16" s="361"/>
      <c r="AA16" s="361"/>
      <c r="AB16" s="361"/>
      <c r="AC16" s="361"/>
      <c r="AD16" s="35"/>
    </row>
    <row r="17" spans="2:30" ht="19.5" thickBot="1">
      <c r="B17" s="663"/>
      <c r="C17" s="663"/>
      <c r="D17" s="663"/>
      <c r="E17" s="663"/>
      <c r="F17" s="663"/>
      <c r="G17" s="663"/>
      <c r="H17" s="663"/>
      <c r="I17" s="663"/>
      <c r="J17" s="663"/>
      <c r="K17" s="663"/>
      <c r="L17" s="663"/>
      <c r="M17" s="663"/>
      <c r="N17" s="663"/>
      <c r="O17" s="663"/>
      <c r="P17" s="663"/>
      <c r="Q17" s="663"/>
      <c r="R17" s="663"/>
      <c r="S17" s="663"/>
      <c r="T17" s="361"/>
      <c r="U17" s="361"/>
      <c r="V17" s="361"/>
      <c r="W17" s="361"/>
      <c r="X17" s="361"/>
      <c r="Y17" s="361"/>
      <c r="Z17" s="361"/>
      <c r="AA17" s="361"/>
      <c r="AB17" s="361"/>
      <c r="AC17" s="361"/>
      <c r="AD17" s="35"/>
    </row>
    <row r="18" spans="2:30" ht="18.75">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5"/>
    </row>
    <row r="19" spans="2:30" ht="18.75">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5"/>
    </row>
    <row r="20" spans="2:30" ht="18.75">
      <c r="B20" s="664" t="s">
        <v>141</v>
      </c>
      <c r="C20" s="664"/>
      <c r="D20" s="664"/>
      <c r="E20" s="664"/>
      <c r="F20" s="664"/>
      <c r="G20" s="664"/>
      <c r="H20" s="664"/>
      <c r="I20" s="664"/>
      <c r="J20" s="361"/>
      <c r="K20" s="361"/>
      <c r="L20" s="361"/>
      <c r="M20" s="361"/>
      <c r="N20" s="361"/>
      <c r="O20" s="361"/>
      <c r="P20" s="361"/>
      <c r="Q20" s="361"/>
      <c r="R20" s="361"/>
      <c r="S20" s="361"/>
      <c r="T20" s="361"/>
      <c r="U20" s="361"/>
      <c r="V20" s="361"/>
      <c r="W20" s="361"/>
      <c r="X20" s="361"/>
      <c r="Y20" s="361"/>
      <c r="Z20" s="361"/>
      <c r="AA20" s="361"/>
      <c r="AB20" s="361"/>
      <c r="AC20" s="361"/>
      <c r="AD20" s="35"/>
    </row>
    <row r="21" spans="2:30" ht="18.75">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5"/>
    </row>
    <row r="22" spans="2:30" ht="18.75">
      <c r="B22" s="664" t="s">
        <v>139</v>
      </c>
      <c r="C22" s="664"/>
      <c r="D22" s="664"/>
      <c r="E22" s="664"/>
      <c r="F22" s="664"/>
      <c r="G22" s="665"/>
      <c r="H22" s="665"/>
      <c r="I22" s="665"/>
      <c r="J22" s="665"/>
      <c r="K22" s="665"/>
      <c r="L22" s="665"/>
      <c r="M22" s="665"/>
      <c r="N22" s="665"/>
      <c r="O22" s="665"/>
      <c r="P22" s="665"/>
      <c r="Q22" s="664" t="s">
        <v>142</v>
      </c>
      <c r="R22" s="664"/>
      <c r="S22" s="664"/>
      <c r="T22" s="361"/>
      <c r="U22" s="361"/>
      <c r="V22" s="361"/>
      <c r="W22" s="361"/>
      <c r="X22" s="361"/>
      <c r="Y22" s="361"/>
      <c r="Z22" s="361"/>
      <c r="AA22" s="361"/>
      <c r="AB22" s="361"/>
      <c r="AC22" s="361"/>
      <c r="AD22" s="35"/>
    </row>
    <row r="23" spans="2:30" ht="19.5" thickBot="1">
      <c r="B23" s="666"/>
      <c r="C23" s="666"/>
      <c r="D23" s="666"/>
      <c r="E23" s="666"/>
      <c r="F23" s="666"/>
      <c r="G23" s="666"/>
      <c r="H23" s="666"/>
      <c r="I23" s="666"/>
      <c r="J23" s="666"/>
      <c r="K23" s="666"/>
      <c r="L23" s="666"/>
      <c r="M23" s="666"/>
      <c r="N23" s="666"/>
      <c r="O23" s="666"/>
      <c r="P23" s="666"/>
      <c r="Q23" s="666"/>
      <c r="R23" s="666"/>
      <c r="S23" s="666"/>
      <c r="T23" s="361"/>
      <c r="U23" s="361"/>
      <c r="V23" s="361"/>
      <c r="W23" s="361"/>
      <c r="X23" s="361"/>
      <c r="Y23" s="361"/>
      <c r="Z23" s="361"/>
      <c r="AA23" s="361"/>
      <c r="AB23" s="361"/>
      <c r="AC23" s="361"/>
      <c r="AD23" s="35"/>
    </row>
    <row r="24" spans="2:30" ht="18.75">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5"/>
    </row>
    <row r="25" spans="2:30" ht="18.75">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5"/>
    </row>
    <row r="26" spans="2:30" ht="19.5" thickBot="1">
      <c r="B26" s="664" t="s">
        <v>143</v>
      </c>
      <c r="C26" s="664"/>
      <c r="D26" s="666"/>
      <c r="E26" s="666"/>
      <c r="F26" s="361" t="s">
        <v>127</v>
      </c>
      <c r="G26" s="666"/>
      <c r="H26" s="666"/>
      <c r="I26" s="361" t="s">
        <v>128</v>
      </c>
      <c r="J26" s="666"/>
      <c r="K26" s="666"/>
      <c r="L26" s="361" t="s">
        <v>144</v>
      </c>
      <c r="M26" s="361"/>
      <c r="N26" s="664"/>
      <c r="O26" s="664"/>
      <c r="P26" s="35"/>
      <c r="Q26" s="361"/>
      <c r="R26" s="361"/>
      <c r="S26" s="361"/>
      <c r="T26" s="361"/>
      <c r="U26" s="361"/>
      <c r="V26" s="361"/>
      <c r="W26" s="361"/>
      <c r="X26" s="361"/>
      <c r="Y26" s="361"/>
      <c r="Z26" s="361"/>
      <c r="AA26" s="361"/>
      <c r="AB26" s="361"/>
      <c r="AC26" s="361"/>
      <c r="AD26" s="35"/>
    </row>
    <row r="27" spans="2:30" ht="18.75">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5"/>
    </row>
    <row r="28" spans="2:30" ht="18.75">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5"/>
    </row>
    <row r="29" spans="2:30" ht="18.75">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5"/>
    </row>
    <row r="30" spans="2:30" ht="18.75">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5"/>
    </row>
    <row r="31" spans="2:30" ht="18.75">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5"/>
    </row>
    <row r="32" spans="2:30" ht="18.75">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5"/>
    </row>
    <row r="33" spans="2:34" ht="18.75">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5"/>
    </row>
    <row r="34" spans="2:34" ht="18.75">
      <c r="B34" s="361"/>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5"/>
    </row>
    <row r="35" spans="2:34" ht="16.5">
      <c r="B35" s="662" t="s">
        <v>145</v>
      </c>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37"/>
      <c r="AF35" s="37"/>
      <c r="AG35" s="37"/>
      <c r="AH35" s="37"/>
    </row>
  </sheetData>
  <sheetProtection algorithmName="SHA-512" hashValue="OWhXq5kqI4ffgE7LcCPWhL1QStxH1ksc/0+goqqtMXBKuK4jd3RK36iDZxttXBOKbMzt5iTkWvrmstRAvcin+g==" saltValue="K/+3QUXFrR9BQ87L1ulAuQ==" spinCount="100000" sheet="1" scenarios="1" formatCells="0" formatRows="0" selectLockedCells="1"/>
  <mergeCells count="33">
    <mergeCell ref="B1:AD1"/>
    <mergeCell ref="B5:D5"/>
    <mergeCell ref="E5:N5"/>
    <mergeCell ref="O5:T5"/>
    <mergeCell ref="U5:V5"/>
    <mergeCell ref="X5:Y5"/>
    <mergeCell ref="AA5:AB5"/>
    <mergeCell ref="B16:F16"/>
    <mergeCell ref="G16:P16"/>
    <mergeCell ref="Q16:S16"/>
    <mergeCell ref="D6:N6"/>
    <mergeCell ref="O6:AD6"/>
    <mergeCell ref="B7:J7"/>
    <mergeCell ref="K7:S7"/>
    <mergeCell ref="T7:AD7"/>
    <mergeCell ref="B8:AD8"/>
    <mergeCell ref="B9:G9"/>
    <mergeCell ref="H9:K9"/>
    <mergeCell ref="L9:U9"/>
    <mergeCell ref="V9:AD9"/>
    <mergeCell ref="B14:I14"/>
    <mergeCell ref="B35:AD35"/>
    <mergeCell ref="B17:S17"/>
    <mergeCell ref="B20:I20"/>
    <mergeCell ref="B22:F22"/>
    <mergeCell ref="G22:P22"/>
    <mergeCell ref="Q22:S22"/>
    <mergeCell ref="B23:S23"/>
    <mergeCell ref="B26:C26"/>
    <mergeCell ref="D26:E26"/>
    <mergeCell ref="G26:H26"/>
    <mergeCell ref="J26:K26"/>
    <mergeCell ref="N26:O26"/>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B6F12-CB52-4DFE-943F-281908710DCE}">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77" t="s">
        <v>146</v>
      </c>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row>
    <row r="2" spans="2:30" ht="20.25" customHeight="1">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row>
    <row r="3" spans="2:30" ht="20.25" customHeight="1">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row>
    <row r="4" spans="2:30" ht="18.75">
      <c r="B4" s="678" t="s">
        <v>147</v>
      </c>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row>
    <row r="5" spans="2:30" ht="16.5" thickBot="1">
      <c r="B5" s="669" t="s">
        <v>125</v>
      </c>
      <c r="C5" s="669"/>
      <c r="D5" s="669"/>
      <c r="E5" s="675"/>
      <c r="F5" s="675"/>
      <c r="G5" s="675"/>
      <c r="H5" s="675"/>
      <c r="I5" s="675"/>
      <c r="J5" s="675"/>
      <c r="K5" s="675"/>
      <c r="L5" s="675"/>
      <c r="M5" s="675"/>
      <c r="N5" s="675"/>
      <c r="O5" s="674" t="s">
        <v>126</v>
      </c>
      <c r="P5" s="674"/>
      <c r="Q5" s="674"/>
      <c r="R5" s="674"/>
      <c r="S5" s="674"/>
      <c r="T5" s="674"/>
      <c r="U5" s="675"/>
      <c r="V5" s="675"/>
      <c r="W5" s="365" t="s">
        <v>127</v>
      </c>
      <c r="X5" s="679"/>
      <c r="Y5" s="679"/>
      <c r="Z5" s="365" t="s">
        <v>128</v>
      </c>
      <c r="AA5" s="675"/>
      <c r="AB5" s="675"/>
      <c r="AC5" s="365" t="s">
        <v>129</v>
      </c>
      <c r="AD5" s="365"/>
    </row>
    <row r="6" spans="2:30" ht="16.5" thickBot="1">
      <c r="B6" s="365" t="s">
        <v>148</v>
      </c>
      <c r="C6" s="675"/>
      <c r="D6" s="675"/>
      <c r="E6" s="675"/>
      <c r="F6" s="675"/>
      <c r="G6" s="675"/>
      <c r="H6" s="675"/>
      <c r="I6" s="675"/>
      <c r="J6" s="675"/>
      <c r="K6" s="675"/>
      <c r="L6" s="675"/>
      <c r="M6" s="669" t="s">
        <v>149</v>
      </c>
      <c r="N6" s="669"/>
      <c r="O6" s="669"/>
      <c r="P6" s="669"/>
      <c r="Q6" s="669"/>
      <c r="R6" s="675"/>
      <c r="S6" s="675"/>
      <c r="T6" s="675"/>
      <c r="U6" s="675"/>
      <c r="V6" s="675"/>
      <c r="W6" s="675"/>
      <c r="X6" s="675"/>
      <c r="Y6" s="675"/>
      <c r="Z6" s="675"/>
      <c r="AA6" s="365" t="s">
        <v>150</v>
      </c>
      <c r="AB6" s="365"/>
      <c r="AC6" s="365"/>
      <c r="AD6" s="365"/>
    </row>
    <row r="7" spans="2:30" ht="16.5">
      <c r="B7" s="38" t="s">
        <v>151</v>
      </c>
      <c r="C7" s="39"/>
      <c r="D7" s="39"/>
      <c r="E7" s="39"/>
      <c r="F7" s="39"/>
      <c r="G7" s="39"/>
      <c r="H7" s="39"/>
      <c r="I7" s="40"/>
      <c r="J7" s="40"/>
      <c r="K7" s="40"/>
      <c r="L7" s="40"/>
      <c r="M7" s="40"/>
      <c r="N7" s="40"/>
      <c r="O7" s="40"/>
      <c r="P7" s="40"/>
      <c r="Q7" s="40"/>
      <c r="R7" s="40"/>
      <c r="S7" s="40"/>
      <c r="T7" s="40"/>
      <c r="U7" s="40"/>
      <c r="V7" s="40"/>
      <c r="W7" s="40"/>
      <c r="X7" s="38"/>
      <c r="Y7" s="38"/>
      <c r="Z7" s="38"/>
      <c r="AA7" s="38"/>
      <c r="AB7" s="38"/>
      <c r="AC7" s="38"/>
      <c r="AD7" s="38"/>
    </row>
    <row r="8" spans="2:30">
      <c r="B8" s="674" t="s">
        <v>152</v>
      </c>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row>
    <row r="9" spans="2:30" ht="17.25" thickBot="1">
      <c r="B9" s="668" t="s">
        <v>153</v>
      </c>
      <c r="C9" s="668"/>
      <c r="D9" s="668"/>
      <c r="E9" s="668"/>
      <c r="F9" s="668"/>
      <c r="G9" s="668"/>
      <c r="H9" s="668"/>
      <c r="I9" s="676"/>
      <c r="J9" s="676"/>
      <c r="K9" s="676"/>
      <c r="L9" s="676"/>
      <c r="M9" s="676"/>
      <c r="N9" s="676"/>
      <c r="O9" s="676"/>
      <c r="P9" s="676"/>
      <c r="Q9" s="676"/>
      <c r="R9" s="676"/>
      <c r="S9" s="676"/>
      <c r="T9" s="38"/>
      <c r="U9" s="38"/>
      <c r="V9" s="38"/>
      <c r="W9" s="38"/>
      <c r="X9" s="38"/>
      <c r="Y9" s="38"/>
      <c r="Z9" s="40"/>
      <c r="AA9" s="38"/>
      <c r="AB9" s="38"/>
      <c r="AC9" s="38"/>
      <c r="AD9" s="38"/>
    </row>
    <row r="10" spans="2:30" ht="17.25" thickBot="1">
      <c r="B10" s="668" t="s">
        <v>154</v>
      </c>
      <c r="C10" s="668"/>
      <c r="D10" s="668"/>
      <c r="E10" s="668"/>
      <c r="F10" s="668"/>
      <c r="G10" s="668"/>
      <c r="H10" s="668"/>
      <c r="I10" s="676"/>
      <c r="J10" s="676"/>
      <c r="K10" s="676"/>
      <c r="L10" s="676"/>
      <c r="M10" s="676"/>
      <c r="N10" s="676"/>
      <c r="O10" s="676"/>
      <c r="P10" s="676"/>
      <c r="Q10" s="676"/>
      <c r="R10" s="676"/>
      <c r="S10" s="676"/>
      <c r="T10" s="38"/>
      <c r="U10" s="38"/>
      <c r="V10" s="38"/>
      <c r="W10" s="38"/>
      <c r="X10" s="38"/>
      <c r="Y10" s="38"/>
      <c r="Z10" s="40"/>
      <c r="AA10" s="38"/>
      <c r="AB10" s="38"/>
      <c r="AC10" s="38"/>
      <c r="AD10" s="38"/>
    </row>
    <row r="11" spans="2:30" ht="17.25" thickBot="1">
      <c r="B11" s="674" t="s">
        <v>155</v>
      </c>
      <c r="C11" s="674"/>
      <c r="D11" s="674"/>
      <c r="E11" s="674"/>
      <c r="F11" s="674"/>
      <c r="G11" s="674"/>
      <c r="H11" s="674"/>
      <c r="I11" s="676"/>
      <c r="J11" s="676"/>
      <c r="K11" s="676"/>
      <c r="L11" s="676"/>
      <c r="M11" s="676"/>
      <c r="N11" s="676"/>
      <c r="O11" s="676"/>
      <c r="P11" s="676"/>
      <c r="Q11" s="676"/>
      <c r="R11" s="676"/>
      <c r="S11" s="676"/>
      <c r="T11" s="365"/>
      <c r="U11" s="365"/>
      <c r="V11" s="365"/>
      <c r="W11" s="365"/>
      <c r="X11" s="365"/>
      <c r="Y11" s="365"/>
      <c r="Z11" s="40"/>
      <c r="AA11" s="38"/>
      <c r="AB11" s="38"/>
      <c r="AC11" s="38"/>
      <c r="AD11" s="40"/>
    </row>
    <row r="12" spans="2:30">
      <c r="B12" s="674" t="s">
        <v>156</v>
      </c>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row>
    <row r="13" spans="2:30" ht="16.5">
      <c r="B13" s="365" t="s">
        <v>157</v>
      </c>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40"/>
      <c r="AA13" s="365"/>
      <c r="AB13" s="365"/>
      <c r="AC13" s="365"/>
      <c r="AD13" s="40"/>
    </row>
    <row r="14" spans="2:30" ht="17.25" thickBot="1">
      <c r="B14" s="674" t="s">
        <v>158</v>
      </c>
      <c r="C14" s="674"/>
      <c r="D14" s="674"/>
      <c r="E14" s="674"/>
      <c r="F14" s="674"/>
      <c r="G14" s="675"/>
      <c r="H14" s="675"/>
      <c r="I14" s="675"/>
      <c r="J14" s="675"/>
      <c r="K14" s="675"/>
      <c r="L14" s="675"/>
      <c r="M14" s="675"/>
      <c r="N14" s="675"/>
      <c r="O14" s="674" t="s">
        <v>137</v>
      </c>
      <c r="P14" s="674"/>
      <c r="Q14" s="674"/>
      <c r="R14" s="674"/>
      <c r="S14" s="674"/>
      <c r="T14" s="674"/>
      <c r="U14" s="674"/>
      <c r="V14" s="674"/>
      <c r="W14" s="674"/>
      <c r="X14" s="365"/>
      <c r="Y14" s="365"/>
      <c r="Z14" s="40"/>
      <c r="AA14" s="365"/>
      <c r="AB14" s="365"/>
      <c r="AC14" s="365"/>
      <c r="AD14" s="40"/>
    </row>
    <row r="15" spans="2:30" ht="18.75">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5"/>
      <c r="AA15" s="363"/>
      <c r="AB15" s="363"/>
      <c r="AC15" s="363"/>
      <c r="AD15" s="35"/>
    </row>
    <row r="16" spans="2:30" ht="18.75">
      <c r="B16" s="41"/>
      <c r="C16" s="36"/>
      <c r="D16" s="36"/>
      <c r="E16" s="36"/>
      <c r="F16" s="36"/>
      <c r="G16" s="36"/>
      <c r="H16" s="36"/>
      <c r="I16" s="36"/>
      <c r="J16" s="363"/>
      <c r="K16" s="363"/>
      <c r="L16" s="363"/>
      <c r="M16" s="363"/>
      <c r="N16" s="363"/>
      <c r="O16" s="363"/>
      <c r="P16" s="363"/>
      <c r="Q16" s="363"/>
      <c r="R16" s="363"/>
      <c r="S16" s="363"/>
      <c r="T16" s="363"/>
      <c r="U16" s="363"/>
      <c r="V16" s="363"/>
      <c r="W16" s="363"/>
      <c r="X16" s="363"/>
      <c r="Y16" s="363"/>
      <c r="Z16" s="35"/>
      <c r="AA16" s="363"/>
      <c r="AB16" s="363"/>
      <c r="AC16" s="363"/>
      <c r="AD16" s="35"/>
    </row>
    <row r="17" spans="2:30" ht="19.5" thickBot="1">
      <c r="B17" s="664" t="s">
        <v>159</v>
      </c>
      <c r="C17" s="664"/>
      <c r="D17" s="664"/>
      <c r="E17" s="664"/>
      <c r="F17" s="664"/>
      <c r="G17" s="664"/>
      <c r="H17" s="666"/>
      <c r="I17" s="666"/>
      <c r="J17" s="666"/>
      <c r="K17" s="666"/>
      <c r="L17" s="666"/>
      <c r="M17" s="666"/>
      <c r="N17" s="666"/>
      <c r="O17" s="666"/>
      <c r="P17" s="666"/>
      <c r="Q17" s="666"/>
      <c r="R17" s="36"/>
      <c r="S17" s="36"/>
      <c r="T17" s="363"/>
      <c r="U17" s="363"/>
      <c r="V17" s="363"/>
      <c r="W17" s="363"/>
      <c r="X17" s="363"/>
      <c r="Y17" s="363"/>
      <c r="Z17" s="35"/>
      <c r="AA17" s="363"/>
      <c r="AB17" s="363"/>
      <c r="AC17" s="363"/>
      <c r="AD17" s="35"/>
    </row>
    <row r="18" spans="2:30" ht="18.75">
      <c r="B18" s="363" t="s">
        <v>160</v>
      </c>
      <c r="C18" s="36"/>
      <c r="D18" s="36"/>
      <c r="E18" s="36"/>
      <c r="F18" s="36"/>
      <c r="G18" s="36"/>
      <c r="H18" s="36"/>
      <c r="I18" s="36"/>
      <c r="J18" s="36"/>
      <c r="K18" s="36"/>
      <c r="L18" s="36"/>
      <c r="M18" s="35"/>
      <c r="N18" s="36"/>
      <c r="O18" s="36"/>
      <c r="P18" s="680" t="s">
        <v>140</v>
      </c>
      <c r="Q18" s="680"/>
      <c r="R18" s="664"/>
      <c r="S18" s="664"/>
      <c r="T18" s="363"/>
      <c r="U18" s="363"/>
      <c r="V18" s="363"/>
      <c r="W18" s="363"/>
      <c r="X18" s="363"/>
      <c r="Y18" s="363"/>
      <c r="Z18" s="35"/>
      <c r="AA18" s="363"/>
      <c r="AB18" s="363"/>
      <c r="AC18" s="363"/>
      <c r="AD18" s="35"/>
    </row>
    <row r="19" spans="2:30" ht="19.5" thickBot="1">
      <c r="B19" s="664" t="s">
        <v>161</v>
      </c>
      <c r="C19" s="664"/>
      <c r="D19" s="664"/>
      <c r="E19" s="664"/>
      <c r="F19" s="664"/>
      <c r="G19" s="664"/>
      <c r="H19" s="664"/>
      <c r="I19" s="664"/>
      <c r="J19" s="666"/>
      <c r="K19" s="666"/>
      <c r="L19" s="666"/>
      <c r="M19" s="666"/>
      <c r="N19" s="666"/>
      <c r="O19" s="666"/>
      <c r="P19" s="666"/>
      <c r="Q19" s="666"/>
      <c r="R19" s="666"/>
      <c r="S19" s="666"/>
      <c r="T19" s="363"/>
      <c r="U19" s="363"/>
      <c r="V19" s="363"/>
      <c r="W19" s="363"/>
      <c r="X19" s="363"/>
      <c r="Y19" s="363"/>
      <c r="Z19" s="35"/>
      <c r="AA19" s="363"/>
      <c r="AB19" s="363"/>
      <c r="AC19" s="363"/>
      <c r="AD19" s="35"/>
    </row>
    <row r="20" spans="2:30" ht="18.75">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5"/>
      <c r="AA20" s="363"/>
      <c r="AB20" s="363"/>
      <c r="AC20" s="363"/>
      <c r="AD20" s="35"/>
    </row>
    <row r="21" spans="2:30" ht="18.75">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5"/>
      <c r="AA21" s="363"/>
      <c r="AB21" s="363"/>
      <c r="AC21" s="363"/>
      <c r="AD21" s="35"/>
    </row>
    <row r="22" spans="2:30" ht="18.75">
      <c r="B22" s="41"/>
      <c r="C22" s="36"/>
      <c r="D22" s="36"/>
      <c r="E22" s="36"/>
      <c r="F22" s="36"/>
      <c r="G22" s="36"/>
      <c r="H22" s="36"/>
      <c r="I22" s="36"/>
      <c r="J22" s="363"/>
      <c r="K22" s="363"/>
      <c r="L22" s="363"/>
      <c r="M22" s="363"/>
      <c r="N22" s="363"/>
      <c r="O22" s="363"/>
      <c r="P22" s="363"/>
      <c r="Q22" s="363"/>
      <c r="R22" s="363"/>
      <c r="S22" s="363"/>
      <c r="T22" s="363"/>
      <c r="U22" s="363"/>
      <c r="V22" s="363"/>
      <c r="W22" s="363"/>
      <c r="X22" s="363"/>
      <c r="Y22" s="363"/>
      <c r="Z22" s="35"/>
      <c r="AA22" s="363"/>
      <c r="AB22" s="363"/>
      <c r="AC22" s="363"/>
      <c r="AD22" s="35"/>
    </row>
    <row r="23" spans="2:30" ht="19.5" thickBot="1">
      <c r="B23" s="664" t="s">
        <v>162</v>
      </c>
      <c r="C23" s="664"/>
      <c r="D23" s="664"/>
      <c r="E23" s="664"/>
      <c r="F23" s="664"/>
      <c r="G23" s="664"/>
      <c r="H23" s="666"/>
      <c r="I23" s="666"/>
      <c r="J23" s="666"/>
      <c r="K23" s="666"/>
      <c r="L23" s="666"/>
      <c r="M23" s="666"/>
      <c r="N23" s="666"/>
      <c r="O23" s="666"/>
      <c r="P23" s="666"/>
      <c r="Q23" s="666"/>
      <c r="R23" s="36"/>
      <c r="S23" s="36"/>
      <c r="T23" s="363"/>
      <c r="U23" s="363"/>
      <c r="V23" s="363"/>
      <c r="W23" s="363"/>
      <c r="X23" s="363"/>
      <c r="Y23" s="363"/>
      <c r="Z23" s="35"/>
      <c r="AA23" s="363"/>
      <c r="AB23" s="363"/>
      <c r="AC23" s="363"/>
      <c r="AD23" s="35"/>
    </row>
    <row r="24" spans="2:30" ht="18.75">
      <c r="B24" s="363"/>
      <c r="C24" s="36"/>
      <c r="D24" s="36"/>
      <c r="E24" s="36"/>
      <c r="F24" s="36"/>
      <c r="G24" s="363"/>
      <c r="H24" s="363"/>
      <c r="I24" s="363"/>
      <c r="J24" s="363"/>
      <c r="K24" s="363"/>
      <c r="L24" s="363"/>
      <c r="M24" s="35"/>
      <c r="N24" s="36"/>
      <c r="O24" s="36"/>
      <c r="P24" s="664" t="s">
        <v>142</v>
      </c>
      <c r="Q24" s="664"/>
      <c r="R24" s="664"/>
      <c r="S24" s="664"/>
      <c r="T24" s="363"/>
      <c r="U24" s="363"/>
      <c r="V24" s="363"/>
      <c r="W24" s="363"/>
      <c r="X24" s="363"/>
      <c r="Y24" s="363"/>
      <c r="Z24" s="35"/>
      <c r="AA24" s="363"/>
      <c r="AB24" s="363"/>
      <c r="AC24" s="363"/>
      <c r="AD24" s="35"/>
    </row>
    <row r="25" spans="2:30" ht="19.5" thickBot="1">
      <c r="B25" s="664" t="s">
        <v>163</v>
      </c>
      <c r="C25" s="664"/>
      <c r="D25" s="664"/>
      <c r="E25" s="664"/>
      <c r="F25" s="664"/>
      <c r="G25" s="664"/>
      <c r="H25" s="664"/>
      <c r="I25" s="664"/>
      <c r="J25" s="666"/>
      <c r="K25" s="666"/>
      <c r="L25" s="666"/>
      <c r="M25" s="666"/>
      <c r="N25" s="666"/>
      <c r="O25" s="666"/>
      <c r="P25" s="666"/>
      <c r="Q25" s="666"/>
      <c r="R25" s="666"/>
      <c r="S25" s="666"/>
      <c r="T25" s="363"/>
      <c r="U25" s="363"/>
      <c r="V25" s="363"/>
      <c r="W25" s="363"/>
      <c r="X25" s="363"/>
      <c r="Y25" s="363"/>
      <c r="Z25" s="35"/>
      <c r="AA25" s="363"/>
      <c r="AB25" s="363"/>
      <c r="AC25" s="363"/>
      <c r="AD25" s="35"/>
    </row>
    <row r="26" spans="2:30" ht="18.75">
      <c r="B26" s="42"/>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5"/>
      <c r="AA26" s="363"/>
      <c r="AB26" s="363"/>
      <c r="AC26" s="363"/>
      <c r="AD26" s="35"/>
    </row>
    <row r="27" spans="2:30" ht="19.5" thickBot="1">
      <c r="B27" s="664" t="s">
        <v>143</v>
      </c>
      <c r="C27" s="664"/>
      <c r="D27" s="666"/>
      <c r="E27" s="666"/>
      <c r="F27" s="363" t="s">
        <v>127</v>
      </c>
      <c r="G27" s="666"/>
      <c r="H27" s="666"/>
      <c r="I27" s="363" t="s">
        <v>128</v>
      </c>
      <c r="J27" s="666"/>
      <c r="K27" s="666"/>
      <c r="L27" s="363" t="s">
        <v>144</v>
      </c>
      <c r="M27" s="363"/>
      <c r="N27" s="664"/>
      <c r="O27" s="664"/>
      <c r="P27" s="35"/>
      <c r="Q27" s="363"/>
      <c r="R27" s="363"/>
      <c r="S27" s="363"/>
      <c r="T27" s="363"/>
      <c r="U27" s="363"/>
      <c r="V27" s="363"/>
      <c r="W27" s="363"/>
      <c r="X27" s="363"/>
      <c r="Y27" s="363"/>
      <c r="Z27" s="363"/>
      <c r="AA27" s="363"/>
      <c r="AB27" s="363"/>
      <c r="AC27" s="363"/>
      <c r="AD27" s="35"/>
    </row>
    <row r="28" spans="2:30" ht="18.75">
      <c r="B28" s="363"/>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5"/>
      <c r="AA28" s="363"/>
      <c r="AB28" s="363"/>
      <c r="AC28" s="363"/>
      <c r="AD28" s="35"/>
    </row>
    <row r="29" spans="2:30" ht="18.75">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5"/>
      <c r="AA29" s="363"/>
      <c r="AB29" s="363"/>
      <c r="AC29" s="363"/>
      <c r="AD29" s="35"/>
    </row>
    <row r="30" spans="2:30" ht="18.75">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5"/>
      <c r="AA30" s="363"/>
      <c r="AB30" s="363"/>
      <c r="AC30" s="363"/>
      <c r="AD30" s="35"/>
    </row>
    <row r="31" spans="2:30" ht="18.75">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5"/>
      <c r="AA31" s="363"/>
      <c r="AB31" s="363"/>
      <c r="AC31" s="363"/>
      <c r="AD31" s="35"/>
    </row>
    <row r="32" spans="2:30" ht="18.75">
      <c r="B32" s="36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5"/>
      <c r="AA32" s="363"/>
      <c r="AB32" s="363"/>
      <c r="AC32" s="363"/>
      <c r="AD32" s="35"/>
    </row>
    <row r="33" spans="2:34" ht="18.75">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5"/>
      <c r="AA33" s="363"/>
      <c r="AB33" s="363"/>
      <c r="AC33" s="363"/>
      <c r="AD33" s="35"/>
    </row>
    <row r="34" spans="2:34" ht="18.75">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5"/>
      <c r="AA34" s="363"/>
      <c r="AB34" s="363"/>
      <c r="AC34" s="363"/>
      <c r="AD34" s="35"/>
    </row>
    <row r="35" spans="2:34" ht="18.75">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5"/>
      <c r="AA35" s="363"/>
      <c r="AB35" s="363"/>
      <c r="AC35" s="363"/>
      <c r="AD35" s="35"/>
    </row>
    <row r="36" spans="2:34" ht="16.5">
      <c r="B36" s="662" t="s">
        <v>145</v>
      </c>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37"/>
      <c r="AF36" s="37"/>
      <c r="AG36" s="37"/>
      <c r="AH36" s="37"/>
    </row>
    <row r="37" spans="2:34" ht="16.5" customHeight="1">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37"/>
      <c r="AF37" s="37"/>
      <c r="AG37" s="37"/>
      <c r="AH37" s="37"/>
    </row>
  </sheetData>
  <sheetProtection algorithmName="SHA-512" hashValue="2JZpm/kBifS/5FkJ2hy97g81mMGfSwGwJ+/Egg75OQmp0waMpS9qOf2b/XKPhtGplSu47Uxt/copgeqk92glgA==" saltValue="elYAnewKMdWuj84pGBPRsQ==" spinCount="100000" sheet="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CD4D-D8C1-4CDB-BD08-23F446B1B026}">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732" t="s">
        <v>164</v>
      </c>
      <c r="C1" s="733"/>
      <c r="D1" s="733"/>
      <c r="E1" s="733"/>
      <c r="F1" s="733"/>
      <c r="G1" s="733"/>
      <c r="H1" s="733"/>
      <c r="I1" s="733"/>
      <c r="J1" s="733"/>
      <c r="K1" s="733"/>
      <c r="L1" s="733"/>
      <c r="M1" s="733"/>
      <c r="N1" s="733"/>
      <c r="O1" s="733"/>
      <c r="P1" s="733"/>
      <c r="Q1" s="733"/>
      <c r="R1" s="733"/>
      <c r="S1" s="733"/>
      <c r="T1" s="733"/>
      <c r="U1" s="733"/>
      <c r="V1" s="733"/>
      <c r="W1" s="733"/>
      <c r="X1" s="733"/>
      <c r="Y1" s="733"/>
      <c r="Z1" s="734"/>
      <c r="AA1" s="44"/>
      <c r="AB1" s="44"/>
      <c r="AC1" s="44"/>
      <c r="AD1" s="44"/>
    </row>
    <row r="2" spans="2:30">
      <c r="B2" s="735" t="s">
        <v>165</v>
      </c>
      <c r="C2" s="736"/>
      <c r="D2" s="736"/>
      <c r="E2" s="736"/>
      <c r="F2" s="736"/>
      <c r="G2" s="736"/>
      <c r="H2" s="736"/>
      <c r="I2" s="736"/>
      <c r="J2" s="736"/>
      <c r="K2" s="736"/>
      <c r="L2" s="736"/>
      <c r="M2" s="736"/>
      <c r="N2" s="736"/>
      <c r="O2" s="736"/>
      <c r="P2" s="736"/>
      <c r="Q2" s="736"/>
      <c r="R2" s="736"/>
      <c r="S2" s="736"/>
      <c r="T2" s="736"/>
      <c r="U2" s="736"/>
      <c r="V2" s="736"/>
      <c r="W2" s="736"/>
      <c r="X2" s="736"/>
      <c r="Y2" s="736"/>
      <c r="Z2" s="737"/>
      <c r="AA2" s="45"/>
      <c r="AB2" s="45"/>
      <c r="AC2" s="45"/>
      <c r="AD2" s="45"/>
    </row>
    <row r="3" spans="2:30">
      <c r="B3" s="702" t="s">
        <v>166</v>
      </c>
      <c r="C3" s="703"/>
      <c r="D3" s="703"/>
      <c r="E3" s="703"/>
      <c r="F3" s="703"/>
      <c r="G3" s="703"/>
      <c r="H3" s="703"/>
      <c r="I3" s="703"/>
      <c r="J3" s="703"/>
      <c r="K3" s="703"/>
      <c r="L3" s="703"/>
      <c r="M3" s="703"/>
      <c r="N3" s="703"/>
      <c r="O3" s="703"/>
      <c r="P3" s="703"/>
      <c r="Q3" s="703"/>
      <c r="R3" s="703"/>
      <c r="S3" s="703"/>
      <c r="T3" s="703"/>
      <c r="U3" s="703"/>
      <c r="V3" s="703"/>
      <c r="W3" s="703"/>
      <c r="X3" s="703"/>
      <c r="Y3" s="703"/>
      <c r="Z3" s="704"/>
      <c r="AA3" s="46"/>
      <c r="AB3" s="46"/>
      <c r="AC3" s="46"/>
      <c r="AD3" s="46"/>
    </row>
    <row r="4" spans="2:30">
      <c r="B4" s="720" t="s">
        <v>167</v>
      </c>
      <c r="C4" s="721"/>
      <c r="D4" s="721"/>
      <c r="E4" s="721"/>
      <c r="F4" s="721"/>
      <c r="G4" s="721"/>
      <c r="H4" s="721"/>
      <c r="I4" s="721"/>
      <c r="J4" s="721"/>
      <c r="K4" s="721"/>
      <c r="L4" s="721"/>
      <c r="M4" s="721"/>
      <c r="N4" s="721"/>
      <c r="O4" s="721"/>
      <c r="P4" s="721"/>
      <c r="Q4" s="721"/>
      <c r="R4" s="721"/>
      <c r="S4" s="721"/>
      <c r="T4" s="721"/>
      <c r="U4" s="721"/>
      <c r="V4" s="721"/>
      <c r="W4" s="721"/>
      <c r="X4" s="721"/>
      <c r="Y4" s="721"/>
      <c r="Z4" s="722"/>
      <c r="AA4" s="45"/>
      <c r="AB4" s="45"/>
      <c r="AC4" s="45"/>
      <c r="AD4" s="45"/>
    </row>
    <row r="5" spans="2:30">
      <c r="B5" s="720" t="s">
        <v>168</v>
      </c>
      <c r="C5" s="721"/>
      <c r="D5" s="721"/>
      <c r="E5" s="721"/>
      <c r="F5" s="721"/>
      <c r="G5" s="721"/>
      <c r="H5" s="721"/>
      <c r="I5" s="721"/>
      <c r="J5" s="721"/>
      <c r="K5" s="721"/>
      <c r="L5" s="721"/>
      <c r="M5" s="721"/>
      <c r="N5" s="721"/>
      <c r="O5" s="721"/>
      <c r="P5" s="721"/>
      <c r="Q5" s="721"/>
      <c r="R5" s="721"/>
      <c r="S5" s="721"/>
      <c r="T5" s="721"/>
      <c r="U5" s="721"/>
      <c r="V5" s="721"/>
      <c r="W5" s="721"/>
      <c r="X5" s="721"/>
      <c r="Y5" s="721"/>
      <c r="Z5" s="722"/>
      <c r="AA5" s="45"/>
      <c r="AB5" s="45"/>
      <c r="AC5" s="45"/>
      <c r="AD5" s="45"/>
    </row>
    <row r="6" spans="2:30" ht="16.5" thickBot="1">
      <c r="B6" s="726" t="s">
        <v>169</v>
      </c>
      <c r="C6" s="727"/>
      <c r="D6" s="727"/>
      <c r="E6" s="727"/>
      <c r="F6" s="727"/>
      <c r="G6" s="727"/>
      <c r="H6" s="727"/>
      <c r="I6" s="727"/>
      <c r="J6" s="727"/>
      <c r="K6" s="727"/>
      <c r="L6" s="727"/>
      <c r="M6" s="727"/>
      <c r="N6" s="727"/>
      <c r="O6" s="727"/>
      <c r="P6" s="727"/>
      <c r="Q6" s="727"/>
      <c r="R6" s="727"/>
      <c r="S6" s="727"/>
      <c r="T6" s="727"/>
      <c r="U6" s="727"/>
      <c r="V6" s="727"/>
      <c r="W6" s="727"/>
      <c r="X6" s="727"/>
      <c r="Y6" s="727"/>
      <c r="Z6" s="728"/>
      <c r="AA6" s="45"/>
      <c r="AB6" s="45"/>
      <c r="AC6" s="45"/>
      <c r="AD6" s="45"/>
    </row>
    <row r="7" spans="2:30">
      <c r="B7" s="717" t="s">
        <v>170</v>
      </c>
      <c r="C7" s="718"/>
      <c r="D7" s="718"/>
      <c r="E7" s="718"/>
      <c r="F7" s="718"/>
      <c r="G7" s="718"/>
      <c r="H7" s="718"/>
      <c r="I7" s="718"/>
      <c r="J7" s="718"/>
      <c r="K7" s="718"/>
      <c r="L7" s="718"/>
      <c r="M7" s="718"/>
      <c r="N7" s="718"/>
      <c r="O7" s="718"/>
      <c r="P7" s="718"/>
      <c r="Q7" s="718"/>
      <c r="R7" s="718"/>
      <c r="S7" s="718"/>
      <c r="T7" s="718"/>
      <c r="U7" s="718"/>
      <c r="V7" s="718"/>
      <c r="W7" s="718"/>
      <c r="X7" s="718"/>
      <c r="Y7" s="718"/>
      <c r="Z7" s="719"/>
      <c r="AA7" s="47"/>
      <c r="AB7" s="47"/>
      <c r="AC7" s="47"/>
      <c r="AD7" s="47"/>
    </row>
    <row r="8" spans="2:30">
      <c r="B8" s="738" t="s">
        <v>171</v>
      </c>
      <c r="C8" s="739"/>
      <c r="D8" s="739"/>
      <c r="E8" s="739"/>
      <c r="F8" s="739"/>
      <c r="G8" s="739"/>
      <c r="H8" s="739"/>
      <c r="I8" s="739"/>
      <c r="J8" s="739"/>
      <c r="K8" s="739"/>
      <c r="L8" s="739"/>
      <c r="M8" s="739"/>
      <c r="N8" s="739"/>
      <c r="O8" s="739"/>
      <c r="P8" s="739"/>
      <c r="Q8" s="739"/>
      <c r="R8" s="739"/>
      <c r="S8" s="739"/>
      <c r="T8" s="739"/>
      <c r="U8" s="739"/>
      <c r="V8" s="739"/>
      <c r="W8" s="739"/>
      <c r="X8" s="739"/>
      <c r="Y8" s="739"/>
      <c r="Z8" s="740"/>
      <c r="AA8" s="1"/>
      <c r="AB8" s="1"/>
      <c r="AC8" s="1"/>
      <c r="AD8" s="1"/>
    </row>
    <row r="9" spans="2:30">
      <c r="B9" s="720" t="s">
        <v>172</v>
      </c>
      <c r="C9" s="721"/>
      <c r="D9" s="721"/>
      <c r="E9" s="721"/>
      <c r="F9" s="721"/>
      <c r="G9" s="721"/>
      <c r="H9" s="721"/>
      <c r="I9" s="721"/>
      <c r="J9" s="721"/>
      <c r="K9" s="721"/>
      <c r="L9" s="721"/>
      <c r="M9" s="721"/>
      <c r="N9" s="721"/>
      <c r="O9" s="721"/>
      <c r="P9" s="721"/>
      <c r="Q9" s="721"/>
      <c r="R9" s="721"/>
      <c r="S9" s="721"/>
      <c r="T9" s="721"/>
      <c r="U9" s="721"/>
      <c r="V9" s="721"/>
      <c r="W9" s="721"/>
      <c r="X9" s="721"/>
      <c r="Y9" s="721"/>
      <c r="Z9" s="722"/>
      <c r="AA9" s="45"/>
      <c r="AB9" s="45"/>
      <c r="AC9" s="45"/>
      <c r="AD9" s="45"/>
    </row>
    <row r="10" spans="2:30">
      <c r="B10" s="720" t="s">
        <v>173</v>
      </c>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2"/>
      <c r="AA10" s="45"/>
      <c r="AB10" s="45"/>
      <c r="AC10" s="45"/>
      <c r="AD10" s="45"/>
    </row>
    <row r="11" spans="2:30">
      <c r="B11" s="720" t="s">
        <v>174</v>
      </c>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2"/>
      <c r="AA11" s="45"/>
      <c r="AB11" s="45"/>
      <c r="AC11" s="45"/>
      <c r="AD11" s="45"/>
    </row>
    <row r="12" spans="2:30" ht="16.5" thickBot="1">
      <c r="B12" s="726" t="s">
        <v>175</v>
      </c>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8"/>
      <c r="AA12" s="45"/>
      <c r="AB12" s="45"/>
      <c r="AC12" s="45"/>
      <c r="AD12" s="45"/>
    </row>
    <row r="13" spans="2:30">
      <c r="B13" s="717" t="s">
        <v>176</v>
      </c>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9"/>
      <c r="AA13" s="47"/>
      <c r="AB13" s="47"/>
      <c r="AC13" s="47"/>
      <c r="AD13" s="47"/>
    </row>
    <row r="14" spans="2:30">
      <c r="B14" s="720" t="s">
        <v>177</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2"/>
      <c r="AA14" s="45"/>
      <c r="AB14" s="45"/>
      <c r="AC14" s="45"/>
      <c r="AD14" s="45"/>
    </row>
    <row r="15" spans="2:30">
      <c r="B15" s="720" t="s">
        <v>178</v>
      </c>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2"/>
      <c r="AA15" s="45"/>
      <c r="AB15" s="45"/>
      <c r="AC15" s="45"/>
      <c r="AD15" s="45"/>
    </row>
    <row r="16" spans="2:30">
      <c r="B16" s="720" t="s">
        <v>179</v>
      </c>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2"/>
      <c r="AA16" s="45"/>
      <c r="AB16" s="45"/>
      <c r="AC16" s="45"/>
      <c r="AD16" s="45"/>
    </row>
    <row r="17" spans="2:30" ht="24.75" customHeight="1">
      <c r="B17" s="720" t="s">
        <v>180</v>
      </c>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2"/>
      <c r="AA17" s="45"/>
      <c r="AB17" s="45"/>
      <c r="AC17" s="45"/>
      <c r="AD17" s="45"/>
    </row>
    <row r="18" spans="2:30">
      <c r="B18" s="720" t="s">
        <v>181</v>
      </c>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2"/>
      <c r="AA18" s="45"/>
      <c r="AB18" s="45"/>
      <c r="AC18" s="45"/>
      <c r="AD18" s="45"/>
    </row>
    <row r="19" spans="2:30">
      <c r="B19" s="720" t="s">
        <v>182</v>
      </c>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2"/>
      <c r="AA19" s="45"/>
      <c r="AB19" s="45"/>
      <c r="AC19" s="45"/>
      <c r="AD19" s="45"/>
    </row>
    <row r="20" spans="2:30">
      <c r="B20" s="723" t="s">
        <v>183</v>
      </c>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5"/>
      <c r="AA20" s="48"/>
      <c r="AB20" s="48"/>
      <c r="AC20" s="48"/>
      <c r="AD20" s="48"/>
    </row>
    <row r="21" spans="2:30">
      <c r="B21" s="720" t="s">
        <v>184</v>
      </c>
      <c r="C21" s="721"/>
      <c r="D21" s="721"/>
      <c r="E21" s="721"/>
      <c r="F21" s="721"/>
      <c r="G21" s="721"/>
      <c r="H21" s="721"/>
      <c r="I21" s="721"/>
      <c r="J21" s="721"/>
      <c r="K21" s="721"/>
      <c r="L21" s="721"/>
      <c r="M21" s="721"/>
      <c r="N21" s="721"/>
      <c r="O21" s="721"/>
      <c r="P21" s="721"/>
      <c r="Q21" s="721"/>
      <c r="R21" s="721"/>
      <c r="S21" s="721"/>
      <c r="T21" s="721"/>
      <c r="U21" s="721"/>
      <c r="V21" s="721"/>
      <c r="W21" s="721"/>
      <c r="X21" s="721"/>
      <c r="Y21" s="721"/>
      <c r="Z21" s="722"/>
      <c r="AA21" s="45"/>
      <c r="AB21" s="45"/>
      <c r="AC21" s="45"/>
      <c r="AD21" s="45"/>
    </row>
    <row r="22" spans="2:30" ht="16.5" thickBot="1">
      <c r="B22" s="726" t="s">
        <v>185</v>
      </c>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8"/>
      <c r="AA22" s="45"/>
      <c r="AB22" s="45"/>
      <c r="AC22" s="45"/>
      <c r="AD22" s="45"/>
    </row>
    <row r="23" spans="2:30">
      <c r="B23" s="729" t="s">
        <v>186</v>
      </c>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1"/>
      <c r="AA23" s="46"/>
      <c r="AB23" s="46"/>
      <c r="AC23" s="46"/>
      <c r="AD23" s="46"/>
    </row>
    <row r="24" spans="2:30">
      <c r="B24" s="702" t="s">
        <v>187</v>
      </c>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4"/>
      <c r="AA24" s="46"/>
      <c r="AB24" s="46"/>
      <c r="AC24" s="46"/>
      <c r="AD24" s="46"/>
    </row>
    <row r="25" spans="2:30">
      <c r="B25" s="702" t="s">
        <v>188</v>
      </c>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4"/>
      <c r="AA25" s="46"/>
      <c r="AB25" s="46"/>
      <c r="AC25" s="46"/>
      <c r="AD25" s="46"/>
    </row>
    <row r="26" spans="2:30" ht="16.5" thickBot="1">
      <c r="B26" s="705" t="s">
        <v>189</v>
      </c>
      <c r="C26" s="706"/>
      <c r="D26" s="706"/>
      <c r="E26" s="706"/>
      <c r="F26" s="706"/>
      <c r="G26" s="706"/>
      <c r="H26" s="706"/>
      <c r="I26" s="706"/>
      <c r="J26" s="706"/>
      <c r="K26" s="706"/>
      <c r="L26" s="706"/>
      <c r="M26" s="706"/>
      <c r="N26" s="706"/>
      <c r="O26" s="706"/>
      <c r="P26" s="706"/>
      <c r="Q26" s="706"/>
      <c r="R26" s="706"/>
      <c r="S26" s="706"/>
      <c r="T26" s="706"/>
      <c r="U26" s="706"/>
      <c r="V26" s="706"/>
      <c r="W26" s="706"/>
      <c r="X26" s="706"/>
      <c r="Y26" s="706"/>
      <c r="Z26" s="707"/>
      <c r="AA26" s="46"/>
      <c r="AB26" s="46"/>
      <c r="AC26" s="46"/>
      <c r="AD26" s="46"/>
    </row>
    <row r="27" spans="2:30">
      <c r="B27" s="708" t="s">
        <v>190</v>
      </c>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10"/>
      <c r="AA27" s="49"/>
      <c r="AB27" s="49"/>
      <c r="AC27" s="49"/>
      <c r="AD27" s="49"/>
    </row>
    <row r="28" spans="2:30" ht="15.75" customHeight="1">
      <c r="B28" s="711" t="s">
        <v>191</v>
      </c>
      <c r="C28" s="712"/>
      <c r="D28" s="713"/>
      <c r="E28" s="713"/>
      <c r="F28" s="713"/>
      <c r="G28" s="713"/>
      <c r="H28" s="713"/>
      <c r="I28" s="712" t="s">
        <v>192</v>
      </c>
      <c r="J28" s="712"/>
      <c r="K28" s="713"/>
      <c r="L28" s="713"/>
      <c r="M28" s="713"/>
      <c r="N28" s="713"/>
      <c r="O28" s="713"/>
      <c r="P28" s="713"/>
      <c r="Q28" s="713"/>
      <c r="R28" s="713"/>
      <c r="S28" s="713"/>
      <c r="T28" s="713"/>
      <c r="U28" s="713"/>
      <c r="V28" s="713"/>
      <c r="W28" s="713"/>
      <c r="X28" s="713"/>
      <c r="Y28" s="713"/>
      <c r="Z28" s="714"/>
      <c r="AA28" s="1"/>
      <c r="AB28" s="1"/>
      <c r="AC28" s="1"/>
      <c r="AD28" s="1"/>
    </row>
    <row r="29" spans="2:30" ht="16.5" customHeight="1" thickBot="1">
      <c r="B29" s="715" t="s">
        <v>193</v>
      </c>
      <c r="C29" s="716"/>
      <c r="D29" s="700"/>
      <c r="E29" s="700"/>
      <c r="F29" s="700"/>
      <c r="G29" s="700"/>
      <c r="H29" s="716" t="s">
        <v>194</v>
      </c>
      <c r="I29" s="716"/>
      <c r="J29" s="700"/>
      <c r="K29" s="700"/>
      <c r="L29" s="700"/>
      <c r="M29" s="700"/>
      <c r="N29" s="716" t="s">
        <v>195</v>
      </c>
      <c r="O29" s="716"/>
      <c r="P29" s="700"/>
      <c r="Q29" s="700"/>
      <c r="R29" s="700"/>
      <c r="S29" s="700"/>
      <c r="T29" s="700"/>
      <c r="U29" s="700"/>
      <c r="V29" s="700"/>
      <c r="W29" s="700"/>
      <c r="X29" s="700"/>
      <c r="Y29" s="700"/>
      <c r="Z29" s="701"/>
      <c r="AA29" s="1"/>
      <c r="AB29" s="1"/>
      <c r="AC29" s="1"/>
      <c r="AD29" s="1"/>
    </row>
    <row r="30" spans="2:30">
      <c r="B30" s="683" t="s">
        <v>196</v>
      </c>
      <c r="C30" s="684"/>
      <c r="D30" s="684"/>
      <c r="E30" s="684"/>
      <c r="F30" s="684"/>
      <c r="G30" s="684"/>
      <c r="H30" s="685" t="s">
        <v>197</v>
      </c>
      <c r="I30" s="685"/>
      <c r="J30" s="685"/>
      <c r="K30" s="685"/>
      <c r="L30" s="685"/>
      <c r="M30" s="685"/>
      <c r="N30" s="685"/>
      <c r="O30" s="685"/>
      <c r="P30" s="685"/>
      <c r="Q30" s="685"/>
      <c r="R30" s="685"/>
      <c r="S30" s="685"/>
      <c r="T30" s="685"/>
      <c r="U30" s="685"/>
      <c r="V30" s="685"/>
      <c r="W30" s="685"/>
      <c r="X30" s="685"/>
      <c r="Y30" s="685"/>
      <c r="Z30" s="686"/>
      <c r="AA30" s="50"/>
      <c r="AB30" s="50"/>
      <c r="AC30" s="50"/>
      <c r="AD30" s="50"/>
    </row>
    <row r="31" spans="2:30">
      <c r="B31" s="687" t="s">
        <v>198</v>
      </c>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9"/>
      <c r="AA31" s="50"/>
      <c r="AB31" s="50"/>
      <c r="AC31" s="50"/>
      <c r="AD31" s="50"/>
    </row>
    <row r="32" spans="2:30" ht="15.75" customHeight="1">
      <c r="B32" s="690" t="s">
        <v>199</v>
      </c>
      <c r="C32" s="691"/>
      <c r="D32" s="691"/>
      <c r="E32" s="691"/>
      <c r="F32" s="692"/>
      <c r="G32" s="692"/>
      <c r="H32" s="692"/>
      <c r="I32" s="692"/>
      <c r="J32" s="692"/>
      <c r="K32" s="692"/>
      <c r="L32" s="692"/>
      <c r="M32" s="692"/>
      <c r="N32" s="692"/>
      <c r="O32" s="692"/>
      <c r="P32" s="692"/>
      <c r="Q32" s="692"/>
      <c r="R32" s="692"/>
      <c r="S32" s="692"/>
      <c r="T32" s="692"/>
      <c r="U32" s="692"/>
      <c r="V32" s="692"/>
      <c r="W32" s="692"/>
      <c r="X32" s="692"/>
      <c r="Y32" s="692"/>
      <c r="Z32" s="693"/>
      <c r="AA32" s="51"/>
      <c r="AB32" s="51"/>
      <c r="AC32" s="51"/>
      <c r="AD32" s="51"/>
    </row>
    <row r="33" spans="2:30" ht="47.25" customHeight="1" thickBot="1">
      <c r="B33" s="694" t="s">
        <v>200</v>
      </c>
      <c r="C33" s="695"/>
      <c r="D33" s="695"/>
      <c r="E33" s="695"/>
      <c r="F33" s="695"/>
      <c r="G33" s="696"/>
      <c r="H33" s="697"/>
      <c r="I33" s="697"/>
      <c r="J33" s="697"/>
      <c r="K33" s="697"/>
      <c r="L33" s="697"/>
      <c r="M33" s="697"/>
      <c r="N33" s="697"/>
      <c r="O33" s="698" t="s">
        <v>201</v>
      </c>
      <c r="P33" s="699"/>
      <c r="Q33" s="699"/>
      <c r="R33" s="699"/>
      <c r="S33" s="699"/>
      <c r="T33" s="696"/>
      <c r="U33" s="697"/>
      <c r="V33" s="697"/>
      <c r="W33" s="697"/>
      <c r="X33" s="697"/>
      <c r="Y33" s="697"/>
      <c r="Z33" s="52"/>
      <c r="AA33" s="53"/>
      <c r="AB33" s="53"/>
      <c r="AC33" s="53"/>
      <c r="AD33" s="53"/>
    </row>
    <row r="34" spans="2:30">
      <c r="B34" s="681" t="s">
        <v>202</v>
      </c>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49"/>
      <c r="AB34" s="49"/>
      <c r="AC34" s="49"/>
      <c r="AD34" s="49"/>
    </row>
    <row r="35" spans="2:30" ht="16.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37"/>
      <c r="AB35" s="37"/>
      <c r="AC35" s="37"/>
      <c r="AD35" s="37"/>
    </row>
    <row r="36" spans="2:30">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2:30">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2:30">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2:30" ht="16.5">
      <c r="B39" s="662" t="s">
        <v>145</v>
      </c>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37"/>
      <c r="AB39" s="37"/>
      <c r="AC39" s="37"/>
      <c r="AD39" s="37"/>
    </row>
  </sheetData>
  <sheetProtection algorithmName="SHA-512" hashValue="f6ZR1ownfBSkxcrOVxqQoVHf4FQ2u658dpcipneqCFn2WovFiK//zz3aPuEDUYJqtPZ2p+Q7paSzFeBeNi/Aqw==" saltValue="4q21l7LKTVcsC2ffAzFREw==" spinCount="100000" sheet="1" scenarios="1"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3FA8-87C5-4ACA-A212-5C420DA44813}">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44" t="s">
        <v>203</v>
      </c>
      <c r="C1" s="744"/>
      <c r="D1" s="744"/>
      <c r="E1" s="744"/>
      <c r="F1" s="744"/>
      <c r="G1" s="744"/>
      <c r="H1" s="744"/>
      <c r="I1" s="744"/>
      <c r="J1" s="744"/>
      <c r="K1" s="744"/>
      <c r="L1" s="744"/>
      <c r="M1" s="744"/>
      <c r="N1" s="744"/>
      <c r="O1" s="744"/>
      <c r="P1" s="744"/>
      <c r="Q1" s="744"/>
      <c r="R1" s="744"/>
      <c r="S1" s="744"/>
      <c r="T1" s="744"/>
      <c r="U1" s="744"/>
      <c r="V1" s="744"/>
      <c r="W1" s="744"/>
      <c r="X1" s="744"/>
      <c r="Y1" s="744"/>
      <c r="Z1" s="744"/>
    </row>
    <row r="2" spans="2:30" ht="27.75">
      <c r="B2" s="745" t="s">
        <v>204</v>
      </c>
      <c r="C2" s="746"/>
      <c r="D2" s="746"/>
      <c r="E2" s="746"/>
      <c r="F2" s="746"/>
      <c r="G2" s="746"/>
      <c r="H2" s="746"/>
      <c r="I2" s="746"/>
      <c r="J2" s="746"/>
      <c r="K2" s="746"/>
      <c r="L2" s="746"/>
      <c r="M2" s="746"/>
      <c r="N2" s="746"/>
      <c r="O2" s="746"/>
      <c r="P2" s="746"/>
      <c r="Q2" s="746"/>
      <c r="R2" s="746"/>
      <c r="S2" s="746"/>
      <c r="T2" s="746"/>
      <c r="U2" s="746"/>
      <c r="V2" s="746"/>
      <c r="W2" s="746"/>
      <c r="X2" s="746"/>
      <c r="Y2" s="746"/>
      <c r="Z2" s="747"/>
      <c r="AA2" s="44"/>
      <c r="AB2" s="44"/>
      <c r="AC2" s="44"/>
      <c r="AD2" s="44"/>
    </row>
    <row r="3" spans="2:30" ht="27.75">
      <c r="B3" s="748" t="s">
        <v>205</v>
      </c>
      <c r="C3" s="749"/>
      <c r="D3" s="749"/>
      <c r="E3" s="749"/>
      <c r="F3" s="749"/>
      <c r="G3" s="749"/>
      <c r="H3" s="749"/>
      <c r="I3" s="749"/>
      <c r="J3" s="749"/>
      <c r="K3" s="749"/>
      <c r="L3" s="749"/>
      <c r="M3" s="749"/>
      <c r="N3" s="749"/>
      <c r="O3" s="749"/>
      <c r="P3" s="749"/>
      <c r="Q3" s="749"/>
      <c r="R3" s="749"/>
      <c r="S3" s="749"/>
      <c r="T3" s="749"/>
      <c r="U3" s="749"/>
      <c r="V3" s="749"/>
      <c r="W3" s="749"/>
      <c r="X3" s="749"/>
      <c r="Y3" s="749"/>
      <c r="Z3" s="750"/>
      <c r="AA3" s="45"/>
      <c r="AB3" s="45"/>
      <c r="AC3" s="45"/>
      <c r="AD3" s="45"/>
    </row>
    <row r="4" spans="2:30" ht="27.75">
      <c r="B4" s="748" t="s">
        <v>206</v>
      </c>
      <c r="C4" s="749"/>
      <c r="D4" s="749"/>
      <c r="E4" s="749"/>
      <c r="F4" s="749"/>
      <c r="G4" s="749"/>
      <c r="H4" s="749"/>
      <c r="I4" s="749"/>
      <c r="J4" s="749"/>
      <c r="K4" s="749"/>
      <c r="L4" s="749"/>
      <c r="M4" s="749"/>
      <c r="N4" s="749"/>
      <c r="O4" s="749"/>
      <c r="P4" s="749"/>
      <c r="Q4" s="749"/>
      <c r="R4" s="749"/>
      <c r="S4" s="749"/>
      <c r="T4" s="749"/>
      <c r="U4" s="749"/>
      <c r="V4" s="749"/>
      <c r="W4" s="749"/>
      <c r="X4" s="749"/>
      <c r="Y4" s="749"/>
      <c r="Z4" s="750"/>
      <c r="AA4" s="46"/>
      <c r="AB4" s="46"/>
      <c r="AC4" s="46"/>
      <c r="AD4" s="46"/>
    </row>
    <row r="5" spans="2:30" ht="25.5">
      <c r="B5" s="751" t="s">
        <v>207</v>
      </c>
      <c r="C5" s="752"/>
      <c r="D5" s="752"/>
      <c r="E5" s="752"/>
      <c r="F5" s="752"/>
      <c r="G5" s="752"/>
      <c r="H5" s="752"/>
      <c r="I5" s="752"/>
      <c r="J5" s="752"/>
      <c r="K5" s="752"/>
      <c r="L5" s="752"/>
      <c r="M5" s="752"/>
      <c r="N5" s="752"/>
      <c r="O5" s="752"/>
      <c r="P5" s="752"/>
      <c r="Q5" s="752"/>
      <c r="R5" s="752"/>
      <c r="S5" s="752"/>
      <c r="T5" s="752"/>
      <c r="U5" s="752"/>
      <c r="V5" s="752"/>
      <c r="W5" s="752"/>
      <c r="X5" s="752"/>
      <c r="Y5" s="752"/>
      <c r="Z5" s="753"/>
      <c r="AA5" s="45"/>
      <c r="AB5" s="45"/>
      <c r="AC5" s="45"/>
      <c r="AD5" s="45"/>
    </row>
    <row r="6" spans="2:30" ht="26.25" thickBot="1">
      <c r="B6" s="741" t="s">
        <v>208</v>
      </c>
      <c r="C6" s="742"/>
      <c r="D6" s="742"/>
      <c r="E6" s="742"/>
      <c r="F6" s="742"/>
      <c r="G6" s="742"/>
      <c r="H6" s="742"/>
      <c r="I6" s="742"/>
      <c r="J6" s="742"/>
      <c r="K6" s="742"/>
      <c r="L6" s="742"/>
      <c r="M6" s="742"/>
      <c r="N6" s="742"/>
      <c r="O6" s="742"/>
      <c r="P6" s="742"/>
      <c r="Q6" s="742"/>
      <c r="R6" s="742"/>
      <c r="S6" s="742"/>
      <c r="T6" s="742"/>
      <c r="U6" s="742"/>
      <c r="V6" s="742"/>
      <c r="W6" s="742"/>
      <c r="X6" s="742"/>
      <c r="Y6" s="742"/>
      <c r="Z6" s="743"/>
      <c r="AA6" s="45"/>
      <c r="AB6" s="45"/>
      <c r="AC6" s="45"/>
      <c r="AD6" s="45"/>
    </row>
    <row r="7" spans="2:30" ht="27.75">
      <c r="B7" s="745" t="s">
        <v>209</v>
      </c>
      <c r="C7" s="746"/>
      <c r="D7" s="746"/>
      <c r="E7" s="746"/>
      <c r="F7" s="746"/>
      <c r="G7" s="746"/>
      <c r="H7" s="746"/>
      <c r="I7" s="746"/>
      <c r="J7" s="746"/>
      <c r="K7" s="746"/>
      <c r="L7" s="746"/>
      <c r="M7" s="746"/>
      <c r="N7" s="746"/>
      <c r="O7" s="746"/>
      <c r="P7" s="746"/>
      <c r="Q7" s="746"/>
      <c r="R7" s="746"/>
      <c r="S7" s="746"/>
      <c r="T7" s="746"/>
      <c r="U7" s="746"/>
      <c r="V7" s="746"/>
      <c r="W7" s="746"/>
      <c r="X7" s="746"/>
      <c r="Y7" s="746"/>
      <c r="Z7" s="747"/>
      <c r="AA7" s="45"/>
      <c r="AB7" s="45"/>
      <c r="AC7" s="45"/>
      <c r="AD7" s="45"/>
    </row>
    <row r="8" spans="2:30" ht="27.75">
      <c r="B8" s="748" t="s">
        <v>205</v>
      </c>
      <c r="C8" s="749"/>
      <c r="D8" s="749"/>
      <c r="E8" s="749"/>
      <c r="F8" s="749"/>
      <c r="G8" s="749"/>
      <c r="H8" s="749"/>
      <c r="I8" s="749"/>
      <c r="J8" s="749"/>
      <c r="K8" s="749"/>
      <c r="L8" s="749"/>
      <c r="M8" s="749"/>
      <c r="N8" s="749"/>
      <c r="O8" s="749"/>
      <c r="P8" s="749"/>
      <c r="Q8" s="749"/>
      <c r="R8" s="749"/>
      <c r="S8" s="749"/>
      <c r="T8" s="749"/>
      <c r="U8" s="749"/>
      <c r="V8" s="749"/>
      <c r="W8" s="749"/>
      <c r="X8" s="749"/>
      <c r="Y8" s="749"/>
      <c r="Z8" s="750"/>
      <c r="AA8" s="47"/>
      <c r="AB8" s="47"/>
      <c r="AC8" s="47"/>
      <c r="AD8" s="47"/>
    </row>
    <row r="9" spans="2:30" ht="27.75">
      <c r="B9" s="748" t="s">
        <v>210</v>
      </c>
      <c r="C9" s="749"/>
      <c r="D9" s="749"/>
      <c r="E9" s="749"/>
      <c r="F9" s="749"/>
      <c r="G9" s="749"/>
      <c r="H9" s="749"/>
      <c r="I9" s="749"/>
      <c r="J9" s="749"/>
      <c r="K9" s="749"/>
      <c r="L9" s="749"/>
      <c r="M9" s="749"/>
      <c r="N9" s="749"/>
      <c r="O9" s="749"/>
      <c r="P9" s="749"/>
      <c r="Q9" s="749"/>
      <c r="R9" s="749"/>
      <c r="S9" s="749"/>
      <c r="T9" s="749"/>
      <c r="U9" s="749"/>
      <c r="V9" s="749"/>
      <c r="W9" s="749"/>
      <c r="X9" s="749"/>
      <c r="Y9" s="749"/>
      <c r="Z9" s="750"/>
      <c r="AA9" s="1"/>
      <c r="AB9" s="1"/>
      <c r="AC9" s="1"/>
      <c r="AD9" s="1"/>
    </row>
    <row r="10" spans="2:30" ht="25.5">
      <c r="B10" s="751" t="s">
        <v>211</v>
      </c>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3"/>
      <c r="AA10" s="45"/>
      <c r="AB10" s="45"/>
      <c r="AC10" s="45"/>
      <c r="AD10" s="45"/>
    </row>
    <row r="11" spans="2:30" ht="26.25" thickBot="1">
      <c r="B11" s="741" t="s">
        <v>212</v>
      </c>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3"/>
      <c r="AA11" s="45"/>
      <c r="AB11" s="45"/>
      <c r="AC11" s="45"/>
      <c r="AD11" s="45"/>
    </row>
    <row r="12" spans="2:30" ht="27.75">
      <c r="B12" s="745" t="s">
        <v>213</v>
      </c>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7"/>
      <c r="AA12" s="45"/>
      <c r="AB12" s="45"/>
      <c r="AC12" s="45"/>
      <c r="AD12" s="45"/>
    </row>
    <row r="13" spans="2:30" ht="27.75">
      <c r="B13" s="748" t="s">
        <v>205</v>
      </c>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50"/>
      <c r="AA13" s="45"/>
      <c r="AB13" s="45"/>
      <c r="AC13" s="45"/>
      <c r="AD13" s="45"/>
    </row>
    <row r="14" spans="2:30" ht="27.75">
      <c r="B14" s="748" t="s">
        <v>210</v>
      </c>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50"/>
      <c r="AA14" s="47"/>
      <c r="AB14" s="47"/>
      <c r="AC14" s="47"/>
      <c r="AD14" s="47"/>
    </row>
    <row r="15" spans="2:30" ht="25.5">
      <c r="B15" s="751" t="s">
        <v>214</v>
      </c>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3"/>
      <c r="AA15" s="45"/>
      <c r="AB15" s="45"/>
      <c r="AC15" s="45"/>
      <c r="AD15" s="45"/>
    </row>
    <row r="16" spans="2:30" ht="26.25" thickBot="1">
      <c r="B16" s="741" t="s">
        <v>215</v>
      </c>
      <c r="C16" s="742"/>
      <c r="D16" s="742"/>
      <c r="E16" s="742"/>
      <c r="F16" s="742"/>
      <c r="G16" s="742"/>
      <c r="H16" s="742"/>
      <c r="I16" s="742"/>
      <c r="J16" s="742"/>
      <c r="K16" s="742"/>
      <c r="L16" s="742"/>
      <c r="M16" s="742"/>
      <c r="N16" s="742"/>
      <c r="O16" s="742"/>
      <c r="P16" s="742"/>
      <c r="Q16" s="742"/>
      <c r="R16" s="742"/>
      <c r="S16" s="742"/>
      <c r="T16" s="742"/>
      <c r="U16" s="742"/>
      <c r="V16" s="742"/>
      <c r="W16" s="742"/>
      <c r="X16" s="742"/>
      <c r="Y16" s="742"/>
      <c r="Z16" s="743"/>
      <c r="AA16" s="45"/>
      <c r="AB16" s="45"/>
      <c r="AC16" s="45"/>
      <c r="AD16" s="45"/>
    </row>
    <row r="17" spans="2:30">
      <c r="B17" s="366"/>
      <c r="C17" s="55"/>
      <c r="D17" s="55"/>
      <c r="E17" s="55"/>
      <c r="F17" s="55"/>
      <c r="G17" s="55"/>
      <c r="H17" s="55"/>
      <c r="I17" s="55"/>
      <c r="J17" s="55"/>
      <c r="K17" s="55"/>
      <c r="L17" s="55"/>
      <c r="M17" s="55"/>
      <c r="N17" s="55"/>
      <c r="O17" s="55"/>
      <c r="P17" s="55"/>
      <c r="Q17" s="55"/>
      <c r="R17" s="55"/>
      <c r="S17" s="55"/>
      <c r="T17" s="55"/>
      <c r="U17" s="55"/>
      <c r="V17" s="55"/>
      <c r="W17" s="55"/>
      <c r="X17" s="55"/>
      <c r="Y17" s="55"/>
      <c r="Z17" s="56"/>
      <c r="AA17" s="45"/>
      <c r="AB17" s="45"/>
      <c r="AC17" s="45"/>
      <c r="AD17" s="45"/>
    </row>
    <row r="18" spans="2:30">
      <c r="B18" s="755" t="s">
        <v>216</v>
      </c>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45"/>
      <c r="AB18" s="45"/>
      <c r="AC18" s="45"/>
      <c r="AD18" s="45"/>
    </row>
    <row r="19" spans="2:30">
      <c r="B19" s="754" t="s">
        <v>217</v>
      </c>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45"/>
      <c r="AB19" s="45"/>
      <c r="AC19" s="45"/>
      <c r="AD19" s="45"/>
    </row>
    <row r="20" spans="2:30">
      <c r="B20" s="754" t="s">
        <v>218</v>
      </c>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45"/>
      <c r="AB20" s="45"/>
      <c r="AC20" s="45"/>
      <c r="AD20" s="45"/>
    </row>
    <row r="21" spans="2:30">
      <c r="B21" s="754" t="s">
        <v>219</v>
      </c>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48"/>
      <c r="AB21" s="48"/>
      <c r="AC21" s="48"/>
      <c r="AD21" s="48"/>
    </row>
    <row r="22" spans="2:30">
      <c r="B22" s="754" t="s">
        <v>220</v>
      </c>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45"/>
      <c r="AB22" s="45"/>
      <c r="AC22" s="45"/>
      <c r="AD22" s="45"/>
    </row>
    <row r="23" spans="2:30">
      <c r="B23" s="754" t="s">
        <v>221</v>
      </c>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45"/>
      <c r="AB23" s="45"/>
      <c r="AC23" s="45"/>
      <c r="AD23" s="45"/>
    </row>
    <row r="24" spans="2:30">
      <c r="B24" s="754" t="s">
        <v>222</v>
      </c>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46"/>
      <c r="AB24" s="46"/>
      <c r="AC24" s="46"/>
      <c r="AD24" s="46"/>
    </row>
    <row r="25" spans="2:30">
      <c r="B25" s="754" t="s">
        <v>223</v>
      </c>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46"/>
      <c r="AB25" s="46"/>
      <c r="AC25" s="46"/>
      <c r="AD25" s="46"/>
    </row>
    <row r="26" spans="2:30">
      <c r="B26" s="754" t="s">
        <v>224</v>
      </c>
      <c r="C26" s="754"/>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46"/>
      <c r="AB26" s="46"/>
      <c r="AC26" s="46"/>
      <c r="AD26" s="46"/>
    </row>
    <row r="27" spans="2:30">
      <c r="B27" s="754" t="s">
        <v>225</v>
      </c>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46"/>
      <c r="AB27" s="46"/>
      <c r="AC27" s="46"/>
      <c r="AD27" s="46"/>
    </row>
    <row r="28" spans="2:30">
      <c r="B28" s="756" t="s">
        <v>226</v>
      </c>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49"/>
      <c r="AB28" s="49"/>
      <c r="AC28" s="49"/>
      <c r="AD28" s="49"/>
    </row>
    <row r="29" spans="2:30">
      <c r="B29" s="756" t="s">
        <v>227</v>
      </c>
      <c r="C29" s="756"/>
      <c r="D29" s="756"/>
      <c r="E29" s="756"/>
      <c r="F29" s="756"/>
      <c r="G29" s="756"/>
      <c r="H29" s="756"/>
      <c r="I29" s="756"/>
      <c r="J29" s="756"/>
      <c r="K29" s="756"/>
      <c r="L29" s="756"/>
      <c r="M29" s="756"/>
      <c r="N29" s="756"/>
      <c r="O29" s="756"/>
      <c r="P29" s="756"/>
      <c r="Q29" s="756"/>
      <c r="R29" s="756"/>
      <c r="S29" s="756"/>
      <c r="T29" s="756"/>
      <c r="U29" s="756"/>
      <c r="V29" s="756"/>
      <c r="W29" s="756"/>
      <c r="X29" s="756"/>
      <c r="Y29" s="756"/>
      <c r="Z29" s="756"/>
      <c r="AA29" s="1"/>
      <c r="AB29" s="1"/>
      <c r="AC29" s="1"/>
      <c r="AD29" s="1"/>
    </row>
    <row r="30" spans="2:30">
      <c r="B30" s="756" t="s">
        <v>228</v>
      </c>
      <c r="C30" s="756"/>
      <c r="D30" s="756"/>
      <c r="E30" s="756"/>
      <c r="F30" s="756"/>
      <c r="G30" s="756"/>
      <c r="H30" s="756"/>
      <c r="I30" s="756"/>
      <c r="J30" s="756"/>
      <c r="K30" s="756"/>
      <c r="L30" s="756"/>
      <c r="M30" s="756"/>
      <c r="N30" s="756"/>
      <c r="O30" s="756"/>
      <c r="P30" s="756"/>
      <c r="Q30" s="756"/>
      <c r="R30" s="756"/>
      <c r="S30" s="756"/>
      <c r="T30" s="756"/>
      <c r="U30" s="756"/>
      <c r="V30" s="756"/>
      <c r="W30" s="756"/>
      <c r="X30" s="756"/>
      <c r="Y30" s="756"/>
      <c r="Z30" s="756"/>
      <c r="AA30" s="1"/>
      <c r="AB30" s="1"/>
      <c r="AC30" s="1"/>
      <c r="AD30" s="1"/>
    </row>
    <row r="31" spans="2:30">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2:30">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2:30">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2:30">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2:30" ht="16.5">
      <c r="B35" s="662" t="s">
        <v>145</v>
      </c>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37"/>
      <c r="AB35" s="37"/>
      <c r="AC35" s="37"/>
      <c r="AD35" s="37"/>
    </row>
  </sheetData>
  <sheetProtection algorithmName="SHA-512" hashValue="/zw5wTslqVD3M81xfeHBuZ7gxxJw31lbp3WBHD+2trrCVrmd/JR3zPOsV+gUVebMXKhzefeSJDxWn11g9r24lw==" saltValue="X2vnOfiHalZETwqItiBXrg==" spinCount="100000" sheet="1" scenarios="1"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抗菌試驗</vt:lpstr>
      <vt:lpstr>彙整資料</vt:lpstr>
      <vt:lpstr>主頁 Main Page</vt:lpstr>
      <vt:lpstr>抗菌試驗 測試項目</vt:lpstr>
      <vt:lpstr>附件一、付款切結書</vt:lpstr>
      <vt:lpstr>附件二、委託檢測聲明書</vt:lpstr>
      <vt:lpstr>安心資訊平台聲明書(事後申請)</vt:lpstr>
      <vt:lpstr>郵寄地址-中文</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抗菌試驗!Print_Area</vt:lpstr>
      <vt:lpstr>'抗菌試驗 測試項目'!Print_Area</vt:lpstr>
      <vt:lpstr>附件一、付款切結書!Print_Area</vt:lpstr>
      <vt:lpstr>附件二、委託檢測聲明書!Print_Area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dcterms:created xsi:type="dcterms:W3CDTF">2024-09-12T05:44:51Z</dcterms:created>
  <dcterms:modified xsi:type="dcterms:W3CDTF">2025-07-07T07:16:59Z</dcterms:modified>
</cp:coreProperties>
</file>